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2.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drawings/drawing3.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4.xml" ContentType="application/vnd.openxmlformats-officedocument.drawing+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drawings/drawing5.xml" ContentType="application/vnd.openxmlformats-officedocument.drawing+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O:\MF\HUD-OHP Risk Management\COVID RMAS BY\8 Ad-hoc Analyses\1 Document Support\202206 508 Compliance\20220630 Section 508 Compliance Review\HUD-92422-OHF\"/>
    </mc:Choice>
  </mc:AlternateContent>
  <xr:revisionPtr revIDLastSave="0" documentId="13_ncr:1_{6C588EE8-DF22-4047-A926-8F41A071AF12}" xr6:coauthVersionLast="47" xr6:coauthVersionMax="47" xr10:uidLastSave="{00000000-0000-0000-0000-000000000000}"/>
  <bookViews>
    <workbookView xWindow="-120" yWindow="-120" windowWidth="20730" windowHeight="11160" tabRatio="798" xr2:uid="{00000000-000D-0000-FFFF-FFFF00000000}"/>
  </bookViews>
  <sheets>
    <sheet name="PRA Statement" sheetId="9" r:id="rId1"/>
    <sheet name="Account Groupings" sheetId="10" r:id="rId2"/>
    <sheet name="Definitions" sheetId="1" r:id="rId3"/>
    <sheet name="Quarterly Reporting Only" sheetId="3" r:id="rId4"/>
    <sheet name="Monthly Reporting - 1st Qtr" sheetId="34" r:id="rId5"/>
    <sheet name="Monthly Reporting - 2nd Qtr" sheetId="35" r:id="rId6"/>
    <sheet name="Monthly Reporting - 3rd Qtr" sheetId="36" r:id="rId7"/>
    <sheet name="Monthly Reporting - 4th Qtr" sheetId="37" r:id="rId8"/>
  </sheets>
  <definedNames>
    <definedName name="_ftn2" localSheetId="2">Definitions!#REF!</definedName>
    <definedName name="_ftnref2" localSheetId="2">Definitions!#REF!</definedName>
    <definedName name="_xlnm.Print_Area" localSheetId="2">Definitions!$A$2:$B$54</definedName>
    <definedName name="_xlnm.Print_Area" localSheetId="4">'Monthly Reporting - 1st Qtr'!$A$3:$F$243</definedName>
    <definedName name="_xlnm.Print_Area" localSheetId="5">'Monthly Reporting - 2nd Qtr'!$A$3:$F$243</definedName>
    <definedName name="_xlnm.Print_Area" localSheetId="6">'Monthly Reporting - 3rd Qtr'!$A$3:$F$243</definedName>
    <definedName name="_xlnm.Print_Area" localSheetId="7">'Monthly Reporting - 4th Qtr'!$A$3:$F$243</definedName>
    <definedName name="_xlnm.Print_Area" localSheetId="3">'Quarterly Reporting Only'!$A$3:$F$243</definedName>
    <definedName name="_xlnm.Print_Titles" localSheetId="1">'Account Groupings'!$1:$6</definedName>
    <definedName name="_xlnm.Print_Titles" localSheetId="2">Definitions!$1:$7</definedName>
    <definedName name="_xlnm.Print_Titles" localSheetId="4">'Monthly Reporting - 1st Qtr'!$3:$14</definedName>
    <definedName name="_xlnm.Print_Titles" localSheetId="5">'Monthly Reporting - 2nd Qtr'!$3:$14</definedName>
    <definedName name="_xlnm.Print_Titles" localSheetId="6">'Monthly Reporting - 3rd Qtr'!$3:$14</definedName>
    <definedName name="_xlnm.Print_Titles" localSheetId="7">'Monthly Reporting - 4th Qtr'!$3:$14</definedName>
    <definedName name="_xlnm.Print_Titles" localSheetId="3">'Quarterly Reporting Only'!$3:$14</definedName>
    <definedName name="Z_E4E19076_FCF3_41B7_9A93_5DEF6F6B0B8C_.wvu.PrintArea" localSheetId="4" hidden="1">'Monthly Reporting - 1st Qtr'!$A$3:$F$243</definedName>
    <definedName name="Z_E4E19076_FCF3_41B7_9A93_5DEF6F6B0B8C_.wvu.PrintArea" localSheetId="5" hidden="1">'Monthly Reporting - 2nd Qtr'!$A$3:$F$243</definedName>
    <definedName name="Z_E4E19076_FCF3_41B7_9A93_5DEF6F6B0B8C_.wvu.PrintArea" localSheetId="6" hidden="1">'Monthly Reporting - 3rd Qtr'!$A$3:$F$243</definedName>
    <definedName name="Z_E4E19076_FCF3_41B7_9A93_5DEF6F6B0B8C_.wvu.PrintArea" localSheetId="7" hidden="1">'Monthly Reporting - 4th Qtr'!$A$3:$F$243</definedName>
    <definedName name="Z_E4E19076_FCF3_41B7_9A93_5DEF6F6B0B8C_.wvu.PrintArea" localSheetId="3" hidden="1">'Quarterly Reporting Only'!$A$3:$F$243</definedName>
    <definedName name="Z_E4E19076_FCF3_41B7_9A93_5DEF6F6B0B8C_.wvu.PrintTitles" localSheetId="4" hidden="1">'Monthly Reporting - 1st Qtr'!$3:$14</definedName>
    <definedName name="Z_E4E19076_FCF3_41B7_9A93_5DEF6F6B0B8C_.wvu.PrintTitles" localSheetId="5" hidden="1">'Monthly Reporting - 2nd Qtr'!$3:$14</definedName>
    <definedName name="Z_E4E19076_FCF3_41B7_9A93_5DEF6F6B0B8C_.wvu.PrintTitles" localSheetId="6" hidden="1">'Monthly Reporting - 3rd Qtr'!$3:$14</definedName>
    <definedName name="Z_E4E19076_FCF3_41B7_9A93_5DEF6F6B0B8C_.wvu.PrintTitles" localSheetId="7" hidden="1">'Monthly Reporting - 4th Qtr'!$3:$14</definedName>
    <definedName name="Z_E4E19076_FCF3_41B7_9A93_5DEF6F6B0B8C_.wvu.PrintTitles" localSheetId="3" hidden="1">'Quarterly Reporting Only'!$3:$14</definedName>
    <definedName name="Z_E4E19076_FCF3_41B7_9A93_5DEF6F6B0B8C_.wvu.Rows" localSheetId="4" hidden="1">'Monthly Reporting - 1st Qtr'!#REF!</definedName>
    <definedName name="Z_E4E19076_FCF3_41B7_9A93_5DEF6F6B0B8C_.wvu.Rows" localSheetId="5" hidden="1">'Monthly Reporting - 2nd Qtr'!#REF!</definedName>
    <definedName name="Z_E4E19076_FCF3_41B7_9A93_5DEF6F6B0B8C_.wvu.Rows" localSheetId="6" hidden="1">'Monthly Reporting - 3rd Qtr'!#REF!</definedName>
    <definedName name="Z_E4E19076_FCF3_41B7_9A93_5DEF6F6B0B8C_.wvu.Rows" localSheetId="7" hidden="1">'Monthly Reporting - 4th Qtr'!#REF!</definedName>
    <definedName name="Z_E4E19076_FCF3_41B7_9A93_5DEF6F6B0B8C_.wvu.Rows" localSheetId="3" hidden="1">'Quarterly Reporting Only'!#REF!</definedName>
  </definedNames>
  <calcPr calcId="191028"/>
  <customWorkbookViews>
    <customWorkbookView name="h17419 - Personal View" guid="{E4E19076-FCF3-41B7-9A93-5DEF6F6B0B8C}" mergeInterval="0" personalView="1" maximized="1" xWindow="38" yWindow="40" windowWidth="744" windowHeight="551"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98" i="37" l="1"/>
  <c r="B197" i="37"/>
  <c r="B196" i="37"/>
  <c r="B195" i="37"/>
  <c r="B191" i="37"/>
  <c r="B190" i="37"/>
  <c r="B189" i="37"/>
  <c r="B188" i="37"/>
  <c r="B183" i="37"/>
  <c r="B182" i="37"/>
  <c r="B181" i="37"/>
  <c r="B180" i="37"/>
  <c r="B176" i="37"/>
  <c r="B175" i="37"/>
  <c r="B174" i="37"/>
  <c r="B173" i="37"/>
  <c r="B169" i="37"/>
  <c r="B168" i="37"/>
  <c r="B167" i="37"/>
  <c r="B166" i="37"/>
  <c r="B161" i="37"/>
  <c r="B160" i="37"/>
  <c r="B159" i="37"/>
  <c r="B162" i="37"/>
  <c r="B198" i="36"/>
  <c r="B197" i="36"/>
  <c r="B196" i="36"/>
  <c r="B195" i="36"/>
  <c r="B191" i="36"/>
  <c r="B190" i="36"/>
  <c r="B189" i="36"/>
  <c r="B188" i="36"/>
  <c r="B183" i="36"/>
  <c r="B182" i="36"/>
  <c r="B181" i="36"/>
  <c r="B180" i="36"/>
  <c r="B176" i="36"/>
  <c r="B175" i="36"/>
  <c r="B174" i="36"/>
  <c r="B173" i="36"/>
  <c r="B169" i="36"/>
  <c r="B168" i="36"/>
  <c r="B167" i="36"/>
  <c r="B166" i="36"/>
  <c r="B161" i="36"/>
  <c r="B160" i="36"/>
  <c r="B159" i="36"/>
  <c r="B162" i="36"/>
  <c r="B198" i="35"/>
  <c r="B197" i="35"/>
  <c r="B196" i="35"/>
  <c r="B195" i="35"/>
  <c r="B191" i="35"/>
  <c r="B190" i="35"/>
  <c r="B189" i="35"/>
  <c r="B188" i="35"/>
  <c r="B183" i="35"/>
  <c r="B182" i="35"/>
  <c r="B181" i="35"/>
  <c r="B180" i="35"/>
  <c r="B176" i="35"/>
  <c r="B175" i="35"/>
  <c r="B174" i="35"/>
  <c r="B173" i="35"/>
  <c r="B169" i="35"/>
  <c r="B168" i="35"/>
  <c r="B167" i="35"/>
  <c r="B166" i="35"/>
  <c r="B161" i="35"/>
  <c r="B160" i="35"/>
  <c r="B159" i="35"/>
  <c r="B159" i="34"/>
  <c r="E14" i="37" l="1"/>
  <c r="D14" i="37"/>
  <c r="C14" i="37"/>
  <c r="F243" i="37"/>
  <c r="E243" i="37"/>
  <c r="D243" i="37"/>
  <c r="C243" i="37"/>
  <c r="F231" i="37"/>
  <c r="E231" i="37"/>
  <c r="D231" i="37"/>
  <c r="C231" i="37"/>
  <c r="A201" i="37"/>
  <c r="A150" i="37"/>
  <c r="A149" i="37"/>
  <c r="A146" i="37"/>
  <c r="A145" i="37"/>
  <c r="A144" i="37"/>
  <c r="A143" i="37"/>
  <c r="A137" i="37"/>
  <c r="A136" i="37"/>
  <c r="A135" i="37"/>
  <c r="A134" i="37"/>
  <c r="A133" i="37"/>
  <c r="A132" i="37"/>
  <c r="F88" i="37"/>
  <c r="E88" i="37"/>
  <c r="D88" i="37"/>
  <c r="C88" i="37"/>
  <c r="F76" i="37"/>
  <c r="E76" i="37"/>
  <c r="D76" i="37"/>
  <c r="C76" i="37"/>
  <c r="F64" i="37"/>
  <c r="F235" i="37" s="1"/>
  <c r="E64" i="37"/>
  <c r="E235" i="37" s="1"/>
  <c r="D64" i="37"/>
  <c r="D228" i="37" s="1"/>
  <c r="C64" i="37"/>
  <c r="C235" i="37" s="1"/>
  <c r="F51" i="37"/>
  <c r="E51" i="37"/>
  <c r="E53" i="37" s="1"/>
  <c r="D51" i="37"/>
  <c r="C51" i="37"/>
  <c r="C53" i="37" s="1"/>
  <c r="F46" i="37"/>
  <c r="F222" i="37" s="1"/>
  <c r="E46" i="37"/>
  <c r="E222" i="37" s="1"/>
  <c r="D46" i="37"/>
  <c r="D222" i="37" s="1"/>
  <c r="C46" i="37"/>
  <c r="C222" i="37" s="1"/>
  <c r="F42" i="37"/>
  <c r="F220" i="37" s="1"/>
  <c r="E42" i="37"/>
  <c r="E220" i="37" s="1"/>
  <c r="D42" i="37"/>
  <c r="D220" i="37" s="1"/>
  <c r="C42" i="37"/>
  <c r="C220" i="37" s="1"/>
  <c r="F38" i="37"/>
  <c r="E38" i="37"/>
  <c r="D38" i="37"/>
  <c r="C38" i="37"/>
  <c r="C43" i="37" s="1"/>
  <c r="F29" i="37"/>
  <c r="E29" i="37"/>
  <c r="D29" i="37"/>
  <c r="C29" i="37"/>
  <c r="F19" i="37"/>
  <c r="E19" i="37"/>
  <c r="E22" i="37" s="1"/>
  <c r="D19" i="37"/>
  <c r="C19" i="37"/>
  <c r="C22" i="37" s="1"/>
  <c r="F14" i="37"/>
  <c r="E14" i="36"/>
  <c r="D14" i="36"/>
  <c r="C14" i="36"/>
  <c r="F243" i="36"/>
  <c r="E243" i="36"/>
  <c r="D243" i="36"/>
  <c r="C243" i="36"/>
  <c r="F231" i="36"/>
  <c r="E231" i="36"/>
  <c r="D231" i="36"/>
  <c r="C231" i="36"/>
  <c r="A201" i="36"/>
  <c r="A150" i="36"/>
  <c r="A149" i="36"/>
  <c r="A146" i="36"/>
  <c r="A145" i="36"/>
  <c r="A144" i="36"/>
  <c r="A143" i="36"/>
  <c r="A137" i="36"/>
  <c r="A136" i="36"/>
  <c r="A135" i="36"/>
  <c r="A134" i="36"/>
  <c r="A133" i="36"/>
  <c r="A132" i="36"/>
  <c r="F88" i="36"/>
  <c r="E88" i="36"/>
  <c r="D88" i="36"/>
  <c r="C88" i="36"/>
  <c r="F76" i="36"/>
  <c r="E76" i="36"/>
  <c r="D76" i="36"/>
  <c r="C76" i="36"/>
  <c r="F64" i="36"/>
  <c r="F235" i="36" s="1"/>
  <c r="E64" i="36"/>
  <c r="E235" i="36" s="1"/>
  <c r="D64" i="36"/>
  <c r="D235" i="36" s="1"/>
  <c r="C64" i="36"/>
  <c r="C235" i="36" s="1"/>
  <c r="F51" i="36"/>
  <c r="E51" i="36"/>
  <c r="D51" i="36"/>
  <c r="D53" i="36" s="1"/>
  <c r="C51" i="36"/>
  <c r="F46" i="36"/>
  <c r="F222" i="36" s="1"/>
  <c r="E46" i="36"/>
  <c r="E222" i="36" s="1"/>
  <c r="D46" i="36"/>
  <c r="D222" i="36" s="1"/>
  <c r="C46" i="36"/>
  <c r="C222" i="36" s="1"/>
  <c r="F42" i="36"/>
  <c r="F220" i="36" s="1"/>
  <c r="E42" i="36"/>
  <c r="E220" i="36" s="1"/>
  <c r="D42" i="36"/>
  <c r="D220" i="36" s="1"/>
  <c r="C42" i="36"/>
  <c r="C220" i="36" s="1"/>
  <c r="F38" i="36"/>
  <c r="E38" i="36"/>
  <c r="D38" i="36"/>
  <c r="C38" i="36"/>
  <c r="C43" i="36" s="1"/>
  <c r="F29" i="36"/>
  <c r="E29" i="36"/>
  <c r="D29" i="36"/>
  <c r="C29" i="36"/>
  <c r="F19" i="36"/>
  <c r="E19" i="36"/>
  <c r="E22" i="36" s="1"/>
  <c r="D19" i="36"/>
  <c r="C19" i="36"/>
  <c r="F14" i="36"/>
  <c r="E14" i="35"/>
  <c r="D14" i="35"/>
  <c r="C14" i="35"/>
  <c r="F243" i="35"/>
  <c r="E243" i="35"/>
  <c r="D243" i="35"/>
  <c r="C243" i="35"/>
  <c r="F231" i="35"/>
  <c r="E231" i="35"/>
  <c r="D231" i="35"/>
  <c r="C231" i="35"/>
  <c r="A201" i="35"/>
  <c r="B162" i="35"/>
  <c r="A150" i="35"/>
  <c r="A149" i="35"/>
  <c r="A146" i="35"/>
  <c r="A145" i="35"/>
  <c r="A144" i="35"/>
  <c r="A143" i="35"/>
  <c r="A137" i="35"/>
  <c r="A136" i="35"/>
  <c r="A135" i="35"/>
  <c r="A134" i="35"/>
  <c r="A133" i="35"/>
  <c r="A132" i="35"/>
  <c r="F88" i="35"/>
  <c r="E88" i="35"/>
  <c r="D88" i="35"/>
  <c r="C88" i="35"/>
  <c r="F76" i="35"/>
  <c r="E76" i="35"/>
  <c r="D76" i="35"/>
  <c r="C76" i="35"/>
  <c r="F64" i="35"/>
  <c r="F235" i="35" s="1"/>
  <c r="E64" i="35"/>
  <c r="E235" i="35" s="1"/>
  <c r="D64" i="35"/>
  <c r="D235" i="35" s="1"/>
  <c r="C64" i="35"/>
  <c r="F51" i="35"/>
  <c r="E51" i="35"/>
  <c r="D51" i="35"/>
  <c r="D53" i="35" s="1"/>
  <c r="C51" i="35"/>
  <c r="C53" i="35" s="1"/>
  <c r="F46" i="35"/>
  <c r="F222" i="35" s="1"/>
  <c r="E46" i="35"/>
  <c r="E222" i="35" s="1"/>
  <c r="D46" i="35"/>
  <c r="D222" i="35" s="1"/>
  <c r="C46" i="35"/>
  <c r="C222" i="35" s="1"/>
  <c r="F42" i="35"/>
  <c r="F220" i="35" s="1"/>
  <c r="E42" i="35"/>
  <c r="E220" i="35" s="1"/>
  <c r="D42" i="35"/>
  <c r="D220" i="35" s="1"/>
  <c r="C42" i="35"/>
  <c r="C220" i="35" s="1"/>
  <c r="F38" i="35"/>
  <c r="E38" i="35"/>
  <c r="D38" i="35"/>
  <c r="D43" i="35" s="1"/>
  <c r="C38" i="35"/>
  <c r="F29" i="35"/>
  <c r="E29" i="35"/>
  <c r="D29" i="35"/>
  <c r="C29" i="35"/>
  <c r="F19" i="35"/>
  <c r="E19" i="35"/>
  <c r="D19" i="35"/>
  <c r="D22" i="35" s="1"/>
  <c r="D32" i="35" s="1"/>
  <c r="C19" i="35"/>
  <c r="C22" i="35" s="1"/>
  <c r="F14" i="35"/>
  <c r="F243" i="34"/>
  <c r="E243" i="34"/>
  <c r="D243" i="34"/>
  <c r="C243" i="34"/>
  <c r="F231" i="34"/>
  <c r="E231" i="34"/>
  <c r="D231" i="34"/>
  <c r="C231" i="34"/>
  <c r="A201" i="34"/>
  <c r="B198" i="34"/>
  <c r="B197" i="34"/>
  <c r="B196" i="34"/>
  <c r="B195" i="34"/>
  <c r="B191" i="34"/>
  <c r="B190" i="34"/>
  <c r="B189" i="34"/>
  <c r="B188" i="34"/>
  <c r="B183" i="34"/>
  <c r="B182" i="34"/>
  <c r="B181" i="34"/>
  <c r="B180" i="34"/>
  <c r="B176" i="34"/>
  <c r="B175" i="34"/>
  <c r="B174" i="34"/>
  <c r="B173" i="34"/>
  <c r="B169" i="34"/>
  <c r="B168" i="34"/>
  <c r="B167" i="34"/>
  <c r="B166" i="34"/>
  <c r="B162" i="34"/>
  <c r="B161" i="34"/>
  <c r="B160" i="34"/>
  <c r="A150" i="34"/>
  <c r="A149" i="34"/>
  <c r="A146" i="34"/>
  <c r="A145" i="34"/>
  <c r="A144" i="34"/>
  <c r="A143" i="34"/>
  <c r="A137" i="34"/>
  <c r="A136" i="34"/>
  <c r="A135" i="34"/>
  <c r="A134" i="34"/>
  <c r="A133" i="34"/>
  <c r="A132" i="34"/>
  <c r="F88" i="34"/>
  <c r="E88" i="34"/>
  <c r="D88" i="34"/>
  <c r="C88" i="34"/>
  <c r="F76" i="34"/>
  <c r="E76" i="34"/>
  <c r="D76" i="34"/>
  <c r="C76" i="34"/>
  <c r="F64" i="34"/>
  <c r="F235" i="34" s="1"/>
  <c r="E64" i="34"/>
  <c r="E235" i="34" s="1"/>
  <c r="D64" i="34"/>
  <c r="D228" i="34" s="1"/>
  <c r="C64" i="34"/>
  <c r="C235" i="34" s="1"/>
  <c r="F51" i="34"/>
  <c r="E51" i="34"/>
  <c r="D51" i="34"/>
  <c r="D53" i="34" s="1"/>
  <c r="C51" i="34"/>
  <c r="F46" i="34"/>
  <c r="F222" i="34" s="1"/>
  <c r="E46" i="34"/>
  <c r="E222" i="34" s="1"/>
  <c r="D46" i="34"/>
  <c r="D222" i="34" s="1"/>
  <c r="C46" i="34"/>
  <c r="C222" i="34" s="1"/>
  <c r="F42" i="34"/>
  <c r="F220" i="34" s="1"/>
  <c r="E42" i="34"/>
  <c r="E220" i="34" s="1"/>
  <c r="D42" i="34"/>
  <c r="D220" i="34" s="1"/>
  <c r="C42" i="34"/>
  <c r="C220" i="34" s="1"/>
  <c r="F38" i="34"/>
  <c r="E38" i="34"/>
  <c r="D38" i="34"/>
  <c r="D43" i="34" s="1"/>
  <c r="C38" i="34"/>
  <c r="F29" i="34"/>
  <c r="E29" i="34"/>
  <c r="D29" i="34"/>
  <c r="C29" i="34"/>
  <c r="F19" i="34"/>
  <c r="E19" i="34"/>
  <c r="D19" i="34"/>
  <c r="D22" i="34" s="1"/>
  <c r="C19" i="34"/>
  <c r="F14" i="34"/>
  <c r="E14" i="34"/>
  <c r="D14" i="34"/>
  <c r="C14" i="34"/>
  <c r="C43" i="35" l="1"/>
  <c r="C219" i="35"/>
  <c r="C235" i="35"/>
  <c r="C228" i="35"/>
  <c r="C22" i="36"/>
  <c r="C216" i="36"/>
  <c r="C53" i="36"/>
  <c r="C226" i="36"/>
  <c r="C216" i="37"/>
  <c r="C226" i="37"/>
  <c r="C239" i="37"/>
  <c r="C219" i="37"/>
  <c r="C228" i="37"/>
  <c r="C219" i="36"/>
  <c r="C228" i="36"/>
  <c r="C239" i="36"/>
  <c r="D236" i="35"/>
  <c r="C239" i="35"/>
  <c r="C216" i="35"/>
  <c r="C226" i="35"/>
  <c r="D235" i="34"/>
  <c r="D239" i="34"/>
  <c r="D219" i="34"/>
  <c r="D216" i="34"/>
  <c r="D226" i="34"/>
  <c r="E32" i="37"/>
  <c r="E237" i="37" s="1"/>
  <c r="E55" i="37"/>
  <c r="E233" i="37" s="1"/>
  <c r="C32" i="37"/>
  <c r="C237" i="37" s="1"/>
  <c r="C236" i="37"/>
  <c r="C217" i="37"/>
  <c r="C47" i="37"/>
  <c r="C223" i="37"/>
  <c r="C221" i="37"/>
  <c r="C240" i="37"/>
  <c r="C55" i="37"/>
  <c r="C233" i="37"/>
  <c r="D53" i="37"/>
  <c r="E43" i="37"/>
  <c r="E240" i="37" s="1"/>
  <c r="D216" i="37"/>
  <c r="D226" i="37"/>
  <c r="D235" i="37"/>
  <c r="F22" i="37"/>
  <c r="F217" i="37" s="1"/>
  <c r="F43" i="37"/>
  <c r="F53" i="37"/>
  <c r="E216" i="37"/>
  <c r="E217" i="37"/>
  <c r="E219" i="37"/>
  <c r="E221" i="37"/>
  <c r="E226" i="37"/>
  <c r="E228" i="37"/>
  <c r="E236" i="37"/>
  <c r="E239" i="37"/>
  <c r="D22" i="37"/>
  <c r="D217" i="37" s="1"/>
  <c r="D43" i="37"/>
  <c r="D240" i="37" s="1"/>
  <c r="D219" i="37"/>
  <c r="D239" i="37"/>
  <c r="F216" i="37"/>
  <c r="F219" i="37"/>
  <c r="F221" i="37"/>
  <c r="F226" i="37"/>
  <c r="F228" i="37"/>
  <c r="F239" i="37"/>
  <c r="D55" i="36"/>
  <c r="E32" i="36"/>
  <c r="E237" i="36"/>
  <c r="E218" i="36"/>
  <c r="C32" i="36"/>
  <c r="C218" i="36"/>
  <c r="C237" i="36"/>
  <c r="C236" i="36"/>
  <c r="C217" i="36"/>
  <c r="C47" i="36"/>
  <c r="C223" i="36" s="1"/>
  <c r="C240" i="36"/>
  <c r="C221" i="36"/>
  <c r="C55" i="36"/>
  <c r="C233" i="36"/>
  <c r="D22" i="36"/>
  <c r="E43" i="36"/>
  <c r="E240" i="36" s="1"/>
  <c r="E53" i="36"/>
  <c r="D216" i="36"/>
  <c r="D226" i="36"/>
  <c r="D228" i="36"/>
  <c r="F22" i="36"/>
  <c r="F43" i="36"/>
  <c r="F240" i="36" s="1"/>
  <c r="F53" i="36"/>
  <c r="E216" i="36"/>
  <c r="E217" i="36"/>
  <c r="E219" i="36"/>
  <c r="E221" i="36"/>
  <c r="E226" i="36"/>
  <c r="E228" i="36"/>
  <c r="E236" i="36"/>
  <c r="E239" i="36"/>
  <c r="D43" i="36"/>
  <c r="D219" i="36"/>
  <c r="D239" i="36"/>
  <c r="F216" i="36"/>
  <c r="F217" i="36"/>
  <c r="F219" i="36"/>
  <c r="F221" i="36"/>
  <c r="F226" i="36"/>
  <c r="F228" i="36"/>
  <c r="F239" i="36"/>
  <c r="D47" i="35"/>
  <c r="D223" i="35" s="1"/>
  <c r="C32" i="35"/>
  <c r="C237" i="35"/>
  <c r="C236" i="35"/>
  <c r="C217" i="35"/>
  <c r="D55" i="35"/>
  <c r="D238" i="35"/>
  <c r="D224" i="35"/>
  <c r="C47" i="35"/>
  <c r="C223" i="35" s="1"/>
  <c r="C240" i="35"/>
  <c r="C221" i="35"/>
  <c r="C55" i="35"/>
  <c r="C233" i="35" s="1"/>
  <c r="E22" i="35"/>
  <c r="E43" i="35"/>
  <c r="E240" i="35" s="1"/>
  <c r="E53" i="35"/>
  <c r="D216" i="35"/>
  <c r="D217" i="35"/>
  <c r="D218" i="35"/>
  <c r="D219" i="35"/>
  <c r="D221" i="35"/>
  <c r="D226" i="35"/>
  <c r="D227" i="35"/>
  <c r="D228" i="35"/>
  <c r="D237" i="35"/>
  <c r="D239" i="35"/>
  <c r="D240" i="35"/>
  <c r="F22" i="35"/>
  <c r="F236" i="35" s="1"/>
  <c r="F43" i="35"/>
  <c r="F53" i="35"/>
  <c r="E216" i="35"/>
  <c r="E219" i="35"/>
  <c r="E221" i="35"/>
  <c r="E226" i="35"/>
  <c r="E228" i="35"/>
  <c r="E239" i="35"/>
  <c r="F216" i="35"/>
  <c r="F219" i="35"/>
  <c r="F221" i="35"/>
  <c r="F226" i="35"/>
  <c r="F228" i="35"/>
  <c r="F239" i="35"/>
  <c r="D236" i="34"/>
  <c r="D217" i="34"/>
  <c r="D32" i="34"/>
  <c r="D218" i="34" s="1"/>
  <c r="D55" i="34"/>
  <c r="D240" i="34"/>
  <c r="D221" i="34"/>
  <c r="D47" i="34"/>
  <c r="D223" i="34" s="1"/>
  <c r="E43" i="34"/>
  <c r="E240" i="34" s="1"/>
  <c r="E53" i="34"/>
  <c r="F43" i="34"/>
  <c r="F240" i="34" s="1"/>
  <c r="C22" i="34"/>
  <c r="C43" i="34"/>
  <c r="C240" i="34" s="1"/>
  <c r="C53" i="34"/>
  <c r="C216" i="34"/>
  <c r="C217" i="34"/>
  <c r="C219" i="34"/>
  <c r="C221" i="34"/>
  <c r="C226" i="34"/>
  <c r="C228" i="34"/>
  <c r="C239" i="34"/>
  <c r="E22" i="34"/>
  <c r="F22" i="34"/>
  <c r="F53" i="34"/>
  <c r="E216" i="34"/>
  <c r="E217" i="34"/>
  <c r="E219" i="34"/>
  <c r="E221" i="34"/>
  <c r="E226" i="34"/>
  <c r="E228" i="34"/>
  <c r="E239" i="34"/>
  <c r="F216" i="34"/>
  <c r="F219" i="34"/>
  <c r="F221" i="34"/>
  <c r="F226" i="34"/>
  <c r="F228" i="34"/>
  <c r="F239" i="34"/>
  <c r="C218" i="37" l="1"/>
  <c r="F55" i="37"/>
  <c r="D47" i="37"/>
  <c r="D223" i="37" s="1"/>
  <c r="F47" i="37"/>
  <c r="F223" i="37" s="1"/>
  <c r="C65" i="37"/>
  <c r="C227" i="37"/>
  <c r="F240" i="37"/>
  <c r="D55" i="37"/>
  <c r="D233" i="37" s="1"/>
  <c r="E65" i="37"/>
  <c r="E238" i="37"/>
  <c r="D221" i="37"/>
  <c r="D32" i="37"/>
  <c r="D218" i="37"/>
  <c r="E227" i="37"/>
  <c r="F32" i="37"/>
  <c r="E47" i="37"/>
  <c r="C238" i="37"/>
  <c r="C224" i="37"/>
  <c r="F236" i="37"/>
  <c r="E218" i="37"/>
  <c r="D236" i="37"/>
  <c r="F32" i="36"/>
  <c r="D32" i="36"/>
  <c r="D237" i="36" s="1"/>
  <c r="D65" i="36"/>
  <c r="D47" i="36"/>
  <c r="D223" i="36" s="1"/>
  <c r="D236" i="36"/>
  <c r="D233" i="36"/>
  <c r="F55" i="36"/>
  <c r="E55" i="36"/>
  <c r="E233" i="36"/>
  <c r="C65" i="36"/>
  <c r="C227" i="36"/>
  <c r="F236" i="36"/>
  <c r="D240" i="36"/>
  <c r="D221" i="36"/>
  <c r="F47" i="36"/>
  <c r="F223" i="36" s="1"/>
  <c r="D227" i="36"/>
  <c r="E47" i="36"/>
  <c r="E223" i="36" s="1"/>
  <c r="C238" i="36"/>
  <c r="C224" i="36"/>
  <c r="E238" i="36"/>
  <c r="E224" i="36"/>
  <c r="D217" i="36"/>
  <c r="E32" i="35"/>
  <c r="E236" i="35"/>
  <c r="F47" i="35"/>
  <c r="F223" i="35" s="1"/>
  <c r="F55" i="35"/>
  <c r="F233" i="35" s="1"/>
  <c r="E217" i="35"/>
  <c r="F32" i="35"/>
  <c r="F237" i="35" s="1"/>
  <c r="E55" i="35"/>
  <c r="E233" i="35" s="1"/>
  <c r="C65" i="35"/>
  <c r="C227" i="35"/>
  <c r="D65" i="35"/>
  <c r="C238" i="35"/>
  <c r="C224" i="35"/>
  <c r="F217" i="35"/>
  <c r="E47" i="35"/>
  <c r="E223" i="35" s="1"/>
  <c r="F240" i="35"/>
  <c r="D233" i="35"/>
  <c r="C218" i="35"/>
  <c r="F32" i="34"/>
  <c r="F47" i="34"/>
  <c r="F223" i="34" s="1"/>
  <c r="F236" i="34"/>
  <c r="F55" i="34"/>
  <c r="F233" i="34" s="1"/>
  <c r="C32" i="34"/>
  <c r="E32" i="34"/>
  <c r="E237" i="34" s="1"/>
  <c r="C55" i="34"/>
  <c r="C233" i="34" s="1"/>
  <c r="E55" i="34"/>
  <c r="C236" i="34"/>
  <c r="D227" i="34"/>
  <c r="D65" i="34"/>
  <c r="E236" i="34"/>
  <c r="F217" i="34"/>
  <c r="C47" i="34"/>
  <c r="C223" i="34" s="1"/>
  <c r="E47" i="34"/>
  <c r="E223" i="34" s="1"/>
  <c r="D233" i="34"/>
  <c r="D238" i="34"/>
  <c r="D224" i="34"/>
  <c r="D237" i="34"/>
  <c r="C243" i="3"/>
  <c r="F76" i="3"/>
  <c r="E76" i="3"/>
  <c r="D76" i="3"/>
  <c r="C29" i="3"/>
  <c r="C76" i="3"/>
  <c r="F14" i="3"/>
  <c r="E14" i="3"/>
  <c r="D14" i="3"/>
  <c r="C14" i="3"/>
  <c r="E223" i="37" l="1"/>
  <c r="E224" i="37"/>
  <c r="F238" i="37"/>
  <c r="F224" i="37"/>
  <c r="D238" i="37"/>
  <c r="D224" i="37"/>
  <c r="F237" i="37"/>
  <c r="D237" i="37"/>
  <c r="E69" i="37"/>
  <c r="F65" i="37"/>
  <c r="F227" i="37"/>
  <c r="D65" i="37"/>
  <c r="D227" i="37"/>
  <c r="F218" i="37"/>
  <c r="C69" i="37"/>
  <c r="F233" i="37"/>
  <c r="D69" i="36"/>
  <c r="D229" i="36"/>
  <c r="E65" i="36"/>
  <c r="E227" i="36"/>
  <c r="F238" i="36"/>
  <c r="F224" i="36"/>
  <c r="F65" i="36"/>
  <c r="F227" i="36"/>
  <c r="D238" i="36"/>
  <c r="D224" i="36"/>
  <c r="F218" i="36"/>
  <c r="C69" i="36"/>
  <c r="C229" i="36"/>
  <c r="F233" i="36"/>
  <c r="D218" i="36"/>
  <c r="F237" i="36"/>
  <c r="D69" i="35"/>
  <c r="D229" i="35" s="1"/>
  <c r="C69" i="35"/>
  <c r="C229" i="35" s="1"/>
  <c r="F218" i="35"/>
  <c r="E238" i="35"/>
  <c r="E224" i="35"/>
  <c r="E65" i="35"/>
  <c r="E227" i="35"/>
  <c r="E218" i="35"/>
  <c r="F238" i="35"/>
  <c r="F224" i="35"/>
  <c r="F65" i="35"/>
  <c r="F227" i="35"/>
  <c r="E237" i="35"/>
  <c r="C238" i="34"/>
  <c r="C224" i="34"/>
  <c r="F238" i="34"/>
  <c r="F224" i="34"/>
  <c r="C65" i="34"/>
  <c r="C227" i="34"/>
  <c r="D69" i="34"/>
  <c r="D229" i="34" s="1"/>
  <c r="E65" i="34"/>
  <c r="E227" i="34"/>
  <c r="E238" i="34"/>
  <c r="E224" i="34"/>
  <c r="C218" i="34"/>
  <c r="F218" i="34"/>
  <c r="F65" i="34"/>
  <c r="F227" i="34"/>
  <c r="E233" i="34"/>
  <c r="E218" i="34"/>
  <c r="C237" i="34"/>
  <c r="F237" i="34"/>
  <c r="F231" i="3"/>
  <c r="E231" i="3"/>
  <c r="D231" i="3"/>
  <c r="C231" i="3"/>
  <c r="C64" i="3"/>
  <c r="C228" i="3" s="1"/>
  <c r="C51" i="3"/>
  <c r="C226" i="3" s="1"/>
  <c r="F19" i="3"/>
  <c r="E19" i="3"/>
  <c r="D19" i="3"/>
  <c r="C19" i="3"/>
  <c r="F46" i="3"/>
  <c r="F222" i="3" s="1"/>
  <c r="E46" i="3"/>
  <c r="E222" i="3" s="1"/>
  <c r="D46" i="3"/>
  <c r="D222" i="3" s="1"/>
  <c r="C46" i="3"/>
  <c r="C222" i="3" s="1"/>
  <c r="F42" i="3"/>
  <c r="F220" i="3" s="1"/>
  <c r="E42" i="3"/>
  <c r="E220" i="3" s="1"/>
  <c r="D42" i="3"/>
  <c r="D220" i="3" s="1"/>
  <c r="C42" i="3"/>
  <c r="C220" i="3" s="1"/>
  <c r="F38" i="3"/>
  <c r="F219" i="3" s="1"/>
  <c r="E38" i="3"/>
  <c r="E43" i="3" s="1"/>
  <c r="D38" i="3"/>
  <c r="C38" i="3"/>
  <c r="C43" i="3" s="1"/>
  <c r="C47" i="3" s="1"/>
  <c r="C216" i="3" l="1"/>
  <c r="E22" i="3"/>
  <c r="E236" i="3"/>
  <c r="C73" i="37"/>
  <c r="C230" i="37" s="1"/>
  <c r="C242" i="37"/>
  <c r="C234" i="37"/>
  <c r="E242" i="37"/>
  <c r="E73" i="37"/>
  <c r="E230" i="37" s="1"/>
  <c r="E234" i="37"/>
  <c r="F69" i="37"/>
  <c r="E229" i="37"/>
  <c r="C229" i="37"/>
  <c r="D69" i="37"/>
  <c r="E69" i="36"/>
  <c r="C73" i="36"/>
  <c r="C230" i="36" s="1"/>
  <c r="C242" i="36"/>
  <c r="C234" i="36"/>
  <c r="F69" i="36"/>
  <c r="F229" i="36" s="1"/>
  <c r="D242" i="36"/>
  <c r="D73" i="36"/>
  <c r="D230" i="36" s="1"/>
  <c r="D234" i="36"/>
  <c r="C73" i="35"/>
  <c r="C230" i="35" s="1"/>
  <c r="C242" i="35"/>
  <c r="C234" i="35"/>
  <c r="F69" i="35"/>
  <c r="E69" i="35"/>
  <c r="D73" i="35"/>
  <c r="D230" i="35" s="1"/>
  <c r="D242" i="35"/>
  <c r="D234" i="35"/>
  <c r="E69" i="34"/>
  <c r="F69" i="34"/>
  <c r="F229" i="34" s="1"/>
  <c r="C69" i="34"/>
  <c r="D242" i="34"/>
  <c r="D73" i="34"/>
  <c r="D230" i="34" s="1"/>
  <c r="D234" i="34"/>
  <c r="F43" i="3"/>
  <c r="F47" i="3" s="1"/>
  <c r="F223" i="3" s="1"/>
  <c r="C221" i="3"/>
  <c r="E47" i="3"/>
  <c r="E223" i="3" s="1"/>
  <c r="E221" i="3"/>
  <c r="E217" i="3"/>
  <c r="D22" i="3"/>
  <c r="D236" i="3" s="1"/>
  <c r="C53" i="3"/>
  <c r="C55" i="3" s="1"/>
  <c r="E216" i="3"/>
  <c r="D219" i="3"/>
  <c r="D216" i="3"/>
  <c r="F22" i="3"/>
  <c r="F236" i="3" s="1"/>
  <c r="C223" i="3"/>
  <c r="F216" i="3"/>
  <c r="E219" i="3"/>
  <c r="C22" i="3"/>
  <c r="C236" i="3" s="1"/>
  <c r="C219" i="3"/>
  <c r="D43" i="3"/>
  <c r="B198" i="3"/>
  <c r="B197" i="3"/>
  <c r="B196" i="3"/>
  <c r="B195" i="3"/>
  <c r="B191" i="3"/>
  <c r="B190" i="3"/>
  <c r="B189" i="3"/>
  <c r="B188" i="3"/>
  <c r="B183" i="3"/>
  <c r="B182" i="3"/>
  <c r="B181" i="3"/>
  <c r="B180" i="3"/>
  <c r="B176" i="3"/>
  <c r="B175" i="3"/>
  <c r="B174" i="3"/>
  <c r="B173" i="3"/>
  <c r="B169" i="3"/>
  <c r="B168" i="3"/>
  <c r="B167" i="3"/>
  <c r="B166" i="3"/>
  <c r="B162" i="3"/>
  <c r="B161" i="3"/>
  <c r="B160" i="3"/>
  <c r="B159" i="3"/>
  <c r="A150" i="3"/>
  <c r="A149" i="3"/>
  <c r="F221" i="3" l="1"/>
  <c r="C32" i="3"/>
  <c r="C237" i="3" s="1"/>
  <c r="C217" i="3"/>
  <c r="D242" i="37"/>
  <c r="D73" i="37"/>
  <c r="D230" i="37" s="1"/>
  <c r="D234" i="37"/>
  <c r="F242" i="37"/>
  <c r="F73" i="37"/>
  <c r="F230" i="37" s="1"/>
  <c r="F234" i="37"/>
  <c r="D229" i="37"/>
  <c r="F229" i="37"/>
  <c r="E242" i="36"/>
  <c r="E73" i="36"/>
  <c r="E230" i="36" s="1"/>
  <c r="E234" i="36"/>
  <c r="F242" i="36"/>
  <c r="F73" i="36"/>
  <c r="F230" i="36" s="1"/>
  <c r="F234" i="36"/>
  <c r="E229" i="36"/>
  <c r="E242" i="35"/>
  <c r="E73" i="35"/>
  <c r="E230" i="35" s="1"/>
  <c r="E234" i="35"/>
  <c r="E229" i="35"/>
  <c r="F242" i="35"/>
  <c r="F73" i="35"/>
  <c r="F230" i="35" s="1"/>
  <c r="F234" i="35"/>
  <c r="F229" i="35"/>
  <c r="F242" i="34"/>
  <c r="F73" i="34"/>
  <c r="F230" i="34" s="1"/>
  <c r="F234" i="34"/>
  <c r="C242" i="34"/>
  <c r="C73" i="34"/>
  <c r="C230" i="34" s="1"/>
  <c r="C234" i="34"/>
  <c r="E242" i="34"/>
  <c r="E73" i="34"/>
  <c r="E230" i="34" s="1"/>
  <c r="E234" i="34"/>
  <c r="C229" i="34"/>
  <c r="E229" i="34"/>
  <c r="D47" i="3"/>
  <c r="D223" i="3" s="1"/>
  <c r="D221" i="3"/>
  <c r="C224" i="3"/>
  <c r="C65" i="3"/>
  <c r="C227" i="3"/>
  <c r="D217" i="3"/>
  <c r="F217" i="3"/>
  <c r="F243" i="3"/>
  <c r="E243" i="3"/>
  <c r="D243" i="3"/>
  <c r="A146" i="3"/>
  <c r="A144" i="3"/>
  <c r="A143" i="3"/>
  <c r="A145" i="3"/>
  <c r="A137" i="3"/>
  <c r="A136" i="3"/>
  <c r="A135" i="3"/>
  <c r="A134" i="3"/>
  <c r="A133" i="3"/>
  <c r="A132" i="3"/>
  <c r="A201" i="3"/>
  <c r="C218" i="3" l="1"/>
  <c r="C69" i="3"/>
  <c r="C234" i="3" s="1"/>
  <c r="C73" i="3" l="1"/>
  <c r="C230" i="3" s="1"/>
  <c r="C229" i="3"/>
  <c r="C88" i="3"/>
  <c r="F88" i="3" l="1"/>
  <c r="E88" i="3"/>
  <c r="D88" i="3"/>
  <c r="F64" i="3" l="1"/>
  <c r="F228" i="3" s="1"/>
  <c r="E64" i="3"/>
  <c r="E228" i="3" s="1"/>
  <c r="D64" i="3"/>
  <c r="D228" i="3" s="1"/>
  <c r="C235" i="3"/>
  <c r="F51" i="3"/>
  <c r="E51" i="3"/>
  <c r="D51" i="3"/>
  <c r="F29" i="3"/>
  <c r="E29" i="3"/>
  <c r="D29" i="3"/>
  <c r="F32" i="3" l="1"/>
  <c r="F218" i="3" s="1"/>
  <c r="D32" i="3"/>
  <c r="D218" i="3" s="1"/>
  <c r="E32" i="3"/>
  <c r="E218" i="3" s="1"/>
  <c r="D53" i="3"/>
  <c r="D55" i="3" s="1"/>
  <c r="D227" i="3" s="1"/>
  <c r="D226" i="3"/>
  <c r="E53" i="3"/>
  <c r="E55" i="3" s="1"/>
  <c r="E227" i="3" s="1"/>
  <c r="E226" i="3"/>
  <c r="E224" i="3"/>
  <c r="F226" i="3"/>
  <c r="F53" i="3"/>
  <c r="F55" i="3" s="1"/>
  <c r="F227" i="3" s="1"/>
  <c r="C239" i="3"/>
  <c r="F235" i="3"/>
  <c r="D235" i="3"/>
  <c r="E235" i="3"/>
  <c r="E239" i="3"/>
  <c r="D239" i="3"/>
  <c r="F239" i="3"/>
  <c r="D224" i="3" l="1"/>
  <c r="F224" i="3"/>
  <c r="C240" i="3"/>
  <c r="F238" i="3"/>
  <c r="E238" i="3"/>
  <c r="D238" i="3"/>
  <c r="E233" i="3"/>
  <c r="F240" i="3"/>
  <c r="E240" i="3"/>
  <c r="D240" i="3"/>
  <c r="D237" i="3"/>
  <c r="F237" i="3"/>
  <c r="E237" i="3"/>
  <c r="C238" i="3" l="1"/>
  <c r="F233" i="3"/>
  <c r="F65" i="3"/>
  <c r="C242" i="3"/>
  <c r="D65" i="3"/>
  <c r="D233" i="3"/>
  <c r="C233" i="3"/>
  <c r="E65" i="3"/>
  <c r="E69" i="3" l="1"/>
  <c r="E229" i="3" s="1"/>
  <c r="F69" i="3"/>
  <c r="F234" i="3" s="1"/>
  <c r="D69" i="3"/>
  <c r="E234" i="3" l="1"/>
  <c r="E73" i="3"/>
  <c r="F229" i="3"/>
  <c r="F73" i="3"/>
  <c r="F230" i="3" s="1"/>
  <c r="D242" i="3"/>
  <c r="F242" i="3"/>
  <c r="D229" i="3"/>
  <c r="E242" i="3"/>
  <c r="E230" i="3"/>
  <c r="D234" i="3"/>
  <c r="D73" i="3"/>
  <c r="D230" i="3" s="1"/>
</calcChain>
</file>

<file path=xl/sharedStrings.xml><?xml version="1.0" encoding="utf-8"?>
<sst xmlns="http://schemas.openxmlformats.org/spreadsheetml/2006/main" count="2955" uniqueCount="314">
  <si>
    <t>[Sheet content highlights: account groupings table beginning A6; footnotes beginning A42]</t>
  </si>
  <si>
    <t>Section 242 Mortgage Insurance for Hospitals Program</t>
  </si>
  <si>
    <t>ACCOUNT GROUPINGS</t>
  </si>
  <si>
    <t>The following chart showings the typical accounts that are included in the account heading for entry into the Quarterly Data request.  This chart is not intended to restrict the separate accounts that a hospital may have on its balance sheet. Certain headings have been omitted such as Accumulated Depreciation or Net Patient Revenue as the heading itself is self-definitive and standard throughout the healthcare industry. Additional accounts should be classified based on the pattern.</t>
  </si>
  <si>
    <t>[blank row]</t>
  </si>
  <si>
    <t>Main Heading</t>
  </si>
  <si>
    <t>Typical Accounts</t>
  </si>
  <si>
    <t>Cash and Temporary Investments</t>
  </si>
  <si>
    <t>Cash
Cash on hand
Savings
Checking
Certificates of Deposit (CDs)
Marketable securities
Investments
Short-term investments
Assets limited as to use-current portion only</t>
  </si>
  <si>
    <t>Accounts Receivable, Net</t>
  </si>
  <si>
    <t>Patient Accounts Receivable net</t>
  </si>
  <si>
    <t>Accounts Receivable, Gross</t>
  </si>
  <si>
    <t>Patient Accounts Receivable gross</t>
  </si>
  <si>
    <t>Due from Related Entities</t>
  </si>
  <si>
    <t>[blank]</t>
  </si>
  <si>
    <t>All Other Current Assets</t>
  </si>
  <si>
    <t>Other Receivable
Prepaid Expenses</t>
  </si>
  <si>
    <t>Hospital Held Non-Liquid Qualified Investments</t>
  </si>
  <si>
    <t>Alternative Investments</t>
  </si>
  <si>
    <t>Qualified Liquid Investments</t>
  </si>
  <si>
    <t>Qualified Liquid Investments
• Board Designated for Capital Improvements
• Other non-current assets (if investments)
LESS amount pledged on line of credit
LESS amount pledged on letter of credit
LESS amount due to underfunding of self-insured fund
LESS amount due to underfunding of pension fund</t>
  </si>
  <si>
    <t>Limited Use or Designated Assets</t>
  </si>
  <si>
    <t>Assets limited as to use
Debt Escrow Fund
Deferred financing costs
Restricted assets
Investment in affiliates
Assets tied up by a Letter of Credit (LOC)
Self-insured trust
Pension Fund
Restricted by Donor
PLUS amount pledged on line of credit
PLUS amount pledged on letter of credit
PLUS amount due to underfunding of self-insured fund
PLUS amounts due to underfunding of pension fund
Deferred Tax Asset</t>
  </si>
  <si>
    <t>Mortgage Reserve Fund – Trust Balance</t>
  </si>
  <si>
    <t>Plant, Property, and Equipment</t>
  </si>
  <si>
    <t>Total Fixed Assets (net of accumulated depreciation)
Property and equipment, net
Property, Plant and Equipment
Land Improvement
Real Estate
Building Improvement
Leasehold Improvements
Right of Use (Leased) Assets
Construction in Progress
With related accumulated depreciation accounts</t>
  </si>
  <si>
    <t>Accounts Payable</t>
  </si>
  <si>
    <t>Accounts Payable
Trade Accounts Payable
Other, Construction &amp; retainage payable</t>
  </si>
  <si>
    <t>Accrued Expenses</t>
  </si>
  <si>
    <t>Accrued Expenses
• Accrued Salaries &amp; Wages
• Accrued Employee Benefits
• Accrued interest payable
Other Accrued Expenses</t>
  </si>
  <si>
    <t>Due to Related Entities</t>
  </si>
  <si>
    <t>Current Portion of Long Term Debt and Leases</t>
  </si>
  <si>
    <t>Current portion of capital debt
Current portion of mortgages
Current portion of notes payable
Current portion of long term lease obligations
Current portion of equipment purchases</t>
  </si>
  <si>
    <t>All Other Current Liabilities</t>
  </si>
  <si>
    <t>Other current liabilities
Payables to 3rd party payors</t>
  </si>
  <si>
    <t>Long-Term Debt &amp; Leases</t>
  </si>
  <si>
    <t>Mortgages Payable
Lease Obligations
Deferred Financing Costs (FASB)</t>
  </si>
  <si>
    <t>All Other Long-Term Liabilities</t>
  </si>
  <si>
    <t>Other long-term debt
• Minority interest in Consolidated Subsidiary(ies)
• Other Non-current
• Deferred Revenues
• Deferred tax liability</t>
  </si>
  <si>
    <t>Net Assets without Donor Restriction</t>
  </si>
  <si>
    <t>Unrestricted Net Assets
Common stock issued and outstanding
Common stock shares
Retained earnings
Paid in capital
Partner’s Capital
Invested in capital assets net of related debt</t>
  </si>
  <si>
    <t>Net Assets with Donor Restriction</t>
  </si>
  <si>
    <t>Donor Restricted Net Assets
Follow FASB as appropriate</t>
  </si>
  <si>
    <t>Other Operating Revenues</t>
  </si>
  <si>
    <t>Other operating revenue
Rental income
Cafeteria sales
Rental of space
Amounts received from Related Organizations offset by operating expenses
Release of Restricted Assets for operating purposes
Certain permitted tax revenues [1]
Total Other Operating Revenue</t>
  </si>
  <si>
    <t>Salaries and Wages</t>
  </si>
  <si>
    <t>Employee Benefits</t>
  </si>
  <si>
    <t>Contract Labor (clinical and non clinical) Expense</t>
  </si>
  <si>
    <t>Contract Physician Fees
Professional Fees</t>
  </si>
  <si>
    <t>Supplies and Pharmaceuticals Expense</t>
  </si>
  <si>
    <t>Supplies
Drugs</t>
  </si>
  <si>
    <t>Depreciation Expense (including Lease Amortization)</t>
  </si>
  <si>
    <t>Interest Expense</t>
  </si>
  <si>
    <t>Bad Debt Expense</t>
  </si>
  <si>
    <t>Follow GASB/FASB as appropriate</t>
  </si>
  <si>
    <t>All Other Operating Expenses</t>
  </si>
  <si>
    <t>Purchased services and other contract services
Utilities
Insurance
Other expenses</t>
  </si>
  <si>
    <t>Non-Operating Revenue</t>
  </si>
  <si>
    <t>Non-operating revenue
Contributions
Grants
Interest income
Investment income net of expense
Net realized gains &amp; investment income
Net assets released from restrictions for capital assets
Gain on disposal of property and equipment
Income less expenses of non-mortgaged entities
Minority interest in consolidated subsidiary</t>
  </si>
  <si>
    <t>Non-Operating Expense</t>
  </si>
  <si>
    <t>Non-operating expense
Non-operating losses
Change in additional minimum pension liability
Loss on sale of assets
Loss on disposal of assets
Loss on disposal of property and equipment</t>
  </si>
  <si>
    <t>Extraordinary Items and Income Taxes</t>
  </si>
  <si>
    <t>Cumulative effect of accounting change
Gains or losses on the extinguishment of debt
Accelerated depreciation due to the HUD insured project
Income taxes unless specifically permitted otherwise
Losses or Gains from sale of equipment
Losses or Gains from discontinued operations</t>
  </si>
  <si>
    <t>Unrecognized Gains/Losses</t>
  </si>
  <si>
    <t>Net unrealized gains &amp; losses</t>
  </si>
  <si>
    <t>Changes in Restricted Net Assets</t>
  </si>
  <si>
    <t>Restricted Contributions
Restricted Grants
Net assets released from restrictions</t>
  </si>
  <si>
    <t>Other Changes in Fund Balance</t>
  </si>
  <si>
    <t>[1] Tax or provider fee programs where a hospital pays a “fee, tax, or contribution” and then receives increased reimbursement, whether through Disproportionate Share Funds or otherwise, may be included in Other Operating Income. Other recurring tax revenue (e.g., millage-based county support) may be included if permitted by HUD.</t>
  </si>
  <si>
    <r>
      <rPr>
        <b/>
        <sz val="8"/>
        <rFont val="Arial"/>
        <family val="2"/>
      </rPr>
      <t xml:space="preserve">Public Burden Statement: 
</t>
    </r>
    <r>
      <rPr>
        <sz val="8"/>
        <rFont val="Arial"/>
        <family val="2"/>
      </rPr>
      <t xml:space="preserve">According to the Paperwork Reduction Act of 1995, no persons are required to respond to a collection of information unless such collection displays a valid OMB control number.  Public reporting burden for this collection of information is estimated to average 4 hours  per response, including time for reviewing instructions, searching existing data sources, gathering and maintaining the data needed, and completing and reviewing the collection of information.  The information requested is required  in order to receive the benefits to be derived. Send comments regarding the burden estimate or any other aspect of this collection of information, including suggestions for reducing this burden, to the U.S. Department of Housing and Urban Development, Office of the Chief Data Officer, Attention: Departmental Clearance Officer, 451 7th Street SW. Room, Washington, DC 20410 or email Hospitals@hud.gov.  HUD collects this information, pursuant to Section 242 of the National Housing Act and regulations at 24 CFR Part 242, in order to review Section 242 applications to determine eligibility, underwrite insured hospital loans, ensure adequate collateral, process initial/final endorsement, manage FHA’s hospital portfolio, monitor and manage risk, and ensure ongoing compliance with regulations.  No confidentiality is assured.
</t>
    </r>
    <r>
      <rPr>
        <b/>
        <sz val="8"/>
        <rFont val="Arial"/>
        <family val="2"/>
      </rPr>
      <t>Warning</t>
    </r>
    <r>
      <rPr>
        <sz val="8"/>
        <rFont val="Arial"/>
        <family val="2"/>
      </rPr>
      <t>: Any person who knowingly presents a false, fictitious, or fraudulent statement or claim in a matter within the jurisdiction of the U.S. Department of Housing and Urban Development is subject to criminal penalties, civil liability, and administrative sanctions.</t>
    </r>
  </si>
  <si>
    <t>[Sheet content highlights: definitions table beginning A6; footnotes beginning A50]</t>
  </si>
  <si>
    <t>ACCOUNT DEFINITIONS</t>
  </si>
  <si>
    <t>The following table is the definition of certain accounts. If there is a conflict between the following definitions and the definition in the Regulatory Agreement, the definition in the Regulatory Agreement controls.</t>
  </si>
  <si>
    <t>The Borrower is required to submit this form for only the Borrower, not the Borrower and other entities. If Assets, Liabilities, Equity, Revenues, or Expenses are excluded from the Borrower (not pledged under the security agreement), then those amounts should not be represented.</t>
  </si>
  <si>
    <t>Term</t>
  </si>
  <si>
    <t>Definition</t>
  </si>
  <si>
    <t>For the Borrower, include all unrestricted highly liquid investments that are readily convertible to cash such as commercial papers and short-term investments that are included in the current asset section of the balance sheet. [see note 2 below]</t>
  </si>
  <si>
    <t>Patient Accounts Receivable</t>
  </si>
  <si>
    <t>This is accounts receivable pertaining only to patient care for the Borrower. It is usually displayed net of allowance for uncollectible accounts and contractual adjustments. If the gross amount is given, subtract these items from the gross amount to get to the net accounts receivable figure. Do not include other receivables, grant receivables, miscellaneous receivables or receivables from third party agencies.</t>
  </si>
  <si>
    <t>Allowances for Contractual Deductions and Bad Debt</t>
  </si>
  <si>
    <t>Follow FASB/GASB guidance as appropriate for the classification of Contractual Deductions and Bad Debt.</t>
  </si>
  <si>
    <t>Includes amounts receivable from entities, including Affiliates and Pledged Affiliates, that are either:
(a)  not consolidated with the Borrower but control, are controlled by, or are under common control with the Borrower; or
(b)  are consolidated with the Borrower but are excluded from the mortgaged property.</t>
  </si>
  <si>
    <t>Catch-all category, include current assets that cannot be classified elsewhere. This includes items such as other receivables or prepaid expenses.</t>
  </si>
  <si>
    <t>For the Borrower:  Qualified Liquid Investments are generally made up of marketable securities, Certificates of Deposit (CDs), and bond investments that are undesignated and available for general operational use of the hospital within six months or less if so desired. Qualified Liquid Investments do not include: a) Any accounts, investments, etc. that are part of a self-insurance fund; b) Proceeds of any borrowings including without limitation: (1) any internal affiliate loans regardless of the maturity date, (2) proceeds of any outstanding accounts receivable financing; (3) proceeds from lines of credit, or (4) funds supporting a letter of credit, loan guarantee, etc. c) Investments in any related entity or entity controlled by a related entity; d) Pledges receivable; e) restricted net assets; f) Reserve funds related to an issuance of bonds; g) Amounts shown as an unfunded or underfunded reserve(s); h) Mortgage Reserve Fund(s) or other loan reserve funds; or i) Any items that cannot be clearly identified as meeting the criteria of this definition in the financial statements of the organization. Generally alternative investments are excluded from Qualified Liquid Investments. Investments designated by the board for future use or for general capital improvements and that are not part of the Equipment Replacement Reserve Fund (or similar fund) nor excluded by any of the other categories listed in this definition may be classified as Qualified Liquid Investments and shall not be excluded because of the designation by the board.</t>
  </si>
  <si>
    <t>Hospital Held Non Liquid Qualified Investments</t>
  </si>
  <si>
    <t>This account includes amounts that met all of the criteria for Qualified Liquid Investments except:
(1) they could not be made available for general operational use within six months, or
(2) they were classified as alternative investments.</t>
  </si>
  <si>
    <t>For the Borrower, this is the total of the non-current portion of all restricted assets whose use is limited. It includes accounts such as self-insurance reserves or pension reserves. Do not add back the current portion of this item that has been designated as a current asset in the financial statements.</t>
  </si>
  <si>
    <t>For the Borrower, this is the trust account, or account held by the Lender, required by the Borrower’s regulatory agreement.</t>
  </si>
  <si>
    <t>This is the total land, land improvements, plant, property, fixed assets, and equipment, moveable equipment, right-of-use assets, medical equipment, and construction in progress recorded on the balance sheet in accordance with Generally Accepted Accounting Principles (GAAP) for the Borrower.</t>
  </si>
  <si>
    <t>All Other Non-current Assets</t>
  </si>
  <si>
    <t>Catch-all category, include non-current assets that cannot be classified elsewhere.</t>
  </si>
  <si>
    <t>For the Borrower, this item should reflect what is owed on materials, supplies, utilities, and other personnel expenses. Exclude accrued salaries, wages, employee benefits, professional fees, and accrued interest.</t>
  </si>
  <si>
    <t>For the Borrower, this item should include amounts not included in Accounts Payable such as payables for salaries, wages, employee benefits, professional fees, and accrued interest.</t>
  </si>
  <si>
    <t>Includes amounts payable to entities, including Affiliates and Pledged Affiliates, that are either:
(a)  not consolidated with the Borrower but control, are controlled by, or are under common control with the Borrower; or
(b)  are consolidated with the Borrower but are excluded from the mortgaged property.</t>
  </si>
  <si>
    <t>Current portion of Long Term Debt and Leases</t>
  </si>
  <si>
    <t>For the Borrower, this includes the current portion of all types of debt including current portion of leases (with more than one year of duration) recorded on the balance sheet.</t>
  </si>
  <si>
    <t>Catch-all category, include current liabilities that cannot be classified elsewhere. This includes items such as payables to third party payors.</t>
  </si>
  <si>
    <t>Long Term Debt and Leases</t>
  </si>
  <si>
    <t>This should include all debt that is not included in current liabilities including leases that are recorded on the balance sheet for the Borrower. It does not include any related bonds as they are not a part of the Borrower.</t>
  </si>
  <si>
    <t>All Other Long Term Liabilities</t>
  </si>
  <si>
    <t>Catch-all category, include non-current liabilities that cannot be classified elsewhere.</t>
  </si>
  <si>
    <t>Generally Accepted Accounting Principles distinguish the net assets of a corporation with appropriate descriptions depending on the organizational structure of the entity.  Section 242 uses the following mapping for the treatment of these items and entering data on the Quarterly Data Request.</t>
  </si>
  <si>
    <t>This should be for only the Borrower.
[3 lists below]
For profit entities:
Common stock issued and outstanding
Common stock shares
Retained earnings
Paid in capital
Partner’s capital
[space between lists]
Not-for- Profit entities
Net Assets without Donor Restriction
[space between lists]
Governmental entities
Unrestricted Net Assets
Invested in capital assets net of related debt</t>
  </si>
  <si>
    <t>Enter net assets restricted by donor.</t>
  </si>
  <si>
    <t>Patient Revenue Net of Contractual Allowances and Discounts</t>
  </si>
  <si>
    <t>Follow healthcare industry practice.</t>
  </si>
  <si>
    <t>Provision for Bad Debts</t>
  </si>
  <si>
    <t>Follow FASB/GASB guidance as appropriate for the classification of the Provision for Bad Debts.</t>
  </si>
  <si>
    <t>Net Patient Service Revenue Net of Bad Debts</t>
  </si>
  <si>
    <t>Other Operating Revenue</t>
  </si>
  <si>
    <t>For the Borrower. 
(Income from investments, unrestricted contributions, interest income, gains from the sale of assets, non-operating revenues, and extraordinary gains are excluded from operating revenue) In certain case where the dollar amounts are assured and recurring, revenues from taxation may be included. [1]</t>
  </si>
  <si>
    <t>Total Operating Revenue</t>
  </si>
  <si>
    <t>Total operating revenue for the Borrower. Total Operating Revenue is defined as: Net Patient Service Revenue plus Other Operating Revenue</t>
  </si>
  <si>
    <t>Salaries and wages for employees for the Borrower.</t>
  </si>
  <si>
    <t>Enter employee benefits if available.</t>
  </si>
  <si>
    <t>Contract Labor (clinical and non-clinical) Expense</t>
  </si>
  <si>
    <t>Contract labor expense includes professional fees of contracted physicians (and clinical staff) that are not employees of the Borrower.</t>
  </si>
  <si>
    <t xml:space="preserve">Enter expenses related to the use of supplies and pharmaceuticals. </t>
  </si>
  <si>
    <t>The cost of property, plant, and equipment as recognized over the estimated useful life of each class of assets.</t>
  </si>
  <si>
    <t>Includes interest costs recognized on obligations having explicit interest rates and interest costs of lease liabilities. This also includes costs resulting from amortization of discounts or premiums and issue costs on debt.</t>
  </si>
  <si>
    <t>Follow FASB/GASB guidance as appropriate for the classification of Bad Debt Expense.</t>
  </si>
  <si>
    <t>Catch-all category, include operating expenses that cannot be classified elsewhere.</t>
  </si>
  <si>
    <t>Income from investments net of investment expense, unrestricted contributions, interest income, gains from the sale of assets, non-operating revenues, extraordinary gains, gains from subsidiaries excluded from the Borrower, grant revenues (when there is not an offsetting expense), and non-recurring tax revenues [1] are examples of non-operating income.</t>
  </si>
  <si>
    <t>Expenses or losses that are not included as a part of income from operations, such as changes in additional minimum pension liability and loss on sale or disposal of assets.</t>
  </si>
  <si>
    <t>Extraordinary Items &amp; Income Tax</t>
  </si>
  <si>
    <t xml:space="preserve">Include transactions that are unusual in nature and infrequent in occurrence, as well as income taxes incurred by the Borrower. </t>
  </si>
  <si>
    <t>Net Income</t>
  </si>
  <si>
    <t>Net Income; Revenues in excess of expenses</t>
  </si>
  <si>
    <t>Include unrealized gains and losses resulting from changes in value of investments reported at fair value.</t>
  </si>
  <si>
    <t>Includes items such as grants, contributions, and donations that carry donor-imposed restrictions. This line item also includes changes resulting from the satisfaction of donor-imposed restrictions.</t>
  </si>
  <si>
    <t>This is a catch-all field for any other cause for changes in Net Assets. It is equal to the current period total net assets less the amount of total net assets from the prior year annual financial statements, less unrecognized gains and losses, less changes in restricted assets. Please provide an explanation for any “Other Changes in Fund Balance”.</t>
  </si>
  <si>
    <t>[2] The term “Borrower”, synonymous with "Mortgagor," is defined as the original borrower under a mortgage and its successors and assigns.</t>
  </si>
  <si>
    <t>[Sheet content highlights: primary data table A14; Other Information section A151; Certification section A200; footnotes A206; Edit Checks section A213]</t>
  </si>
  <si>
    <t>OMB Approval No. 2502-0602 (Exp. XX/XX/202X) form HUD-92422-OHF</t>
  </si>
  <si>
    <t>Section 242 Mortgage Insurance for Hospitals Program
FINANCIAL AND STATISTICAL DATA FOR HUD REPORTING</t>
  </si>
  <si>
    <t>[ENTER BORROWER LEGAL NAME HERE]</t>
  </si>
  <si>
    <t>[ENTER FYE HERE]</t>
  </si>
  <si>
    <r>
      <t xml:space="preserve">If </t>
    </r>
    <r>
      <rPr>
        <b/>
        <sz val="10"/>
        <color rgb="FFC00000"/>
        <rFont val="Arial"/>
        <family val="2"/>
      </rPr>
      <t>monthly</t>
    </r>
    <r>
      <rPr>
        <b/>
        <sz val="10"/>
        <rFont val="Arial"/>
        <family val="2"/>
      </rPr>
      <t xml:space="preserve"> reporting is required enter 1, if </t>
    </r>
    <r>
      <rPr>
        <b/>
        <sz val="10"/>
        <color rgb="FFC00000"/>
        <rFont val="Arial"/>
        <family val="2"/>
      </rPr>
      <t>quarterly</t>
    </r>
    <r>
      <rPr>
        <b/>
        <sz val="10"/>
        <rFont val="Arial"/>
        <family val="2"/>
      </rPr>
      <t xml:space="preserve"> enter 2</t>
    </r>
  </si>
  <si>
    <t>Instructions:</t>
  </si>
  <si>
    <r>
      <t xml:space="preserve">(A.)  This form should be filed electronically using the most recent official OHF spreadsheet which is available on the OHF website </t>
    </r>
    <r>
      <rPr>
        <b/>
        <u/>
        <sz val="10"/>
        <rFont val="Arial"/>
        <family val="2"/>
      </rPr>
      <t>www.hud.gov/healthcare</t>
    </r>
    <r>
      <rPr>
        <b/>
        <sz val="10"/>
        <rFont val="Arial"/>
        <family val="2"/>
      </rPr>
      <t xml:space="preserve"> or may be obtained from your Account Executive.</t>
    </r>
  </si>
  <si>
    <t>(B.)  Please contact your OHF Account Executive for any clarifications.</t>
  </si>
  <si>
    <r>
      <t xml:space="preserve">(C.)  For the FY quarter that you are completing, a value must be entered for all cells highlighted in YELLOW. Items in GREEN are to be </t>
    </r>
    <r>
      <rPr>
        <b/>
        <u/>
        <sz val="10"/>
        <rFont val="Arial"/>
        <family val="2"/>
      </rPr>
      <t>filled out only if applicable</t>
    </r>
    <r>
      <rPr>
        <b/>
        <sz val="10"/>
        <rFont val="Arial"/>
        <family val="2"/>
      </rPr>
      <t>.</t>
    </r>
  </si>
  <si>
    <t>(D.) All line items in your financials must be summarized on this worksheet (e.g., if you have a current asset on your balance sheet and there is no specific line on this worksheet for it, then it should be included in "All Other Current Assets").</t>
  </si>
  <si>
    <t>(E.) Footnotes, which provide an explanation of some lines, are located at bottom of sheet.</t>
  </si>
  <si>
    <t>(F.) The Borrower is required to submit this form for only the Borrower, not the Borrower and other entities. If Assets, Liabilities, Equity, Revenues, or Expenses are excluded from the Borrower (not pledged under the security agreement), then those amounts should not be represented.</t>
  </si>
  <si>
    <t>(G.) IMPORTANT: Input for the Balance Sheet and Income Statement Sections may be deemed OPTIONAL by HUD for Borrowers that can provide ALL of the following datapoints via internally prepared submissions (i.e. direct output from the Borrower's financial system). Please discuss with your Account Executive.</t>
  </si>
  <si>
    <t>Description</t>
  </si>
  <si>
    <t>Balance Sheet</t>
  </si>
  <si>
    <t>Cash &amp; Temporary Investments</t>
  </si>
  <si>
    <t>[required row]</t>
  </si>
  <si>
    <t>Gross Patient Receivables</t>
  </si>
  <si>
    <t>Allowances for Contractual Deductions and Doubtful Accounts</t>
  </si>
  <si>
    <t>Net Accounts Receivable</t>
  </si>
  <si>
    <t>-</t>
  </si>
  <si>
    <t>Total Current Assets</t>
  </si>
  <si>
    <t>Hospital Held Non-Liquid Qual. Invest.</t>
  </si>
  <si>
    <t>Mortgage Reserve Fund - Trust Balance</t>
  </si>
  <si>
    <t>Gross Property, Plant &amp; Equipment</t>
  </si>
  <si>
    <t>Accumulated Depreciation</t>
  </si>
  <si>
    <t>Net Property, Plant &amp; Equipment</t>
  </si>
  <si>
    <t>Due from Related Entities (Long-Term)</t>
  </si>
  <si>
    <t>Total Assets</t>
  </si>
  <si>
    <t>Current Portion of LT Debts and Leases</t>
  </si>
  <si>
    <t>Total Current Liabilities</t>
  </si>
  <si>
    <t>Due to Related Entities (Long-Term)</t>
  </si>
  <si>
    <t>Total Long Term Liabilities</t>
  </si>
  <si>
    <t>Total Liabilities</t>
  </si>
  <si>
    <t>Net Assets without Donor Restrictions</t>
  </si>
  <si>
    <t>Net Assets with Donor Restrictions</t>
  </si>
  <si>
    <t>Total Net Assets</t>
  </si>
  <si>
    <t>Total Net Assets + Total Liabilities</t>
  </si>
  <si>
    <t>Income Statement</t>
  </si>
  <si>
    <t>Net Inpatient Revenue   (1) (6)</t>
  </si>
  <si>
    <t>Net Outpatient Revenue   (1) (6)</t>
  </si>
  <si>
    <t>Patient Service Rev net of Contr.  Allow. &amp; discounts</t>
  </si>
  <si>
    <t>Net Patient Service Revenue less Provision for Bad Debts</t>
  </si>
  <si>
    <t>All Other Operating Revenue</t>
  </si>
  <si>
    <t xml:space="preserve">Salaries and Wages </t>
  </si>
  <si>
    <t>Depreciation Expense (incl Lease Amortization)</t>
  </si>
  <si>
    <t>Bad Debt Expense   (1)</t>
  </si>
  <si>
    <t>Total Operating Expense</t>
  </si>
  <si>
    <t>Income from Operations</t>
  </si>
  <si>
    <t>All Non-Operating Revenue</t>
  </si>
  <si>
    <t>All Non-Operating Expense</t>
  </si>
  <si>
    <t>Other Changes in Fund Balance   (2)</t>
  </si>
  <si>
    <t>Net Increase/Decrease in Fund Balance</t>
  </si>
  <si>
    <t>Mortgage Reserve Fund</t>
  </si>
  <si>
    <t>Required MRF Balance</t>
  </si>
  <si>
    <t>Actual MRF Balance</t>
  </si>
  <si>
    <t xml:space="preserve">FHA-Insured Mortgage </t>
  </si>
  <si>
    <t>Total Unpaid Principal Balance of ALL FHA-Insured Mortgages</t>
  </si>
  <si>
    <t>Credit Line Usage</t>
  </si>
  <si>
    <t>If the Borrower maintains a credit line, provide:</t>
  </si>
  <si>
    <t>Security Type (Cash, Investments, Accounts Receivable, Other)</t>
  </si>
  <si>
    <t>[Row to be filled out only if applicable]</t>
  </si>
  <si>
    <t>Please select…</t>
  </si>
  <si>
    <t>Credit Line Amount (in aggregate if multiple lines)</t>
  </si>
  <si>
    <t>Current Balance Drawn (in aggregate if multiple lines)</t>
  </si>
  <si>
    <t>Distribution of Assets and Surplus Cash</t>
  </si>
  <si>
    <t>If the Borrower has made a Distribution of Assets or a distribution of Surplus Cash (either through specific approval by HUD or via certification of compliance with the Regulatory Agreement), as defined by the Regulatory Agreement, provide the total amount per quarter:</t>
  </si>
  <si>
    <t>Recurring County or Local Support</t>
  </si>
  <si>
    <t>If the Borrower receives recurring county or local financial support, please indicate the amount received. Examples include recurring millage-based payment, or recurring direct payments in support of certain programs.</t>
  </si>
  <si>
    <t>Net Inpatient Revenue   (1)</t>
  </si>
  <si>
    <t>Medicare (including Managed Care)</t>
  </si>
  <si>
    <t>Medicaid (including Managed Care)</t>
  </si>
  <si>
    <t>Commercial Insurance (including non-governmental Managed Care)</t>
  </si>
  <si>
    <t>Self Pay</t>
  </si>
  <si>
    <t>Other</t>
  </si>
  <si>
    <t>Inpatient Statistics</t>
  </si>
  <si>
    <t>Total Licensed Inpatient Beds</t>
  </si>
  <si>
    <t>Total Staffed Inpatient Beds</t>
  </si>
  <si>
    <t>Acute Medical/Surgical Service</t>
  </si>
  <si>
    <t xml:space="preserve">Discharges </t>
  </si>
  <si>
    <t xml:space="preserve">Patient Days </t>
  </si>
  <si>
    <t>Newborn Service</t>
  </si>
  <si>
    <t>Other Acute Care Services</t>
  </si>
  <si>
    <t>Other Non-Acute Care</t>
  </si>
  <si>
    <t>Swing Bed (SNF)</t>
  </si>
  <si>
    <t>Acute Care Only (Excl. Newborn)</t>
  </si>
  <si>
    <t>Medicare</t>
  </si>
  <si>
    <t>Case Mix Index  (3)</t>
  </si>
  <si>
    <t>ALOS (5)</t>
  </si>
  <si>
    <t>All Patients</t>
  </si>
  <si>
    <t>Case Mix Index (3)</t>
  </si>
  <si>
    <t>Outpatient Utilization</t>
  </si>
  <si>
    <t xml:space="preserve">Emergency Room Visits </t>
  </si>
  <si>
    <t>Observation Visits</t>
  </si>
  <si>
    <t>Observation Days</t>
  </si>
  <si>
    <t>Ambulatory Surgeries</t>
  </si>
  <si>
    <t>Clinic Visits</t>
  </si>
  <si>
    <t>Other Outpatient Visits</t>
  </si>
  <si>
    <t>Staffing</t>
  </si>
  <si>
    <t>Total Full-Time Equivalents (4)</t>
  </si>
  <si>
    <t>Acute Hospital Provider Number(s) and CMS Star Rating(s)</t>
  </si>
  <si>
    <t>Enter all acute hospital CMS Certification Numbers (CCN) for the Borrower  in Column B, and all CMS Star Ratings (if applicable) in columns C, D, E, F, for the respective quarters:</t>
  </si>
  <si>
    <t>Number of CCNs (Select from Drop-down):</t>
  </si>
  <si>
    <t>CCN #1</t>
  </si>
  <si>
    <t>(ENTER CCN HERE)</t>
  </si>
  <si>
    <t>Long-Term Care Facility(ies) Owned / Pledged:</t>
  </si>
  <si>
    <t>If the Borrower owns, and/or has pledged as security under its FHA-insured mortgage, a Skilled Nursing (SNF), Nursing Home (NF), or Assisted Living facility (ALF), please provide:</t>
  </si>
  <si>
    <t>Number of SNFs / NFs (Select from Drop-down):</t>
  </si>
  <si>
    <t>SNF / NF #1 - Occupancy</t>
  </si>
  <si>
    <t>SNF / NF #1 - CMS Star Rating</t>
  </si>
  <si>
    <t>Number of ALFs (Select from Drop-down):</t>
  </si>
  <si>
    <t>ALF #1 - Occupancy</t>
  </si>
  <si>
    <t>Other Information:  see questions below</t>
  </si>
  <si>
    <t>Please Note - - For the questions below:</t>
  </si>
  <si>
    <t>If the answer to any question is "NO", then enter "NO" in the yellow area for the appropriate quarter.</t>
  </si>
  <si>
    <t xml:space="preserve">If the answer to any question is "YES", then enter a brief explanation in the yellow area for the appropriate quarter.                                                </t>
  </si>
  <si>
    <t>1.</t>
  </si>
  <si>
    <t>Does the Borrower plan to undertake, or has the Borrower undertaken any major changes involving the Mortgaged Property (renovation, relocation, addition or deletion of services) necessitating HUD review per the Regulatory Agreement or Security Instrument? For example, prior HUD approval is typically required for major facility changes necessitating building permits, for splitting or combining tax parcels, before establishing condominium regimes, before changing zoning, or changing the use of Mortgaged Property. Please review your executed loan documents for Notice provisions.</t>
  </si>
  <si>
    <t>[Question 1 continued]</t>
  </si>
  <si>
    <t>Quarter</t>
  </si>
  <si>
    <t>YES or NO</t>
  </si>
  <si>
    <t>Brief Explanation</t>
  </si>
  <si>
    <t>2.</t>
  </si>
  <si>
    <t>Has the Borrower identified any negative trends in service utilization statistics, financial indicators or ratios? Significant drops in financial performance can trigger the need for additional reporting to HUD. Please review your Regulatory Agreement.</t>
  </si>
  <si>
    <t>[Question 2 continued]</t>
  </si>
  <si>
    <t>3.</t>
  </si>
  <si>
    <t>Have there been any significant changes to the Borrower's operations or strategy (i.e. service line additions or deletions, divestitures, acquisitions, joint ventures, mergers, management contracts)? Some actions require prior approval of HUD. Please review your Regulatory Agreement.</t>
  </si>
  <si>
    <t>[Question 3 continued]</t>
  </si>
  <si>
    <t>4.</t>
  </si>
  <si>
    <r>
      <t xml:space="preserve">Has there been any change in Board membership or Executive Management? HUD requires the submission of Previous Participation (2530) forms for Controlling Participants. Please see Processing Guide for Previous Participation Reviews of Prospective Multifamily Housing and Healthcare Programs’ Participants and contact your Account Executive. </t>
    </r>
    <r>
      <rPr>
        <u/>
        <sz val="10"/>
        <rFont val="Arial"/>
        <family val="2"/>
      </rPr>
      <t xml:space="preserve">https://www.hud.gov/program_offices/housing/mfh/prevparticipation </t>
    </r>
  </si>
  <si>
    <t>[Question 4 continued]</t>
  </si>
  <si>
    <t>5.</t>
  </si>
  <si>
    <t xml:space="preserve">Is Management aware of any actions or events that could potentially violate HUD’s Regulatory Agreement or Covenants (applicable for Borrowers that executed an older version of the Regulatory Agreement)?  Have actions or events triggered or required waivers or approvals from any financial institutions or other third parties for violating financial, negative or reporting covenants? </t>
  </si>
  <si>
    <t>[Question 5 continued]</t>
  </si>
  <si>
    <t>6.</t>
  </si>
  <si>
    <t xml:space="preserve">Has the Borrower received notice of an investigation, action, or charge by any federal, state, municipal and or other regulatory authority that could result in substantial liabilities or otherwise harm the creditworthiness of the Borrower? This includes, but is not limited to, an investigation, action or charge that demonstrates or alleges substantial deficiencies which may be evidenced by an administrative or judicial proceeding or audit finding, including actions taken by the United States Department of Justice or Office of Inspector General. Written notification to HUD is typically required when such a notice is received, please review your Regulatory Agreement. </t>
  </si>
  <si>
    <t>[Question 6 continued]</t>
  </si>
  <si>
    <t xml:space="preserve">Certification from Authorized Representative </t>
  </si>
  <si>
    <t>TYPE NAME OF AUTHORIZED REPRESENTATIVE OF BORROWER</t>
  </si>
  <si>
    <t>The following applies to ALL hospitals</t>
  </si>
  <si>
    <t>Footnotes:</t>
  </si>
  <si>
    <t xml:space="preserve"> (1) Bad Debt Expense may be recorded as a separate line item, depending on FASB/GASB reporting standards.</t>
  </si>
  <si>
    <t xml:space="preserve"> (2) Please provide an explanation for any "Other Changes in Fund Balance".</t>
  </si>
  <si>
    <t xml:space="preserve"> (3) Please enter using only 2 decimal points</t>
  </si>
  <si>
    <t xml:space="preserve"> (4) Please enter using only a whole number</t>
  </si>
  <si>
    <t xml:space="preserve"> (5) Please enter using only 1 decimal point</t>
  </si>
  <si>
    <t xml:space="preserve"> (6) These are estimates.  </t>
  </si>
  <si>
    <t>Edit Checks</t>
  </si>
  <si>
    <t>Edit Satisfied for col 1?</t>
  </si>
  <si>
    <t>Edit Satisfied for col 2?</t>
  </si>
  <si>
    <t>Edit Satisfied for col 3?</t>
  </si>
  <si>
    <t>Edit Satisfied for col 4?</t>
  </si>
  <si>
    <t>A16+A17=A18</t>
  </si>
  <si>
    <t>A15+A18+A19+A20=A21</t>
  </si>
  <si>
    <t>A21+A22+A23+A24+A25+A28+A29+A30=A31</t>
  </si>
  <si>
    <t>A32+A33+A34+A35+A36=A37</t>
  </si>
  <si>
    <t>A38+A39+A40=A41</t>
  </si>
  <si>
    <t>A37+A41=A42</t>
  </si>
  <si>
    <t>A43+A44=A45</t>
  </si>
  <si>
    <t>A42+A45=A46</t>
  </si>
  <si>
    <t>A31=A46</t>
  </si>
  <si>
    <t>A48+A49=A50</t>
  </si>
  <si>
    <t>A50+A51+A53=A54</t>
  </si>
  <si>
    <t>A55+A56+A57+A58+A59+A60+A61+A62=A63</t>
  </si>
  <si>
    <t>A64+A65+A66+A67=A68</t>
  </si>
  <si>
    <t>A68+A69+A70+A71=A72</t>
  </si>
  <si>
    <t>A88+A89+A90+A91+A92=A48</t>
  </si>
  <si>
    <t>Various Edit Checks</t>
  </si>
  <si>
    <t>A52&lt;=A54</t>
  </si>
  <si>
    <t>A54-A63+A65+A66+A67=A68</t>
  </si>
  <si>
    <t>A55+A56+A57+A58+A59+A60+A61&lt;=A63</t>
  </si>
  <si>
    <t>A15+A18+A19+A20&lt;=A21</t>
  </si>
  <si>
    <t>A21+A25+A28&lt;=A31</t>
  </si>
  <si>
    <t>A31=A42+A43+A44</t>
  </si>
  <si>
    <t>A32+A33+A34&lt;=A37</t>
  </si>
  <si>
    <t>A37+A38&lt;=A42</t>
  </si>
  <si>
    <t>Enter the Total Net assets from Prior Year</t>
  </si>
  <si>
    <t>IF(ABS(($B$240+A68+A69+A70+A71)-C45)&lt;=100,"Yes","No"</t>
  </si>
  <si>
    <t>Reasonableness Review for Cost per Discharge</t>
  </si>
  <si>
    <r>
      <t xml:space="preserve">(C.)  For the FY quarter that you are completing, a value must be entered for all cells highlighted in YELLOW. Items in GREEN are to be </t>
    </r>
    <r>
      <rPr>
        <b/>
        <u/>
        <sz val="10"/>
        <rFont val="Arial"/>
        <family val="2"/>
      </rPr>
      <t>filled out only if applicable</t>
    </r>
  </si>
  <si>
    <t>(E.) Footnotes, which provide an explanation of some lines, are located at bottom of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</si>
</sst>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mm/dd/yy;@"/>
    <numFmt numFmtId="167" formatCode="&quot;$&quot;#,##0"/>
  </numFmts>
  <fonts count="36" x14ac:knownFonts="1">
    <font>
      <sz val="10"/>
      <name val="Arial"/>
    </font>
    <font>
      <sz val="10"/>
      <name val="Arial"/>
      <family val="2"/>
    </font>
    <font>
      <b/>
      <sz val="10"/>
      <name val="Arial"/>
      <family val="2"/>
    </font>
    <font>
      <sz val="8"/>
      <name val="Arial"/>
      <family val="2"/>
    </font>
    <font>
      <b/>
      <sz val="8"/>
      <name val="Arial"/>
      <family val="2"/>
    </font>
    <font>
      <b/>
      <sz val="10"/>
      <color rgb="FFFF0000"/>
      <name val="Arial"/>
      <family val="2"/>
    </font>
    <font>
      <b/>
      <sz val="12"/>
      <name val="Times New Roman"/>
      <family val="1"/>
    </font>
    <font>
      <sz val="10"/>
      <name val="Times New Roman"/>
      <family val="1"/>
    </font>
    <font>
      <sz val="11"/>
      <name val="Times New Roman"/>
      <family val="1"/>
    </font>
    <font>
      <b/>
      <sz val="14"/>
      <name val="Times New Roman"/>
      <family val="1"/>
    </font>
    <font>
      <b/>
      <sz val="8"/>
      <color rgb="FF003300"/>
      <name val="Times New Roman"/>
      <family val="1"/>
    </font>
    <font>
      <b/>
      <sz val="8"/>
      <color rgb="FF1F497D"/>
      <name val="Times New Roman"/>
      <family val="1"/>
    </font>
    <font>
      <sz val="9"/>
      <color rgb="FF003300"/>
      <name val="Helvetica"/>
      <family val="2"/>
    </font>
    <font>
      <b/>
      <sz val="9"/>
      <color rgb="FF1F497D"/>
      <name val="Helvetica"/>
      <family val="2"/>
    </font>
    <font>
      <sz val="9"/>
      <name val="Arial"/>
      <family val="2"/>
    </font>
    <font>
      <sz val="10"/>
      <name val="Arial"/>
      <family val="2"/>
    </font>
    <font>
      <b/>
      <u/>
      <sz val="10"/>
      <name val="Arial"/>
      <family val="2"/>
    </font>
    <font>
      <sz val="11"/>
      <color theme="0"/>
      <name val="Times New Roman"/>
      <family val="1"/>
    </font>
    <font>
      <sz val="10"/>
      <color theme="0" tint="-0.249977111117893"/>
      <name val="Arial"/>
      <family val="2"/>
    </font>
    <font>
      <sz val="10"/>
      <color theme="0"/>
      <name val="Arial"/>
      <family val="2"/>
    </font>
    <font>
      <b/>
      <sz val="10"/>
      <color theme="0" tint="-0.249977111117893"/>
      <name val="Arial"/>
      <family val="2"/>
    </font>
    <font>
      <b/>
      <sz val="15"/>
      <color theme="3"/>
      <name val="Calibri"/>
      <family val="2"/>
      <scheme val="minor"/>
    </font>
    <font>
      <b/>
      <sz val="13"/>
      <color theme="3"/>
      <name val="Calibri"/>
      <family val="2"/>
      <scheme val="minor"/>
    </font>
    <font>
      <b/>
      <sz val="10"/>
      <color theme="0"/>
      <name val="Arial"/>
      <family val="2"/>
    </font>
    <font>
      <sz val="10"/>
      <color theme="4" tint="0.79998168889431442"/>
      <name val="Arial"/>
      <family val="2"/>
    </font>
    <font>
      <b/>
      <sz val="10"/>
      <color theme="4" tint="0.79998168889431442"/>
      <name val="Arial"/>
      <family val="2"/>
    </font>
    <font>
      <u/>
      <sz val="10"/>
      <name val="Arial"/>
      <family val="2"/>
    </font>
    <font>
      <sz val="10"/>
      <color theme="1"/>
      <name val="Arial"/>
      <family val="2"/>
    </font>
    <font>
      <b/>
      <sz val="10"/>
      <color theme="1"/>
      <name val="Arial"/>
      <family val="2"/>
    </font>
    <font>
      <b/>
      <sz val="11"/>
      <color theme="1"/>
      <name val="Times New Roman"/>
      <family val="1"/>
    </font>
    <font>
      <sz val="11"/>
      <color theme="1"/>
      <name val="Times New Roman"/>
      <family val="1"/>
    </font>
    <font>
      <b/>
      <sz val="12"/>
      <color rgb="FF000000"/>
      <name val="Times New Roman"/>
      <family val="1"/>
    </font>
    <font>
      <b/>
      <sz val="10"/>
      <color rgb="FF8A0000"/>
      <name val="Arial"/>
      <family val="2"/>
    </font>
    <font>
      <sz val="10"/>
      <color rgb="FF8A0000"/>
      <name val="Arial"/>
      <family val="2"/>
    </font>
    <font>
      <b/>
      <sz val="10"/>
      <color rgb="FFC00000"/>
      <name val="Arial"/>
      <family val="2"/>
    </font>
    <font>
      <sz val="10"/>
      <color rgb="FFFF0000"/>
      <name val="Arial"/>
      <family val="2"/>
    </font>
  </fonts>
  <fills count="14">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rgb="FFCCFFCC"/>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rgb="FFB7DEE8"/>
        <bgColor indexed="64"/>
      </patternFill>
    </fill>
    <fill>
      <patternFill patternType="solid">
        <fgColor rgb="FFDCE6F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style="thin">
        <color indexed="64"/>
      </left>
      <right/>
      <top style="thin">
        <color indexed="64"/>
      </top>
      <bottom style="medium">
        <color indexed="64"/>
      </bottom>
      <diagonal/>
    </border>
    <border>
      <left/>
      <right/>
      <top/>
      <bottom style="thin">
        <color theme="1"/>
      </bottom>
      <diagonal/>
    </border>
    <border>
      <left style="thin">
        <color indexed="64"/>
      </left>
      <right/>
      <top style="medium">
        <color indexed="64"/>
      </top>
      <bottom/>
      <diagonal/>
    </border>
    <border>
      <left style="thin">
        <color theme="1"/>
      </left>
      <right/>
      <top style="medium">
        <color indexed="64"/>
      </top>
      <bottom/>
      <diagonal/>
    </border>
    <border>
      <left style="thin">
        <color theme="1"/>
      </left>
      <right/>
      <top style="thin">
        <color indexed="64"/>
      </top>
      <bottom/>
      <diagonal/>
    </border>
    <border>
      <left style="medium">
        <color indexed="64"/>
      </left>
      <right/>
      <top style="thin">
        <color indexed="64"/>
      </top>
      <bottom style="medium">
        <color indexed="64"/>
      </bottom>
      <diagonal/>
    </border>
    <border>
      <left/>
      <right/>
      <top style="thin">
        <color theme="1"/>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5" fillId="0" borderId="0" applyFont="0" applyFill="0" applyBorder="0" applyAlignment="0" applyProtection="0"/>
    <xf numFmtId="0" fontId="21" fillId="0" borderId="25" applyNumberFormat="0" applyFill="0" applyAlignment="0" applyProtection="0"/>
    <xf numFmtId="0" fontId="22" fillId="0" borderId="26" applyNumberFormat="0" applyFill="0" applyAlignment="0" applyProtection="0"/>
  </cellStyleXfs>
  <cellXfs count="241">
    <xf numFmtId="0" fontId="0" fillId="0" borderId="0" xfId="0"/>
    <xf numFmtId="0" fontId="2" fillId="0" borderId="0" xfId="0" applyFont="1" applyAlignment="1">
      <alignment horizontal="center"/>
    </xf>
    <xf numFmtId="0" fontId="3" fillId="0" borderId="0" xfId="0" applyFont="1"/>
    <xf numFmtId="164" fontId="0" fillId="0" borderId="0" xfId="0" applyNumberFormat="1"/>
    <xf numFmtId="3" fontId="0" fillId="0" borderId="0" xfId="0" applyNumberFormat="1"/>
    <xf numFmtId="49" fontId="0" fillId="0" borderId="0" xfId="0" applyNumberFormat="1"/>
    <xf numFmtId="0" fontId="0" fillId="10" borderId="0" xfId="0" applyFill="1"/>
    <xf numFmtId="0" fontId="8" fillId="0" borderId="0" xfId="0" applyFont="1" applyAlignment="1">
      <alignment vertical="center" wrapText="1"/>
    </xf>
    <xf numFmtId="0" fontId="8" fillId="0" borderId="0" xfId="0" applyFont="1"/>
    <xf numFmtId="0" fontId="8" fillId="0" borderId="0" xfId="0" applyFont="1" applyAlignment="1">
      <alignment wrapText="1"/>
    </xf>
    <xf numFmtId="166" fontId="8" fillId="0" borderId="0" xfId="0" applyNumberFormat="1" applyFont="1"/>
    <xf numFmtId="0" fontId="2" fillId="0" borderId="0" xfId="0" applyFont="1" applyAlignment="1">
      <alignment horizontal="center" vertical="center"/>
    </xf>
    <xf numFmtId="0" fontId="0" fillId="0" borderId="0" xfId="0" applyAlignment="1">
      <alignment vertical="center"/>
    </xf>
    <xf numFmtId="0" fontId="10" fillId="0" borderId="0" xfId="0" applyFont="1" applyAlignment="1">
      <alignment horizontal="right"/>
    </xf>
    <xf numFmtId="0" fontId="11" fillId="0" borderId="0" xfId="0" applyFont="1" applyAlignment="1">
      <alignment horizontal="right"/>
    </xf>
    <xf numFmtId="0" fontId="1" fillId="0" borderId="0" xfId="0" applyFont="1"/>
    <xf numFmtId="0" fontId="14" fillId="0" borderId="0" xfId="0" applyFont="1"/>
    <xf numFmtId="0" fontId="8" fillId="0" borderId="0" xfId="0" applyFont="1" applyAlignment="1">
      <alignment vertical="top"/>
    </xf>
    <xf numFmtId="0" fontId="12" fillId="0" borderId="0" xfId="0" applyFont="1" applyAlignment="1">
      <alignment wrapText="1"/>
    </xf>
    <xf numFmtId="0" fontId="12" fillId="0" borderId="0" xfId="0" applyFont="1"/>
    <xf numFmtId="0" fontId="13" fillId="0" borderId="0" xfId="0" applyFont="1"/>
    <xf numFmtId="0" fontId="1" fillId="3" borderId="2" xfId="0" applyFont="1" applyFill="1" applyBorder="1" applyAlignment="1">
      <alignment horizontal="center"/>
    </xf>
    <xf numFmtId="0" fontId="16" fillId="10" borderId="15" xfId="0" applyFont="1" applyFill="1" applyBorder="1"/>
    <xf numFmtId="0" fontId="1" fillId="10" borderId="0" xfId="0" applyFont="1" applyFill="1"/>
    <xf numFmtId="0" fontId="1" fillId="10" borderId="9" xfId="0" applyFont="1" applyFill="1" applyBorder="1"/>
    <xf numFmtId="49" fontId="1" fillId="10" borderId="9" xfId="0" applyNumberFormat="1" applyFont="1" applyFill="1" applyBorder="1"/>
    <xf numFmtId="49" fontId="1" fillId="10" borderId="0" xfId="0" applyNumberFormat="1" applyFont="1" applyFill="1"/>
    <xf numFmtId="0" fontId="1" fillId="3" borderId="20" xfId="0" applyFont="1" applyFill="1" applyBorder="1" applyAlignment="1">
      <alignment horizontal="center"/>
    </xf>
    <xf numFmtId="0" fontId="2" fillId="0" borderId="0" xfId="0" applyFont="1" applyAlignment="1">
      <alignment horizontal="left"/>
    </xf>
    <xf numFmtId="3" fontId="2" fillId="0" borderId="0" xfId="0" applyNumberFormat="1" applyFont="1"/>
    <xf numFmtId="0" fontId="1" fillId="10" borderId="0" xfId="0" applyFont="1" applyFill="1" applyAlignment="1">
      <alignment horizontal="center"/>
    </xf>
    <xf numFmtId="49" fontId="1" fillId="10" borderId="15" xfId="0" applyNumberFormat="1" applyFont="1" applyFill="1" applyBorder="1" applyAlignment="1">
      <alignment horizontal="right" vertical="top"/>
    </xf>
    <xf numFmtId="49" fontId="1" fillId="10" borderId="0" xfId="0" applyNumberFormat="1" applyFont="1" applyFill="1" applyAlignment="1">
      <alignment horizontal="center" wrapText="1"/>
    </xf>
    <xf numFmtId="49" fontId="1" fillId="10" borderId="0" xfId="0" applyNumberFormat="1" applyFont="1" applyFill="1" applyAlignment="1">
      <alignment horizontal="center" vertical="top" wrapText="1"/>
    </xf>
    <xf numFmtId="49" fontId="1" fillId="10" borderId="0" xfId="0" applyNumberFormat="1" applyFont="1" applyFill="1" applyAlignment="1">
      <alignment horizontal="left" indent="4"/>
    </xf>
    <xf numFmtId="0" fontId="8" fillId="0" borderId="0" xfId="0" applyFont="1" applyAlignment="1">
      <alignment horizontal="center" vertical="center" wrapText="1"/>
    </xf>
    <xf numFmtId="0" fontId="17" fillId="0" borderId="0" xfId="0" applyFont="1" applyAlignment="1">
      <alignment horizontal="center" vertical="center" wrapText="1"/>
    </xf>
    <xf numFmtId="0" fontId="8" fillId="7" borderId="0" xfId="0" applyFont="1" applyFill="1" applyAlignment="1">
      <alignment vertical="top" wrapText="1"/>
    </xf>
    <xf numFmtId="0" fontId="17" fillId="0" borderId="0" xfId="0" applyFont="1" applyAlignment="1">
      <alignment wrapText="1"/>
    </xf>
    <xf numFmtId="0" fontId="1" fillId="11" borderId="19" xfId="0" applyFont="1" applyFill="1" applyBorder="1"/>
    <xf numFmtId="0" fontId="17" fillId="0" borderId="0" xfId="0" applyFont="1" applyAlignment="1">
      <alignment vertical="top"/>
    </xf>
    <xf numFmtId="0" fontId="17" fillId="0" borderId="0" xfId="0" applyFont="1"/>
    <xf numFmtId="0" fontId="3" fillId="0" borderId="0" xfId="0" applyFont="1" applyAlignment="1">
      <alignment vertical="center" wrapText="1"/>
    </xf>
    <xf numFmtId="0" fontId="1" fillId="10" borderId="0" xfId="0" applyFont="1" applyFill="1" applyAlignment="1">
      <alignment horizontal="left" vertical="top" wrapText="1"/>
    </xf>
    <xf numFmtId="49" fontId="1" fillId="5" borderId="1" xfId="0" applyNumberFormat="1" applyFont="1" applyFill="1" applyBorder="1" applyAlignment="1" applyProtection="1">
      <alignment horizontal="center" vertical="center" wrapText="1"/>
      <protection locked="0"/>
    </xf>
    <xf numFmtId="0" fontId="2" fillId="3" borderId="6" xfId="5" applyFont="1" applyFill="1" applyBorder="1" applyAlignment="1" applyProtection="1">
      <alignment horizontal="left"/>
    </xf>
    <xf numFmtId="0" fontId="22" fillId="0" borderId="26" xfId="5" applyAlignment="1" applyProtection="1">
      <alignment horizontal="left"/>
    </xf>
    <xf numFmtId="0" fontId="1" fillId="10" borderId="15" xfId="0" applyFont="1" applyFill="1" applyBorder="1" applyAlignment="1">
      <alignment horizontal="left" vertical="top"/>
    </xf>
    <xf numFmtId="0" fontId="1" fillId="10" borderId="0" xfId="0" applyFont="1" applyFill="1" applyAlignment="1">
      <alignment horizontal="left" vertical="top"/>
    </xf>
    <xf numFmtId="0" fontId="2" fillId="3" borderId="7" xfId="5" applyFont="1" applyFill="1" applyBorder="1" applyAlignment="1" applyProtection="1">
      <alignment horizontal="left"/>
    </xf>
    <xf numFmtId="0" fontId="2" fillId="3" borderId="13" xfId="5" applyFont="1" applyFill="1" applyBorder="1" applyAlignment="1" applyProtection="1">
      <alignment horizontal="left"/>
    </xf>
    <xf numFmtId="0" fontId="19" fillId="10" borderId="15" xfId="0" applyFont="1" applyFill="1" applyBorder="1"/>
    <xf numFmtId="49" fontId="19" fillId="10" borderId="15" xfId="0" applyNumberFormat="1" applyFont="1" applyFill="1" applyBorder="1" applyAlignment="1">
      <alignment horizontal="left"/>
    </xf>
    <xf numFmtId="49" fontId="19" fillId="10" borderId="15" xfId="0" applyNumberFormat="1" applyFont="1" applyFill="1" applyBorder="1" applyAlignment="1">
      <alignment horizontal="center"/>
    </xf>
    <xf numFmtId="49" fontId="19" fillId="10" borderId="15" xfId="0" applyNumberFormat="1" applyFont="1" applyFill="1" applyBorder="1" applyAlignment="1">
      <alignment horizontal="center" vertical="top"/>
    </xf>
    <xf numFmtId="49" fontId="1" fillId="5" borderId="5" xfId="0" applyNumberFormat="1" applyFont="1" applyFill="1" applyBorder="1" applyAlignment="1" applyProtection="1">
      <alignment horizontal="center" vertical="center" wrapText="1"/>
      <protection locked="0"/>
    </xf>
    <xf numFmtId="49" fontId="1" fillId="10" borderId="24" xfId="0" applyNumberFormat="1" applyFont="1" applyFill="1" applyBorder="1" applyAlignment="1">
      <alignment horizontal="center" wrapText="1"/>
    </xf>
    <xf numFmtId="49" fontId="1" fillId="10" borderId="22" xfId="0" applyNumberFormat="1" applyFont="1" applyFill="1" applyBorder="1" applyAlignment="1">
      <alignment horizontal="center" wrapText="1"/>
    </xf>
    <xf numFmtId="49" fontId="1" fillId="5" borderId="23" xfId="0" applyNumberFormat="1" applyFont="1" applyFill="1" applyBorder="1" applyAlignment="1" applyProtection="1">
      <alignment horizontal="center" vertical="center" wrapText="1"/>
      <protection locked="0"/>
    </xf>
    <xf numFmtId="49" fontId="1" fillId="5" borderId="4" xfId="0" applyNumberFormat="1" applyFont="1" applyFill="1" applyBorder="1" applyAlignment="1" applyProtection="1">
      <alignment horizontal="center" vertical="center" wrapText="1"/>
      <protection locked="0"/>
    </xf>
    <xf numFmtId="49" fontId="19" fillId="10" borderId="21" xfId="0" applyNumberFormat="1" applyFont="1" applyFill="1" applyBorder="1" applyAlignment="1">
      <alignment horizontal="left" wrapText="1"/>
    </xf>
    <xf numFmtId="0" fontId="1" fillId="10" borderId="6" xfId="0" applyFont="1" applyFill="1" applyBorder="1" applyAlignment="1">
      <alignment horizontal="center" vertical="top" wrapText="1"/>
    </xf>
    <xf numFmtId="0" fontId="29" fillId="9" borderId="4" xfId="0" applyFont="1" applyFill="1" applyBorder="1" applyAlignment="1">
      <alignment vertical="top" wrapText="1"/>
    </xf>
    <xf numFmtId="0" fontId="29" fillId="9" borderId="23" xfId="0" applyFont="1" applyFill="1" applyBorder="1" applyAlignment="1">
      <alignment vertical="top" wrapText="1"/>
    </xf>
    <xf numFmtId="0" fontId="29" fillId="0" borderId="4" xfId="0" applyFont="1" applyBorder="1" applyAlignment="1">
      <alignment vertical="top" wrapText="1"/>
    </xf>
    <xf numFmtId="0" fontId="30" fillId="0" borderId="23" xfId="0" applyFont="1" applyBorder="1" applyAlignment="1">
      <alignment vertical="top" wrapText="1"/>
    </xf>
    <xf numFmtId="0" fontId="29" fillId="0" borderId="5" xfId="0" applyFont="1" applyBorder="1" applyAlignment="1">
      <alignment horizontal="left" vertical="top" wrapText="1"/>
    </xf>
    <xf numFmtId="0" fontId="30" fillId="0" borderId="1" xfId="0" applyFont="1" applyBorder="1" applyAlignment="1">
      <alignment vertical="top" wrapText="1"/>
    </xf>
    <xf numFmtId="0" fontId="28" fillId="3" borderId="18" xfId="0" applyFont="1" applyFill="1" applyBorder="1" applyAlignment="1">
      <alignment horizontal="left"/>
    </xf>
    <xf numFmtId="164" fontId="18" fillId="3" borderId="4" xfId="2" applyNumberFormat="1" applyFont="1" applyFill="1" applyBorder="1" applyAlignment="1" applyProtection="1">
      <alignment horizontal="center"/>
    </xf>
    <xf numFmtId="0" fontId="19" fillId="0" borderId="30" xfId="0" applyFont="1" applyBorder="1" applyAlignment="1">
      <alignment horizontal="left"/>
    </xf>
    <xf numFmtId="0" fontId="19" fillId="0" borderId="31" xfId="0" applyFont="1" applyBorder="1" applyAlignment="1">
      <alignment horizontal="left"/>
    </xf>
    <xf numFmtId="0" fontId="24" fillId="8" borderId="31" xfId="0" applyFont="1" applyFill="1" applyBorder="1" applyAlignment="1">
      <alignment horizontal="left"/>
    </xf>
    <xf numFmtId="164" fontId="27" fillId="8" borderId="4" xfId="2" applyNumberFormat="1" applyFont="1" applyFill="1" applyBorder="1" applyProtection="1"/>
    <xf numFmtId="164" fontId="27" fillId="8" borderId="4" xfId="2" applyNumberFormat="1" applyFont="1" applyFill="1" applyBorder="1" applyAlignment="1" applyProtection="1">
      <alignment horizontal="left"/>
    </xf>
    <xf numFmtId="0" fontId="28" fillId="3" borderId="18" xfId="0" applyFont="1" applyFill="1" applyBorder="1"/>
    <xf numFmtId="0" fontId="19" fillId="0" borderId="31" xfId="0" applyFont="1" applyBorder="1" applyAlignment="1">
      <alignment vertical="center"/>
    </xf>
    <xf numFmtId="0" fontId="24" fillId="8" borderId="31" xfId="0" applyFont="1" applyFill="1" applyBorder="1"/>
    <xf numFmtId="0" fontId="19" fillId="10" borderId="31" xfId="0" applyFont="1" applyFill="1" applyBorder="1"/>
    <xf numFmtId="0" fontId="19" fillId="0" borderId="31" xfId="0" applyFont="1" applyBorder="1"/>
    <xf numFmtId="164" fontId="27" fillId="8" borderId="4" xfId="0" applyNumberFormat="1" applyFont="1" applyFill="1" applyBorder="1"/>
    <xf numFmtId="0" fontId="28" fillId="3" borderId="18" xfId="0" applyFont="1" applyFill="1" applyBorder="1" applyAlignment="1">
      <alignment horizontal="left" wrapText="1"/>
    </xf>
    <xf numFmtId="0" fontId="20" fillId="3" borderId="31" xfId="0" applyFont="1" applyFill="1" applyBorder="1" applyAlignment="1">
      <alignment wrapText="1"/>
    </xf>
    <xf numFmtId="0" fontId="23" fillId="0" borderId="31" xfId="0" applyFont="1" applyBorder="1" applyAlignment="1">
      <alignment wrapText="1"/>
    </xf>
    <xf numFmtId="0" fontId="28" fillId="6" borderId="18" xfId="0" applyFont="1" applyFill="1" applyBorder="1" applyAlignment="1">
      <alignment wrapText="1"/>
    </xf>
    <xf numFmtId="0" fontId="20" fillId="6" borderId="31" xfId="0" applyFont="1" applyFill="1" applyBorder="1" applyAlignment="1">
      <alignment wrapText="1"/>
    </xf>
    <xf numFmtId="0" fontId="23" fillId="10" borderId="31" xfId="0" applyFont="1" applyFill="1" applyBorder="1" applyAlignment="1">
      <alignment wrapText="1"/>
    </xf>
    <xf numFmtId="41" fontId="19" fillId="10" borderId="4" xfId="0" applyNumberFormat="1" applyFont="1" applyFill="1" applyBorder="1"/>
    <xf numFmtId="0" fontId="28" fillId="3" borderId="18" xfId="0" applyFont="1" applyFill="1" applyBorder="1" applyAlignment="1">
      <alignment wrapText="1"/>
    </xf>
    <xf numFmtId="0" fontId="20" fillId="6" borderId="4" xfId="0" applyFont="1" applyFill="1" applyBorder="1" applyAlignment="1">
      <alignment wrapText="1"/>
    </xf>
    <xf numFmtId="164" fontId="27" fillId="3" borderId="4" xfId="2" applyNumberFormat="1" applyFont="1" applyFill="1" applyBorder="1" applyAlignment="1" applyProtection="1">
      <alignment horizontal="center"/>
    </xf>
    <xf numFmtId="0" fontId="28" fillId="0" borderId="18" xfId="0" applyFont="1" applyBorder="1" applyAlignment="1">
      <alignment horizontal="right"/>
    </xf>
    <xf numFmtId="0" fontId="28" fillId="6" borderId="18" xfId="0" applyFont="1" applyFill="1" applyBorder="1" applyAlignment="1">
      <alignment horizontal="left"/>
    </xf>
    <xf numFmtId="41" fontId="19" fillId="10" borderId="18" xfId="0" applyNumberFormat="1" applyFont="1" applyFill="1" applyBorder="1"/>
    <xf numFmtId="0" fontId="28" fillId="3" borderId="18" xfId="0" applyFont="1" applyFill="1" applyBorder="1" applyAlignment="1">
      <alignment vertical="center" wrapText="1"/>
    </xf>
    <xf numFmtId="41" fontId="19" fillId="10" borderId="10" xfId="0" applyNumberFormat="1" applyFont="1" applyFill="1" applyBorder="1"/>
    <xf numFmtId="41" fontId="19" fillId="10" borderId="29" xfId="0" applyNumberFormat="1" applyFont="1" applyFill="1" applyBorder="1"/>
    <xf numFmtId="49" fontId="1" fillId="5" borderId="0" xfId="0" applyNumberFormat="1" applyFont="1" applyFill="1" applyAlignment="1">
      <alignment horizontal="center" vertical="center" wrapText="1"/>
    </xf>
    <xf numFmtId="0" fontId="28" fillId="6" borderId="33" xfId="0" applyFont="1" applyFill="1" applyBorder="1" applyAlignment="1">
      <alignment horizontal="left"/>
    </xf>
    <xf numFmtId="0" fontId="28" fillId="8" borderId="3" xfId="0" applyFont="1" applyFill="1" applyBorder="1" applyAlignment="1">
      <alignment horizontal="center"/>
    </xf>
    <xf numFmtId="0" fontId="25" fillId="8" borderId="3" xfId="0" applyFont="1" applyFill="1" applyBorder="1" applyAlignment="1">
      <alignment horizontal="center"/>
    </xf>
    <xf numFmtId="0" fontId="28" fillId="8" borderId="3" xfId="0" applyFont="1" applyFill="1" applyBorder="1"/>
    <xf numFmtId="0" fontId="28" fillId="0" borderId="0" xfId="0" applyFont="1" applyAlignment="1">
      <alignment horizontal="left"/>
    </xf>
    <xf numFmtId="0" fontId="23" fillId="0" borderId="0" xfId="0" applyFont="1" applyAlignment="1">
      <alignment horizontal="left"/>
    </xf>
    <xf numFmtId="0" fontId="28" fillId="8" borderId="0" xfId="0" applyFont="1" applyFill="1" applyAlignment="1">
      <alignment horizontal="center"/>
    </xf>
    <xf numFmtId="0" fontId="25" fillId="8" borderId="0" xfId="0" applyFont="1" applyFill="1" applyAlignment="1">
      <alignment horizontal="center"/>
    </xf>
    <xf numFmtId="0" fontId="5" fillId="8" borderId="0" xfId="0" applyFont="1" applyFill="1" applyAlignment="1">
      <alignment horizontal="center"/>
    </xf>
    <xf numFmtId="0" fontId="23" fillId="0" borderId="0" xfId="0" applyFont="1"/>
    <xf numFmtId="0" fontId="28" fillId="0" borderId="0" xfId="0" applyFont="1" applyAlignment="1">
      <alignment horizontal="left" wrapText="1"/>
    </xf>
    <xf numFmtId="0" fontId="28" fillId="8" borderId="0" xfId="0" applyFont="1" applyFill="1"/>
    <xf numFmtId="0" fontId="19" fillId="0" borderId="0" xfId="0" applyFont="1" applyAlignment="1">
      <alignment horizontal="left" wrapText="1"/>
    </xf>
    <xf numFmtId="0" fontId="28" fillId="0" borderId="28" xfId="0" applyFont="1" applyBorder="1" applyAlignment="1">
      <alignment horizontal="center" wrapText="1"/>
    </xf>
    <xf numFmtId="0" fontId="23" fillId="0" borderId="28" xfId="0" applyFont="1" applyBorder="1" applyAlignment="1">
      <alignment horizontal="center"/>
    </xf>
    <xf numFmtId="164" fontId="27" fillId="2" borderId="29" xfId="2" applyNumberFormat="1" applyFont="1" applyFill="1" applyBorder="1" applyProtection="1">
      <protection locked="0"/>
    </xf>
    <xf numFmtId="164" fontId="27" fillId="2" borderId="4" xfId="2" applyNumberFormat="1" applyFont="1" applyFill="1" applyBorder="1" applyProtection="1">
      <protection locked="0"/>
    </xf>
    <xf numFmtId="164" fontId="27" fillId="5" borderId="4" xfId="2" applyNumberFormat="1" applyFont="1" applyFill="1" applyBorder="1" applyProtection="1">
      <protection locked="0"/>
    </xf>
    <xf numFmtId="164" fontId="27" fillId="2" borderId="4" xfId="2" applyNumberFormat="1" applyFont="1" applyFill="1" applyBorder="1" applyAlignment="1" applyProtection="1">
      <alignment vertical="center"/>
      <protection locked="0"/>
    </xf>
    <xf numFmtId="164" fontId="27" fillId="5" borderId="4" xfId="0" applyNumberFormat="1" applyFont="1" applyFill="1" applyBorder="1" applyProtection="1">
      <protection locked="0"/>
    </xf>
    <xf numFmtId="49" fontId="27" fillId="4" borderId="4" xfId="0" applyNumberFormat="1" applyFont="1" applyFill="1" applyBorder="1" applyAlignment="1" applyProtection="1">
      <alignment horizontal="center"/>
      <protection locked="0"/>
    </xf>
    <xf numFmtId="41" fontId="27" fillId="4" borderId="4" xfId="0" applyNumberFormat="1" applyFont="1" applyFill="1" applyBorder="1" applyProtection="1">
      <protection locked="0"/>
    </xf>
    <xf numFmtId="0" fontId="0" fillId="0" borderId="0" xfId="0" applyProtection="1">
      <protection locked="0"/>
    </xf>
    <xf numFmtId="41" fontId="27" fillId="2" borderId="4" xfId="0" applyNumberFormat="1" applyFont="1" applyFill="1" applyBorder="1" applyProtection="1">
      <protection locked="0"/>
    </xf>
    <xf numFmtId="43" fontId="27" fillId="2" borderId="4" xfId="1" applyFont="1" applyFill="1" applyBorder="1" applyProtection="1">
      <protection locked="0"/>
    </xf>
    <xf numFmtId="165" fontId="27" fillId="2" borderId="4" xfId="0" applyNumberFormat="1" applyFont="1" applyFill="1" applyBorder="1" applyProtection="1">
      <protection locked="0"/>
    </xf>
    <xf numFmtId="3" fontId="27" fillId="2" borderId="4" xfId="0" applyNumberFormat="1" applyFont="1" applyFill="1" applyBorder="1" applyProtection="1">
      <protection locked="0"/>
    </xf>
    <xf numFmtId="0" fontId="27" fillId="4" borderId="10" xfId="0" applyFont="1" applyFill="1" applyBorder="1" applyAlignment="1" applyProtection="1">
      <alignment horizontal="center" vertical="center" wrapText="1"/>
      <protection locked="0"/>
    </xf>
    <xf numFmtId="0" fontId="27" fillId="5" borderId="30" xfId="0" applyFont="1" applyFill="1" applyBorder="1" applyAlignment="1" applyProtection="1">
      <alignment horizontal="center" vertical="center"/>
      <protection locked="0"/>
    </xf>
    <xf numFmtId="0" fontId="27" fillId="5" borderId="31" xfId="0" applyFont="1" applyFill="1" applyBorder="1" applyAlignment="1" applyProtection="1">
      <alignment horizontal="center" vertical="center"/>
      <protection locked="0"/>
    </xf>
    <xf numFmtId="0" fontId="27" fillId="5" borderId="29" xfId="0" applyFont="1" applyFill="1" applyBorder="1" applyAlignment="1" applyProtection="1">
      <alignment horizontal="center" vertical="center"/>
      <protection locked="0"/>
    </xf>
    <xf numFmtId="9" fontId="27" fillId="4" borderId="4" xfId="3" applyFont="1" applyFill="1" applyBorder="1" applyProtection="1">
      <protection locked="0"/>
    </xf>
    <xf numFmtId="0" fontId="19" fillId="0" borderId="4" xfId="0" applyFont="1" applyBorder="1" applyAlignment="1" applyProtection="1">
      <alignment horizontal="center" vertical="center"/>
      <protection locked="0"/>
    </xf>
    <xf numFmtId="2" fontId="27" fillId="4" borderId="4" xfId="3" applyNumberFormat="1" applyFont="1" applyFill="1" applyBorder="1" applyProtection="1">
      <protection locked="0"/>
    </xf>
    <xf numFmtId="0" fontId="27" fillId="5" borderId="4" xfId="0" applyFont="1" applyFill="1" applyBorder="1" applyAlignment="1" applyProtection="1">
      <alignment horizontal="center" vertical="center"/>
      <protection locked="0"/>
    </xf>
    <xf numFmtId="0" fontId="19" fillId="0" borderId="30" xfId="0" applyFont="1" applyBorder="1" applyAlignment="1" applyProtection="1">
      <alignment horizontal="center" vertical="center"/>
      <protection locked="0"/>
    </xf>
    <xf numFmtId="0" fontId="19" fillId="0" borderId="27" xfId="0" applyFont="1" applyBorder="1" applyAlignment="1" applyProtection="1">
      <alignment horizontal="center" vertical="center"/>
      <protection locked="0"/>
    </xf>
    <xf numFmtId="167" fontId="27" fillId="5" borderId="0" xfId="0" applyNumberFormat="1" applyFont="1" applyFill="1" applyProtection="1">
      <protection locked="0"/>
    </xf>
    <xf numFmtId="41" fontId="27" fillId="4" borderId="4" xfId="0" applyNumberFormat="1" applyFont="1" applyFill="1" applyBorder="1" applyAlignment="1" applyProtection="1">
      <alignment horizontal="center"/>
      <protection locked="0"/>
    </xf>
    <xf numFmtId="164" fontId="27" fillId="2" borderId="4" xfId="0" applyNumberFormat="1" applyFont="1" applyFill="1" applyBorder="1" applyProtection="1">
      <protection locked="0"/>
    </xf>
    <xf numFmtId="0" fontId="28" fillId="6" borderId="0" xfId="0" applyFont="1" applyFill="1"/>
    <xf numFmtId="0" fontId="28" fillId="0" borderId="0" xfId="2" applyNumberFormat="1" applyFont="1" applyBorder="1" applyAlignment="1" applyProtection="1">
      <alignment horizontal="center"/>
    </xf>
    <xf numFmtId="0" fontId="29" fillId="0" borderId="1" xfId="0" applyFont="1" applyBorder="1" applyAlignment="1">
      <alignment vertical="top" wrapText="1"/>
    </xf>
    <xf numFmtId="0" fontId="30" fillId="7" borderId="1" xfId="0" applyFont="1" applyFill="1" applyBorder="1" applyAlignment="1">
      <alignment vertical="top" wrapText="1"/>
    </xf>
    <xf numFmtId="0" fontId="29" fillId="0" borderId="1" xfId="0" applyFont="1" applyBorder="1" applyAlignment="1">
      <alignment vertical="top"/>
    </xf>
    <xf numFmtId="0" fontId="2" fillId="11" borderId="0" xfId="5" applyFont="1" applyFill="1" applyBorder="1" applyAlignment="1" applyProtection="1"/>
    <xf numFmtId="0" fontId="2" fillId="11" borderId="0" xfId="5" applyFont="1" applyFill="1" applyBorder="1" applyAlignment="1" applyProtection="1">
      <alignment horizontal="center" wrapText="1"/>
    </xf>
    <xf numFmtId="164" fontId="18" fillId="3" borderId="2" xfId="2" applyNumberFormat="1" applyFont="1" applyFill="1" applyBorder="1" applyAlignment="1" applyProtection="1">
      <alignment horizontal="center"/>
    </xf>
    <xf numFmtId="0" fontId="22" fillId="0" borderId="0" xfId="5" applyBorder="1" applyAlignment="1" applyProtection="1"/>
    <xf numFmtId="164" fontId="27" fillId="0" borderId="4" xfId="2" applyNumberFormat="1" applyFont="1" applyFill="1" applyBorder="1" applyProtection="1"/>
    <xf numFmtId="0" fontId="27" fillId="0" borderId="10" xfId="0" applyFont="1" applyBorder="1" applyAlignment="1">
      <alignment horizontal="left"/>
    </xf>
    <xf numFmtId="0" fontId="27" fillId="0" borderId="18" xfId="0" applyFont="1" applyBorder="1" applyAlignment="1">
      <alignment horizontal="left"/>
    </xf>
    <xf numFmtId="0" fontId="27" fillId="0" borderId="18" xfId="0" applyFont="1" applyBorder="1" applyAlignment="1">
      <alignment horizontal="left" wrapText="1"/>
    </xf>
    <xf numFmtId="0" fontId="28" fillId="8" borderId="18" xfId="0" applyFont="1" applyFill="1" applyBorder="1" applyAlignment="1">
      <alignment horizontal="left" indent="2"/>
    </xf>
    <xf numFmtId="0" fontId="27" fillId="10" borderId="18" xfId="0" applyFont="1" applyFill="1" applyBorder="1" applyAlignment="1">
      <alignment horizontal="left" wrapText="1"/>
    </xf>
    <xf numFmtId="0" fontId="27" fillId="10" borderId="18" xfId="0" applyFont="1" applyFill="1" applyBorder="1" applyAlignment="1">
      <alignment horizontal="left"/>
    </xf>
    <xf numFmtId="0" fontId="28" fillId="8" borderId="18" xfId="0" applyFont="1" applyFill="1" applyBorder="1" applyAlignment="1">
      <alignment horizontal="left" wrapText="1" indent="2"/>
    </xf>
    <xf numFmtId="0" fontId="27" fillId="0" borderId="18" xfId="0" applyFont="1" applyBorder="1" applyAlignment="1">
      <alignment horizontal="left" vertical="center" wrapText="1"/>
    </xf>
    <xf numFmtId="0" fontId="27" fillId="10" borderId="18" xfId="0" applyFont="1" applyFill="1" applyBorder="1" applyAlignment="1">
      <alignment horizontal="right" vertical="center" wrapText="1"/>
    </xf>
    <xf numFmtId="0" fontId="27" fillId="10" borderId="18" xfId="0" applyFont="1" applyFill="1" applyBorder="1" applyAlignment="1">
      <alignment horizontal="left" vertical="center" wrapText="1"/>
    </xf>
    <xf numFmtId="0" fontId="27" fillId="0" borderId="18" xfId="0" applyFont="1" applyBorder="1" applyAlignment="1">
      <alignment wrapText="1"/>
    </xf>
    <xf numFmtId="0" fontId="27" fillId="0" borderId="18" xfId="0" applyFont="1" applyBorder="1"/>
    <xf numFmtId="0" fontId="27" fillId="0" borderId="18" xfId="0" applyFont="1" applyBorder="1" applyAlignment="1">
      <alignment horizontal="right"/>
    </xf>
    <xf numFmtId="0" fontId="27" fillId="0" borderId="18" xfId="0" applyFont="1" applyBorder="1" applyAlignment="1">
      <alignment horizontal="right" vertical="center" wrapText="1"/>
    </xf>
    <xf numFmtId="0" fontId="27" fillId="10" borderId="18" xfId="0" applyFont="1" applyFill="1" applyBorder="1" applyAlignment="1">
      <alignment horizontal="right" vertical="center"/>
    </xf>
    <xf numFmtId="0" fontId="27" fillId="0" borderId="18" xfId="0" applyFont="1" applyBorder="1" applyAlignment="1">
      <alignment vertical="center" wrapText="1"/>
    </xf>
    <xf numFmtId="0" fontId="27" fillId="0" borderId="10" xfId="0" applyFont="1" applyBorder="1" applyAlignment="1">
      <alignment horizontal="right" wrapText="1"/>
    </xf>
    <xf numFmtId="0" fontId="27" fillId="0" borderId="18" xfId="0" applyFont="1" applyBorder="1" applyAlignment="1">
      <alignment horizontal="right" vertical="center"/>
    </xf>
    <xf numFmtId="0" fontId="27" fillId="10" borderId="18" xfId="0" applyFont="1" applyFill="1" applyBorder="1" applyAlignment="1">
      <alignment horizontal="right"/>
    </xf>
    <xf numFmtId="0" fontId="28" fillId="8" borderId="18" xfId="0" applyFont="1" applyFill="1" applyBorder="1" applyAlignment="1">
      <alignment horizontal="left" wrapText="1"/>
    </xf>
    <xf numFmtId="164" fontId="1" fillId="2" borderId="29" xfId="2" applyNumberFormat="1" applyFont="1" applyFill="1" applyBorder="1" applyProtection="1">
      <protection locked="0"/>
    </xf>
    <xf numFmtId="164" fontId="1" fillId="2" borderId="4" xfId="2" applyNumberFormat="1" applyFont="1" applyFill="1" applyBorder="1" applyProtection="1">
      <protection locked="0"/>
    </xf>
    <xf numFmtId="164" fontId="1" fillId="8" borderId="4" xfId="2" applyNumberFormat="1" applyFont="1" applyFill="1" applyBorder="1" applyProtection="1"/>
    <xf numFmtId="164" fontId="1" fillId="5" borderId="4" xfId="2" applyNumberFormat="1" applyFont="1" applyFill="1" applyBorder="1" applyProtection="1">
      <protection locked="0"/>
    </xf>
    <xf numFmtId="164" fontId="1" fillId="8" borderId="4" xfId="2" applyNumberFormat="1" applyFont="1" applyFill="1" applyBorder="1" applyAlignment="1" applyProtection="1">
      <alignment horizontal="left"/>
    </xf>
    <xf numFmtId="164" fontId="1" fillId="2" borderId="4" xfId="2" applyNumberFormat="1" applyFont="1" applyFill="1" applyBorder="1" applyAlignment="1" applyProtection="1">
      <alignment vertical="center"/>
      <protection locked="0"/>
    </xf>
    <xf numFmtId="164" fontId="1" fillId="5" borderId="4" xfId="0" applyNumberFormat="1" applyFont="1" applyFill="1" applyBorder="1" applyProtection="1">
      <protection locked="0"/>
    </xf>
    <xf numFmtId="164" fontId="1" fillId="8" borderId="4" xfId="0" applyNumberFormat="1" applyFont="1" applyFill="1" applyBorder="1"/>
    <xf numFmtId="164" fontId="1" fillId="0" borderId="4" xfId="2" applyNumberFormat="1" applyFont="1" applyFill="1" applyBorder="1" applyProtection="1"/>
    <xf numFmtId="0" fontId="17" fillId="0" borderId="1" xfId="0" applyFont="1" applyBorder="1" applyAlignment="1">
      <alignment vertical="top" wrapText="1"/>
    </xf>
    <xf numFmtId="0" fontId="27" fillId="0" borderId="32" xfId="0" applyFont="1" applyBorder="1" applyAlignment="1">
      <alignment horizontal="right" vertical="center"/>
    </xf>
    <xf numFmtId="49" fontId="1" fillId="10" borderId="0" xfId="0" applyNumberFormat="1" applyFont="1" applyFill="1" applyAlignment="1">
      <alignment horizontal="left" vertical="top" wrapText="1"/>
    </xf>
    <xf numFmtId="0" fontId="1" fillId="11" borderId="0" xfId="0" applyFont="1" applyFill="1"/>
    <xf numFmtId="0" fontId="2" fillId="12" borderId="0" xfId="5" applyFont="1" applyFill="1" applyBorder="1" applyAlignment="1" applyProtection="1"/>
    <xf numFmtId="0" fontId="32" fillId="0" borderId="0" xfId="0" applyFont="1" applyAlignment="1">
      <alignment horizontal="center"/>
    </xf>
    <xf numFmtId="0" fontId="33" fillId="11" borderId="0" xfId="0" applyFont="1" applyFill="1"/>
    <xf numFmtId="0" fontId="28" fillId="13" borderId="18" xfId="0" applyFont="1" applyFill="1" applyBorder="1" applyAlignment="1">
      <alignment horizontal="left" indent="2"/>
    </xf>
    <xf numFmtId="0" fontId="5" fillId="5" borderId="1" xfId="0" applyFont="1" applyFill="1" applyBorder="1" applyAlignment="1" applyProtection="1">
      <alignment horizontal="center"/>
      <protection locked="0"/>
    </xf>
    <xf numFmtId="0" fontId="34" fillId="0" borderId="0" xfId="0" applyFont="1" applyAlignment="1">
      <alignment horizontal="center"/>
    </xf>
    <xf numFmtId="0" fontId="34" fillId="0" borderId="0" xfId="2" applyNumberFormat="1" applyFont="1" applyBorder="1" applyAlignment="1" applyProtection="1">
      <alignment horizontal="center"/>
    </xf>
    <xf numFmtId="0" fontId="17" fillId="0" borderId="0" xfId="0" applyFont="1" applyAlignment="1">
      <alignment horizontal="center" vertical="center" wrapText="1"/>
    </xf>
    <xf numFmtId="0" fontId="7" fillId="0" borderId="0" xfId="0" applyFont="1" applyAlignment="1">
      <alignment horizontal="left" wrapText="1"/>
    </xf>
    <xf numFmtId="0" fontId="9" fillId="0" borderId="0" xfId="0" applyFont="1" applyAlignment="1">
      <alignment horizontal="center"/>
    </xf>
    <xf numFmtId="0" fontId="6" fillId="0" borderId="0" xfId="0" applyFont="1" applyAlignment="1">
      <alignment horizontal="center" wrapText="1"/>
    </xf>
    <xf numFmtId="0" fontId="8" fillId="0" borderId="0" xfId="0" applyFont="1" applyAlignment="1">
      <alignment vertical="center" wrapText="1"/>
    </xf>
    <xf numFmtId="0" fontId="7" fillId="0" borderId="0" xfId="0" applyFont="1" applyAlignment="1">
      <alignment wrapText="1"/>
    </xf>
    <xf numFmtId="0" fontId="8" fillId="0" borderId="0" xfId="0" applyFont="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2" fillId="11" borderId="3" xfId="0" applyFont="1" applyFill="1" applyBorder="1" applyAlignment="1">
      <alignment horizontal="center"/>
    </xf>
    <xf numFmtId="0" fontId="2" fillId="11" borderId="15" xfId="0" applyFont="1" applyFill="1" applyBorder="1" applyAlignment="1">
      <alignment horizontal="left" wrapText="1"/>
    </xf>
    <xf numFmtId="0" fontId="2" fillId="11" borderId="0" xfId="0" applyFont="1" applyFill="1" applyAlignment="1">
      <alignment horizontal="left" wrapText="1"/>
    </xf>
    <xf numFmtId="0" fontId="2" fillId="11" borderId="9" xfId="0" applyFont="1" applyFill="1" applyBorder="1" applyAlignment="1">
      <alignment horizontal="left" wrapText="1"/>
    </xf>
    <xf numFmtId="0" fontId="2" fillId="11" borderId="15" xfId="0" applyFont="1" applyFill="1" applyBorder="1" applyAlignment="1">
      <alignment horizontal="left"/>
    </xf>
    <xf numFmtId="0" fontId="2" fillId="11" borderId="0" xfId="0" applyFont="1" applyFill="1" applyAlignment="1">
      <alignment horizontal="left"/>
    </xf>
    <xf numFmtId="0" fontId="2" fillId="11" borderId="9" xfId="0" applyFont="1" applyFill="1" applyBorder="1" applyAlignment="1">
      <alignment horizontal="left"/>
    </xf>
    <xf numFmtId="49" fontId="1" fillId="10" borderId="0" xfId="0" applyNumberFormat="1" applyFont="1" applyFill="1" applyAlignment="1">
      <alignment horizontal="left" vertical="top" wrapText="1"/>
    </xf>
    <xf numFmtId="0" fontId="2" fillId="11" borderId="15" xfId="0" applyFont="1" applyFill="1" applyBorder="1" applyAlignment="1"/>
    <xf numFmtId="0" fontId="1" fillId="11" borderId="0" xfId="0" applyFont="1" applyFill="1" applyAlignment="1"/>
    <xf numFmtId="0" fontId="1" fillId="11" borderId="9" xfId="0" applyFont="1" applyFill="1" applyBorder="1" applyAlignment="1"/>
    <xf numFmtId="0" fontId="2" fillId="11" borderId="15" xfId="0" applyFont="1" applyFill="1" applyBorder="1" applyAlignment="1">
      <alignment wrapText="1"/>
    </xf>
    <xf numFmtId="0" fontId="1" fillId="11" borderId="0" xfId="0" applyFont="1" applyFill="1" applyAlignment="1">
      <alignment wrapText="1"/>
    </xf>
    <xf numFmtId="0" fontId="1" fillId="11" borderId="9" xfId="0" applyFont="1" applyFill="1" applyBorder="1" applyAlignment="1">
      <alignment wrapText="1"/>
    </xf>
    <xf numFmtId="0" fontId="34" fillId="11" borderId="15" xfId="0" applyFont="1" applyFill="1" applyBorder="1" applyAlignment="1">
      <alignment horizontal="left" wrapText="1"/>
    </xf>
    <xf numFmtId="0" fontId="34" fillId="11" borderId="0" xfId="0" applyFont="1" applyFill="1" applyAlignment="1">
      <alignment horizontal="left" wrapText="1"/>
    </xf>
    <xf numFmtId="0" fontId="34" fillId="11" borderId="9" xfId="0" applyFont="1" applyFill="1" applyBorder="1" applyAlignment="1">
      <alignment horizontal="left" wrapText="1"/>
    </xf>
    <xf numFmtId="0" fontId="16" fillId="11" borderId="15" xfId="0" applyFont="1" applyFill="1" applyBorder="1" applyAlignment="1">
      <alignment horizontal="left"/>
    </xf>
    <xf numFmtId="0" fontId="16" fillId="11" borderId="0" xfId="0" applyFont="1" applyFill="1" applyAlignment="1">
      <alignment horizontal="left"/>
    </xf>
    <xf numFmtId="0" fontId="16" fillId="11" borderId="9" xfId="0" applyFont="1" applyFill="1" applyBorder="1" applyAlignment="1">
      <alignment horizontal="left"/>
    </xf>
    <xf numFmtId="0" fontId="1" fillId="5" borderId="17" xfId="0" applyFont="1" applyFill="1" applyBorder="1" applyAlignment="1">
      <alignment horizontal="left"/>
    </xf>
    <xf numFmtId="0" fontId="19" fillId="0" borderId="0" xfId="0" applyFont="1" applyAlignment="1"/>
    <xf numFmtId="0" fontId="31" fillId="12" borderId="25" xfId="4" applyFont="1" applyFill="1" applyAlignment="1" applyProtection="1">
      <alignment horizontal="center" vertical="center" wrapText="1"/>
    </xf>
    <xf numFmtId="0" fontId="31" fillId="12" borderId="25" xfId="4" applyFont="1" applyFill="1" applyAlignment="1" applyProtection="1">
      <alignment vertical="center" wrapText="1"/>
    </xf>
    <xf numFmtId="0" fontId="5" fillId="5" borderId="14" xfId="0" applyFont="1" applyFill="1" applyBorder="1" applyAlignment="1" applyProtection="1">
      <alignment horizontal="center" vertical="center"/>
      <protection locked="0"/>
    </xf>
    <xf numFmtId="0" fontId="35" fillId="0" borderId="2" xfId="0" applyFont="1" applyBorder="1" applyAlignment="1" applyProtection="1">
      <alignment horizontal="center" vertical="center"/>
      <protection locked="0"/>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6" fillId="0" borderId="8" xfId="0" applyFont="1" applyBorder="1" applyAlignment="1">
      <alignment horizontal="center"/>
    </xf>
    <xf numFmtId="0" fontId="16" fillId="10" borderId="18" xfId="0" applyFont="1" applyFill="1" applyBorder="1" applyAlignment="1">
      <alignment horizontal="left" vertical="top" wrapText="1"/>
    </xf>
    <xf numFmtId="0" fontId="16" fillId="10" borderId="3" xfId="0" applyFont="1" applyFill="1" applyBorder="1" applyAlignment="1">
      <alignment horizontal="left" vertical="top" wrapText="1"/>
    </xf>
    <xf numFmtId="0" fontId="16" fillId="10" borderId="19" xfId="0" applyFont="1" applyFill="1" applyBorder="1" applyAlignment="1">
      <alignment horizontal="left" vertical="top" wrapText="1"/>
    </xf>
    <xf numFmtId="49" fontId="1" fillId="0" borderId="0" xfId="0" applyNumberFormat="1" applyFont="1" applyAlignment="1">
      <alignment horizontal="left" vertical="top" wrapText="1"/>
    </xf>
    <xf numFmtId="0" fontId="1" fillId="10" borderId="15" xfId="0" applyFont="1" applyFill="1" applyBorder="1" applyAlignment="1">
      <alignment horizontal="left" wrapText="1"/>
    </xf>
    <xf numFmtId="0" fontId="1" fillId="10" borderId="0" xfId="0" applyFont="1" applyFill="1" applyAlignment="1">
      <alignment horizontal="left" wrapText="1"/>
    </xf>
    <xf numFmtId="0" fontId="1" fillId="10" borderId="9" xfId="0" applyFont="1" applyFill="1" applyBorder="1" applyAlignment="1">
      <alignment horizontal="left" wrapText="1"/>
    </xf>
    <xf numFmtId="0" fontId="1" fillId="10" borderId="16" xfId="0" applyFont="1" applyFill="1" applyBorder="1" applyAlignment="1">
      <alignment horizontal="left" vertical="top" wrapText="1"/>
    </xf>
    <xf numFmtId="0" fontId="1" fillId="10" borderId="17" xfId="0" applyFont="1" applyFill="1" applyBorder="1" applyAlignment="1">
      <alignment horizontal="left" vertical="top" wrapText="1"/>
    </xf>
    <xf numFmtId="0" fontId="1" fillId="10" borderId="8" xfId="0" applyFont="1" applyFill="1" applyBorder="1" applyAlignment="1">
      <alignment horizontal="left" vertical="top" wrapText="1"/>
    </xf>
    <xf numFmtId="0" fontId="6" fillId="11" borderId="25" xfId="4" applyFont="1" applyFill="1" applyAlignment="1" applyProtection="1">
      <alignment horizontal="center" vertical="center" wrapText="1"/>
    </xf>
    <xf numFmtId="0" fontId="6" fillId="11" borderId="25" xfId="4" applyFont="1" applyFill="1" applyAlignment="1" applyProtection="1">
      <alignment vertical="center" wrapText="1"/>
    </xf>
  </cellXfs>
  <cellStyles count="6">
    <cellStyle name="Comma" xfId="1" builtinId="3"/>
    <cellStyle name="Currency" xfId="2" builtinId="4"/>
    <cellStyle name="Heading 1" xfId="4" builtinId="16"/>
    <cellStyle name="Heading 2" xfId="5" builtinId="17"/>
    <cellStyle name="Normal" xfId="0" builtinId="0"/>
    <cellStyle name="Percent" xfId="3" builtinId="5"/>
  </cellStyles>
  <dxfs count="613">
    <dxf>
      <font>
        <b/>
        <i val="0"/>
        <strike val="0"/>
        <condense val="0"/>
        <extend val="0"/>
        <outline val="0"/>
        <shadow val="0"/>
        <u val="none"/>
        <vertAlign val="baseline"/>
        <sz val="10"/>
        <color indexed="10"/>
        <name val="Arial"/>
        <family val="2"/>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0"/>
        <name val="Arial"/>
        <family val="2"/>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0"/>
        <name val="Arial"/>
        <family val="2"/>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0"/>
        <name val="Arial"/>
        <family val="2"/>
        <scheme val="none"/>
      </font>
      <alignment horizontal="center" vertical="bottom" textRotation="0" wrapText="0" indent="0" justifyLastLine="0" shrinkToFit="0" readingOrder="0"/>
      <protection locked="1" hidden="0"/>
    </dxf>
    <dxf>
      <border outline="0">
        <top style="thin">
          <color rgb="FF000000"/>
        </top>
        <bottom style="thin">
          <color rgb="FF000000"/>
        </bottom>
      </border>
    </dxf>
    <dxf>
      <font>
        <b/>
        <i val="0"/>
        <strike val="0"/>
        <condense val="0"/>
        <extend val="0"/>
        <outline val="0"/>
        <shadow val="0"/>
        <u val="none"/>
        <vertAlign val="baseline"/>
        <sz val="10"/>
        <color rgb="FFFF0000"/>
        <name val="Arial"/>
        <family val="2"/>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theme="1"/>
        <name val="Arial"/>
        <family val="2"/>
        <scheme val="none"/>
      </font>
      <fill>
        <patternFill patternType="solid">
          <fgColor indexed="64"/>
          <bgColor theme="0" tint="-0.249977111117893"/>
        </patternFill>
      </fill>
      <protection locked="1" hidden="0"/>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rgb="FFCCFFCC"/>
        </patternFill>
      </fill>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rgb="FFCCFFCC"/>
        </patternFill>
      </fill>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rgb="FFCCFFCC"/>
        </patternFill>
      </fill>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rgb="FFCCFFCC"/>
        </patternFill>
      </fill>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0" indent="0" justifyLastLine="0" shrinkToFit="0" readingOrder="0"/>
      <border diagonalUp="0" diagonalDown="0" outline="0">
        <left/>
        <right/>
        <top/>
        <bottom/>
      </border>
      <protection locked="1" hidden="0"/>
    </dxf>
    <dxf>
      <border outline="0">
        <right style="medium">
          <color rgb="FF000000"/>
        </right>
        <bottom style="medium">
          <color rgb="FF000000"/>
        </bottom>
      </border>
    </dxf>
    <dxf>
      <font>
        <b val="0"/>
        <i val="0"/>
        <strike val="0"/>
        <condense val="0"/>
        <extend val="0"/>
        <outline val="0"/>
        <shadow val="0"/>
        <u val="none"/>
        <vertAlign val="baseline"/>
        <sz val="10"/>
        <color rgb="FF000000"/>
        <name val="Arial"/>
        <family val="2"/>
        <scheme val="none"/>
      </font>
      <fill>
        <patternFill patternType="solid">
          <fgColor rgb="FF000000"/>
          <bgColor rgb="FFCCFFCC"/>
        </patternFill>
      </fill>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protection locked="1" hidden="0"/>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protection locked="1" hidden="0"/>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protection locked="1" hidden="0"/>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protection locked="1" hidden="0"/>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protection locked="1" hidden="0"/>
    </dxf>
    <dxf>
      <fill>
        <patternFill>
          <bgColor rgb="FFFFFF00"/>
        </patternFill>
      </fill>
    </dxf>
    <dxf>
      <fill>
        <patternFill patternType="none">
          <bgColor auto="1"/>
        </patternFill>
      </fill>
    </dxf>
    <dxf>
      <font>
        <color theme="0"/>
      </font>
      <fill>
        <patternFill patternType="none">
          <bgColor auto="1"/>
        </patternFill>
      </fill>
    </dxf>
    <dxf>
      <font>
        <color theme="0"/>
      </font>
      <fill>
        <patternFill patternType="none">
          <fgColor indexed="64"/>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patternType="none">
          <bgColor auto="1"/>
        </patternFill>
      </fill>
    </dxf>
    <dxf>
      <fill>
        <patternFill>
          <bgColor rgb="FFCCFFCC"/>
        </patternFill>
      </fill>
    </dxf>
    <dxf>
      <font>
        <color theme="0"/>
      </font>
      <fill>
        <patternFill patternType="none">
          <bgColor auto="1"/>
        </patternFill>
      </fill>
    </dxf>
    <dxf>
      <fill>
        <patternFill>
          <bgColor rgb="FFCCFFCC"/>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b/>
        <i val="0"/>
        <strike val="0"/>
        <condense val="0"/>
        <extend val="0"/>
        <outline val="0"/>
        <shadow val="0"/>
        <u val="none"/>
        <vertAlign val="baseline"/>
        <sz val="10"/>
        <color indexed="10"/>
        <name val="Arial"/>
        <family val="2"/>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0"/>
        <name val="Arial"/>
        <family val="2"/>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0"/>
        <name val="Arial"/>
        <family val="2"/>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0"/>
        <name val="Arial"/>
        <family val="2"/>
        <scheme val="none"/>
      </font>
      <alignment horizontal="center" vertical="bottom" textRotation="0" wrapText="0" indent="0" justifyLastLine="0" shrinkToFit="0" readingOrder="0"/>
      <protection locked="1" hidden="0"/>
    </dxf>
    <dxf>
      <border outline="0">
        <top style="thin">
          <color rgb="FF000000"/>
        </top>
        <bottom style="thin">
          <color rgb="FF000000"/>
        </bottom>
      </border>
    </dxf>
    <dxf>
      <font>
        <b/>
        <i val="0"/>
        <strike val="0"/>
        <condense val="0"/>
        <extend val="0"/>
        <outline val="0"/>
        <shadow val="0"/>
        <u val="none"/>
        <vertAlign val="baseline"/>
        <sz val="10"/>
        <color rgb="FFFF0000"/>
        <name val="Arial"/>
        <family val="2"/>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theme="1"/>
        <name val="Arial"/>
        <family val="2"/>
        <scheme val="none"/>
      </font>
      <fill>
        <patternFill patternType="solid">
          <fgColor indexed="64"/>
          <bgColor theme="0" tint="-0.249977111117893"/>
        </patternFill>
      </fill>
      <protection locked="1" hidden="0"/>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rgb="FFCCFFCC"/>
        </patternFill>
      </fill>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rgb="FFCCFFCC"/>
        </patternFill>
      </fill>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rgb="FFCCFFCC"/>
        </patternFill>
      </fill>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rgb="FFCCFFCC"/>
        </patternFill>
      </fill>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0" indent="0" justifyLastLine="0" shrinkToFit="0" readingOrder="0"/>
      <border diagonalUp="0" diagonalDown="0" outline="0">
        <left/>
        <right/>
        <top/>
        <bottom/>
      </border>
      <protection locked="1" hidden="0"/>
    </dxf>
    <dxf>
      <border outline="0">
        <right style="medium">
          <color rgb="FF000000"/>
        </right>
        <bottom style="medium">
          <color rgb="FF000000"/>
        </bottom>
      </border>
    </dxf>
    <dxf>
      <font>
        <b val="0"/>
        <i val="0"/>
        <strike val="0"/>
        <condense val="0"/>
        <extend val="0"/>
        <outline val="0"/>
        <shadow val="0"/>
        <u val="none"/>
        <vertAlign val="baseline"/>
        <sz val="10"/>
        <color rgb="FF000000"/>
        <name val="Arial"/>
        <family val="2"/>
        <scheme val="none"/>
      </font>
      <fill>
        <patternFill patternType="solid">
          <fgColor rgb="FF000000"/>
          <bgColor rgb="FFCCFFCC"/>
        </patternFill>
      </fill>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protection locked="1" hidden="0"/>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protection locked="1" hidden="0"/>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protection locked="1" hidden="0"/>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protection locked="1" hidden="0"/>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protection locked="1" hidden="0"/>
    </dxf>
    <dxf>
      <fill>
        <patternFill>
          <bgColor rgb="FFFFFF00"/>
        </patternFill>
      </fill>
    </dxf>
    <dxf>
      <fill>
        <patternFill patternType="none">
          <bgColor auto="1"/>
        </patternFill>
      </fill>
    </dxf>
    <dxf>
      <font>
        <color theme="0"/>
      </font>
      <fill>
        <patternFill patternType="none">
          <bgColor auto="1"/>
        </patternFill>
      </fill>
    </dxf>
    <dxf>
      <font>
        <color theme="0"/>
      </font>
      <fill>
        <patternFill patternType="none">
          <fgColor indexed="64"/>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patternType="none">
          <bgColor auto="1"/>
        </patternFill>
      </fill>
    </dxf>
    <dxf>
      <fill>
        <patternFill>
          <bgColor rgb="FFCCFFCC"/>
        </patternFill>
      </fill>
    </dxf>
    <dxf>
      <font>
        <color theme="0"/>
      </font>
      <fill>
        <patternFill patternType="none">
          <bgColor auto="1"/>
        </patternFill>
      </fill>
    </dxf>
    <dxf>
      <fill>
        <patternFill>
          <bgColor rgb="FFCCFFCC"/>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b/>
        <i val="0"/>
        <strike val="0"/>
        <condense val="0"/>
        <extend val="0"/>
        <outline val="0"/>
        <shadow val="0"/>
        <u val="none"/>
        <vertAlign val="baseline"/>
        <sz val="10"/>
        <color indexed="10"/>
        <name val="Arial"/>
        <family val="2"/>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0"/>
        <name val="Arial"/>
        <family val="2"/>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0"/>
        <name val="Arial"/>
        <family val="2"/>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0"/>
        <name val="Arial"/>
        <family val="2"/>
        <scheme val="none"/>
      </font>
      <alignment horizontal="center" vertical="bottom" textRotation="0" wrapText="0" indent="0" justifyLastLine="0" shrinkToFit="0" readingOrder="0"/>
      <protection locked="1" hidden="0"/>
    </dxf>
    <dxf>
      <border outline="0">
        <top style="thin">
          <color rgb="FF000000"/>
        </top>
        <bottom style="thin">
          <color rgb="FF000000"/>
        </bottom>
      </border>
    </dxf>
    <dxf>
      <font>
        <b/>
        <i val="0"/>
        <strike val="0"/>
        <condense val="0"/>
        <extend val="0"/>
        <outline val="0"/>
        <shadow val="0"/>
        <u val="none"/>
        <vertAlign val="baseline"/>
        <sz val="10"/>
        <color rgb="FFFF0000"/>
        <name val="Arial"/>
        <family val="2"/>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theme="1"/>
        <name val="Arial"/>
        <family val="2"/>
        <scheme val="none"/>
      </font>
      <fill>
        <patternFill patternType="solid">
          <fgColor indexed="64"/>
          <bgColor theme="0" tint="-0.249977111117893"/>
        </patternFill>
      </fill>
      <protection locked="1" hidden="0"/>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rgb="FFCCFFCC"/>
        </patternFill>
      </fill>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rgb="FFCCFFCC"/>
        </patternFill>
      </fill>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rgb="FFCCFFCC"/>
        </patternFill>
      </fill>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rgb="FFCCFFCC"/>
        </patternFill>
      </fill>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0" indent="0" justifyLastLine="0" shrinkToFit="0" readingOrder="0"/>
      <border diagonalUp="0" diagonalDown="0" outline="0">
        <left/>
        <right/>
        <top/>
        <bottom/>
      </border>
      <protection locked="1" hidden="0"/>
    </dxf>
    <dxf>
      <border outline="0">
        <right style="medium">
          <color rgb="FF000000"/>
        </right>
        <bottom style="medium">
          <color rgb="FF000000"/>
        </bottom>
      </border>
    </dxf>
    <dxf>
      <font>
        <b val="0"/>
        <i val="0"/>
        <strike val="0"/>
        <condense val="0"/>
        <extend val="0"/>
        <outline val="0"/>
        <shadow val="0"/>
        <u val="none"/>
        <vertAlign val="baseline"/>
        <sz val="10"/>
        <color rgb="FF000000"/>
        <name val="Arial"/>
        <family val="2"/>
        <scheme val="none"/>
      </font>
      <fill>
        <patternFill patternType="solid">
          <fgColor rgb="FF000000"/>
          <bgColor rgb="FFCCFFCC"/>
        </patternFill>
      </fill>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protection locked="1" hidden="0"/>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protection locked="1" hidden="0"/>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protection locked="1" hidden="0"/>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protection locked="1" hidden="0"/>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protection locked="1" hidden="0"/>
    </dxf>
    <dxf>
      <fill>
        <patternFill>
          <bgColor rgb="FFFFFF00"/>
        </patternFill>
      </fill>
    </dxf>
    <dxf>
      <fill>
        <patternFill patternType="none">
          <bgColor auto="1"/>
        </patternFill>
      </fill>
    </dxf>
    <dxf>
      <font>
        <color theme="0"/>
      </font>
      <fill>
        <patternFill patternType="none">
          <bgColor auto="1"/>
        </patternFill>
      </fill>
    </dxf>
    <dxf>
      <font>
        <color theme="0"/>
      </font>
      <fill>
        <patternFill patternType="none">
          <fgColor indexed="64"/>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patternType="none">
          <bgColor auto="1"/>
        </patternFill>
      </fill>
    </dxf>
    <dxf>
      <fill>
        <patternFill>
          <bgColor rgb="FFCCFFCC"/>
        </patternFill>
      </fill>
    </dxf>
    <dxf>
      <font>
        <color theme="0"/>
      </font>
      <fill>
        <patternFill patternType="none">
          <bgColor auto="1"/>
        </patternFill>
      </fill>
    </dxf>
    <dxf>
      <fill>
        <patternFill>
          <bgColor rgb="FFCCFFCC"/>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b/>
        <i val="0"/>
        <strike val="0"/>
        <condense val="0"/>
        <extend val="0"/>
        <outline val="0"/>
        <shadow val="0"/>
        <u val="none"/>
        <vertAlign val="baseline"/>
        <sz val="10"/>
        <color indexed="10"/>
        <name val="Arial"/>
        <family val="2"/>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0"/>
        <name val="Arial"/>
        <family val="2"/>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0"/>
        <name val="Arial"/>
        <family val="2"/>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0"/>
        <name val="Arial"/>
        <family val="2"/>
        <scheme val="none"/>
      </font>
      <alignment horizontal="center" vertical="bottom" textRotation="0" wrapText="0" indent="0" justifyLastLine="0" shrinkToFit="0" readingOrder="0"/>
      <protection locked="1" hidden="0"/>
    </dxf>
    <dxf>
      <border outline="0">
        <top style="thin">
          <color rgb="FF000000"/>
        </top>
        <bottom style="thin">
          <color rgb="FF000000"/>
        </bottom>
      </border>
    </dxf>
    <dxf>
      <font>
        <b/>
        <i val="0"/>
        <strike val="0"/>
        <condense val="0"/>
        <extend val="0"/>
        <outline val="0"/>
        <shadow val="0"/>
        <u val="none"/>
        <vertAlign val="baseline"/>
        <sz val="10"/>
        <color rgb="FFFF0000"/>
        <name val="Arial"/>
        <family val="2"/>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theme="1"/>
        <name val="Arial"/>
        <family val="2"/>
        <scheme val="none"/>
      </font>
      <fill>
        <patternFill patternType="solid">
          <fgColor indexed="64"/>
          <bgColor theme="0" tint="-0.249977111117893"/>
        </patternFill>
      </fill>
      <protection locked="1" hidden="0"/>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rgb="FFCCFFCC"/>
        </patternFill>
      </fill>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rgb="FFCCFFCC"/>
        </patternFill>
      </fill>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rgb="FFCCFFCC"/>
        </patternFill>
      </fill>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rgb="FFCCFFCC"/>
        </patternFill>
      </fill>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0" indent="0" justifyLastLine="0" shrinkToFit="0" readingOrder="0"/>
      <border diagonalUp="0" diagonalDown="0" outline="0">
        <left/>
        <right/>
        <top/>
        <bottom/>
      </border>
      <protection locked="1" hidden="0"/>
    </dxf>
    <dxf>
      <border outline="0">
        <right style="medium">
          <color rgb="FF000000"/>
        </right>
        <bottom style="medium">
          <color rgb="FF000000"/>
        </bottom>
      </border>
    </dxf>
    <dxf>
      <font>
        <b val="0"/>
        <i val="0"/>
        <strike val="0"/>
        <condense val="0"/>
        <extend val="0"/>
        <outline val="0"/>
        <shadow val="0"/>
        <u val="none"/>
        <vertAlign val="baseline"/>
        <sz val="10"/>
        <color rgb="FF000000"/>
        <name val="Arial"/>
        <family val="2"/>
        <scheme val="none"/>
      </font>
      <fill>
        <patternFill patternType="solid">
          <fgColor rgb="FF000000"/>
          <bgColor rgb="FFCCFFCC"/>
        </patternFill>
      </fill>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protection locked="1" hidden="0"/>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protection locked="1" hidden="0"/>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protection locked="1" hidden="0"/>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protection locked="1" hidden="0"/>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protection locked="1" hidden="0"/>
    </dxf>
    <dxf>
      <fill>
        <patternFill>
          <bgColor rgb="FFFFFF00"/>
        </patternFill>
      </fill>
    </dxf>
    <dxf>
      <fill>
        <patternFill patternType="none">
          <bgColor auto="1"/>
        </patternFill>
      </fill>
    </dxf>
    <dxf>
      <font>
        <color theme="0"/>
      </font>
      <fill>
        <patternFill patternType="none">
          <bgColor auto="1"/>
        </patternFill>
      </fill>
    </dxf>
    <dxf>
      <font>
        <color theme="0"/>
      </font>
      <fill>
        <patternFill patternType="none">
          <fgColor indexed="64"/>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patternType="none">
          <bgColor auto="1"/>
        </patternFill>
      </fill>
    </dxf>
    <dxf>
      <fill>
        <patternFill>
          <bgColor rgb="FFCCFFCC"/>
        </patternFill>
      </fill>
    </dxf>
    <dxf>
      <font>
        <color theme="0"/>
      </font>
      <fill>
        <patternFill patternType="none">
          <bgColor auto="1"/>
        </patternFill>
      </fill>
    </dxf>
    <dxf>
      <fill>
        <patternFill>
          <bgColor rgb="FFCCFFCC"/>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b/>
        <i val="0"/>
        <strike val="0"/>
        <condense val="0"/>
        <extend val="0"/>
        <outline val="0"/>
        <shadow val="0"/>
        <u val="none"/>
        <vertAlign val="baseline"/>
        <sz val="10"/>
        <color indexed="10"/>
        <name val="Arial"/>
        <family val="2"/>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0"/>
        <name val="Arial"/>
        <family val="2"/>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0"/>
        <name val="Arial"/>
        <family val="2"/>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0"/>
        <name val="Arial"/>
        <family val="2"/>
        <scheme val="none"/>
      </font>
      <alignment horizontal="center" vertical="bottom" textRotation="0" wrapText="0" indent="0" justifyLastLine="0" shrinkToFit="0" readingOrder="0"/>
      <protection locked="1" hidden="0"/>
    </dxf>
    <dxf>
      <border outline="0">
        <top style="thin">
          <color theme="1"/>
        </top>
        <bottom style="thin">
          <color theme="1"/>
        </bottom>
      </border>
    </dxf>
    <dxf>
      <font>
        <b/>
        <i val="0"/>
        <strike val="0"/>
        <condense val="0"/>
        <extend val="0"/>
        <outline val="0"/>
        <shadow val="0"/>
        <u val="none"/>
        <vertAlign val="baseline"/>
        <sz val="10"/>
        <color indexed="10"/>
        <name val="Arial"/>
        <family val="2"/>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theme="1"/>
        <name val="Arial"/>
        <family val="2"/>
        <scheme val="none"/>
      </font>
      <fill>
        <patternFill patternType="solid">
          <fgColor indexed="64"/>
          <bgColor theme="0" tint="-0.249977111117893"/>
        </patternFill>
      </fill>
      <protection locked="1" hidden="0"/>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rgb="FFCCFFCC"/>
        </patternFill>
      </fill>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rgb="FFCCFFCC"/>
        </patternFill>
      </fill>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rgb="FFCCFFCC"/>
        </patternFill>
      </fill>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rgb="FFCCFFCC"/>
        </patternFill>
      </fill>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0" indent="0" justifyLastLine="0" shrinkToFit="0" readingOrder="0"/>
      <border diagonalUp="0" diagonalDown="0" outline="0">
        <left/>
        <right/>
        <top/>
        <bottom/>
      </border>
      <protection locked="1" hidden="0"/>
    </dxf>
    <dxf>
      <border outline="0">
        <right style="medium">
          <color indexed="64"/>
        </right>
        <bottom style="medium">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rgb="FFCCFFCC"/>
        </patternFill>
      </fill>
      <protection locked="0" hidden="0"/>
    </dxf>
    <dxf>
      <font>
        <b/>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1"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1"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1"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1"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1" hidden="0"/>
    </dxf>
    <dxf>
      <font>
        <color theme="0"/>
      </font>
      <fill>
        <patternFill patternType="none">
          <bgColor auto="1"/>
        </patternFill>
      </fill>
    </dxf>
    <dxf>
      <font>
        <color theme="0"/>
      </font>
      <fill>
        <patternFill patternType="none">
          <fgColor indexed="64"/>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patternType="none">
          <bgColor auto="1"/>
        </patternFill>
      </fill>
    </dxf>
    <dxf>
      <fill>
        <patternFill>
          <bgColor rgb="FFCCFFCC"/>
        </patternFill>
      </fill>
    </dxf>
    <dxf>
      <font>
        <color theme="0"/>
      </font>
      <fill>
        <patternFill patternType="none">
          <bgColor auto="1"/>
        </patternFill>
      </fill>
    </dxf>
    <dxf>
      <fill>
        <patternFill>
          <bgColor rgb="FFCCFFCC"/>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fgColor indexed="64"/>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9" defaultPivotStyle="PivotStyleLight16"/>
  <colors>
    <mruColors>
      <color rgb="FFC00000"/>
      <color rgb="FFDCE6F1"/>
      <color rgb="FF8A0000"/>
      <color rgb="FFB7DEE8"/>
      <color rgb="FFAD0000"/>
      <color rgb="FF000000"/>
      <color rgb="FFCCFFCC"/>
      <color rgb="FFE0E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323850</xdr:colOff>
      <xdr:row>4</xdr:row>
      <xdr:rowOff>104775</xdr:rowOff>
    </xdr:from>
    <xdr:to>
      <xdr:col>3</xdr:col>
      <xdr:colOff>1066800</xdr:colOff>
      <xdr:row>4</xdr:row>
      <xdr:rowOff>106363</xdr:rowOff>
    </xdr:to>
    <xdr:cxnSp macro="">
      <xdr:nvCxnSpPr>
        <xdr:cNvPr id="3" name="Straight Arrow Connector 2">
          <a:extLst>
            <a:ext uri="{FF2B5EF4-FFF2-40B4-BE49-F238E27FC236}">
              <a16:creationId xmlns:a16="http://schemas.microsoft.com/office/drawing/2014/main" id="{00000000-0008-0000-0200-000003000000}"/>
            </a:ext>
            <a:ext uri="{C183D7F6-B498-43B3-948B-1728B52AA6E4}">
              <adec:decorative xmlns:adec="http://schemas.microsoft.com/office/drawing/2017/decorative" val="1"/>
            </a:ext>
          </a:extLst>
        </xdr:cNvPr>
        <xdr:cNvCxnSpPr/>
      </xdr:nvCxnSpPr>
      <xdr:spPr>
        <a:xfrm>
          <a:off x="5991225" y="857250"/>
          <a:ext cx="742950" cy="1588"/>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323850</xdr:colOff>
      <xdr:row>4</xdr:row>
      <xdr:rowOff>104775</xdr:rowOff>
    </xdr:from>
    <xdr:to>
      <xdr:col>3</xdr:col>
      <xdr:colOff>1066800</xdr:colOff>
      <xdr:row>4</xdr:row>
      <xdr:rowOff>106363</xdr:rowOff>
    </xdr:to>
    <xdr:cxnSp macro="">
      <xdr:nvCxnSpPr>
        <xdr:cNvPr id="2" name="Straight Arrow Connector 1">
          <a:extLst>
            <a:ext uri="{FF2B5EF4-FFF2-40B4-BE49-F238E27FC236}">
              <a16:creationId xmlns:a16="http://schemas.microsoft.com/office/drawing/2014/main" id="{9B478540-E80C-491E-B703-88C2B5556579}"/>
            </a:ext>
            <a:ext uri="{C183D7F6-B498-43B3-948B-1728B52AA6E4}">
              <adec:decorative xmlns:adec="http://schemas.microsoft.com/office/drawing/2017/decorative" val="1"/>
            </a:ext>
          </a:extLst>
        </xdr:cNvPr>
        <xdr:cNvCxnSpPr/>
      </xdr:nvCxnSpPr>
      <xdr:spPr>
        <a:xfrm>
          <a:off x="6877050" y="1038225"/>
          <a:ext cx="742950" cy="1588"/>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4</xdr:row>
      <xdr:rowOff>104775</xdr:rowOff>
    </xdr:from>
    <xdr:to>
      <xdr:col>3</xdr:col>
      <xdr:colOff>1066800</xdr:colOff>
      <xdr:row>4</xdr:row>
      <xdr:rowOff>106363</xdr:rowOff>
    </xdr:to>
    <xdr:cxnSp macro="">
      <xdr:nvCxnSpPr>
        <xdr:cNvPr id="2" name="Straight Arrow Connector 1">
          <a:extLst>
            <a:ext uri="{FF2B5EF4-FFF2-40B4-BE49-F238E27FC236}">
              <a16:creationId xmlns:a16="http://schemas.microsoft.com/office/drawing/2014/main" id="{1A903D35-B81F-4C16-98FF-8108BF8B6F55}"/>
            </a:ext>
            <a:ext uri="{C183D7F6-B498-43B3-948B-1728B52AA6E4}">
              <adec:decorative xmlns:adec="http://schemas.microsoft.com/office/drawing/2017/decorative" val="1"/>
            </a:ext>
          </a:extLst>
        </xdr:cNvPr>
        <xdr:cNvCxnSpPr/>
      </xdr:nvCxnSpPr>
      <xdr:spPr>
        <a:xfrm>
          <a:off x="6877050" y="1038225"/>
          <a:ext cx="742950" cy="1588"/>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323850</xdr:colOff>
      <xdr:row>4</xdr:row>
      <xdr:rowOff>104775</xdr:rowOff>
    </xdr:from>
    <xdr:to>
      <xdr:col>3</xdr:col>
      <xdr:colOff>1066800</xdr:colOff>
      <xdr:row>4</xdr:row>
      <xdr:rowOff>106363</xdr:rowOff>
    </xdr:to>
    <xdr:cxnSp macro="">
      <xdr:nvCxnSpPr>
        <xdr:cNvPr id="2" name="Straight Arrow Connector 1">
          <a:extLst>
            <a:ext uri="{FF2B5EF4-FFF2-40B4-BE49-F238E27FC236}">
              <a16:creationId xmlns:a16="http://schemas.microsoft.com/office/drawing/2014/main" id="{BA8D2489-22E9-4832-AA2B-2DF41ABAA119}"/>
            </a:ext>
            <a:ext uri="{C183D7F6-B498-43B3-948B-1728B52AA6E4}">
              <adec:decorative xmlns:adec="http://schemas.microsoft.com/office/drawing/2017/decorative" val="1"/>
            </a:ext>
          </a:extLst>
        </xdr:cNvPr>
        <xdr:cNvCxnSpPr/>
      </xdr:nvCxnSpPr>
      <xdr:spPr>
        <a:xfrm>
          <a:off x="6877050" y="1038225"/>
          <a:ext cx="742950" cy="1588"/>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323850</xdr:colOff>
      <xdr:row>4</xdr:row>
      <xdr:rowOff>104775</xdr:rowOff>
    </xdr:from>
    <xdr:to>
      <xdr:col>3</xdr:col>
      <xdr:colOff>1066800</xdr:colOff>
      <xdr:row>4</xdr:row>
      <xdr:rowOff>106363</xdr:rowOff>
    </xdr:to>
    <xdr:cxnSp macro="">
      <xdr:nvCxnSpPr>
        <xdr:cNvPr id="2" name="Straight Arrow Connector 1">
          <a:extLst>
            <a:ext uri="{FF2B5EF4-FFF2-40B4-BE49-F238E27FC236}">
              <a16:creationId xmlns:a16="http://schemas.microsoft.com/office/drawing/2014/main" id="{0B21A77C-EE01-438A-A663-1F92F6C0CC15}"/>
            </a:ext>
            <a:ext uri="{C183D7F6-B498-43B3-948B-1728B52AA6E4}">
              <adec:decorative xmlns:adec="http://schemas.microsoft.com/office/drawing/2017/decorative" val="1"/>
            </a:ext>
          </a:extLst>
        </xdr:cNvPr>
        <xdr:cNvCxnSpPr/>
      </xdr:nvCxnSpPr>
      <xdr:spPr>
        <a:xfrm>
          <a:off x="6877050" y="1038225"/>
          <a:ext cx="742950" cy="1588"/>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750CFE3-6B69-4095-A30B-146D2C709E4B}" name="Table11" displayName="Table11" ref="B194:D198" totalsRowShown="0" headerRowDxfId="557" dataDxfId="555" headerRowBorderDxfId="556" tableBorderDxfId="554" totalsRowBorderDxfId="553">
  <autoFilter ref="B194:D198" xr:uid="{E750CFE3-6B69-4095-A30B-146D2C709E4B}">
    <filterColumn colId="0" hiddenButton="1"/>
    <filterColumn colId="1" hiddenButton="1"/>
    <filterColumn colId="2" hiddenButton="1"/>
  </autoFilter>
  <tableColumns count="3">
    <tableColumn id="1" xr3:uid="{42BF103E-B7F8-4B84-A88B-F92156D6E3CC}" name="Quarter" dataDxfId="552"/>
    <tableColumn id="2" xr3:uid="{3C966649-77C4-42C8-82FF-EC0C6C706879}" name="YES or NO" dataDxfId="551"/>
    <tableColumn id="3" xr3:uid="{998C3092-DC3E-4481-99A9-C4C14FDFEF1D}" name="Brief Explanation" dataDxfId="550"/>
  </tableColumns>
  <tableStyleInfo name="TableStyleLight1" showFirstColumn="1" showLastColumn="0" showRowStripes="0" showColumnStripes="0"/>
  <extLst>
    <ext xmlns:x14="http://schemas.microsoft.com/office/spreadsheetml/2009/9/main" uri="{504A1905-F514-4f6f-8877-14C23A59335A}">
      <x14:table altTextSummary="Other information, question 6"/>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236CD57-98DA-4C17-B486-D007DCBF55D8}" name="Table103" displayName="Table103" ref="B187:D191" totalsRowShown="0" headerRowDxfId="426" dataDxfId="424" headerRowBorderDxfId="425" tableBorderDxfId="423" totalsRowBorderDxfId="422">
  <autoFilter ref="B187:D191" xr:uid="{D83717AA-B389-4634-9FF5-98D519393C76}">
    <filterColumn colId="0" hiddenButton="1"/>
    <filterColumn colId="1" hiddenButton="1"/>
    <filterColumn colId="2" hiddenButton="1"/>
  </autoFilter>
  <tableColumns count="3">
    <tableColumn id="1" xr3:uid="{FD5E5C2D-D9EA-4B46-A955-7E68DD766530}" name="Quarter" dataDxfId="421"/>
    <tableColumn id="2" xr3:uid="{F1019BEC-3BD3-472E-A451-1698703CAA61}" name="YES or NO" dataDxfId="420"/>
    <tableColumn id="3" xr3:uid="{8B4BF0F9-323A-4C48-AA9A-02F15EEFFF3A}" name="Brief Explanation" dataDxfId="419"/>
  </tableColumns>
  <tableStyleInfo name="TableStyleLight1" showFirstColumn="1" showLastColumn="0" showRowStripes="0" showColumnStripes="0"/>
  <extLst>
    <ext xmlns:x14="http://schemas.microsoft.com/office/spreadsheetml/2009/9/main" uri="{504A1905-F514-4f6f-8877-14C23A59335A}">
      <x14:table altTextSummary="Other information, question 5"/>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FF1148-FC29-46B9-8EC0-27B8A7383569}" name="Table94" displayName="Table94" ref="B179:D183" totalsRowShown="0" headerRowDxfId="418" dataDxfId="416" headerRowBorderDxfId="417" tableBorderDxfId="415" totalsRowBorderDxfId="414">
  <autoFilter ref="B179:D183" xr:uid="{EB0770FC-7C98-4AAD-A8E7-58CD57BE63DC}">
    <filterColumn colId="0" hiddenButton="1"/>
    <filterColumn colId="1" hiddenButton="1"/>
    <filterColumn colId="2" hiddenButton="1"/>
  </autoFilter>
  <tableColumns count="3">
    <tableColumn id="1" xr3:uid="{CAA43EAC-F94E-4712-91F0-BA0253EF0F7A}" name="Quarter" dataDxfId="413"/>
    <tableColumn id="2" xr3:uid="{C55BA05A-29B1-4DE1-89E9-A0BC04DCC584}" name="YES or NO" dataDxfId="412"/>
    <tableColumn id="3" xr3:uid="{DF18DD95-DE1F-4082-A3C7-953459C00A64}" name="Brief Explanation" dataDxfId="411"/>
  </tableColumns>
  <tableStyleInfo name="TableStyleLight1" showFirstColumn="1" showLastColumn="0" showRowStripes="0" showColumnStripes="0"/>
  <extLst>
    <ext xmlns:x14="http://schemas.microsoft.com/office/spreadsheetml/2009/9/main" uri="{504A1905-F514-4f6f-8877-14C23A59335A}">
      <x14:table altTextSummary="Other information, question 4"/>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B140BAB-AD7A-43FE-A2A7-70BB2AD727B0}" name="Table85" displayName="Table85" ref="B172:D176" totalsRowShown="0" headerRowDxfId="410" dataDxfId="408" headerRowBorderDxfId="409" tableBorderDxfId="407" totalsRowBorderDxfId="406">
  <autoFilter ref="B172:D176" xr:uid="{2E8494AD-BEF9-4148-8343-23EC1444B90D}">
    <filterColumn colId="0" hiddenButton="1"/>
    <filterColumn colId="1" hiddenButton="1"/>
    <filterColumn colId="2" hiddenButton="1"/>
  </autoFilter>
  <tableColumns count="3">
    <tableColumn id="1" xr3:uid="{789D7554-3E8B-437E-B398-8F0F6A953B8E}" name="Quarter" dataDxfId="405"/>
    <tableColumn id="2" xr3:uid="{32E2AD5A-DB88-4E86-9C8E-0B313541B25F}" name="YES or NO" dataDxfId="404"/>
    <tableColumn id="3" xr3:uid="{2565C091-3706-4F95-8C91-5709A1F7031D}" name="Brief Explanation" dataDxfId="403"/>
  </tableColumns>
  <tableStyleInfo name="TableStyleLight1" showFirstColumn="1" showLastColumn="0" showRowStripes="0" showColumnStripes="0"/>
  <extLst>
    <ext xmlns:x14="http://schemas.microsoft.com/office/spreadsheetml/2009/9/main" uri="{504A1905-F514-4f6f-8877-14C23A59335A}">
      <x14:table altTextSummary="Other information, question 3"/>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7EDE953-C2D0-4079-B4C6-CF2FDBAA1218}" name="Table76" displayName="Table76" ref="B165:D169" totalsRowShown="0" headerRowDxfId="402" dataDxfId="400" headerRowBorderDxfId="401" tableBorderDxfId="399" totalsRowBorderDxfId="398">
  <autoFilter ref="B165:D169" xr:uid="{5FF77EA3-5C31-4628-894D-0D1044FAB990}">
    <filterColumn colId="0" hiddenButton="1"/>
    <filterColumn colId="1" hiddenButton="1"/>
    <filterColumn colId="2" hiddenButton="1"/>
  </autoFilter>
  <tableColumns count="3">
    <tableColumn id="1" xr3:uid="{B5E4A0C5-A0A6-40AA-9631-60C610A9AB0C}" name="Quarter" dataDxfId="397"/>
    <tableColumn id="2" xr3:uid="{AA1833EE-1C3C-43D3-AC2A-D4AF37BCADD2}" name="YES or NO" dataDxfId="396"/>
    <tableColumn id="3" xr3:uid="{815F7A61-16A8-4062-8418-80419292ABFE}" name="Brief Explanation" dataDxfId="395"/>
  </tableColumns>
  <tableStyleInfo name="TableStyleLight1" showFirstColumn="1" showLastColumn="0" showRowStripes="0" showColumnStripes="0"/>
  <extLst>
    <ext xmlns:x14="http://schemas.microsoft.com/office/spreadsheetml/2009/9/main" uri="{504A1905-F514-4f6f-8877-14C23A59335A}">
      <x14:table altTextSummary="Other information, question 2"/>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916554F-57CC-4E94-A1D0-E40CCB9226F1}" name="Table613" displayName="Table613" ref="B158:D162" totalsRowShown="0" headerRowDxfId="394" dataDxfId="392" headerRowBorderDxfId="393" tableBorderDxfId="391" totalsRowBorderDxfId="390">
  <autoFilter ref="B158:D162" xr:uid="{965B8C62-A873-4506-A6A8-05C72DE15D2C}">
    <filterColumn colId="0" hiddenButton="1"/>
    <filterColumn colId="1" hiddenButton="1"/>
    <filterColumn colId="2" hiddenButton="1"/>
  </autoFilter>
  <tableColumns count="3">
    <tableColumn id="1" xr3:uid="{E76C4628-679D-4CBC-A6FA-9CE3ED4D778F}" name="Quarter" dataDxfId="389"/>
    <tableColumn id="2" xr3:uid="{3A973E55-F0A8-42C6-BC40-058EC132A28A}" name="YES or NO" dataDxfId="388"/>
    <tableColumn id="3" xr3:uid="{C9EDBEE3-BC16-4D6A-A8D7-3091E27EEC71}" name="Brief Explanation" dataDxfId="387"/>
  </tableColumns>
  <tableStyleInfo name="TableStyleLight1" showFirstColumn="1" showLastColumn="0" showRowStripes="0" showColumnStripes="0"/>
  <extLst>
    <ext xmlns:x14="http://schemas.microsoft.com/office/spreadsheetml/2009/9/main" uri="{504A1905-F514-4f6f-8877-14C23A59335A}">
      <x14:table altTextSummary="Other information, question 1"/>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7628087-A93C-4372-BAF9-E9E362F28CD9}" name="Table1315" displayName="Table1315" ref="C15:F150" headerRowCount="0" totalsRowShown="0" headerRowDxfId="386" dataDxfId="385" tableBorderDxfId="384" dataCellStyle="Percent">
  <tableColumns count="4">
    <tableColumn id="1" xr3:uid="{383AC7B5-25B7-4F94-852A-B7756EBBF944}" name="0" headerRowDxfId="383" dataDxfId="382" dataCellStyle="Percent"/>
    <tableColumn id="2" xr3:uid="{76C85EDE-FEDB-4AEE-B0AB-9B0E095F3555}" name="2nd Qtr YTD" headerRowDxfId="381" dataDxfId="380" dataCellStyle="Percent"/>
    <tableColumn id="3" xr3:uid="{0B484A64-81D1-43ED-A120-1DE0D3D94970}" name="3rd Qtr YTD" headerRowDxfId="379" dataDxfId="378" dataCellStyle="Percent"/>
    <tableColumn id="4" xr3:uid="{D48ADC78-73C9-4DD8-A027-DA67E924D711}" name="4th Qtr YTD" headerRowDxfId="377" dataDxfId="376" dataCellStyle="Percent"/>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ED6F3C0-CA50-4CB2-A8B3-661FB9441590}" name="Table1517" displayName="Table1517" ref="C214:F243" totalsRowShown="0" headerRowDxfId="375" dataDxfId="374" tableBorderDxfId="373">
  <tableColumns count="4">
    <tableColumn id="1" xr3:uid="{B7175140-F96D-4B27-88ED-9F5319142F8B}" name="Edit Satisfied for col 1?" dataDxfId="372"/>
    <tableColumn id="2" xr3:uid="{87086621-0265-4E4B-AE3A-4C7E1B659F9F}" name="Edit Satisfied for col 2?" dataDxfId="371"/>
    <tableColumn id="3" xr3:uid="{E8ED238C-AC41-4E04-AF93-F7B45905E5A9}" name="Edit Satisfied for col 3?" dataDxfId="370"/>
    <tableColumn id="4" xr3:uid="{FCB729B1-F9A8-409F-BD83-99B1DA596BF0}" name="Edit Satisfied for col 4?" dataDxfId="369"/>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3BB7866-40B1-484A-A0F1-1AF04B55A438}" name="Table11218" displayName="Table11218" ref="B194:D198" totalsRowShown="0" headerRowDxfId="311" dataDxfId="309" headerRowBorderDxfId="310" tableBorderDxfId="308" totalsRowBorderDxfId="307">
  <autoFilter ref="B194:D198" xr:uid="{E750CFE3-6B69-4095-A30B-146D2C709E4B}">
    <filterColumn colId="0" hiddenButton="1"/>
    <filterColumn colId="1" hiddenButton="1"/>
    <filterColumn colId="2" hiddenButton="1"/>
  </autoFilter>
  <tableColumns count="3">
    <tableColumn id="1" xr3:uid="{43F5A225-7A95-4DF3-B5B8-B4D46F08FE19}" name="Quarter" dataDxfId="306"/>
    <tableColumn id="2" xr3:uid="{51B6C53B-2268-4E77-8A97-41963CF437D5}" name="YES or NO" dataDxfId="305"/>
    <tableColumn id="3" xr3:uid="{590225B2-9ADD-4731-873C-18231BE40F64}" name="Brief Explanation" dataDxfId="304"/>
  </tableColumns>
  <tableStyleInfo name="TableStyleLight1" showFirstColumn="1" showLastColumn="0" showRowStripes="0" showColumnStripes="0"/>
  <extLst>
    <ext xmlns:x14="http://schemas.microsoft.com/office/spreadsheetml/2009/9/main" uri="{504A1905-F514-4f6f-8877-14C23A59335A}">
      <x14:table altTextSummary="Other information, question 6"/>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B5B0080-FF3B-4A54-ACA6-03948754D3D7}" name="Table10319" displayName="Table10319" ref="B187:D191" totalsRowShown="0" headerRowDxfId="303" dataDxfId="301" headerRowBorderDxfId="302" tableBorderDxfId="300" totalsRowBorderDxfId="299">
  <autoFilter ref="B187:D191" xr:uid="{D83717AA-B389-4634-9FF5-98D519393C76}">
    <filterColumn colId="0" hiddenButton="1"/>
    <filterColumn colId="1" hiddenButton="1"/>
    <filterColumn colId="2" hiddenButton="1"/>
  </autoFilter>
  <tableColumns count="3">
    <tableColumn id="1" xr3:uid="{1335925D-DE72-4EF3-BFBA-D15EB8F5B29B}" name="Quarter" dataDxfId="298"/>
    <tableColumn id="2" xr3:uid="{2E184821-2EEF-4615-9F40-063A0531D4C9}" name="YES or NO" dataDxfId="297"/>
    <tableColumn id="3" xr3:uid="{D34DBECF-5F17-4545-89DB-AED0A591655A}" name="Brief Explanation" dataDxfId="296"/>
  </tableColumns>
  <tableStyleInfo name="TableStyleLight1" showFirstColumn="1" showLastColumn="0" showRowStripes="0" showColumnStripes="0"/>
  <extLst>
    <ext xmlns:x14="http://schemas.microsoft.com/office/spreadsheetml/2009/9/main" uri="{504A1905-F514-4f6f-8877-14C23A59335A}">
      <x14:table altTextSummary="Other information, question 5"/>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0B103DB-6035-4A31-95B3-4CD196B381AA}" name="Table9420" displayName="Table9420" ref="B179:D183" totalsRowShown="0" headerRowDxfId="295" dataDxfId="293" headerRowBorderDxfId="294" tableBorderDxfId="292" totalsRowBorderDxfId="291">
  <autoFilter ref="B179:D183" xr:uid="{EB0770FC-7C98-4AAD-A8E7-58CD57BE63DC}">
    <filterColumn colId="0" hiddenButton="1"/>
    <filterColumn colId="1" hiddenButton="1"/>
    <filterColumn colId="2" hiddenButton="1"/>
  </autoFilter>
  <tableColumns count="3">
    <tableColumn id="1" xr3:uid="{E7FFD3B7-63F2-45A1-9793-21D9F7BA86CD}" name="Quarter" dataDxfId="290"/>
    <tableColumn id="2" xr3:uid="{04970DFE-4062-4A01-A824-0C31B73B6985}" name="YES or NO" dataDxfId="289"/>
    <tableColumn id="3" xr3:uid="{CF995B13-2FC2-4896-A86A-65291F08158A}" name="Brief Explanation" dataDxfId="288"/>
  </tableColumns>
  <tableStyleInfo name="TableStyleLight1" showFirstColumn="1" showLastColumn="0" showRowStripes="0" showColumnStripes="0"/>
  <extLst>
    <ext xmlns:x14="http://schemas.microsoft.com/office/spreadsheetml/2009/9/main" uri="{504A1905-F514-4f6f-8877-14C23A59335A}">
      <x14:table altTextSummary="Other information, question 4"/>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83717AA-B389-4634-9FF5-98D519393C76}" name="Table10" displayName="Table10" ref="B187:D191" totalsRowShown="0" headerRowDxfId="549" dataDxfId="547" headerRowBorderDxfId="548" tableBorderDxfId="546" totalsRowBorderDxfId="545">
  <autoFilter ref="B187:D191" xr:uid="{D83717AA-B389-4634-9FF5-98D519393C76}">
    <filterColumn colId="0" hiddenButton="1"/>
    <filterColumn colId="1" hiddenButton="1"/>
    <filterColumn colId="2" hiddenButton="1"/>
  </autoFilter>
  <tableColumns count="3">
    <tableColumn id="1" xr3:uid="{63F51925-46FB-49C9-8ED6-6C969C51B0F2}" name="Quarter" dataDxfId="544"/>
    <tableColumn id="2" xr3:uid="{D61E834C-5420-4D1D-91EC-60596024C894}" name="YES or NO" dataDxfId="543"/>
    <tableColumn id="3" xr3:uid="{9E7DF3C6-6BCC-4064-8CF9-992682DFD670}" name="Brief Explanation" dataDxfId="542"/>
  </tableColumns>
  <tableStyleInfo name="TableStyleLight1" showFirstColumn="1" showLastColumn="0" showRowStripes="0" showColumnStripes="0"/>
  <extLst>
    <ext xmlns:x14="http://schemas.microsoft.com/office/spreadsheetml/2009/9/main" uri="{504A1905-F514-4f6f-8877-14C23A59335A}">
      <x14:table altTextSummary="Other information, question 5"/>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E5B4E99-10FC-4876-969F-F7B7A777E752}" name="Table8521" displayName="Table8521" ref="B172:D176" totalsRowShown="0" headerRowDxfId="287" dataDxfId="285" headerRowBorderDxfId="286" tableBorderDxfId="284" totalsRowBorderDxfId="283">
  <autoFilter ref="B172:D176" xr:uid="{2E8494AD-BEF9-4148-8343-23EC1444B90D}">
    <filterColumn colId="0" hiddenButton="1"/>
    <filterColumn colId="1" hiddenButton="1"/>
    <filterColumn colId="2" hiddenButton="1"/>
  </autoFilter>
  <tableColumns count="3">
    <tableColumn id="1" xr3:uid="{3656F72D-E7B9-4517-BB0E-17BFF652CFDB}" name="Quarter" dataDxfId="282"/>
    <tableColumn id="2" xr3:uid="{962D4BF2-289D-4E62-A2D9-E54339A27816}" name="YES or NO" dataDxfId="281"/>
    <tableColumn id="3" xr3:uid="{7534162D-EA6F-4EAF-9CD1-16F19632C647}" name="Brief Explanation" dataDxfId="280"/>
  </tableColumns>
  <tableStyleInfo name="TableStyleLight1" showFirstColumn="1" showLastColumn="0" showRowStripes="0" showColumnStripes="0"/>
  <extLst>
    <ext xmlns:x14="http://schemas.microsoft.com/office/spreadsheetml/2009/9/main" uri="{504A1905-F514-4f6f-8877-14C23A59335A}">
      <x14:table altTextSummary="Other information, question 3"/>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3B3DD8E-714F-4180-9422-9764173BA3FC}" name="Table7622" displayName="Table7622" ref="B165:D169" totalsRowShown="0" headerRowDxfId="279" dataDxfId="277" headerRowBorderDxfId="278" tableBorderDxfId="276" totalsRowBorderDxfId="275">
  <autoFilter ref="B165:D169" xr:uid="{5FF77EA3-5C31-4628-894D-0D1044FAB990}">
    <filterColumn colId="0" hiddenButton="1"/>
    <filterColumn colId="1" hiddenButton="1"/>
    <filterColumn colId="2" hiddenButton="1"/>
  </autoFilter>
  <tableColumns count="3">
    <tableColumn id="1" xr3:uid="{8C0E9470-C676-4562-9154-7EC1652186FD}" name="Quarter" dataDxfId="274"/>
    <tableColumn id="2" xr3:uid="{BE215D70-7E56-410E-9D2A-6308866B47E2}" name="YES or NO" dataDxfId="273"/>
    <tableColumn id="3" xr3:uid="{E8C4F2C3-DA1D-4E44-ADD9-CC9153CD31C1}" name="Brief Explanation" dataDxfId="272"/>
  </tableColumns>
  <tableStyleInfo name="TableStyleLight1" showFirstColumn="1" showLastColumn="0" showRowStripes="0" showColumnStripes="0"/>
  <extLst>
    <ext xmlns:x14="http://schemas.microsoft.com/office/spreadsheetml/2009/9/main" uri="{504A1905-F514-4f6f-8877-14C23A59335A}">
      <x14:table altTextSummary="Other information, question 2"/>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AE771E3-533F-4D00-ABFA-6560F3799B04}" name="Table61323" displayName="Table61323" ref="B158:D162" totalsRowShown="0" headerRowDxfId="271" dataDxfId="269" headerRowBorderDxfId="270" tableBorderDxfId="268" totalsRowBorderDxfId="267">
  <autoFilter ref="B158:D162" xr:uid="{965B8C62-A873-4506-A6A8-05C72DE15D2C}">
    <filterColumn colId="0" hiddenButton="1"/>
    <filterColumn colId="1" hiddenButton="1"/>
    <filterColumn colId="2" hiddenButton="1"/>
  </autoFilter>
  <tableColumns count="3">
    <tableColumn id="1" xr3:uid="{48CE20C0-4ACE-478E-A089-C103BF13271F}" name="Quarter" dataDxfId="266"/>
    <tableColumn id="2" xr3:uid="{8015BB6A-E3E7-4160-B0D9-6B1D45679737}" name="YES or NO" dataDxfId="265"/>
    <tableColumn id="3" xr3:uid="{98EB161F-5742-4586-9420-57D976EC2787}" name="Brief Explanation" dataDxfId="264"/>
  </tableColumns>
  <tableStyleInfo name="TableStyleLight1" showFirstColumn="1" showLastColumn="0" showRowStripes="0" showColumnStripes="0"/>
  <extLst>
    <ext xmlns:x14="http://schemas.microsoft.com/office/spreadsheetml/2009/9/main" uri="{504A1905-F514-4f6f-8877-14C23A59335A}">
      <x14:table altTextSummary="Other information, question 1"/>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60DE0B0-8665-4223-BD8E-9DE4C5A4F271}" name="Table131524" displayName="Table131524" ref="C15:F150" headerRowCount="0" totalsRowShown="0" headerRowDxfId="263" dataDxfId="262" tableBorderDxfId="261" dataCellStyle="Percent">
  <tableColumns count="4">
    <tableColumn id="1" xr3:uid="{E2398C3F-9397-4D9B-BE14-F1039E21B939}" name="0" headerRowDxfId="260" dataDxfId="259" dataCellStyle="Percent"/>
    <tableColumn id="2" xr3:uid="{F547F1B1-4AE5-450E-9D0A-0ECF8FCE38C6}" name="2nd Qtr YTD" headerRowDxfId="258" dataDxfId="257" dataCellStyle="Percent"/>
    <tableColumn id="3" xr3:uid="{EB145A9E-FCE5-4325-902F-7783FAC17972}" name="3rd Qtr YTD" headerRowDxfId="256" dataDxfId="255" dataCellStyle="Percent"/>
    <tableColumn id="4" xr3:uid="{16A8FD7E-3AFE-4992-95C2-0199F5C55649}" name="4th Qtr YTD" headerRowDxfId="254" dataDxfId="253" dataCellStyle="Percent"/>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9736228-3F99-4747-BCEB-5CC28BB03FF6}" name="Table151725" displayName="Table151725" ref="C214:F243" totalsRowShown="0" headerRowDxfId="252" dataDxfId="251" tableBorderDxfId="250">
  <tableColumns count="4">
    <tableColumn id="1" xr3:uid="{454195BC-E2EB-4E99-91A1-45E650900BB4}" name="Edit Satisfied for col 1?" dataDxfId="249"/>
    <tableColumn id="2" xr3:uid="{F6D74DC5-14FA-4A87-9475-C07EB2E94329}" name="Edit Satisfied for col 2?" dataDxfId="248"/>
    <tableColumn id="3" xr3:uid="{1DFBE661-A536-4237-AB7A-A74CEDFB41B2}" name="Edit Satisfied for col 3?" dataDxfId="247"/>
    <tableColumn id="4" xr3:uid="{36787A7C-3D8D-403A-9D65-2DC7C15E2FE5}" name="Edit Satisfied for col 4?" dataDxfId="246"/>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C18FBA6A-2198-434E-9442-23372DB61099}" name="Table1121826" displayName="Table1121826" ref="B194:D198" totalsRowShown="0" headerRowDxfId="188" dataDxfId="186" headerRowBorderDxfId="187" tableBorderDxfId="185" totalsRowBorderDxfId="184">
  <autoFilter ref="B194:D198" xr:uid="{E750CFE3-6B69-4095-A30B-146D2C709E4B}">
    <filterColumn colId="0" hiddenButton="1"/>
    <filterColumn colId="1" hiddenButton="1"/>
    <filterColumn colId="2" hiddenButton="1"/>
  </autoFilter>
  <tableColumns count="3">
    <tableColumn id="1" xr3:uid="{148999BD-6577-404C-BBAD-11CE1C6BDD2B}" name="Quarter" dataDxfId="183"/>
    <tableColumn id="2" xr3:uid="{21622BF0-B878-438C-BBAF-B3BCCCD1D4E9}" name="YES or NO" dataDxfId="182"/>
    <tableColumn id="3" xr3:uid="{AB7097F3-CD95-4970-AADD-A6976D09824A}" name="Brief Explanation" dataDxfId="181"/>
  </tableColumns>
  <tableStyleInfo name="TableStyleLight1" showFirstColumn="1" showLastColumn="0" showRowStripes="0" showColumnStripes="0"/>
  <extLst>
    <ext xmlns:x14="http://schemas.microsoft.com/office/spreadsheetml/2009/9/main" uri="{504A1905-F514-4f6f-8877-14C23A59335A}">
      <x14:table altTextSummary="Other information, question 6"/>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80A16B2-09D9-4287-A5F3-0666F6837EDE}" name="Table1031927" displayName="Table1031927" ref="B187:D191" totalsRowShown="0" headerRowDxfId="180" dataDxfId="178" headerRowBorderDxfId="179" tableBorderDxfId="177" totalsRowBorderDxfId="176">
  <autoFilter ref="B187:D191" xr:uid="{D83717AA-B389-4634-9FF5-98D519393C76}">
    <filterColumn colId="0" hiddenButton="1"/>
    <filterColumn colId="1" hiddenButton="1"/>
    <filterColumn colId="2" hiddenButton="1"/>
  </autoFilter>
  <tableColumns count="3">
    <tableColumn id="1" xr3:uid="{DA94AE8C-1F8A-40AB-A77A-5916E961BC7B}" name="Quarter" dataDxfId="175"/>
    <tableColumn id="2" xr3:uid="{46E581C6-E15F-4046-AEDC-49B05F7618F6}" name="YES or NO" dataDxfId="174"/>
    <tableColumn id="3" xr3:uid="{61629AA8-DB1F-4995-9C10-12791009EBA7}" name="Brief Explanation" dataDxfId="173"/>
  </tableColumns>
  <tableStyleInfo name="TableStyleLight1" showFirstColumn="1" showLastColumn="0" showRowStripes="0" showColumnStripes="0"/>
  <extLst>
    <ext xmlns:x14="http://schemas.microsoft.com/office/spreadsheetml/2009/9/main" uri="{504A1905-F514-4f6f-8877-14C23A59335A}">
      <x14:table altTextSummary="Other information, question 5"/>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9A1D350B-33C4-487B-A5E1-C6445D72B184}" name="Table942028" displayName="Table942028" ref="B179:D183" totalsRowShown="0" headerRowDxfId="172" dataDxfId="170" headerRowBorderDxfId="171" tableBorderDxfId="169" totalsRowBorderDxfId="168">
  <autoFilter ref="B179:D183" xr:uid="{EB0770FC-7C98-4AAD-A8E7-58CD57BE63DC}">
    <filterColumn colId="0" hiddenButton="1"/>
    <filterColumn colId="1" hiddenButton="1"/>
    <filterColumn colId="2" hiddenButton="1"/>
  </autoFilter>
  <tableColumns count="3">
    <tableColumn id="1" xr3:uid="{8D027346-12E2-406F-A0EA-078967E20A96}" name="Quarter" dataDxfId="167"/>
    <tableColumn id="2" xr3:uid="{5250C5EA-76FF-455F-80DB-580C2832620E}" name="YES or NO" dataDxfId="166"/>
    <tableColumn id="3" xr3:uid="{FD22D298-1F97-4657-A1F3-A14A55AB7CAB}" name="Brief Explanation" dataDxfId="165"/>
  </tableColumns>
  <tableStyleInfo name="TableStyleLight1" showFirstColumn="1" showLastColumn="0" showRowStripes="0" showColumnStripes="0"/>
  <extLst>
    <ext xmlns:x14="http://schemas.microsoft.com/office/spreadsheetml/2009/9/main" uri="{504A1905-F514-4f6f-8877-14C23A59335A}">
      <x14:table altTextSummary="Other information, question 4"/>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13C9624-C249-4730-8AB0-ADFF3AA36D7D}" name="Table852129" displayName="Table852129" ref="B172:D176" totalsRowShown="0" headerRowDxfId="164" dataDxfId="162" headerRowBorderDxfId="163" tableBorderDxfId="161" totalsRowBorderDxfId="160">
  <autoFilter ref="B172:D176" xr:uid="{2E8494AD-BEF9-4148-8343-23EC1444B90D}">
    <filterColumn colId="0" hiddenButton="1"/>
    <filterColumn colId="1" hiddenButton="1"/>
    <filterColumn colId="2" hiddenButton="1"/>
  </autoFilter>
  <tableColumns count="3">
    <tableColumn id="1" xr3:uid="{B58D9F23-CC23-476C-865E-1E3DD8FB2BB9}" name="Quarter" dataDxfId="159"/>
    <tableColumn id="2" xr3:uid="{E4B1A024-3C72-4CA1-A521-9FAEE4B43C95}" name="YES or NO" dataDxfId="158"/>
    <tableColumn id="3" xr3:uid="{DF7BC7D2-5535-42D0-86CC-811DE341CC39}" name="Brief Explanation" dataDxfId="157"/>
  </tableColumns>
  <tableStyleInfo name="TableStyleLight1" showFirstColumn="1" showLastColumn="0" showRowStripes="0" showColumnStripes="0"/>
  <extLst>
    <ext xmlns:x14="http://schemas.microsoft.com/office/spreadsheetml/2009/9/main" uri="{504A1905-F514-4f6f-8877-14C23A59335A}">
      <x14:table altTextSummary="Other information, question 3"/>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9AE3DA72-AFC5-47D1-BFBF-F0DB213993AC}" name="Table762230" displayName="Table762230" ref="B165:D169" totalsRowShown="0" headerRowDxfId="156" dataDxfId="154" headerRowBorderDxfId="155" tableBorderDxfId="153" totalsRowBorderDxfId="152">
  <autoFilter ref="B165:D169" xr:uid="{5FF77EA3-5C31-4628-894D-0D1044FAB990}">
    <filterColumn colId="0" hiddenButton="1"/>
    <filterColumn colId="1" hiddenButton="1"/>
    <filterColumn colId="2" hiddenButton="1"/>
  </autoFilter>
  <tableColumns count="3">
    <tableColumn id="1" xr3:uid="{5C5F4620-8363-4059-A410-6E3D2BB22E9E}" name="Quarter" dataDxfId="151"/>
    <tableColumn id="2" xr3:uid="{BFB856F5-988E-43F1-A9D2-E5806BB85373}" name="YES or NO" dataDxfId="150"/>
    <tableColumn id="3" xr3:uid="{C9393F09-A0DF-4A45-9220-91E8D2EC7C95}" name="Brief Explanation" dataDxfId="149"/>
  </tableColumns>
  <tableStyleInfo name="TableStyleLight1" showFirstColumn="1" showLastColumn="0" showRowStripes="0" showColumnStripes="0"/>
  <extLst>
    <ext xmlns:x14="http://schemas.microsoft.com/office/spreadsheetml/2009/9/main" uri="{504A1905-F514-4f6f-8877-14C23A59335A}">
      <x14:table altTextSummary="Other information, question 2"/>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B0770FC-7C98-4AAD-A8E7-58CD57BE63DC}" name="Table9" displayName="Table9" ref="B179:D183" totalsRowShown="0" headerRowDxfId="541" dataDxfId="539" headerRowBorderDxfId="540" tableBorderDxfId="538" totalsRowBorderDxfId="537">
  <autoFilter ref="B179:D183" xr:uid="{EB0770FC-7C98-4AAD-A8E7-58CD57BE63DC}">
    <filterColumn colId="0" hiddenButton="1"/>
    <filterColumn colId="1" hiddenButton="1"/>
    <filterColumn colId="2" hiddenButton="1"/>
  </autoFilter>
  <tableColumns count="3">
    <tableColumn id="1" xr3:uid="{E3F00760-7F04-4B2B-B6C8-EC2D01B756ED}" name="Quarter" dataDxfId="536"/>
    <tableColumn id="2" xr3:uid="{D626CE21-2A73-4E48-93FD-E54649293B6B}" name="YES or NO" dataDxfId="535"/>
    <tableColumn id="3" xr3:uid="{39C32FA8-06AF-4534-91EF-F2F871945D07}" name="Brief Explanation" dataDxfId="534"/>
  </tableColumns>
  <tableStyleInfo name="TableStyleLight1" showFirstColumn="1" showLastColumn="0" showRowStripes="0" showColumnStripes="0"/>
  <extLst>
    <ext xmlns:x14="http://schemas.microsoft.com/office/spreadsheetml/2009/9/main" uri="{504A1905-F514-4f6f-8877-14C23A59335A}">
      <x14:table altTextSummary="Other information, question 4"/>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C61406B5-ADEE-4592-AF53-80331BE76163}" name="Table6132331" displayName="Table6132331" ref="B158:D162" totalsRowShown="0" headerRowDxfId="148" dataDxfId="146" headerRowBorderDxfId="147" tableBorderDxfId="145" totalsRowBorderDxfId="144">
  <autoFilter ref="B158:D162" xr:uid="{965B8C62-A873-4506-A6A8-05C72DE15D2C}">
    <filterColumn colId="0" hiddenButton="1"/>
    <filterColumn colId="1" hiddenButton="1"/>
    <filterColumn colId="2" hiddenButton="1"/>
  </autoFilter>
  <tableColumns count="3">
    <tableColumn id="1" xr3:uid="{5789E4F0-322C-4A8A-AB4E-CD7688D594B2}" name="Quarter" dataDxfId="143"/>
    <tableColumn id="2" xr3:uid="{03A32047-4A43-4F36-83C6-AD5BCC302A2D}" name="YES or NO" dataDxfId="142"/>
    <tableColumn id="3" xr3:uid="{FDB08211-86ED-4E23-A152-6B194EDD560F}" name="Brief Explanation" dataDxfId="141"/>
  </tableColumns>
  <tableStyleInfo name="TableStyleLight1" showFirstColumn="1" showLastColumn="0" showRowStripes="0" showColumnStripes="0"/>
  <extLst>
    <ext xmlns:x14="http://schemas.microsoft.com/office/spreadsheetml/2009/9/main" uri="{504A1905-F514-4f6f-8877-14C23A59335A}">
      <x14:table altTextSummary="Other information, question 1"/>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7A2725DB-1ECC-4CBA-AD6C-8DA48A23E728}" name="Table13152432" displayName="Table13152432" ref="C15:F150" headerRowCount="0" totalsRowShown="0" headerRowDxfId="140" dataDxfId="139" tableBorderDxfId="138" dataCellStyle="Percent">
  <tableColumns count="4">
    <tableColumn id="1" xr3:uid="{D29F898D-E01E-49D8-A443-D734ECCE54FB}" name="0" headerRowDxfId="137" dataDxfId="136" dataCellStyle="Percent"/>
    <tableColumn id="2" xr3:uid="{46047058-AD0A-488C-881A-A70364B68D30}" name="2nd Qtr YTD" headerRowDxfId="135" dataDxfId="134" dataCellStyle="Percent"/>
    <tableColumn id="3" xr3:uid="{9ADA7CB3-5610-466B-A7E3-23F1D8D0EB46}" name="3rd Qtr YTD" headerRowDxfId="133" dataDxfId="132" dataCellStyle="Percent"/>
    <tableColumn id="4" xr3:uid="{022C719A-3A01-4A97-A533-A8D1A80022C7}" name="4th Qtr YTD" headerRowDxfId="131" dataDxfId="130" dataCellStyle="Percent"/>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DF3B172-A046-4DF9-9F2C-BCC81ECE19B3}" name="Table15172533" displayName="Table15172533" ref="C214:F243" totalsRowShown="0" headerRowDxfId="129" dataDxfId="128" tableBorderDxfId="127">
  <tableColumns count="4">
    <tableColumn id="1" xr3:uid="{27F1BB1C-F3F5-4A8E-86BF-4A181AE828EF}" name="Edit Satisfied for col 1?" dataDxfId="126"/>
    <tableColumn id="2" xr3:uid="{27180B72-820D-45A4-AE73-2C1F120FB3E6}" name="Edit Satisfied for col 2?" dataDxfId="125"/>
    <tableColumn id="3" xr3:uid="{E4BEC1C7-21B2-4774-BB5B-9BF4F198545F}" name="Edit Satisfied for col 3?" dataDxfId="124"/>
    <tableColumn id="4" xr3:uid="{719D59F5-23B1-4F32-B1E2-2B5D2ACEE255}" name="Edit Satisfied for col 4?" dataDxfId="123"/>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EC23926B-7F8F-4982-8B38-7BA63355C884}" name="Table112182634" displayName="Table112182634" ref="B194:D198" totalsRowShown="0" headerRowDxfId="65" dataDxfId="63" headerRowBorderDxfId="64" tableBorderDxfId="62" totalsRowBorderDxfId="61">
  <autoFilter ref="B194:D198" xr:uid="{E750CFE3-6B69-4095-A30B-146D2C709E4B}">
    <filterColumn colId="0" hiddenButton="1"/>
    <filterColumn colId="1" hiddenButton="1"/>
    <filterColumn colId="2" hiddenButton="1"/>
  </autoFilter>
  <tableColumns count="3">
    <tableColumn id="1" xr3:uid="{0FF077AB-1906-442B-8A11-939BFBD467D0}" name="Quarter" dataDxfId="60"/>
    <tableColumn id="2" xr3:uid="{820E7507-8BCD-4486-B7C3-763B5A4337F8}" name="YES or NO" dataDxfId="59"/>
    <tableColumn id="3" xr3:uid="{4536BD07-DC3D-4308-96E5-AA86C8BA6BA7}" name="Brief Explanation" dataDxfId="58"/>
  </tableColumns>
  <tableStyleInfo name="TableStyleLight1" showFirstColumn="1" showLastColumn="0" showRowStripes="0" showColumnStripes="0"/>
  <extLst>
    <ext xmlns:x14="http://schemas.microsoft.com/office/spreadsheetml/2009/9/main" uri="{504A1905-F514-4f6f-8877-14C23A59335A}">
      <x14:table altTextSummary="Other information, question 6"/>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CA0F0E6A-2EAC-4AB2-B705-72CA305B92D4}" name="Table103192735" displayName="Table103192735" ref="B187:D191" totalsRowShown="0" headerRowDxfId="57" dataDxfId="55" headerRowBorderDxfId="56" tableBorderDxfId="54" totalsRowBorderDxfId="53">
  <autoFilter ref="B187:D191" xr:uid="{D83717AA-B389-4634-9FF5-98D519393C76}">
    <filterColumn colId="0" hiddenButton="1"/>
    <filterColumn colId="1" hiddenButton="1"/>
    <filterColumn colId="2" hiddenButton="1"/>
  </autoFilter>
  <tableColumns count="3">
    <tableColumn id="1" xr3:uid="{E3B8C3D5-BB89-4A18-9139-020E919DCB4E}" name="Quarter" dataDxfId="52"/>
    <tableColumn id="2" xr3:uid="{B92C13FE-4FB1-4DAD-A96C-9E538AA04004}" name="YES or NO" dataDxfId="51"/>
    <tableColumn id="3" xr3:uid="{92192EC6-D727-4BAD-9B75-93727BD51470}" name="Brief Explanation" dataDxfId="50"/>
  </tableColumns>
  <tableStyleInfo name="TableStyleLight1" showFirstColumn="1" showLastColumn="0" showRowStripes="0" showColumnStripes="0"/>
  <extLst>
    <ext xmlns:x14="http://schemas.microsoft.com/office/spreadsheetml/2009/9/main" uri="{504A1905-F514-4f6f-8877-14C23A59335A}">
      <x14:table altTextSummary="Other information, question 5"/>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E212AC69-9E74-4C71-BB59-F949A658EEDA}" name="Table94202836" displayName="Table94202836" ref="B179:D183" totalsRowShown="0" headerRowDxfId="49" dataDxfId="47" headerRowBorderDxfId="48" tableBorderDxfId="46" totalsRowBorderDxfId="45">
  <autoFilter ref="B179:D183" xr:uid="{EB0770FC-7C98-4AAD-A8E7-58CD57BE63DC}">
    <filterColumn colId="0" hiddenButton="1"/>
    <filterColumn colId="1" hiddenButton="1"/>
    <filterColumn colId="2" hiddenButton="1"/>
  </autoFilter>
  <tableColumns count="3">
    <tableColumn id="1" xr3:uid="{0B87D5EA-1712-4BB7-8AC3-CA6B29A19909}" name="Quarter" dataDxfId="44"/>
    <tableColumn id="2" xr3:uid="{08FD8919-D487-414B-B544-01FCFE2F286A}" name="YES or NO" dataDxfId="43"/>
    <tableColumn id="3" xr3:uid="{FFF7175D-E0F7-4964-9A52-2C1B1A40E409}" name="Brief Explanation" dataDxfId="42"/>
  </tableColumns>
  <tableStyleInfo name="TableStyleLight1" showFirstColumn="1" showLastColumn="0" showRowStripes="0" showColumnStripes="0"/>
  <extLst>
    <ext xmlns:x14="http://schemas.microsoft.com/office/spreadsheetml/2009/9/main" uri="{504A1905-F514-4f6f-8877-14C23A59335A}">
      <x14:table altTextSummary="Other information, question 4"/>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16B03951-EA96-4689-86BD-85997D6C618B}" name="Table85212937" displayName="Table85212937" ref="B172:D176" totalsRowShown="0" headerRowDxfId="41" dataDxfId="39" headerRowBorderDxfId="40" tableBorderDxfId="38" totalsRowBorderDxfId="37">
  <autoFilter ref="B172:D176" xr:uid="{2E8494AD-BEF9-4148-8343-23EC1444B90D}">
    <filterColumn colId="0" hiddenButton="1"/>
    <filterColumn colId="1" hiddenButton="1"/>
    <filterColumn colId="2" hiddenButton="1"/>
  </autoFilter>
  <tableColumns count="3">
    <tableColumn id="1" xr3:uid="{DE908369-31FD-4D5B-A9EE-613D3F4E1145}" name="Quarter" dataDxfId="36"/>
    <tableColumn id="2" xr3:uid="{CD3619E7-128F-4DDF-B143-94AD4CB48ABD}" name="YES or NO" dataDxfId="35"/>
    <tableColumn id="3" xr3:uid="{033EA0F0-569F-4EF2-8E4C-3D0176B19AB8}" name="Brief Explanation" dataDxfId="34"/>
  </tableColumns>
  <tableStyleInfo name="TableStyleLight1" showFirstColumn="1" showLastColumn="0" showRowStripes="0" showColumnStripes="0"/>
  <extLst>
    <ext xmlns:x14="http://schemas.microsoft.com/office/spreadsheetml/2009/9/main" uri="{504A1905-F514-4f6f-8877-14C23A59335A}">
      <x14:table altTextSummary="Other information, question 3"/>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2F071260-1568-4A0D-B1A2-DF90ACD44286}" name="Table76223038" displayName="Table76223038" ref="B165:D169" totalsRowShown="0" headerRowDxfId="33" dataDxfId="31" headerRowBorderDxfId="32" tableBorderDxfId="30" totalsRowBorderDxfId="29">
  <autoFilter ref="B165:D169" xr:uid="{5FF77EA3-5C31-4628-894D-0D1044FAB990}">
    <filterColumn colId="0" hiddenButton="1"/>
    <filterColumn colId="1" hiddenButton="1"/>
    <filterColumn colId="2" hiddenButton="1"/>
  </autoFilter>
  <tableColumns count="3">
    <tableColumn id="1" xr3:uid="{9C1E4327-DDD6-4EF3-B461-8E5F6507E062}" name="Quarter" dataDxfId="28"/>
    <tableColumn id="2" xr3:uid="{063D483A-1CF4-4C4B-8473-8978C804A49D}" name="YES or NO" dataDxfId="27"/>
    <tableColumn id="3" xr3:uid="{5E71AFBE-6286-4C66-88CD-CD00832226A0}" name="Brief Explanation" dataDxfId="26"/>
  </tableColumns>
  <tableStyleInfo name="TableStyleLight1" showFirstColumn="1" showLastColumn="0" showRowStripes="0" showColumnStripes="0"/>
  <extLst>
    <ext xmlns:x14="http://schemas.microsoft.com/office/spreadsheetml/2009/9/main" uri="{504A1905-F514-4f6f-8877-14C23A59335A}">
      <x14:table altTextSummary="Other information, question 2"/>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D5762A5-0800-498A-AD9B-37FAAF25E538}" name="Table613233139" displayName="Table613233139" ref="B158:D162" totalsRowShown="0" headerRowDxfId="25" dataDxfId="23" headerRowBorderDxfId="24" tableBorderDxfId="22" totalsRowBorderDxfId="21">
  <autoFilter ref="B158:D162" xr:uid="{965B8C62-A873-4506-A6A8-05C72DE15D2C}">
    <filterColumn colId="0" hiddenButton="1"/>
    <filterColumn colId="1" hiddenButton="1"/>
    <filterColumn colId="2" hiddenButton="1"/>
  </autoFilter>
  <tableColumns count="3">
    <tableColumn id="1" xr3:uid="{64974640-5886-4213-A479-2DD7533622A7}" name="Quarter" dataDxfId="20"/>
    <tableColumn id="2" xr3:uid="{D2DA8D23-3D80-4F74-8323-B307225FAD3F}" name="YES or NO" dataDxfId="19"/>
    <tableColumn id="3" xr3:uid="{ED547298-F703-4042-BF87-2424E4982EB7}" name="Brief Explanation" dataDxfId="18"/>
  </tableColumns>
  <tableStyleInfo name="TableStyleLight1" showFirstColumn="1" showLastColumn="0" showRowStripes="0" showColumnStripes="0"/>
  <extLst>
    <ext xmlns:x14="http://schemas.microsoft.com/office/spreadsheetml/2009/9/main" uri="{504A1905-F514-4f6f-8877-14C23A59335A}">
      <x14:table altTextSummary="Other information, question 1"/>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F9213DB5-F359-4610-8FBB-F0C77A2EC140}" name="Table1315243240" displayName="Table1315243240" ref="C15:F150" headerRowCount="0" totalsRowShown="0" headerRowDxfId="17" dataDxfId="16" tableBorderDxfId="15" dataCellStyle="Percent">
  <tableColumns count="4">
    <tableColumn id="1" xr3:uid="{B5281189-9513-4AD6-9DB7-4C2F3E2BE540}" name="0" headerRowDxfId="14" dataDxfId="13" dataCellStyle="Percent"/>
    <tableColumn id="2" xr3:uid="{324C132C-FEBF-49E5-BC78-E193E46CC6C6}" name="2nd Qtr YTD" headerRowDxfId="12" dataDxfId="11" dataCellStyle="Percent"/>
    <tableColumn id="3" xr3:uid="{820C000C-7944-4B7A-BE03-0E0C30EEB242}" name="3rd Qtr YTD" headerRowDxfId="10" dataDxfId="9" dataCellStyle="Percent"/>
    <tableColumn id="4" xr3:uid="{428CFF33-BB9A-470D-9D93-409C751BBF43}" name="4th Qtr YTD" headerRowDxfId="8" dataDxfId="7" dataCellStyle="Percen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E8494AD-BEF9-4148-8343-23EC1444B90D}" name="Table8" displayName="Table8" ref="B172:D176" totalsRowShown="0" headerRowDxfId="533" dataDxfId="531" headerRowBorderDxfId="532" tableBorderDxfId="530" totalsRowBorderDxfId="529">
  <autoFilter ref="B172:D176" xr:uid="{2E8494AD-BEF9-4148-8343-23EC1444B90D}">
    <filterColumn colId="0" hiddenButton="1"/>
    <filterColumn colId="1" hiddenButton="1"/>
    <filterColumn colId="2" hiddenButton="1"/>
  </autoFilter>
  <tableColumns count="3">
    <tableColumn id="1" xr3:uid="{D6C22FEB-05C2-4D80-A89B-EF8E568F784B}" name="Quarter" dataDxfId="528"/>
    <tableColumn id="2" xr3:uid="{F00D8D08-AB47-4EAB-8680-7562DE1D4EFF}" name="YES or NO" dataDxfId="527"/>
    <tableColumn id="3" xr3:uid="{FFD689F1-DF88-4D1D-8DA8-5A9EBE529B9F}" name="Brief Explanation" dataDxfId="526"/>
  </tableColumns>
  <tableStyleInfo name="TableStyleLight1" showFirstColumn="1" showLastColumn="0" showRowStripes="0" showColumnStripes="0"/>
  <extLst>
    <ext xmlns:x14="http://schemas.microsoft.com/office/spreadsheetml/2009/9/main" uri="{504A1905-F514-4f6f-8877-14C23A59335A}">
      <x14:table altTextSummary="Other information, question 3"/>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5995DE5C-3358-4170-A3A3-E48BD169F35F}" name="Table1517253341" displayName="Table1517253341" ref="C214:F243" totalsRowShown="0" headerRowDxfId="6" dataDxfId="5" tableBorderDxfId="4">
  <tableColumns count="4">
    <tableColumn id="1" xr3:uid="{6A46B28D-B81C-421A-BFEC-8C3F2A73283F}" name="Edit Satisfied for col 1?" dataDxfId="3"/>
    <tableColumn id="2" xr3:uid="{1ECAE752-3EF2-412D-AC17-39B2B7C0A072}" name="Edit Satisfied for col 2?" dataDxfId="2"/>
    <tableColumn id="3" xr3:uid="{029D6000-7645-4706-A5B6-493271314A78}" name="Edit Satisfied for col 3?" dataDxfId="1"/>
    <tableColumn id="4" xr3:uid="{E54C6B7D-FA3F-4480-A381-0D8E69238413}" name="Edit Satisfied for col 4?" dataDxfId="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FF77EA3-5C31-4628-894D-0D1044FAB990}" name="Table7" displayName="Table7" ref="B165:D169" totalsRowShown="0" headerRowDxfId="525" dataDxfId="523" headerRowBorderDxfId="524" tableBorderDxfId="522" totalsRowBorderDxfId="521">
  <autoFilter ref="B165:D169" xr:uid="{5FF77EA3-5C31-4628-894D-0D1044FAB990}">
    <filterColumn colId="0" hiddenButton="1"/>
    <filterColumn colId="1" hiddenButton="1"/>
    <filterColumn colId="2" hiddenButton="1"/>
  </autoFilter>
  <tableColumns count="3">
    <tableColumn id="1" xr3:uid="{7D755784-EE5E-4C41-AFAC-780B74ACBF3C}" name="Quarter" dataDxfId="520"/>
    <tableColumn id="2" xr3:uid="{96669581-50C3-4B1B-9AC5-E802AE783F7E}" name="YES or NO" dataDxfId="519"/>
    <tableColumn id="3" xr3:uid="{8C6E0515-3BEA-41A6-94DD-1E1D48D5DF21}" name="Brief Explanation" dataDxfId="518"/>
  </tableColumns>
  <tableStyleInfo name="TableStyleLight1" showFirstColumn="1" showLastColumn="0" showRowStripes="0" showColumnStripes="0"/>
  <extLst>
    <ext xmlns:x14="http://schemas.microsoft.com/office/spreadsheetml/2009/9/main" uri="{504A1905-F514-4f6f-8877-14C23A59335A}">
      <x14:table altTextSummary="Other information, question 2"/>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65B8C62-A873-4506-A6A8-05C72DE15D2C}" name="Table6" displayName="Table6" ref="B158:D162" totalsRowShown="0" headerRowDxfId="517" dataDxfId="515" headerRowBorderDxfId="516" tableBorderDxfId="514" totalsRowBorderDxfId="513">
  <autoFilter ref="B158:D162" xr:uid="{965B8C62-A873-4506-A6A8-05C72DE15D2C}">
    <filterColumn colId="0" hiddenButton="1"/>
    <filterColumn colId="1" hiddenButton="1"/>
    <filterColumn colId="2" hiddenButton="1"/>
  </autoFilter>
  <tableColumns count="3">
    <tableColumn id="1" xr3:uid="{17266401-9C37-40BC-B88A-8BC4E1E3DB84}" name="Quarter" dataDxfId="512"/>
    <tableColumn id="2" xr3:uid="{6F590E80-CC43-4C84-B5BC-C496571AAACC}" name="YES or NO" dataDxfId="511"/>
    <tableColumn id="3" xr3:uid="{ABE051B2-2335-4E0E-8437-3B3731549727}" name="Brief Explanation" dataDxfId="510"/>
  </tableColumns>
  <tableStyleInfo name="TableStyleLight1" showFirstColumn="1" showLastColumn="0" showRowStripes="0" showColumnStripes="0"/>
  <extLst>
    <ext xmlns:x14="http://schemas.microsoft.com/office/spreadsheetml/2009/9/main" uri="{504A1905-F514-4f6f-8877-14C23A59335A}">
      <x14:table altTextSummary="Other information, question 1"/>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314E49C-488F-4385-8A29-9F1BB1940145}" name="Table13" displayName="Table13" ref="C15:F150" headerRowCount="0" totalsRowShown="0" headerRowDxfId="509" dataDxfId="508" tableBorderDxfId="507" dataCellStyle="Percent">
  <tableColumns count="4">
    <tableColumn id="1" xr3:uid="{CC6EFB72-C95E-4B98-A4BC-D8E73801D598}" name="0" headerRowDxfId="506" dataDxfId="505" dataCellStyle="Percent"/>
    <tableColumn id="2" xr3:uid="{3C70A443-E925-4002-90F2-D703DA798F62}" name="2nd Qtr YTD" headerRowDxfId="504" dataDxfId="503" dataCellStyle="Percent"/>
    <tableColumn id="3" xr3:uid="{53D87DAA-D5A9-4B0D-AB93-01DE97BDE6CD}" name="3rd Qtr YTD" headerRowDxfId="502" dataDxfId="501" dataCellStyle="Percent"/>
    <tableColumn id="4" xr3:uid="{791E48E0-9EFC-4DFF-9A92-A0F2675414B4}" name="4th Qtr YTD" headerRowDxfId="500" dataDxfId="499" dataCellStyle="Percent"/>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36D04EB-4423-416C-96B0-DA1732FC0CBB}" name="Table15" displayName="Table15" ref="C214:F243" totalsRowShown="0" headerRowDxfId="498" dataDxfId="497" tableBorderDxfId="496">
  <tableColumns count="4">
    <tableColumn id="1" xr3:uid="{4AB38A14-3DF4-4800-ADBC-6B0BD00A8D26}" name="Edit Satisfied for col 1?" dataDxfId="495"/>
    <tableColumn id="2" xr3:uid="{F4297C50-6808-4DC9-A287-A472707D3E2E}" name="Edit Satisfied for col 2?" dataDxfId="494"/>
    <tableColumn id="3" xr3:uid="{2D35C295-CEED-43E2-8FDB-D0A6EA657181}" name="Edit Satisfied for col 3?" dataDxfId="493"/>
    <tableColumn id="4" xr3:uid="{F31F51C3-044D-4C72-8976-F0A8C2657BF5}" name="Edit Satisfied for col 4?" dataDxfId="49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3E30321-C2F9-44A9-B918-F7D76AC51086}" name="Table112" displayName="Table112" ref="B194:D198" totalsRowShown="0" headerRowDxfId="434" dataDxfId="432" headerRowBorderDxfId="433" tableBorderDxfId="431" totalsRowBorderDxfId="430">
  <autoFilter ref="B194:D198" xr:uid="{E750CFE3-6B69-4095-A30B-146D2C709E4B}">
    <filterColumn colId="0" hiddenButton="1"/>
    <filterColumn colId="1" hiddenButton="1"/>
    <filterColumn colId="2" hiddenButton="1"/>
  </autoFilter>
  <tableColumns count="3">
    <tableColumn id="1" xr3:uid="{7A0C07D6-CB7B-4DBC-B50D-148C4623DF50}" name="Quarter" dataDxfId="429"/>
    <tableColumn id="2" xr3:uid="{C199E8AE-B192-481C-AC7F-D404A7FFEEC1}" name="YES or NO" dataDxfId="428"/>
    <tableColumn id="3" xr3:uid="{0E10BEDD-20A1-4F57-B371-3EB0FC8E3938}" name="Brief Explanation" dataDxfId="427"/>
  </tableColumns>
  <tableStyleInfo name="TableStyleLight1" showFirstColumn="1" showLastColumn="0" showRowStripes="0" showColumnStripes="0"/>
  <extLst>
    <ext xmlns:x14="http://schemas.microsoft.com/office/spreadsheetml/2009/9/main" uri="{504A1905-F514-4f6f-8877-14C23A59335A}">
      <x14:table altTextSummary="Other information, question 6"/>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drawing" Target="../drawings/drawing1.xml"/><Relationship Id="rId7" Type="http://schemas.openxmlformats.org/officeDocument/2006/relationships/table" Target="../tables/table4.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table" Target="../tables/table3.xml"/><Relationship Id="rId11" Type="http://schemas.openxmlformats.org/officeDocument/2006/relationships/table" Target="../tables/table8.xml"/><Relationship Id="rId5" Type="http://schemas.openxmlformats.org/officeDocument/2006/relationships/table" Target="../tables/table2.xml"/><Relationship Id="rId10" Type="http://schemas.openxmlformats.org/officeDocument/2006/relationships/table" Target="../tables/table7.xml"/><Relationship Id="rId4" Type="http://schemas.openxmlformats.org/officeDocument/2006/relationships/table" Target="../tables/table1.xml"/><Relationship Id="rId9" Type="http://schemas.openxmlformats.org/officeDocument/2006/relationships/table" Target="../tables/table6.xml"/></Relationships>
</file>

<file path=xl/worksheets/_rels/sheet5.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table" Target="../tables/table12.xml"/><Relationship Id="rId5" Type="http://schemas.openxmlformats.org/officeDocument/2006/relationships/table" Target="../tables/table11.xml"/><Relationship Id="rId10" Type="http://schemas.openxmlformats.org/officeDocument/2006/relationships/table" Target="../tables/table16.xml"/><Relationship Id="rId4" Type="http://schemas.openxmlformats.org/officeDocument/2006/relationships/table" Target="../tables/table10.xml"/><Relationship Id="rId9" Type="http://schemas.openxmlformats.org/officeDocument/2006/relationships/table" Target="../tables/table15.xml"/></Relationships>
</file>

<file path=xl/worksheets/_rels/sheet6.xml.rels><?xml version="1.0" encoding="UTF-8" standalone="yes"?>
<Relationships xmlns="http://schemas.openxmlformats.org/package/2006/relationships"><Relationship Id="rId8" Type="http://schemas.openxmlformats.org/officeDocument/2006/relationships/table" Target="../tables/table22.xml"/><Relationship Id="rId3" Type="http://schemas.openxmlformats.org/officeDocument/2006/relationships/table" Target="../tables/table17.xml"/><Relationship Id="rId7" Type="http://schemas.openxmlformats.org/officeDocument/2006/relationships/table" Target="../tables/table21.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table" Target="../tables/table20.xml"/><Relationship Id="rId5" Type="http://schemas.openxmlformats.org/officeDocument/2006/relationships/table" Target="../tables/table19.xml"/><Relationship Id="rId10" Type="http://schemas.openxmlformats.org/officeDocument/2006/relationships/table" Target="../tables/table24.xml"/><Relationship Id="rId4" Type="http://schemas.openxmlformats.org/officeDocument/2006/relationships/table" Target="../tables/table18.xml"/><Relationship Id="rId9" Type="http://schemas.openxmlformats.org/officeDocument/2006/relationships/table" Target="../tables/table23.xml"/></Relationships>
</file>

<file path=xl/worksheets/_rels/sheet7.xml.rels><?xml version="1.0" encoding="UTF-8" standalone="yes"?>
<Relationships xmlns="http://schemas.openxmlformats.org/package/2006/relationships"><Relationship Id="rId8" Type="http://schemas.openxmlformats.org/officeDocument/2006/relationships/table" Target="../tables/table30.xml"/><Relationship Id="rId3" Type="http://schemas.openxmlformats.org/officeDocument/2006/relationships/table" Target="../tables/table25.xml"/><Relationship Id="rId7" Type="http://schemas.openxmlformats.org/officeDocument/2006/relationships/table" Target="../tables/table29.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table" Target="../tables/table28.xml"/><Relationship Id="rId5" Type="http://schemas.openxmlformats.org/officeDocument/2006/relationships/table" Target="../tables/table27.xml"/><Relationship Id="rId10" Type="http://schemas.openxmlformats.org/officeDocument/2006/relationships/table" Target="../tables/table32.xml"/><Relationship Id="rId4" Type="http://schemas.openxmlformats.org/officeDocument/2006/relationships/table" Target="../tables/table26.xml"/><Relationship Id="rId9" Type="http://schemas.openxmlformats.org/officeDocument/2006/relationships/table" Target="../tables/table31.xml"/></Relationships>
</file>

<file path=xl/worksheets/_rels/sheet8.xml.rels><?xml version="1.0" encoding="UTF-8" standalone="yes"?>
<Relationships xmlns="http://schemas.openxmlformats.org/package/2006/relationships"><Relationship Id="rId8" Type="http://schemas.openxmlformats.org/officeDocument/2006/relationships/table" Target="../tables/table38.xml"/><Relationship Id="rId3" Type="http://schemas.openxmlformats.org/officeDocument/2006/relationships/table" Target="../tables/table33.xml"/><Relationship Id="rId7" Type="http://schemas.openxmlformats.org/officeDocument/2006/relationships/table" Target="../tables/table37.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table" Target="../tables/table36.xml"/><Relationship Id="rId5" Type="http://schemas.openxmlformats.org/officeDocument/2006/relationships/table" Target="../tables/table35.xml"/><Relationship Id="rId10" Type="http://schemas.openxmlformats.org/officeDocument/2006/relationships/table" Target="../tables/table40.xml"/><Relationship Id="rId4" Type="http://schemas.openxmlformats.org/officeDocument/2006/relationships/table" Target="../tables/table34.xml"/><Relationship Id="rId9" Type="http://schemas.openxmlformats.org/officeDocument/2006/relationships/table" Target="../tables/table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7BB13-8B19-40EA-A29A-DFDB0399CFB7}">
  <dimension ref="A1:A1048576"/>
  <sheetViews>
    <sheetView showGridLines="0" tabSelected="1" zoomScale="130" zoomScaleNormal="130" workbookViewId="0"/>
  </sheetViews>
  <sheetFormatPr defaultColWidth="0" defaultRowHeight="12.75" zeroHeight="1" x14ac:dyDescent="0.2"/>
  <cols>
    <col min="1" max="1" width="77.5703125" customWidth="1"/>
    <col min="2" max="16384" width="9.140625" style="12" hidden="1"/>
  </cols>
  <sheetData>
    <row r="1" spans="1:1" ht="215.25" customHeight="1" x14ac:dyDescent="0.2">
      <c r="A1" s="42" t="s">
        <v>69</v>
      </c>
    </row>
    <row r="1048576" ht="14.25" hidden="1" customHeight="1" x14ac:dyDescent="0.2"/>
  </sheetData>
  <sheetProtection algorithmName="SHA-512" hashValue="Yq2TQRwxiCmosBVpNBrLdZlM/m/d3zptrc4jx50LTcXTsEkyNzfWnFkPvq3DwtDzylCHOYR3VD+YXrqa9Dtcog==" saltValue="t8n85/MEGI+6fzjSfsruv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3BF39-B659-4D2F-A807-A1814A419A53}">
  <dimension ref="A1:D42"/>
  <sheetViews>
    <sheetView showGridLines="0" zoomScaleNormal="100" zoomScalePageLayoutView="90" workbookViewId="0">
      <selection sqref="A1:B1"/>
    </sheetView>
  </sheetViews>
  <sheetFormatPr defaultColWidth="0" defaultRowHeight="15" zeroHeight="1" x14ac:dyDescent="0.25"/>
  <cols>
    <col min="1" max="1" width="32.42578125" style="17" customWidth="1"/>
    <col min="2" max="2" width="69.28515625" style="9" customWidth="1"/>
    <col min="3" max="3" width="2.7109375" style="8" hidden="1" customWidth="1"/>
    <col min="4" max="4" width="12.140625" style="8" hidden="1" customWidth="1"/>
    <col min="5" max="16384" width="9.140625" style="8" hidden="1"/>
  </cols>
  <sheetData>
    <row r="1" spans="1:2" x14ac:dyDescent="0.25">
      <c r="A1" s="188" t="s">
        <v>0</v>
      </c>
      <c r="B1" s="188"/>
    </row>
    <row r="2" spans="1:2" ht="23.25" customHeight="1" x14ac:dyDescent="0.3">
      <c r="A2" s="190" t="s">
        <v>1</v>
      </c>
      <c r="B2" s="190"/>
    </row>
    <row r="3" spans="1:2" ht="15.75" x14ac:dyDescent="0.25">
      <c r="A3" s="191" t="s">
        <v>2</v>
      </c>
      <c r="B3" s="191"/>
    </row>
    <row r="4" spans="1:2" ht="82.5" customHeight="1" x14ac:dyDescent="0.25">
      <c r="A4" s="192" t="s">
        <v>3</v>
      </c>
      <c r="B4" s="192"/>
    </row>
    <row r="5" spans="1:2" x14ac:dyDescent="0.25">
      <c r="A5" s="41" t="s">
        <v>4</v>
      </c>
      <c r="B5" s="8"/>
    </row>
    <row r="6" spans="1:2" x14ac:dyDescent="0.25">
      <c r="A6" s="62" t="s">
        <v>5</v>
      </c>
      <c r="B6" s="63" t="s">
        <v>6</v>
      </c>
    </row>
    <row r="7" spans="1:2" ht="135" x14ac:dyDescent="0.25">
      <c r="A7" s="64" t="s">
        <v>7</v>
      </c>
      <c r="B7" s="65" t="s">
        <v>8</v>
      </c>
    </row>
    <row r="8" spans="1:2" x14ac:dyDescent="0.25">
      <c r="A8" s="64" t="s">
        <v>9</v>
      </c>
      <c r="B8" s="65" t="s">
        <v>10</v>
      </c>
    </row>
    <row r="9" spans="1:2" x14ac:dyDescent="0.25">
      <c r="A9" s="64" t="s">
        <v>11</v>
      </c>
      <c r="B9" s="65" t="s">
        <v>12</v>
      </c>
    </row>
    <row r="10" spans="1:2" x14ac:dyDescent="0.25">
      <c r="A10" s="64" t="s">
        <v>13</v>
      </c>
      <c r="B10" s="177" t="s">
        <v>14</v>
      </c>
    </row>
    <row r="11" spans="1:2" ht="30" x14ac:dyDescent="0.25">
      <c r="A11" s="64" t="s">
        <v>15</v>
      </c>
      <c r="B11" s="65" t="s">
        <v>16</v>
      </c>
    </row>
    <row r="12" spans="1:2" ht="28.5" x14ac:dyDescent="0.25">
      <c r="A12" s="64" t="s">
        <v>17</v>
      </c>
      <c r="B12" s="65" t="s">
        <v>18</v>
      </c>
    </row>
    <row r="13" spans="1:2" ht="105" x14ac:dyDescent="0.25">
      <c r="A13" s="64" t="s">
        <v>19</v>
      </c>
      <c r="B13" s="65" t="s">
        <v>20</v>
      </c>
    </row>
    <row r="14" spans="1:2" ht="210" x14ac:dyDescent="0.25">
      <c r="A14" s="64" t="s">
        <v>21</v>
      </c>
      <c r="B14" s="65" t="s">
        <v>22</v>
      </c>
    </row>
    <row r="15" spans="1:2" ht="28.5" x14ac:dyDescent="0.25">
      <c r="A15" s="64" t="s">
        <v>23</v>
      </c>
      <c r="B15" s="177" t="s">
        <v>14</v>
      </c>
    </row>
    <row r="16" spans="1:2" ht="150" x14ac:dyDescent="0.25">
      <c r="A16" s="64" t="s">
        <v>24</v>
      </c>
      <c r="B16" s="65" t="s">
        <v>25</v>
      </c>
    </row>
    <row r="17" spans="1:2" ht="45" x14ac:dyDescent="0.25">
      <c r="A17" s="64" t="s">
        <v>26</v>
      </c>
      <c r="B17" s="65" t="s">
        <v>27</v>
      </c>
    </row>
    <row r="18" spans="1:2" ht="75" x14ac:dyDescent="0.25">
      <c r="A18" s="64" t="s">
        <v>28</v>
      </c>
      <c r="B18" s="65" t="s">
        <v>29</v>
      </c>
    </row>
    <row r="19" spans="1:2" x14ac:dyDescent="0.25">
      <c r="A19" s="64" t="s">
        <v>30</v>
      </c>
      <c r="B19" s="177" t="s">
        <v>14</v>
      </c>
    </row>
    <row r="20" spans="1:2" ht="75" x14ac:dyDescent="0.25">
      <c r="A20" s="64" t="s">
        <v>31</v>
      </c>
      <c r="B20" s="65" t="s">
        <v>32</v>
      </c>
    </row>
    <row r="21" spans="1:2" ht="30" x14ac:dyDescent="0.25">
      <c r="A21" s="64" t="s">
        <v>33</v>
      </c>
      <c r="B21" s="65" t="s">
        <v>34</v>
      </c>
    </row>
    <row r="22" spans="1:2" ht="45" x14ac:dyDescent="0.25">
      <c r="A22" s="64" t="s">
        <v>35</v>
      </c>
      <c r="B22" s="65" t="s">
        <v>36</v>
      </c>
    </row>
    <row r="23" spans="1:2" ht="75" x14ac:dyDescent="0.25">
      <c r="A23" s="64" t="s">
        <v>37</v>
      </c>
      <c r="B23" s="65" t="s">
        <v>38</v>
      </c>
    </row>
    <row r="24" spans="1:2" ht="105" x14ac:dyDescent="0.25">
      <c r="A24" s="64" t="s">
        <v>39</v>
      </c>
      <c r="B24" s="65" t="s">
        <v>40</v>
      </c>
    </row>
    <row r="25" spans="1:2" ht="30" x14ac:dyDescent="0.25">
      <c r="A25" s="64" t="s">
        <v>41</v>
      </c>
      <c r="B25" s="65" t="s">
        <v>42</v>
      </c>
    </row>
    <row r="26" spans="1:2" ht="120" x14ac:dyDescent="0.25">
      <c r="A26" s="64" t="s">
        <v>43</v>
      </c>
      <c r="B26" s="65" t="s">
        <v>44</v>
      </c>
    </row>
    <row r="27" spans="1:2" x14ac:dyDescent="0.25">
      <c r="A27" s="64" t="s">
        <v>45</v>
      </c>
      <c r="B27" s="177" t="s">
        <v>14</v>
      </c>
    </row>
    <row r="28" spans="1:2" x14ac:dyDescent="0.25">
      <c r="A28" s="64" t="s">
        <v>46</v>
      </c>
      <c r="B28" s="177" t="s">
        <v>14</v>
      </c>
    </row>
    <row r="29" spans="1:2" ht="30" x14ac:dyDescent="0.25">
      <c r="A29" s="64" t="s">
        <v>47</v>
      </c>
      <c r="B29" s="65" t="s">
        <v>48</v>
      </c>
    </row>
    <row r="30" spans="1:2" ht="30" x14ac:dyDescent="0.25">
      <c r="A30" s="64" t="s">
        <v>49</v>
      </c>
      <c r="B30" s="65" t="s">
        <v>50</v>
      </c>
    </row>
    <row r="31" spans="1:2" ht="28.5" x14ac:dyDescent="0.25">
      <c r="A31" s="64" t="s">
        <v>51</v>
      </c>
      <c r="B31" s="177" t="s">
        <v>14</v>
      </c>
    </row>
    <row r="32" spans="1:2" x14ac:dyDescent="0.25">
      <c r="A32" s="64" t="s">
        <v>52</v>
      </c>
      <c r="B32" s="177" t="s">
        <v>14</v>
      </c>
    </row>
    <row r="33" spans="1:2" x14ac:dyDescent="0.25">
      <c r="A33" s="64" t="s">
        <v>53</v>
      </c>
      <c r="B33" s="65" t="s">
        <v>54</v>
      </c>
    </row>
    <row r="34" spans="1:2" ht="60" x14ac:dyDescent="0.25">
      <c r="A34" s="64" t="s">
        <v>55</v>
      </c>
      <c r="B34" s="65" t="s">
        <v>56</v>
      </c>
    </row>
    <row r="35" spans="1:2" ht="150" x14ac:dyDescent="0.25">
      <c r="A35" s="64" t="s">
        <v>57</v>
      </c>
      <c r="B35" s="65" t="s">
        <v>58</v>
      </c>
    </row>
    <row r="36" spans="1:2" ht="90" x14ac:dyDescent="0.25">
      <c r="A36" s="64" t="s">
        <v>59</v>
      </c>
      <c r="B36" s="65" t="s">
        <v>60</v>
      </c>
    </row>
    <row r="37" spans="1:2" ht="90" x14ac:dyDescent="0.25">
      <c r="A37" s="66" t="s">
        <v>61</v>
      </c>
      <c r="B37" s="67" t="s">
        <v>62</v>
      </c>
    </row>
    <row r="38" spans="1:2" x14ac:dyDescent="0.25">
      <c r="A38" s="66" t="s">
        <v>63</v>
      </c>
      <c r="B38" s="67" t="s">
        <v>64</v>
      </c>
    </row>
    <row r="39" spans="1:2" ht="45" x14ac:dyDescent="0.25">
      <c r="A39" s="66" t="s">
        <v>65</v>
      </c>
      <c r="B39" s="67" t="s">
        <v>66</v>
      </c>
    </row>
    <row r="40" spans="1:2" x14ac:dyDescent="0.25">
      <c r="A40" s="66" t="s">
        <v>67</v>
      </c>
      <c r="B40" s="177" t="s">
        <v>14</v>
      </c>
    </row>
    <row r="41" spans="1:2" x14ac:dyDescent="0.25">
      <c r="A41" s="40" t="s">
        <v>4</v>
      </c>
    </row>
    <row r="42" spans="1:2" ht="42" customHeight="1" x14ac:dyDescent="0.25">
      <c r="A42" s="189" t="s">
        <v>68</v>
      </c>
      <c r="B42" s="189"/>
    </row>
  </sheetData>
  <sheetProtection algorithmName="SHA-512" hashValue="bmsk7boPlMtBeBzeeR4s9GxZbOdrsqdfZwUntr35DnorsJO3y2M8OrJ9efUAMZQVnfFnlH2s2QPDn8s5XO2xpw==" saltValue="/0up3yNzl370d7jA1iCrGA==" spinCount="100000" sheet="1" objects="1" scenarios="1"/>
  <mergeCells count="5">
    <mergeCell ref="A1:B1"/>
    <mergeCell ref="A42:B42"/>
    <mergeCell ref="A2:B2"/>
    <mergeCell ref="A3:B3"/>
    <mergeCell ref="A4:B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54"/>
  <sheetViews>
    <sheetView showGridLines="0" zoomScaleNormal="100" workbookViewId="0">
      <selection sqref="A1:B1"/>
    </sheetView>
  </sheetViews>
  <sheetFormatPr defaultColWidth="0" defaultRowHeight="15" zeroHeight="1" x14ac:dyDescent="0.25"/>
  <cols>
    <col min="1" max="1" width="32.42578125" style="7" customWidth="1"/>
    <col min="2" max="2" width="69.28515625" style="9" customWidth="1"/>
    <col min="3" max="3" width="2.7109375" style="8" hidden="1" customWidth="1"/>
    <col min="4" max="4" width="12.42578125" style="8" hidden="1" customWidth="1"/>
    <col min="5" max="16384" width="9.140625" style="8" hidden="1"/>
  </cols>
  <sheetData>
    <row r="1" spans="1:2" x14ac:dyDescent="0.25">
      <c r="A1" s="188" t="s">
        <v>70</v>
      </c>
      <c r="B1" s="188"/>
    </row>
    <row r="2" spans="1:2" ht="23.25" customHeight="1" x14ac:dyDescent="0.3">
      <c r="A2" s="190" t="s">
        <v>1</v>
      </c>
      <c r="B2" s="190"/>
    </row>
    <row r="3" spans="1:2" ht="15.75" x14ac:dyDescent="0.25">
      <c r="A3" s="191" t="s">
        <v>71</v>
      </c>
      <c r="B3" s="191"/>
    </row>
    <row r="4" spans="1:2" ht="37.5" customHeight="1" x14ac:dyDescent="0.25">
      <c r="A4" s="194" t="s">
        <v>72</v>
      </c>
      <c r="B4" s="194"/>
    </row>
    <row r="5" spans="1:2" ht="51.75" customHeight="1" x14ac:dyDescent="0.25">
      <c r="A5" s="194" t="s">
        <v>73</v>
      </c>
      <c r="B5" s="194"/>
    </row>
    <row r="6" spans="1:2" ht="17.25" customHeight="1" x14ac:dyDescent="0.25">
      <c r="A6" s="36" t="s">
        <v>4</v>
      </c>
      <c r="B6" s="35"/>
    </row>
    <row r="7" spans="1:2" x14ac:dyDescent="0.25">
      <c r="A7" s="62" t="s">
        <v>74</v>
      </c>
      <c r="B7" s="63" t="s">
        <v>75</v>
      </c>
    </row>
    <row r="8" spans="1:2" ht="60" x14ac:dyDescent="0.25">
      <c r="A8" s="140" t="s">
        <v>7</v>
      </c>
      <c r="B8" s="67" t="s">
        <v>76</v>
      </c>
    </row>
    <row r="9" spans="1:2" ht="90" x14ac:dyDescent="0.25">
      <c r="A9" s="140" t="s">
        <v>77</v>
      </c>
      <c r="B9" s="141" t="s">
        <v>78</v>
      </c>
    </row>
    <row r="10" spans="1:2" ht="30" x14ac:dyDescent="0.25">
      <c r="A10" s="140" t="s">
        <v>79</v>
      </c>
      <c r="B10" s="141" t="s">
        <v>80</v>
      </c>
    </row>
    <row r="11" spans="1:2" ht="90" x14ac:dyDescent="0.25">
      <c r="A11" s="140" t="s">
        <v>13</v>
      </c>
      <c r="B11" s="141" t="s">
        <v>81</v>
      </c>
    </row>
    <row r="12" spans="1:2" ht="30" x14ac:dyDescent="0.25">
      <c r="A12" s="140" t="s">
        <v>15</v>
      </c>
      <c r="B12" s="141" t="s">
        <v>82</v>
      </c>
    </row>
    <row r="13" spans="1:2" ht="309" customHeight="1" x14ac:dyDescent="0.25">
      <c r="A13" s="140" t="s">
        <v>19</v>
      </c>
      <c r="B13" s="141" t="s">
        <v>83</v>
      </c>
    </row>
    <row r="14" spans="1:2" ht="75" x14ac:dyDescent="0.25">
      <c r="A14" s="140" t="s">
        <v>84</v>
      </c>
      <c r="B14" s="141" t="s">
        <v>85</v>
      </c>
    </row>
    <row r="15" spans="1:2" ht="60" x14ac:dyDescent="0.25">
      <c r="A15" s="140" t="s">
        <v>21</v>
      </c>
      <c r="B15" s="141" t="s">
        <v>86</v>
      </c>
    </row>
    <row r="16" spans="1:2" ht="30" x14ac:dyDescent="0.25">
      <c r="A16" s="140" t="s">
        <v>23</v>
      </c>
      <c r="B16" s="141" t="s">
        <v>87</v>
      </c>
    </row>
    <row r="17" spans="1:4" ht="60" x14ac:dyDescent="0.25">
      <c r="A17" s="140" t="s">
        <v>24</v>
      </c>
      <c r="B17" s="141" t="s">
        <v>88</v>
      </c>
    </row>
    <row r="18" spans="1:4" ht="30" x14ac:dyDescent="0.25">
      <c r="A18" s="140" t="s">
        <v>89</v>
      </c>
      <c r="B18" s="141" t="s">
        <v>90</v>
      </c>
    </row>
    <row r="19" spans="1:4" ht="45" x14ac:dyDescent="0.25">
      <c r="A19" s="140" t="s">
        <v>26</v>
      </c>
      <c r="B19" s="141" t="s">
        <v>91</v>
      </c>
    </row>
    <row r="20" spans="1:4" ht="45" x14ac:dyDescent="0.25">
      <c r="A20" s="140" t="s">
        <v>28</v>
      </c>
      <c r="B20" s="141" t="s">
        <v>92</v>
      </c>
    </row>
    <row r="21" spans="1:4" ht="96" customHeight="1" x14ac:dyDescent="0.25">
      <c r="A21" s="140" t="s">
        <v>30</v>
      </c>
      <c r="B21" s="141" t="s">
        <v>93</v>
      </c>
    </row>
    <row r="22" spans="1:4" ht="45" x14ac:dyDescent="0.25">
      <c r="A22" s="140" t="s">
        <v>94</v>
      </c>
      <c r="B22" s="67" t="s">
        <v>95</v>
      </c>
    </row>
    <row r="23" spans="1:4" ht="30" x14ac:dyDescent="0.25">
      <c r="A23" s="140" t="s">
        <v>33</v>
      </c>
      <c r="B23" s="67" t="s">
        <v>96</v>
      </c>
    </row>
    <row r="24" spans="1:4" ht="45" x14ac:dyDescent="0.25">
      <c r="A24" s="140" t="s">
        <v>97</v>
      </c>
      <c r="B24" s="141" t="s">
        <v>98</v>
      </c>
    </row>
    <row r="25" spans="1:4" ht="30" x14ac:dyDescent="0.25">
      <c r="A25" s="140" t="s">
        <v>99</v>
      </c>
      <c r="B25" s="141" t="s">
        <v>100</v>
      </c>
    </row>
    <row r="26" spans="1:4" ht="54.75" customHeight="1" x14ac:dyDescent="0.25">
      <c r="A26" s="195" t="s">
        <v>101</v>
      </c>
      <c r="B26" s="196"/>
    </row>
    <row r="27" spans="1:4" ht="225" x14ac:dyDescent="0.25">
      <c r="A27" s="140" t="s">
        <v>39</v>
      </c>
      <c r="B27" s="141" t="s">
        <v>102</v>
      </c>
    </row>
    <row r="28" spans="1:4" ht="28.5" x14ac:dyDescent="0.25">
      <c r="A28" s="140" t="s">
        <v>41</v>
      </c>
      <c r="B28" s="141" t="s">
        <v>103</v>
      </c>
    </row>
    <row r="29" spans="1:4" ht="42.75" x14ac:dyDescent="0.25">
      <c r="A29" s="140" t="s">
        <v>104</v>
      </c>
      <c r="B29" s="141" t="s">
        <v>105</v>
      </c>
    </row>
    <row r="30" spans="1:4" ht="30" x14ac:dyDescent="0.25">
      <c r="A30" s="140" t="s">
        <v>106</v>
      </c>
      <c r="B30" s="141" t="s">
        <v>107</v>
      </c>
    </row>
    <row r="31" spans="1:4" ht="28.5" x14ac:dyDescent="0.25">
      <c r="A31" s="140" t="s">
        <v>108</v>
      </c>
      <c r="B31" s="141" t="s">
        <v>105</v>
      </c>
    </row>
    <row r="32" spans="1:4" ht="81.75" customHeight="1" x14ac:dyDescent="0.25">
      <c r="A32" s="140" t="s">
        <v>109</v>
      </c>
      <c r="B32" s="141" t="s">
        <v>110</v>
      </c>
      <c r="D32" s="10"/>
    </row>
    <row r="33" spans="1:2" ht="30" x14ac:dyDescent="0.25">
      <c r="A33" s="140" t="s">
        <v>111</v>
      </c>
      <c r="B33" s="141" t="s">
        <v>112</v>
      </c>
    </row>
    <row r="34" spans="1:2" x14ac:dyDescent="0.25">
      <c r="A34" s="140" t="s">
        <v>45</v>
      </c>
      <c r="B34" s="67" t="s">
        <v>113</v>
      </c>
    </row>
    <row r="35" spans="1:2" x14ac:dyDescent="0.25">
      <c r="A35" s="140" t="s">
        <v>46</v>
      </c>
      <c r="B35" s="67" t="s">
        <v>114</v>
      </c>
    </row>
    <row r="36" spans="1:2" ht="30" x14ac:dyDescent="0.25">
      <c r="A36" s="140" t="s">
        <v>115</v>
      </c>
      <c r="B36" s="67" t="s">
        <v>116</v>
      </c>
    </row>
    <row r="37" spans="1:2" ht="28.5" x14ac:dyDescent="0.25">
      <c r="A37" s="140" t="s">
        <v>49</v>
      </c>
      <c r="B37" s="67" t="s">
        <v>117</v>
      </c>
    </row>
    <row r="38" spans="1:2" ht="30" x14ac:dyDescent="0.25">
      <c r="A38" s="140" t="s">
        <v>51</v>
      </c>
      <c r="B38" s="67" t="s">
        <v>118</v>
      </c>
    </row>
    <row r="39" spans="1:2" ht="45" x14ac:dyDescent="0.25">
      <c r="A39" s="140" t="s">
        <v>52</v>
      </c>
      <c r="B39" s="67" t="s">
        <v>119</v>
      </c>
    </row>
    <row r="40" spans="1:2" ht="30" x14ac:dyDescent="0.25">
      <c r="A40" s="140" t="s">
        <v>53</v>
      </c>
      <c r="B40" s="67" t="s">
        <v>120</v>
      </c>
    </row>
    <row r="41" spans="1:2" ht="30" x14ac:dyDescent="0.25">
      <c r="A41" s="140" t="s">
        <v>55</v>
      </c>
      <c r="B41" s="67" t="s">
        <v>121</v>
      </c>
    </row>
    <row r="42" spans="1:2" ht="75" x14ac:dyDescent="0.25">
      <c r="A42" s="140" t="s">
        <v>57</v>
      </c>
      <c r="B42" s="67" t="s">
        <v>122</v>
      </c>
    </row>
    <row r="43" spans="1:2" ht="45" x14ac:dyDescent="0.25">
      <c r="A43" s="140" t="s">
        <v>59</v>
      </c>
      <c r="B43" s="141" t="s">
        <v>123</v>
      </c>
    </row>
    <row r="44" spans="1:2" ht="30" x14ac:dyDescent="0.25">
      <c r="A44" s="140" t="s">
        <v>124</v>
      </c>
      <c r="B44" s="141" t="s">
        <v>125</v>
      </c>
    </row>
    <row r="45" spans="1:2" x14ac:dyDescent="0.25">
      <c r="A45" s="140" t="s">
        <v>126</v>
      </c>
      <c r="B45" s="141" t="s">
        <v>127</v>
      </c>
    </row>
    <row r="46" spans="1:2" ht="30" x14ac:dyDescent="0.25">
      <c r="A46" s="140" t="s">
        <v>63</v>
      </c>
      <c r="B46" s="141" t="s">
        <v>128</v>
      </c>
    </row>
    <row r="47" spans="1:2" ht="45" x14ac:dyDescent="0.25">
      <c r="A47" s="142" t="s">
        <v>65</v>
      </c>
      <c r="B47" s="141" t="s">
        <v>129</v>
      </c>
    </row>
    <row r="48" spans="1:2" ht="75" x14ac:dyDescent="0.25">
      <c r="A48" s="142" t="s">
        <v>67</v>
      </c>
      <c r="B48" s="141" t="s">
        <v>130</v>
      </c>
    </row>
    <row r="49" spans="1:2" x14ac:dyDescent="0.25">
      <c r="A49" s="38" t="s">
        <v>4</v>
      </c>
      <c r="B49" s="37"/>
    </row>
    <row r="50" spans="1:2" ht="38.25" customHeight="1" x14ac:dyDescent="0.25">
      <c r="A50" s="189" t="s">
        <v>68</v>
      </c>
      <c r="B50" s="189"/>
    </row>
    <row r="51" spans="1:2" ht="33" customHeight="1" x14ac:dyDescent="0.25">
      <c r="A51" s="193" t="s">
        <v>131</v>
      </c>
      <c r="B51" s="193"/>
    </row>
    <row r="52" spans="1:2" ht="15" hidden="1" customHeight="1" x14ac:dyDescent="0.25">
      <c r="B52" s="13"/>
    </row>
    <row r="53" spans="1:2" ht="15" hidden="1" customHeight="1" x14ac:dyDescent="0.25">
      <c r="B53" s="13"/>
    </row>
    <row r="54" spans="1:2" hidden="1" x14ac:dyDescent="0.25">
      <c r="B54" s="14"/>
    </row>
  </sheetData>
  <sheetProtection algorithmName="SHA-512" hashValue="mZk4TDGZ9sTa5wlOqeI+XqA/GuLp3HVvnA4H3FcWVf0Di0+EJYxuYHvg8w+d8+09vVg7YuNCrKtZCyNSD2zMsw==" saltValue="G+TZ5zTNdUoGJAc1f4aJSQ==" spinCount="100000" sheet="1" objects="1" scenarios="1"/>
  <customSheetViews>
    <customSheetView guid="{E4E19076-FCF3-41B7-9A93-5DEF6F6B0B8C}" topLeftCell="A34">
      <selection activeCell="A53" sqref="A53"/>
      <pageMargins left="0" right="0" top="0" bottom="0" header="0" footer="0"/>
    </customSheetView>
  </customSheetViews>
  <mergeCells count="8">
    <mergeCell ref="A51:B51"/>
    <mergeCell ref="A1:B1"/>
    <mergeCell ref="A2:B2"/>
    <mergeCell ref="A3:B3"/>
    <mergeCell ref="A4:B4"/>
    <mergeCell ref="A50:B50"/>
    <mergeCell ref="A26:B26"/>
    <mergeCell ref="A5:B5"/>
  </mergeCells>
  <printOptions horizontalCentered="1"/>
  <pageMargins left="0.7" right="0.7" top="0.75" bottom="0.75" header="0.3" footer="0.3"/>
  <pageSetup scale="89" fitToHeight="0" orientation="portrait" r:id="rId1"/>
  <headerFooter>
    <oddHeader>&amp;R&amp;"Times New Roman,Regular"&amp;9 4615.1 REV-1 - APPENDIX 9</oddHeader>
    <oddFooter>&amp;C&amp;"Times New Roman,Regular"&amp;9&amp;A - 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O243"/>
  <sheetViews>
    <sheetView showGridLines="0" zoomScaleNormal="100" zoomScaleSheetLayoutView="100" zoomScalePageLayoutView="50" workbookViewId="0">
      <selection sqref="A1:F1"/>
    </sheetView>
  </sheetViews>
  <sheetFormatPr defaultColWidth="0" defaultRowHeight="12.75" zeroHeight="1" x14ac:dyDescent="0.2"/>
  <cols>
    <col min="1" max="1" width="56.42578125" style="15" customWidth="1"/>
    <col min="2" max="2" width="22.140625" style="15" customWidth="1"/>
    <col min="3" max="6" width="20.5703125" style="15" customWidth="1"/>
    <col min="7" max="7" width="3.42578125" hidden="1" customWidth="1"/>
    <col min="8" max="8" width="13.42578125" hidden="1" customWidth="1"/>
    <col min="9" max="15" width="0" hidden="1" customWidth="1"/>
    <col min="16" max="16384" width="9.140625" hidden="1"/>
  </cols>
  <sheetData>
    <row r="1" spans="1:8" ht="14.25" customHeight="1" x14ac:dyDescent="0.2">
      <c r="A1" s="218" t="s">
        <v>132</v>
      </c>
      <c r="B1" s="218"/>
      <c r="C1" s="218"/>
      <c r="D1" s="218"/>
      <c r="E1" s="218"/>
      <c r="F1" s="218"/>
    </row>
    <row r="2" spans="1:8" ht="14.25" customHeight="1" thickBot="1" x14ac:dyDescent="0.25">
      <c r="A2" s="217" t="s">
        <v>133</v>
      </c>
      <c r="B2" s="217"/>
      <c r="C2" s="217"/>
      <c r="D2" s="217"/>
      <c r="E2" s="217"/>
      <c r="F2" s="217"/>
    </row>
    <row r="3" spans="1:8" s="12" customFormat="1" ht="33" customHeight="1" thickBot="1" x14ac:dyDescent="0.25">
      <c r="A3" s="219" t="s">
        <v>134</v>
      </c>
      <c r="B3" s="220"/>
      <c r="C3" s="220"/>
      <c r="D3" s="220"/>
      <c r="E3" s="220"/>
      <c r="F3" s="220"/>
      <c r="G3" s="11"/>
      <c r="H3" s="18"/>
    </row>
    <row r="4" spans="1:8" ht="14.25" customHeight="1" thickTop="1" x14ac:dyDescent="0.2">
      <c r="A4" s="221" t="s">
        <v>135</v>
      </c>
      <c r="B4" s="222"/>
      <c r="C4" s="222"/>
      <c r="D4" s="221" t="s">
        <v>136</v>
      </c>
      <c r="E4" s="222"/>
      <c r="F4" s="222"/>
      <c r="G4" s="1"/>
      <c r="H4" s="19"/>
    </row>
    <row r="5" spans="1:8" ht="14.25" customHeight="1" x14ac:dyDescent="0.2">
      <c r="A5" s="197" t="s">
        <v>137</v>
      </c>
      <c r="B5" s="197"/>
      <c r="C5" s="197"/>
      <c r="D5" s="180"/>
      <c r="E5" s="185">
        <v>2</v>
      </c>
      <c r="F5" s="39"/>
      <c r="G5" s="1"/>
      <c r="H5" s="20"/>
    </row>
    <row r="6" spans="1:8" ht="14.25" customHeight="1" x14ac:dyDescent="0.2">
      <c r="A6" s="214" t="s">
        <v>138</v>
      </c>
      <c r="B6" s="215"/>
      <c r="C6" s="215"/>
      <c r="D6" s="215"/>
      <c r="E6" s="215"/>
      <c r="F6" s="216"/>
      <c r="G6" s="1"/>
      <c r="H6" s="16"/>
    </row>
    <row r="7" spans="1:8" ht="25.5" customHeight="1" x14ac:dyDescent="0.2">
      <c r="A7" s="208" t="s">
        <v>139</v>
      </c>
      <c r="B7" s="209"/>
      <c r="C7" s="209"/>
      <c r="D7" s="209"/>
      <c r="E7" s="209"/>
      <c r="F7" s="210"/>
      <c r="G7" s="1"/>
    </row>
    <row r="8" spans="1:8" ht="14.25" customHeight="1" x14ac:dyDescent="0.2">
      <c r="A8" s="205" t="s">
        <v>140</v>
      </c>
      <c r="B8" s="206"/>
      <c r="C8" s="206"/>
      <c r="D8" s="206"/>
      <c r="E8" s="206"/>
      <c r="F8" s="207"/>
      <c r="G8" s="1"/>
    </row>
    <row r="9" spans="1:8" x14ac:dyDescent="0.2">
      <c r="A9" s="201" t="s">
        <v>141</v>
      </c>
      <c r="B9" s="202"/>
      <c r="C9" s="202"/>
      <c r="D9" s="202"/>
      <c r="E9" s="202"/>
      <c r="F9" s="203"/>
      <c r="G9" s="1"/>
      <c r="H9" s="1"/>
    </row>
    <row r="10" spans="1:8" ht="30.75" customHeight="1" x14ac:dyDescent="0.2">
      <c r="A10" s="198" t="s">
        <v>142</v>
      </c>
      <c r="B10" s="199"/>
      <c r="C10" s="199"/>
      <c r="D10" s="199"/>
      <c r="E10" s="199"/>
      <c r="F10" s="200"/>
      <c r="G10" s="1"/>
      <c r="H10" s="1"/>
    </row>
    <row r="11" spans="1:8" ht="14.25" customHeight="1" x14ac:dyDescent="0.2">
      <c r="A11" s="201" t="s">
        <v>143</v>
      </c>
      <c r="B11" s="202"/>
      <c r="C11" s="202"/>
      <c r="D11" s="202"/>
      <c r="E11" s="202"/>
      <c r="F11" s="203"/>
      <c r="G11" s="1"/>
      <c r="H11" s="1"/>
    </row>
    <row r="12" spans="1:8" ht="26.25" customHeight="1" x14ac:dyDescent="0.2">
      <c r="A12" s="198" t="s">
        <v>144</v>
      </c>
      <c r="B12" s="199"/>
      <c r="C12" s="199"/>
      <c r="D12" s="199"/>
      <c r="E12" s="199"/>
      <c r="F12" s="200"/>
      <c r="G12" s="1"/>
      <c r="H12" s="1"/>
    </row>
    <row r="13" spans="1:8" ht="28.5" customHeight="1" x14ac:dyDescent="0.2">
      <c r="A13" s="211" t="s">
        <v>145</v>
      </c>
      <c r="B13" s="212"/>
      <c r="C13" s="212"/>
      <c r="D13" s="212"/>
      <c r="E13" s="212"/>
      <c r="F13" s="213"/>
      <c r="G13" s="1"/>
      <c r="H13" s="1"/>
    </row>
    <row r="14" spans="1:8" ht="26.25" customHeight="1" x14ac:dyDescent="0.2">
      <c r="A14" s="143" t="s">
        <v>146</v>
      </c>
      <c r="B14" s="181"/>
      <c r="C14" s="144" t="str">
        <f>IF($E$5=1,"1st Month YTD","1st Qtr YTD")</f>
        <v>1st Qtr YTD</v>
      </c>
      <c r="D14" s="144" t="str">
        <f>IF($E$5=1,"2nd Month YTD","2nd Qtr YTD")</f>
        <v>2nd Qtr YTD</v>
      </c>
      <c r="E14" s="144" t="str">
        <f>IF($E$5=1,"3rd Month YTD","3rd Qtr YTD")</f>
        <v>3rd Qtr YTD</v>
      </c>
      <c r="F14" s="144" t="str">
        <f>IF($E$5=1,"Do not Use - Start New Spreadsheet","4th Qtr YTD")</f>
        <v>4th Qtr YTD</v>
      </c>
      <c r="G14" s="1"/>
      <c r="H14" s="1"/>
    </row>
    <row r="15" spans="1:8" ht="14.25" customHeight="1" thickBot="1" x14ac:dyDescent="0.25">
      <c r="A15" s="68" t="s">
        <v>147</v>
      </c>
      <c r="B15" s="69" t="s">
        <v>14</v>
      </c>
      <c r="C15" s="69" t="s">
        <v>14</v>
      </c>
      <c r="D15" s="69" t="s">
        <v>14</v>
      </c>
      <c r="E15" s="69" t="s">
        <v>14</v>
      </c>
      <c r="F15" s="69" t="s">
        <v>14</v>
      </c>
      <c r="G15" s="1"/>
      <c r="H15" s="1"/>
    </row>
    <row r="16" spans="1:8" ht="14.25" customHeight="1" x14ac:dyDescent="0.2">
      <c r="A16" s="148" t="s">
        <v>148</v>
      </c>
      <c r="B16" s="70" t="s">
        <v>149</v>
      </c>
      <c r="C16" s="168"/>
      <c r="D16" s="168"/>
      <c r="E16" s="168"/>
      <c r="F16" s="168"/>
      <c r="G16" s="2"/>
    </row>
    <row r="17" spans="1:8" ht="14.25" customHeight="1" x14ac:dyDescent="0.2">
      <c r="A17" s="149" t="s">
        <v>150</v>
      </c>
      <c r="B17" s="71" t="s">
        <v>149</v>
      </c>
      <c r="C17" s="169"/>
      <c r="D17" s="169"/>
      <c r="E17" s="169"/>
      <c r="F17" s="169"/>
      <c r="G17" s="2"/>
    </row>
    <row r="18" spans="1:8" ht="14.25" customHeight="1" x14ac:dyDescent="0.2">
      <c r="A18" s="150" t="s">
        <v>151</v>
      </c>
      <c r="B18" s="71" t="s">
        <v>149</v>
      </c>
      <c r="C18" s="169"/>
      <c r="D18" s="169"/>
      <c r="E18" s="169"/>
      <c r="F18" s="169"/>
      <c r="G18" s="2"/>
    </row>
    <row r="19" spans="1:8" ht="14.25" customHeight="1" x14ac:dyDescent="0.2">
      <c r="A19" s="151" t="s">
        <v>152</v>
      </c>
      <c r="B19" s="72" t="s">
        <v>153</v>
      </c>
      <c r="C19" s="170">
        <f>SUM(C17:C18)</f>
        <v>0</v>
      </c>
      <c r="D19" s="170">
        <f>SUM(D17:D18)</f>
        <v>0</v>
      </c>
      <c r="E19" s="170">
        <f>SUM(E17:E18)</f>
        <v>0</v>
      </c>
      <c r="F19" s="170">
        <f>SUM(F17:F18)</f>
        <v>0</v>
      </c>
      <c r="G19" s="2"/>
      <c r="H19" s="2"/>
    </row>
    <row r="20" spans="1:8" ht="14.25" customHeight="1" x14ac:dyDescent="0.2">
      <c r="A20" s="149" t="s">
        <v>13</v>
      </c>
      <c r="B20" s="71" t="s">
        <v>149</v>
      </c>
      <c r="C20" s="171"/>
      <c r="D20" s="171"/>
      <c r="E20" s="171"/>
      <c r="F20" s="171"/>
      <c r="G20" s="2"/>
      <c r="H20" s="2"/>
    </row>
    <row r="21" spans="1:8" ht="14.25" customHeight="1" x14ac:dyDescent="0.2">
      <c r="A21" s="149" t="s">
        <v>15</v>
      </c>
      <c r="B21" s="71" t="s">
        <v>149</v>
      </c>
      <c r="C21" s="169"/>
      <c r="D21" s="169"/>
      <c r="E21" s="169"/>
      <c r="F21" s="169"/>
    </row>
    <row r="22" spans="1:8" ht="14.25" customHeight="1" x14ac:dyDescent="0.2">
      <c r="A22" s="151" t="s">
        <v>154</v>
      </c>
      <c r="B22" s="72" t="s">
        <v>153</v>
      </c>
      <c r="C22" s="172">
        <f>+C16+C19+C20+C21</f>
        <v>0</v>
      </c>
      <c r="D22" s="172">
        <f>+D16+D19+D20+D21</f>
        <v>0</v>
      </c>
      <c r="E22" s="172">
        <f>+E16+E19+E20+E21</f>
        <v>0</v>
      </c>
      <c r="F22" s="172">
        <f>+F16+F19+F20+F21</f>
        <v>0</v>
      </c>
    </row>
    <row r="23" spans="1:8" ht="14.25" customHeight="1" x14ac:dyDescent="0.2">
      <c r="A23" s="149" t="s">
        <v>19</v>
      </c>
      <c r="B23" s="71" t="s">
        <v>149</v>
      </c>
      <c r="C23" s="169"/>
      <c r="D23" s="169"/>
      <c r="E23" s="169"/>
      <c r="F23" s="169"/>
    </row>
    <row r="24" spans="1:8" ht="14.25" customHeight="1" x14ac:dyDescent="0.2">
      <c r="A24" s="150" t="s">
        <v>155</v>
      </c>
      <c r="B24" s="71" t="s">
        <v>149</v>
      </c>
      <c r="C24" s="169"/>
      <c r="D24" s="169"/>
      <c r="E24" s="169"/>
      <c r="F24" s="169"/>
    </row>
    <row r="25" spans="1:8" ht="14.25" customHeight="1" x14ac:dyDescent="0.2">
      <c r="A25" s="149" t="s">
        <v>21</v>
      </c>
      <c r="B25" s="71" t="s">
        <v>149</v>
      </c>
      <c r="C25" s="169"/>
      <c r="D25" s="169"/>
      <c r="E25" s="169"/>
      <c r="F25" s="169"/>
    </row>
    <row r="26" spans="1:8" ht="14.25" customHeight="1" x14ac:dyDescent="0.2">
      <c r="A26" s="149" t="s">
        <v>156</v>
      </c>
      <c r="B26" s="71"/>
      <c r="C26" s="169"/>
      <c r="D26" s="169"/>
      <c r="E26" s="169"/>
      <c r="F26" s="169"/>
    </row>
    <row r="27" spans="1:8" ht="14.25" customHeight="1" x14ac:dyDescent="0.2">
      <c r="A27" s="149" t="s">
        <v>157</v>
      </c>
      <c r="B27" s="71" t="s">
        <v>149</v>
      </c>
      <c r="C27" s="169"/>
      <c r="D27" s="169"/>
      <c r="E27" s="169"/>
      <c r="F27" s="169"/>
    </row>
    <row r="28" spans="1:8" ht="14.25" customHeight="1" x14ac:dyDescent="0.2">
      <c r="A28" s="149" t="s">
        <v>158</v>
      </c>
      <c r="B28" s="71" t="s">
        <v>149</v>
      </c>
      <c r="C28" s="169"/>
      <c r="D28" s="169"/>
      <c r="E28" s="169"/>
      <c r="F28" s="169"/>
      <c r="G28" s="2"/>
      <c r="H28" s="2"/>
    </row>
    <row r="29" spans="1:8" ht="14.25" customHeight="1" x14ac:dyDescent="0.2">
      <c r="A29" s="151" t="s">
        <v>159</v>
      </c>
      <c r="B29" s="72" t="s">
        <v>153</v>
      </c>
      <c r="C29" s="172">
        <f>+C27+C28</f>
        <v>0</v>
      </c>
      <c r="D29" s="172">
        <f t="shared" ref="D29" si="0">+D27+D28</f>
        <v>0</v>
      </c>
      <c r="E29" s="172">
        <f t="shared" ref="E29" si="1">+E27+E28</f>
        <v>0</v>
      </c>
      <c r="F29" s="172">
        <f t="shared" ref="F29" si="2">+F27+F28</f>
        <v>0</v>
      </c>
    </row>
    <row r="30" spans="1:8" ht="14.25" customHeight="1" x14ac:dyDescent="0.2">
      <c r="A30" s="152" t="s">
        <v>160</v>
      </c>
      <c r="B30" s="71" t="s">
        <v>149</v>
      </c>
      <c r="C30" s="169"/>
      <c r="D30" s="169"/>
      <c r="E30" s="169"/>
      <c r="F30" s="169"/>
    </row>
    <row r="31" spans="1:8" ht="14.25" customHeight="1" x14ac:dyDescent="0.2">
      <c r="A31" s="149" t="s">
        <v>89</v>
      </c>
      <c r="B31" s="71" t="s">
        <v>149</v>
      </c>
      <c r="C31" s="169"/>
      <c r="D31" s="169"/>
      <c r="E31" s="169"/>
      <c r="F31" s="169"/>
    </row>
    <row r="32" spans="1:8" ht="14.25" customHeight="1" x14ac:dyDescent="0.2">
      <c r="A32" s="151" t="s">
        <v>161</v>
      </c>
      <c r="B32" s="72" t="s">
        <v>153</v>
      </c>
      <c r="C32" s="172">
        <f>+C22+C23+C24+C25+C26+C29+C30+C31</f>
        <v>0</v>
      </c>
      <c r="D32" s="172">
        <f t="shared" ref="D32:F32" si="3">+D22+D23+D24+D25+D26+D29+D30+D31</f>
        <v>0</v>
      </c>
      <c r="E32" s="172">
        <f t="shared" si="3"/>
        <v>0</v>
      </c>
      <c r="F32" s="172">
        <f t="shared" si="3"/>
        <v>0</v>
      </c>
      <c r="G32" s="2"/>
    </row>
    <row r="33" spans="1:8" ht="14.25" customHeight="1" x14ac:dyDescent="0.2">
      <c r="A33" s="149" t="s">
        <v>26</v>
      </c>
      <c r="B33" s="71" t="s">
        <v>149</v>
      </c>
      <c r="C33" s="169"/>
      <c r="D33" s="169"/>
      <c r="E33" s="169"/>
      <c r="F33" s="169"/>
    </row>
    <row r="34" spans="1:8" ht="14.25" customHeight="1" x14ac:dyDescent="0.2">
      <c r="A34" s="149" t="s">
        <v>28</v>
      </c>
      <c r="B34" s="71" t="s">
        <v>149</v>
      </c>
      <c r="C34" s="169"/>
      <c r="D34" s="169"/>
      <c r="E34" s="169"/>
      <c r="F34" s="169"/>
    </row>
    <row r="35" spans="1:8" ht="14.25" customHeight="1" x14ac:dyDescent="0.2">
      <c r="A35" s="150" t="s">
        <v>162</v>
      </c>
      <c r="B35" s="71" t="s">
        <v>149</v>
      </c>
      <c r="C35" s="169"/>
      <c r="D35" s="169"/>
      <c r="E35" s="169"/>
      <c r="F35" s="169"/>
    </row>
    <row r="36" spans="1:8" ht="14.25" customHeight="1" x14ac:dyDescent="0.2">
      <c r="A36" s="149" t="s">
        <v>30</v>
      </c>
      <c r="B36" s="71" t="s">
        <v>149</v>
      </c>
      <c r="C36" s="169"/>
      <c r="D36" s="169"/>
      <c r="E36" s="169"/>
      <c r="F36" s="169"/>
    </row>
    <row r="37" spans="1:8" ht="14.25" customHeight="1" x14ac:dyDescent="0.2">
      <c r="A37" s="149" t="s">
        <v>33</v>
      </c>
      <c r="B37" s="71" t="s">
        <v>149</v>
      </c>
      <c r="C37" s="169"/>
      <c r="D37" s="169"/>
      <c r="E37" s="169"/>
      <c r="F37" s="169"/>
    </row>
    <row r="38" spans="1:8" ht="14.25" customHeight="1" x14ac:dyDescent="0.2">
      <c r="A38" s="151" t="s">
        <v>163</v>
      </c>
      <c r="B38" s="72" t="s">
        <v>153</v>
      </c>
      <c r="C38" s="170">
        <f>SUM(C33:C37)</f>
        <v>0</v>
      </c>
      <c r="D38" s="170">
        <f>SUM(D33:D37)</f>
        <v>0</v>
      </c>
      <c r="E38" s="170">
        <f>SUM(E33:E37)</f>
        <v>0</v>
      </c>
      <c r="F38" s="170">
        <f>SUM(F33:F37)</f>
        <v>0</v>
      </c>
    </row>
    <row r="39" spans="1:8" ht="14.25" customHeight="1" x14ac:dyDescent="0.2">
      <c r="A39" s="149" t="s">
        <v>97</v>
      </c>
      <c r="B39" s="71" t="s">
        <v>149</v>
      </c>
      <c r="C39" s="169"/>
      <c r="D39" s="169"/>
      <c r="E39" s="169"/>
      <c r="F39" s="169"/>
    </row>
    <row r="40" spans="1:8" ht="14.25" customHeight="1" x14ac:dyDescent="0.2">
      <c r="A40" s="153" t="s">
        <v>164</v>
      </c>
      <c r="B40" s="71" t="s">
        <v>149</v>
      </c>
      <c r="C40" s="169"/>
      <c r="D40" s="169"/>
      <c r="E40" s="169"/>
      <c r="F40" s="169"/>
    </row>
    <row r="41" spans="1:8" ht="14.25" customHeight="1" x14ac:dyDescent="0.2">
      <c r="A41" s="149" t="s">
        <v>99</v>
      </c>
      <c r="B41" s="71" t="s">
        <v>149</v>
      </c>
      <c r="C41" s="169"/>
      <c r="D41" s="169"/>
      <c r="E41" s="169"/>
      <c r="F41" s="169"/>
    </row>
    <row r="42" spans="1:8" ht="14.25" customHeight="1" x14ac:dyDescent="0.2">
      <c r="A42" s="151" t="s">
        <v>165</v>
      </c>
      <c r="B42" s="72" t="s">
        <v>153</v>
      </c>
      <c r="C42" s="170">
        <f>SUM(C39:C41)</f>
        <v>0</v>
      </c>
      <c r="D42" s="170">
        <f>SUM(D39:D41)</f>
        <v>0</v>
      </c>
      <c r="E42" s="170">
        <f>SUM(E39:E41)</f>
        <v>0</v>
      </c>
      <c r="F42" s="170">
        <f>SUM(F39:F41)</f>
        <v>0</v>
      </c>
    </row>
    <row r="43" spans="1:8" ht="14.25" customHeight="1" x14ac:dyDescent="0.2">
      <c r="A43" s="151" t="s">
        <v>166</v>
      </c>
      <c r="B43" s="72" t="s">
        <v>153</v>
      </c>
      <c r="C43" s="172">
        <f>+C38+C42</f>
        <v>0</v>
      </c>
      <c r="D43" s="172">
        <f>+D38+D42</f>
        <v>0</v>
      </c>
      <c r="E43" s="172">
        <f>+E38+E42</f>
        <v>0</v>
      </c>
      <c r="F43" s="172">
        <f>+F38+F42</f>
        <v>0</v>
      </c>
      <c r="G43" s="2"/>
    </row>
    <row r="44" spans="1:8" ht="14.25" customHeight="1" x14ac:dyDescent="0.2">
      <c r="A44" s="150" t="s">
        <v>167</v>
      </c>
      <c r="B44" s="71" t="s">
        <v>149</v>
      </c>
      <c r="C44" s="169"/>
      <c r="D44" s="169"/>
      <c r="E44" s="169"/>
      <c r="F44" s="169"/>
      <c r="G44" s="2"/>
      <c r="H44" s="2"/>
    </row>
    <row r="45" spans="1:8" ht="14.25" customHeight="1" x14ac:dyDescent="0.2">
      <c r="A45" s="149" t="s">
        <v>168</v>
      </c>
      <c r="B45" s="71" t="s">
        <v>149</v>
      </c>
      <c r="C45" s="169"/>
      <c r="D45" s="169"/>
      <c r="E45" s="169"/>
      <c r="F45" s="169"/>
      <c r="G45" s="3"/>
    </row>
    <row r="46" spans="1:8" ht="14.25" customHeight="1" x14ac:dyDescent="0.2">
      <c r="A46" s="151" t="s">
        <v>169</v>
      </c>
      <c r="B46" s="72" t="s">
        <v>153</v>
      </c>
      <c r="C46" s="170">
        <f>SUM(C44:C45)</f>
        <v>0</v>
      </c>
      <c r="D46" s="170">
        <f>SUM(D44:D45)</f>
        <v>0</v>
      </c>
      <c r="E46" s="170">
        <f>SUM(E44:E45)</f>
        <v>0</v>
      </c>
      <c r="F46" s="170">
        <f>SUM(F44:F45)</f>
        <v>0</v>
      </c>
      <c r="G46" s="3"/>
    </row>
    <row r="47" spans="1:8" ht="14.25" customHeight="1" x14ac:dyDescent="0.2">
      <c r="A47" s="151" t="s">
        <v>170</v>
      </c>
      <c r="B47" s="72" t="s">
        <v>153</v>
      </c>
      <c r="C47" s="172">
        <f>+C43+C46</f>
        <v>0</v>
      </c>
      <c r="D47" s="172">
        <f>+D43+D46</f>
        <v>0</v>
      </c>
      <c r="E47" s="172">
        <f>+E43+E46</f>
        <v>0</v>
      </c>
      <c r="F47" s="172">
        <f>+F43+F46</f>
        <v>0</v>
      </c>
      <c r="G47" s="2"/>
    </row>
    <row r="48" spans="1:8" ht="14.25" customHeight="1" x14ac:dyDescent="0.2">
      <c r="A48" s="75" t="s">
        <v>171</v>
      </c>
      <c r="B48" s="69" t="s">
        <v>14</v>
      </c>
      <c r="C48" s="69" t="s">
        <v>14</v>
      </c>
      <c r="D48" s="69" t="s">
        <v>14</v>
      </c>
      <c r="E48" s="69" t="s">
        <v>14</v>
      </c>
      <c r="F48" s="69" t="s">
        <v>14</v>
      </c>
    </row>
    <row r="49" spans="1:8" s="12" customFormat="1" ht="14.25" customHeight="1" x14ac:dyDescent="0.2">
      <c r="A49" s="155" t="s">
        <v>172</v>
      </c>
      <c r="B49" s="76" t="s">
        <v>149</v>
      </c>
      <c r="C49" s="173"/>
      <c r="D49" s="173"/>
      <c r="E49" s="173"/>
      <c r="F49" s="173"/>
    </row>
    <row r="50" spans="1:8" s="12" customFormat="1" ht="14.25" customHeight="1" x14ac:dyDescent="0.2">
      <c r="A50" s="155" t="s">
        <v>173</v>
      </c>
      <c r="B50" s="76" t="s">
        <v>149</v>
      </c>
      <c r="C50" s="173"/>
      <c r="D50" s="173"/>
      <c r="E50" s="173"/>
      <c r="F50" s="173"/>
    </row>
    <row r="51" spans="1:8" ht="14.25" customHeight="1" x14ac:dyDescent="0.2">
      <c r="A51" s="167" t="s">
        <v>174</v>
      </c>
      <c r="B51" s="77" t="s">
        <v>153</v>
      </c>
      <c r="C51" s="170">
        <f>SUM(C49:C50)</f>
        <v>0</v>
      </c>
      <c r="D51" s="170">
        <f t="shared" ref="D51:F51" si="4">SUM(D49:D50)</f>
        <v>0</v>
      </c>
      <c r="E51" s="170">
        <f t="shared" si="4"/>
        <v>0</v>
      </c>
      <c r="F51" s="170">
        <f t="shared" si="4"/>
        <v>0</v>
      </c>
      <c r="G51" s="3"/>
    </row>
    <row r="52" spans="1:8" ht="14.25" customHeight="1" x14ac:dyDescent="0.2">
      <c r="A52" s="152" t="s">
        <v>106</v>
      </c>
      <c r="B52" s="78" t="s">
        <v>149</v>
      </c>
      <c r="C52" s="169"/>
      <c r="D52" s="169"/>
      <c r="E52" s="169"/>
      <c r="F52" s="169"/>
      <c r="G52" s="3"/>
    </row>
    <row r="53" spans="1:8" ht="14.25" customHeight="1" x14ac:dyDescent="0.2">
      <c r="A53" s="167" t="s">
        <v>175</v>
      </c>
      <c r="B53" s="77" t="s">
        <v>153</v>
      </c>
      <c r="C53" s="170">
        <f>SUM(C51:C52)</f>
        <v>0</v>
      </c>
      <c r="D53" s="170">
        <f t="shared" ref="D53:F53" si="5">SUM(D51:D52)</f>
        <v>0</v>
      </c>
      <c r="E53" s="170">
        <f t="shared" si="5"/>
        <v>0</v>
      </c>
      <c r="F53" s="170">
        <f t="shared" si="5"/>
        <v>0</v>
      </c>
      <c r="G53" s="3"/>
    </row>
    <row r="54" spans="1:8" ht="14.25" customHeight="1" x14ac:dyDescent="0.2">
      <c r="A54" s="152" t="s">
        <v>176</v>
      </c>
      <c r="B54" s="78" t="s">
        <v>149</v>
      </c>
      <c r="C54" s="169"/>
      <c r="D54" s="169"/>
      <c r="E54" s="169"/>
      <c r="F54" s="169"/>
      <c r="G54" s="3"/>
    </row>
    <row r="55" spans="1:8" ht="14.25" customHeight="1" x14ac:dyDescent="0.2">
      <c r="A55" s="154" t="s">
        <v>111</v>
      </c>
      <c r="B55" s="77" t="s">
        <v>153</v>
      </c>
      <c r="C55" s="170">
        <f>SUM(C53:C54)</f>
        <v>0</v>
      </c>
      <c r="D55" s="170">
        <f t="shared" ref="D55:F55" si="6">SUM(D53:D54)</f>
        <v>0</v>
      </c>
      <c r="E55" s="170">
        <f t="shared" si="6"/>
        <v>0</v>
      </c>
      <c r="F55" s="170">
        <f t="shared" si="6"/>
        <v>0</v>
      </c>
      <c r="G55" s="3"/>
    </row>
    <row r="56" spans="1:8" ht="14.25" customHeight="1" x14ac:dyDescent="0.2">
      <c r="A56" s="150" t="s">
        <v>177</v>
      </c>
      <c r="B56" s="79" t="s">
        <v>149</v>
      </c>
      <c r="C56" s="169"/>
      <c r="D56" s="169"/>
      <c r="E56" s="169"/>
      <c r="F56" s="169"/>
    </row>
    <row r="57" spans="1:8" ht="14.25" customHeight="1" x14ac:dyDescent="0.2">
      <c r="A57" s="150" t="s">
        <v>46</v>
      </c>
      <c r="B57" s="79" t="s">
        <v>149</v>
      </c>
      <c r="C57" s="169"/>
      <c r="D57" s="169"/>
      <c r="E57" s="169"/>
      <c r="F57" s="169"/>
      <c r="G57" s="3"/>
    </row>
    <row r="58" spans="1:8" ht="14.25" customHeight="1" x14ac:dyDescent="0.2">
      <c r="A58" s="150" t="s">
        <v>47</v>
      </c>
      <c r="B58" s="79" t="s">
        <v>149</v>
      </c>
      <c r="C58" s="169"/>
      <c r="D58" s="169"/>
      <c r="E58" s="169"/>
      <c r="F58" s="169"/>
      <c r="G58" s="3"/>
    </row>
    <row r="59" spans="1:8" ht="14.25" customHeight="1" x14ac:dyDescent="0.2">
      <c r="A59" s="150" t="s">
        <v>49</v>
      </c>
      <c r="B59" s="79" t="s">
        <v>149</v>
      </c>
      <c r="C59" s="169"/>
      <c r="D59" s="169"/>
      <c r="E59" s="169"/>
      <c r="F59" s="169"/>
    </row>
    <row r="60" spans="1:8" ht="14.25" customHeight="1" x14ac:dyDescent="0.2">
      <c r="A60" s="150" t="s">
        <v>178</v>
      </c>
      <c r="B60" s="79" t="s">
        <v>149</v>
      </c>
      <c r="C60" s="169"/>
      <c r="D60" s="169"/>
      <c r="E60" s="169"/>
      <c r="F60" s="169"/>
    </row>
    <row r="61" spans="1:8" ht="14.25" customHeight="1" x14ac:dyDescent="0.2">
      <c r="A61" s="150" t="s">
        <v>52</v>
      </c>
      <c r="B61" s="79" t="s">
        <v>149</v>
      </c>
      <c r="C61" s="169"/>
      <c r="D61" s="169"/>
      <c r="E61" s="169"/>
      <c r="F61" s="169"/>
    </row>
    <row r="62" spans="1:8" ht="14.25" customHeight="1" x14ac:dyDescent="0.2">
      <c r="A62" s="150" t="s">
        <v>179</v>
      </c>
      <c r="B62" s="79" t="s">
        <v>149</v>
      </c>
      <c r="C62" s="169"/>
      <c r="D62" s="169"/>
      <c r="E62" s="169"/>
      <c r="F62" s="169"/>
      <c r="G62" s="3"/>
    </row>
    <row r="63" spans="1:8" ht="14.25" customHeight="1" x14ac:dyDescent="0.2">
      <c r="A63" s="150" t="s">
        <v>55</v>
      </c>
      <c r="B63" s="79" t="s">
        <v>149</v>
      </c>
      <c r="C63" s="169"/>
      <c r="D63" s="169"/>
      <c r="E63" s="169"/>
      <c r="F63" s="169"/>
      <c r="G63" s="3"/>
    </row>
    <row r="64" spans="1:8" ht="14.25" customHeight="1" x14ac:dyDescent="0.2">
      <c r="A64" s="154" t="s">
        <v>180</v>
      </c>
      <c r="B64" s="77" t="s">
        <v>153</v>
      </c>
      <c r="C64" s="170">
        <f>SUM(C56:C63)</f>
        <v>0</v>
      </c>
      <c r="D64" s="170">
        <f>SUM(D56:D63)</f>
        <v>0</v>
      </c>
      <c r="E64" s="170">
        <f>SUM(E56:E63)</f>
        <v>0</v>
      </c>
      <c r="F64" s="170">
        <f>SUM(F56:F63)</f>
        <v>0</v>
      </c>
      <c r="H64" s="3"/>
    </row>
    <row r="65" spans="1:8" ht="14.25" customHeight="1" x14ac:dyDescent="0.2">
      <c r="A65" s="154" t="s">
        <v>181</v>
      </c>
      <c r="B65" s="77" t="s">
        <v>153</v>
      </c>
      <c r="C65" s="170">
        <f>+C55-C64</f>
        <v>0</v>
      </c>
      <c r="D65" s="170">
        <f>+D55-D64</f>
        <v>0</v>
      </c>
      <c r="E65" s="170">
        <f>+E55-E64</f>
        <v>0</v>
      </c>
      <c r="F65" s="170">
        <f>+F55-F64</f>
        <v>0</v>
      </c>
      <c r="H65" s="3"/>
    </row>
    <row r="66" spans="1:8" ht="14.25" customHeight="1" x14ac:dyDescent="0.2">
      <c r="A66" s="150" t="s">
        <v>182</v>
      </c>
      <c r="B66" s="79" t="s">
        <v>149</v>
      </c>
      <c r="C66" s="169"/>
      <c r="D66" s="169"/>
      <c r="E66" s="169"/>
      <c r="F66" s="169"/>
    </row>
    <row r="67" spans="1:8" ht="14.25" customHeight="1" x14ac:dyDescent="0.2">
      <c r="A67" s="150" t="s">
        <v>183</v>
      </c>
      <c r="B67" s="79" t="s">
        <v>149</v>
      </c>
      <c r="C67" s="169"/>
      <c r="D67" s="169"/>
      <c r="E67" s="169"/>
      <c r="F67" s="169"/>
    </row>
    <row r="68" spans="1:8" ht="14.25" customHeight="1" x14ac:dyDescent="0.2">
      <c r="A68" s="150" t="s">
        <v>124</v>
      </c>
      <c r="B68" s="79" t="s">
        <v>149</v>
      </c>
      <c r="C68" s="169"/>
      <c r="D68" s="169"/>
      <c r="E68" s="169"/>
      <c r="F68" s="169"/>
      <c r="G68" s="3"/>
    </row>
    <row r="69" spans="1:8" ht="14.25" customHeight="1" x14ac:dyDescent="0.2">
      <c r="A69" s="154" t="s">
        <v>126</v>
      </c>
      <c r="B69" s="77" t="s">
        <v>153</v>
      </c>
      <c r="C69" s="170">
        <f>SUM(C65:C68)</f>
        <v>0</v>
      </c>
      <c r="D69" s="170">
        <f>SUM(D65:D68)</f>
        <v>0</v>
      </c>
      <c r="E69" s="170">
        <f>SUM(E65:E68)</f>
        <v>0</v>
      </c>
      <c r="F69" s="170">
        <f>SUM(F65:F68)</f>
        <v>0</v>
      </c>
    </row>
    <row r="70" spans="1:8" ht="14.25" customHeight="1" x14ac:dyDescent="0.2">
      <c r="A70" s="150" t="s">
        <v>63</v>
      </c>
      <c r="B70" s="79" t="s">
        <v>149</v>
      </c>
      <c r="C70" s="174"/>
      <c r="D70" s="174"/>
      <c r="E70" s="174"/>
      <c r="F70" s="174"/>
    </row>
    <row r="71" spans="1:8" ht="14.25" customHeight="1" x14ac:dyDescent="0.2">
      <c r="A71" s="152" t="s">
        <v>65</v>
      </c>
      <c r="B71" s="78" t="s">
        <v>149</v>
      </c>
      <c r="C71" s="174"/>
      <c r="D71" s="174"/>
      <c r="E71" s="174"/>
      <c r="F71" s="174"/>
    </row>
    <row r="72" spans="1:8" ht="14.25" customHeight="1" x14ac:dyDescent="0.2">
      <c r="A72" s="150" t="s">
        <v>184</v>
      </c>
      <c r="B72" s="79" t="s">
        <v>149</v>
      </c>
      <c r="C72" s="174"/>
      <c r="D72" s="174"/>
      <c r="E72" s="174"/>
      <c r="F72" s="174"/>
    </row>
    <row r="73" spans="1:8" ht="14.25" customHeight="1" x14ac:dyDescent="0.2">
      <c r="A73" s="154" t="s">
        <v>185</v>
      </c>
      <c r="B73" s="77" t="s">
        <v>153</v>
      </c>
      <c r="C73" s="175">
        <f>SUM(C69:C72)</f>
        <v>0</v>
      </c>
      <c r="D73" s="175">
        <f>SUM(D69:D72)</f>
        <v>0</v>
      </c>
      <c r="E73" s="175">
        <f>SUM(E69:E72)</f>
        <v>0</v>
      </c>
      <c r="F73" s="175">
        <f>SUM(F69:F72)</f>
        <v>0</v>
      </c>
    </row>
    <row r="74" spans="1:8" ht="14.25" customHeight="1" x14ac:dyDescent="0.2">
      <c r="A74" s="81" t="s">
        <v>186</v>
      </c>
      <c r="B74" s="82" t="s">
        <v>153</v>
      </c>
      <c r="C74" s="69" t="s">
        <v>14</v>
      </c>
      <c r="D74" s="69" t="s">
        <v>14</v>
      </c>
      <c r="E74" s="69" t="s">
        <v>14</v>
      </c>
      <c r="F74" s="69" t="s">
        <v>14</v>
      </c>
    </row>
    <row r="75" spans="1:8" ht="14.25" customHeight="1" x14ac:dyDescent="0.2">
      <c r="A75" s="150" t="s">
        <v>187</v>
      </c>
      <c r="B75" s="83" t="s">
        <v>149</v>
      </c>
      <c r="C75" s="169"/>
      <c r="D75" s="169"/>
      <c r="E75" s="169"/>
      <c r="F75" s="169"/>
    </row>
    <row r="76" spans="1:8" ht="14.25" customHeight="1" x14ac:dyDescent="0.2">
      <c r="A76" s="150" t="s">
        <v>188</v>
      </c>
      <c r="B76" s="83" t="s">
        <v>153</v>
      </c>
      <c r="C76" s="176">
        <f>C26</f>
        <v>0</v>
      </c>
      <c r="D76" s="176">
        <f t="shared" ref="D76:F76" si="7">D26</f>
        <v>0</v>
      </c>
      <c r="E76" s="176">
        <f t="shared" si="7"/>
        <v>0</v>
      </c>
      <c r="F76" s="176">
        <f t="shared" si="7"/>
        <v>0</v>
      </c>
    </row>
    <row r="77" spans="1:8" ht="14.25" customHeight="1" x14ac:dyDescent="0.2">
      <c r="A77" s="81" t="s">
        <v>189</v>
      </c>
      <c r="B77" s="82" t="s">
        <v>153</v>
      </c>
      <c r="C77" s="69" t="s">
        <v>14</v>
      </c>
      <c r="D77" s="69" t="s">
        <v>14</v>
      </c>
      <c r="E77" s="69" t="s">
        <v>14</v>
      </c>
      <c r="F77" s="69" t="s">
        <v>14</v>
      </c>
    </row>
    <row r="78" spans="1:8" ht="14.25" customHeight="1" x14ac:dyDescent="0.2">
      <c r="A78" s="158" t="s">
        <v>190</v>
      </c>
      <c r="B78" s="83" t="s">
        <v>149</v>
      </c>
      <c r="C78" s="114"/>
      <c r="D78" s="114"/>
      <c r="E78" s="114"/>
      <c r="F78" s="114"/>
    </row>
    <row r="79" spans="1:8" ht="14.25" customHeight="1" x14ac:dyDescent="0.2">
      <c r="A79" s="84" t="s">
        <v>191</v>
      </c>
      <c r="B79" s="85" t="s">
        <v>153</v>
      </c>
      <c r="C79" s="69" t="s">
        <v>14</v>
      </c>
      <c r="D79" s="69" t="s">
        <v>14</v>
      </c>
      <c r="E79" s="69" t="s">
        <v>14</v>
      </c>
      <c r="F79" s="69" t="s">
        <v>14</v>
      </c>
    </row>
    <row r="80" spans="1:8" ht="14.25" customHeight="1" x14ac:dyDescent="0.2">
      <c r="A80" s="157" t="s">
        <v>192</v>
      </c>
      <c r="B80" s="86" t="s">
        <v>153</v>
      </c>
      <c r="C80" s="87" t="s">
        <v>14</v>
      </c>
      <c r="D80" s="87" t="s">
        <v>14</v>
      </c>
      <c r="E80" s="87" t="s">
        <v>14</v>
      </c>
      <c r="F80" s="87" t="s">
        <v>14</v>
      </c>
    </row>
    <row r="81" spans="1:14" ht="14.25" customHeight="1" x14ac:dyDescent="0.2">
      <c r="A81" s="156" t="s">
        <v>193</v>
      </c>
      <c r="B81" s="86" t="s">
        <v>194</v>
      </c>
      <c r="C81" s="118" t="s">
        <v>195</v>
      </c>
      <c r="D81" s="118" t="s">
        <v>195</v>
      </c>
      <c r="E81" s="118" t="s">
        <v>195</v>
      </c>
      <c r="F81" s="136" t="s">
        <v>195</v>
      </c>
    </row>
    <row r="82" spans="1:14" ht="14.25" customHeight="1" x14ac:dyDescent="0.2">
      <c r="A82" s="156" t="s">
        <v>196</v>
      </c>
      <c r="B82" s="86" t="s">
        <v>194</v>
      </c>
      <c r="C82" s="119"/>
      <c r="D82" s="119"/>
      <c r="E82" s="119"/>
      <c r="F82" s="119"/>
    </row>
    <row r="83" spans="1:14" ht="14.25" customHeight="1" x14ac:dyDescent="0.2">
      <c r="A83" s="156" t="s">
        <v>197</v>
      </c>
      <c r="B83" s="86" t="s">
        <v>194</v>
      </c>
      <c r="C83" s="119"/>
      <c r="D83" s="119"/>
      <c r="E83" s="119"/>
      <c r="F83" s="119"/>
    </row>
    <row r="84" spans="1:14" ht="14.25" customHeight="1" x14ac:dyDescent="0.2">
      <c r="A84" s="88" t="s">
        <v>198</v>
      </c>
      <c r="B84" s="89" t="s">
        <v>153</v>
      </c>
      <c r="C84" s="69" t="s">
        <v>14</v>
      </c>
      <c r="D84" s="69" t="s">
        <v>14</v>
      </c>
      <c r="E84" s="69" t="s">
        <v>14</v>
      </c>
      <c r="F84" s="69" t="s">
        <v>14</v>
      </c>
    </row>
    <row r="85" spans="1:14" ht="66" customHeight="1" x14ac:dyDescent="0.2">
      <c r="A85" s="157" t="s">
        <v>199</v>
      </c>
      <c r="B85" s="86" t="s">
        <v>194</v>
      </c>
      <c r="C85" s="119"/>
      <c r="D85" s="119"/>
      <c r="E85" s="119"/>
      <c r="F85" s="119"/>
    </row>
    <row r="86" spans="1:14" s="6" customFormat="1" ht="14.25" customHeight="1" x14ac:dyDescent="0.2">
      <c r="A86" s="75" t="s">
        <v>200</v>
      </c>
      <c r="B86" s="85" t="s">
        <v>153</v>
      </c>
      <c r="C86" s="69" t="s">
        <v>14</v>
      </c>
      <c r="D86" s="69" t="s">
        <v>14</v>
      </c>
      <c r="E86" s="69" t="s">
        <v>14</v>
      </c>
      <c r="F86" s="69" t="s">
        <v>14</v>
      </c>
      <c r="G86"/>
      <c r="H86"/>
      <c r="I86"/>
      <c r="J86"/>
      <c r="K86"/>
      <c r="L86"/>
      <c r="M86"/>
      <c r="N86"/>
    </row>
    <row r="87" spans="1:14" s="120" customFormat="1" ht="60.75" customHeight="1" x14ac:dyDescent="0.2">
      <c r="A87" s="157" t="s">
        <v>201</v>
      </c>
      <c r="B87" s="86" t="s">
        <v>194</v>
      </c>
      <c r="C87" s="119"/>
      <c r="D87" s="119"/>
      <c r="E87" s="119"/>
      <c r="F87" s="119"/>
    </row>
    <row r="88" spans="1:14" ht="14.25" customHeight="1" x14ac:dyDescent="0.2">
      <c r="A88" s="75" t="s">
        <v>202</v>
      </c>
      <c r="B88" s="82" t="s">
        <v>153</v>
      </c>
      <c r="C88" s="90">
        <f>SUM(C89:C93)</f>
        <v>0</v>
      </c>
      <c r="D88" s="90">
        <f>SUM(D89:D93)</f>
        <v>0</v>
      </c>
      <c r="E88" s="90">
        <f>SUM(E89:E93)</f>
        <v>0</v>
      </c>
      <c r="F88" s="90">
        <f>SUM(F89:F93)</f>
        <v>0</v>
      </c>
    </row>
    <row r="89" spans="1:14" ht="14.25" customHeight="1" x14ac:dyDescent="0.2">
      <c r="A89" s="159" t="s">
        <v>203</v>
      </c>
      <c r="B89" s="79" t="s">
        <v>149</v>
      </c>
      <c r="C89" s="114"/>
      <c r="D89" s="114"/>
      <c r="E89" s="114"/>
      <c r="F89" s="114"/>
    </row>
    <row r="90" spans="1:14" ht="14.25" customHeight="1" x14ac:dyDescent="0.2">
      <c r="A90" s="159" t="s">
        <v>204</v>
      </c>
      <c r="B90" s="79" t="s">
        <v>149</v>
      </c>
      <c r="C90" s="114"/>
      <c r="D90" s="114"/>
      <c r="E90" s="114"/>
      <c r="F90" s="114"/>
    </row>
    <row r="91" spans="1:14" ht="14.25" customHeight="1" x14ac:dyDescent="0.2">
      <c r="A91" s="158" t="s">
        <v>205</v>
      </c>
      <c r="B91" s="79" t="s">
        <v>149</v>
      </c>
      <c r="C91" s="114"/>
      <c r="D91" s="114"/>
      <c r="E91" s="114"/>
      <c r="F91" s="114"/>
    </row>
    <row r="92" spans="1:14" ht="14.25" customHeight="1" x14ac:dyDescent="0.2">
      <c r="A92" s="159" t="s">
        <v>206</v>
      </c>
      <c r="B92" s="79" t="s">
        <v>149</v>
      </c>
      <c r="C92" s="114"/>
      <c r="D92" s="114"/>
      <c r="E92" s="114"/>
      <c r="F92" s="114"/>
      <c r="G92" s="3"/>
      <c r="H92" s="3"/>
    </row>
    <row r="93" spans="1:14" ht="14.25" customHeight="1" x14ac:dyDescent="0.2">
      <c r="A93" s="159" t="s">
        <v>207</v>
      </c>
      <c r="B93" s="79" t="s">
        <v>149</v>
      </c>
      <c r="C93" s="114"/>
      <c r="D93" s="114"/>
      <c r="E93" s="114"/>
      <c r="F93" s="137"/>
      <c r="G93" s="3"/>
      <c r="H93" s="3"/>
    </row>
    <row r="94" spans="1:14" ht="14.25" customHeight="1" x14ac:dyDescent="0.2">
      <c r="A94" s="75" t="s">
        <v>208</v>
      </c>
      <c r="B94" s="82" t="s">
        <v>153</v>
      </c>
      <c r="C94" s="69" t="s">
        <v>14</v>
      </c>
      <c r="D94" s="69" t="s">
        <v>14</v>
      </c>
      <c r="E94" s="69" t="s">
        <v>14</v>
      </c>
      <c r="F94" s="69" t="s">
        <v>14</v>
      </c>
    </row>
    <row r="95" spans="1:14" ht="14.25" customHeight="1" x14ac:dyDescent="0.2">
      <c r="A95" s="159" t="s">
        <v>209</v>
      </c>
      <c r="B95" s="79" t="s">
        <v>149</v>
      </c>
      <c r="C95" s="121"/>
      <c r="D95" s="121"/>
      <c r="E95" s="121"/>
      <c r="F95" s="121"/>
    </row>
    <row r="96" spans="1:14" ht="14.25" customHeight="1" x14ac:dyDescent="0.2">
      <c r="A96" s="159" t="s">
        <v>210</v>
      </c>
      <c r="B96" s="79" t="s">
        <v>149</v>
      </c>
      <c r="C96" s="121"/>
      <c r="D96" s="121"/>
      <c r="E96" s="121"/>
      <c r="F96" s="121"/>
    </row>
    <row r="97" spans="1:7" ht="14.25" customHeight="1" x14ac:dyDescent="0.2">
      <c r="A97" s="75" t="s">
        <v>211</v>
      </c>
      <c r="B97" s="82" t="s">
        <v>153</v>
      </c>
      <c r="C97" s="69" t="s">
        <v>14</v>
      </c>
      <c r="D97" s="69" t="s">
        <v>14</v>
      </c>
      <c r="E97" s="69" t="s">
        <v>14</v>
      </c>
      <c r="F97" s="69" t="s">
        <v>14</v>
      </c>
    </row>
    <row r="98" spans="1:7" ht="14.25" customHeight="1" x14ac:dyDescent="0.2">
      <c r="A98" s="160" t="s">
        <v>212</v>
      </c>
      <c r="B98" s="79" t="s">
        <v>149</v>
      </c>
      <c r="C98" s="121"/>
      <c r="D98" s="121"/>
      <c r="E98" s="121"/>
      <c r="F98" s="121"/>
    </row>
    <row r="99" spans="1:7" ht="14.25" customHeight="1" x14ac:dyDescent="0.2">
      <c r="A99" s="160" t="s">
        <v>213</v>
      </c>
      <c r="B99" s="79" t="s">
        <v>149</v>
      </c>
      <c r="C99" s="121"/>
      <c r="D99" s="121"/>
      <c r="E99" s="121"/>
      <c r="F99" s="121"/>
    </row>
    <row r="100" spans="1:7" ht="14.25" customHeight="1" x14ac:dyDescent="0.2">
      <c r="A100" s="68" t="s">
        <v>214</v>
      </c>
      <c r="B100" s="82" t="s">
        <v>153</v>
      </c>
      <c r="C100" s="69" t="s">
        <v>14</v>
      </c>
      <c r="D100" s="69" t="s">
        <v>14</v>
      </c>
      <c r="E100" s="69" t="s">
        <v>14</v>
      </c>
      <c r="F100" s="69" t="s">
        <v>14</v>
      </c>
      <c r="G100" s="4"/>
    </row>
    <row r="101" spans="1:7" ht="14.25" customHeight="1" x14ac:dyDescent="0.2">
      <c r="A101" s="160" t="s">
        <v>212</v>
      </c>
      <c r="B101" s="79" t="s">
        <v>149</v>
      </c>
      <c r="C101" s="121"/>
      <c r="D101" s="121"/>
      <c r="E101" s="121"/>
      <c r="F101" s="121"/>
    </row>
    <row r="102" spans="1:7" ht="14.25" customHeight="1" x14ac:dyDescent="0.2">
      <c r="A102" s="160" t="s">
        <v>213</v>
      </c>
      <c r="B102" s="79" t="s">
        <v>149</v>
      </c>
      <c r="C102" s="121"/>
      <c r="D102" s="121"/>
      <c r="E102" s="121"/>
      <c r="F102" s="121"/>
    </row>
    <row r="103" spans="1:7" ht="14.25" customHeight="1" x14ac:dyDescent="0.2">
      <c r="A103" s="68" t="s">
        <v>215</v>
      </c>
      <c r="B103" s="82" t="s">
        <v>153</v>
      </c>
      <c r="C103" s="69" t="s">
        <v>14</v>
      </c>
      <c r="D103" s="69" t="s">
        <v>14</v>
      </c>
      <c r="E103" s="69" t="s">
        <v>14</v>
      </c>
      <c r="F103" s="69" t="s">
        <v>14</v>
      </c>
    </row>
    <row r="104" spans="1:7" ht="14.25" customHeight="1" x14ac:dyDescent="0.2">
      <c r="A104" s="160" t="s">
        <v>212</v>
      </c>
      <c r="B104" s="79" t="s">
        <v>149</v>
      </c>
      <c r="C104" s="121"/>
      <c r="D104" s="121"/>
      <c r="E104" s="121"/>
      <c r="F104" s="121"/>
      <c r="G104" s="4"/>
    </row>
    <row r="105" spans="1:7" ht="14.25" customHeight="1" x14ac:dyDescent="0.2">
      <c r="A105" s="160" t="s">
        <v>213</v>
      </c>
      <c r="B105" s="79" t="s">
        <v>149</v>
      </c>
      <c r="C105" s="121"/>
      <c r="D105" s="121"/>
      <c r="E105" s="121"/>
      <c r="F105" s="121"/>
      <c r="G105" s="4"/>
    </row>
    <row r="106" spans="1:7" ht="14.25" customHeight="1" x14ac:dyDescent="0.2">
      <c r="A106" s="68" t="s">
        <v>216</v>
      </c>
      <c r="B106" s="82" t="s">
        <v>153</v>
      </c>
      <c r="C106" s="69" t="s">
        <v>14</v>
      </c>
      <c r="D106" s="69" t="s">
        <v>14</v>
      </c>
      <c r="E106" s="69" t="s">
        <v>14</v>
      </c>
      <c r="F106" s="69" t="s">
        <v>14</v>
      </c>
    </row>
    <row r="107" spans="1:7" ht="14.25" customHeight="1" x14ac:dyDescent="0.2">
      <c r="A107" s="160" t="s">
        <v>212</v>
      </c>
      <c r="B107" s="79" t="s">
        <v>149</v>
      </c>
      <c r="C107" s="121"/>
      <c r="D107" s="121"/>
      <c r="E107" s="121"/>
      <c r="F107" s="121"/>
    </row>
    <row r="108" spans="1:7" ht="14.25" customHeight="1" x14ac:dyDescent="0.2">
      <c r="A108" s="160" t="s">
        <v>213</v>
      </c>
      <c r="B108" s="79" t="s">
        <v>149</v>
      </c>
      <c r="C108" s="121"/>
      <c r="D108" s="121"/>
      <c r="E108" s="121"/>
      <c r="F108" s="121"/>
    </row>
    <row r="109" spans="1:7" ht="14.25" customHeight="1" x14ac:dyDescent="0.2">
      <c r="A109" s="92" t="s">
        <v>217</v>
      </c>
      <c r="B109" s="85" t="s">
        <v>153</v>
      </c>
      <c r="C109" s="69" t="s">
        <v>14</v>
      </c>
      <c r="D109" s="69" t="s">
        <v>14</v>
      </c>
      <c r="E109" s="69" t="s">
        <v>14</v>
      </c>
      <c r="F109" s="69" t="s">
        <v>14</v>
      </c>
    </row>
    <row r="110" spans="1:7" ht="14.25" customHeight="1" x14ac:dyDescent="0.2">
      <c r="A110" s="160" t="s">
        <v>212</v>
      </c>
      <c r="B110" s="79" t="s">
        <v>149</v>
      </c>
      <c r="C110" s="121"/>
      <c r="D110" s="121"/>
      <c r="E110" s="121"/>
      <c r="F110" s="121"/>
    </row>
    <row r="111" spans="1:7" ht="14.25" customHeight="1" x14ac:dyDescent="0.2">
      <c r="A111" s="160" t="s">
        <v>213</v>
      </c>
      <c r="B111" s="79" t="s">
        <v>149</v>
      </c>
      <c r="C111" s="121"/>
      <c r="D111" s="121"/>
      <c r="E111" s="121"/>
      <c r="F111" s="121"/>
    </row>
    <row r="112" spans="1:7" ht="14.25" customHeight="1" x14ac:dyDescent="0.2">
      <c r="A112" s="68" t="s">
        <v>218</v>
      </c>
      <c r="B112" s="82" t="s">
        <v>153</v>
      </c>
      <c r="C112" s="69" t="s">
        <v>14</v>
      </c>
      <c r="D112" s="69" t="s">
        <v>14</v>
      </c>
      <c r="E112" s="69" t="s">
        <v>14</v>
      </c>
      <c r="F112" s="69" t="s">
        <v>14</v>
      </c>
    </row>
    <row r="113" spans="1:7" ht="14.25" customHeight="1" x14ac:dyDescent="0.2">
      <c r="A113" s="68" t="s">
        <v>219</v>
      </c>
      <c r="B113" s="82" t="s">
        <v>153</v>
      </c>
      <c r="C113" s="69" t="s">
        <v>14</v>
      </c>
      <c r="D113" s="69" t="s">
        <v>14</v>
      </c>
      <c r="E113" s="69" t="s">
        <v>14</v>
      </c>
      <c r="F113" s="69" t="s">
        <v>14</v>
      </c>
    </row>
    <row r="114" spans="1:7" ht="14.25" customHeight="1" x14ac:dyDescent="0.2">
      <c r="A114" s="160" t="s">
        <v>220</v>
      </c>
      <c r="B114" s="79" t="s">
        <v>149</v>
      </c>
      <c r="C114" s="122"/>
      <c r="D114" s="122"/>
      <c r="E114" s="122"/>
      <c r="F114" s="122"/>
    </row>
    <row r="115" spans="1:7" ht="14.25" customHeight="1" x14ac:dyDescent="0.2">
      <c r="A115" s="160" t="s">
        <v>221</v>
      </c>
      <c r="B115" s="79" t="s">
        <v>149</v>
      </c>
      <c r="C115" s="123"/>
      <c r="D115" s="123"/>
      <c r="E115" s="123"/>
      <c r="F115" s="123"/>
    </row>
    <row r="116" spans="1:7" ht="14.25" customHeight="1" x14ac:dyDescent="0.2">
      <c r="A116" s="68" t="s">
        <v>222</v>
      </c>
      <c r="B116" s="82" t="s">
        <v>153</v>
      </c>
      <c r="C116" s="69" t="s">
        <v>14</v>
      </c>
      <c r="D116" s="69" t="s">
        <v>14</v>
      </c>
      <c r="E116" s="69" t="s">
        <v>14</v>
      </c>
      <c r="F116" s="69" t="s">
        <v>14</v>
      </c>
    </row>
    <row r="117" spans="1:7" ht="14.25" customHeight="1" x14ac:dyDescent="0.2">
      <c r="A117" s="160" t="s">
        <v>223</v>
      </c>
      <c r="B117" s="79" t="s">
        <v>149</v>
      </c>
      <c r="C117" s="122"/>
      <c r="D117" s="122"/>
      <c r="E117" s="122"/>
      <c r="F117" s="122"/>
    </row>
    <row r="118" spans="1:7" ht="14.25" customHeight="1" x14ac:dyDescent="0.2">
      <c r="A118" s="160" t="s">
        <v>221</v>
      </c>
      <c r="B118" s="79" t="s">
        <v>149</v>
      </c>
      <c r="C118" s="123"/>
      <c r="D118" s="123"/>
      <c r="E118" s="123"/>
      <c r="F118" s="123"/>
    </row>
    <row r="119" spans="1:7" ht="14.25" customHeight="1" x14ac:dyDescent="0.2">
      <c r="A119" s="68" t="s">
        <v>224</v>
      </c>
      <c r="B119" s="82" t="s">
        <v>153</v>
      </c>
      <c r="C119" s="69" t="s">
        <v>14</v>
      </c>
      <c r="D119" s="69" t="s">
        <v>14</v>
      </c>
      <c r="E119" s="69" t="s">
        <v>14</v>
      </c>
      <c r="F119" s="69" t="s">
        <v>14</v>
      </c>
    </row>
    <row r="120" spans="1:7" ht="14.25" customHeight="1" x14ac:dyDescent="0.2">
      <c r="A120" s="160" t="s">
        <v>225</v>
      </c>
      <c r="B120" s="79" t="s">
        <v>149</v>
      </c>
      <c r="C120" s="121"/>
      <c r="D120" s="121"/>
      <c r="E120" s="121"/>
      <c r="F120" s="121"/>
    </row>
    <row r="121" spans="1:7" ht="14.25" customHeight="1" x14ac:dyDescent="0.2">
      <c r="A121" s="160" t="s">
        <v>226</v>
      </c>
      <c r="B121" s="79" t="s">
        <v>149</v>
      </c>
      <c r="C121" s="121"/>
      <c r="D121" s="121"/>
      <c r="E121" s="121"/>
      <c r="F121" s="121"/>
    </row>
    <row r="122" spans="1:7" ht="14.25" customHeight="1" x14ac:dyDescent="0.2">
      <c r="A122" s="160" t="s">
        <v>227</v>
      </c>
      <c r="B122" s="79" t="s">
        <v>149</v>
      </c>
      <c r="C122" s="121"/>
      <c r="D122" s="121"/>
      <c r="E122" s="121"/>
      <c r="F122" s="121"/>
    </row>
    <row r="123" spans="1:7" ht="14.25" customHeight="1" x14ac:dyDescent="0.2">
      <c r="A123" s="160" t="s">
        <v>228</v>
      </c>
      <c r="B123" s="79" t="s">
        <v>149</v>
      </c>
      <c r="C123" s="121"/>
      <c r="D123" s="121"/>
      <c r="E123" s="121"/>
      <c r="F123" s="121"/>
      <c r="G123" s="4"/>
    </row>
    <row r="124" spans="1:7" ht="14.25" customHeight="1" x14ac:dyDescent="0.2">
      <c r="A124" s="160" t="s">
        <v>229</v>
      </c>
      <c r="B124" s="79" t="s">
        <v>149</v>
      </c>
      <c r="C124" s="121"/>
      <c r="D124" s="121"/>
      <c r="E124" s="121"/>
      <c r="F124" s="121"/>
      <c r="G124" s="4"/>
    </row>
    <row r="125" spans="1:7" ht="14.25" customHeight="1" x14ac:dyDescent="0.2">
      <c r="A125" s="160" t="s">
        <v>230</v>
      </c>
      <c r="B125" s="79" t="s">
        <v>149</v>
      </c>
      <c r="C125" s="121"/>
      <c r="D125" s="121"/>
      <c r="E125" s="121"/>
      <c r="F125" s="121"/>
    </row>
    <row r="126" spans="1:7" ht="14.25" customHeight="1" x14ac:dyDescent="0.2">
      <c r="A126" s="68" t="s">
        <v>231</v>
      </c>
      <c r="B126" s="82" t="s">
        <v>153</v>
      </c>
      <c r="C126" s="69" t="s">
        <v>14</v>
      </c>
      <c r="D126" s="69" t="s">
        <v>14</v>
      </c>
      <c r="E126" s="69" t="s">
        <v>14</v>
      </c>
      <c r="F126" s="69" t="s">
        <v>14</v>
      </c>
    </row>
    <row r="127" spans="1:7" ht="14.25" customHeight="1" x14ac:dyDescent="0.2">
      <c r="A127" s="91" t="s">
        <v>232</v>
      </c>
      <c r="B127" s="79" t="s">
        <v>149</v>
      </c>
      <c r="C127" s="124"/>
      <c r="D127" s="124"/>
      <c r="E127" s="124"/>
      <c r="F127" s="124"/>
    </row>
    <row r="128" spans="1:7" ht="14.25" customHeight="1" x14ac:dyDescent="0.2">
      <c r="A128" s="88" t="s">
        <v>233</v>
      </c>
      <c r="B128" s="69" t="s">
        <v>14</v>
      </c>
      <c r="C128" s="69" t="s">
        <v>14</v>
      </c>
      <c r="D128" s="69" t="s">
        <v>14</v>
      </c>
      <c r="E128" s="69" t="s">
        <v>14</v>
      </c>
      <c r="F128" s="69" t="s">
        <v>14</v>
      </c>
    </row>
    <row r="129" spans="1:14" ht="39" thickBot="1" x14ac:dyDescent="0.25">
      <c r="A129" s="155" t="s">
        <v>234</v>
      </c>
      <c r="B129" s="87" t="s">
        <v>14</v>
      </c>
      <c r="C129" s="87" t="s">
        <v>14</v>
      </c>
      <c r="D129" s="87" t="s">
        <v>14</v>
      </c>
      <c r="E129" s="87" t="s">
        <v>14</v>
      </c>
      <c r="F129" s="87" t="s">
        <v>14</v>
      </c>
    </row>
    <row r="130" spans="1:14" ht="14.25" customHeight="1" thickBot="1" x14ac:dyDescent="0.25">
      <c r="A130" s="161" t="s">
        <v>235</v>
      </c>
      <c r="B130" s="125" t="s">
        <v>195</v>
      </c>
      <c r="C130" s="93" t="s">
        <v>14</v>
      </c>
      <c r="D130" s="87" t="s">
        <v>14</v>
      </c>
      <c r="E130" s="87" t="s">
        <v>14</v>
      </c>
      <c r="F130" s="87" t="s">
        <v>14</v>
      </c>
    </row>
    <row r="131" spans="1:14" ht="14.25" customHeight="1" x14ac:dyDescent="0.2">
      <c r="A131" s="162" t="s">
        <v>236</v>
      </c>
      <c r="B131" s="126" t="s">
        <v>237</v>
      </c>
      <c r="C131" s="119"/>
      <c r="D131" s="119"/>
      <c r="E131" s="119"/>
      <c r="F131" s="119"/>
    </row>
    <row r="132" spans="1:14" ht="14.25" customHeight="1" x14ac:dyDescent="0.2">
      <c r="A132" s="162" t="str">
        <f>IF(OR(B130=1,B130="Please select…"),"[placeholder row for CCN #2]","CCN #2")</f>
        <v>[placeholder row for CCN #2]</v>
      </c>
      <c r="B132" s="127" t="s">
        <v>237</v>
      </c>
      <c r="C132" s="119"/>
      <c r="D132" s="119"/>
      <c r="E132" s="119"/>
      <c r="F132" s="119"/>
    </row>
    <row r="133" spans="1:14" ht="14.25" customHeight="1" x14ac:dyDescent="0.2">
      <c r="A133" s="162" t="str">
        <f>IF(OR(B130&lt;3,B130="Please select…"),"[placeholder row for CCN #3]","CCN #3")</f>
        <v>[placeholder row for CCN #3]</v>
      </c>
      <c r="B133" s="127" t="s">
        <v>237</v>
      </c>
      <c r="C133" s="119"/>
      <c r="D133" s="119"/>
      <c r="E133" s="119"/>
      <c r="F133" s="119"/>
    </row>
    <row r="134" spans="1:14" ht="14.25" customHeight="1" x14ac:dyDescent="0.2">
      <c r="A134" s="162" t="str">
        <f>IF(OR(B130&lt;4,B130="Please select…"),"[placeholder row for CCN #4]","CCN #4")</f>
        <v>[placeholder row for CCN #4]</v>
      </c>
      <c r="B134" s="127" t="s">
        <v>237</v>
      </c>
      <c r="C134" s="119"/>
      <c r="D134" s="119"/>
      <c r="E134" s="119"/>
      <c r="F134" s="119"/>
    </row>
    <row r="135" spans="1:14" ht="14.25" customHeight="1" x14ac:dyDescent="0.2">
      <c r="A135" s="162" t="str">
        <f>IF(OR(B130&lt;5,B130="Please select…"),"[placeholder row for CCN #5]","CCN #5")</f>
        <v>[placeholder row for CCN #5]</v>
      </c>
      <c r="B135" s="127" t="s">
        <v>237</v>
      </c>
      <c r="C135" s="119"/>
      <c r="D135" s="119"/>
      <c r="E135" s="119"/>
      <c r="F135" s="119"/>
    </row>
    <row r="136" spans="1:14" ht="14.25" customHeight="1" x14ac:dyDescent="0.2">
      <c r="A136" s="162" t="str">
        <f>IF(OR(B130&lt;6,B130="Please select…"),"[placeholder row for CCN #6]","CCN #6")</f>
        <v>[placeholder row for CCN #6]</v>
      </c>
      <c r="B136" s="127" t="s">
        <v>237</v>
      </c>
      <c r="C136" s="119"/>
      <c r="D136" s="119"/>
      <c r="E136" s="119"/>
      <c r="F136" s="119"/>
    </row>
    <row r="137" spans="1:14" ht="14.25" customHeight="1" x14ac:dyDescent="0.2">
      <c r="A137" s="162" t="str">
        <f>IF(OR(B130&lt;7,B130="Please select…"),"[placeholder row for CCN #7]","CCN #7")</f>
        <v>[placeholder row for CCN #7]</v>
      </c>
      <c r="B137" s="127" t="s">
        <v>237</v>
      </c>
      <c r="C137" s="119"/>
      <c r="D137" s="119"/>
      <c r="E137" s="119"/>
      <c r="F137" s="119"/>
    </row>
    <row r="138" spans="1:14" ht="14.25" customHeight="1" x14ac:dyDescent="0.2">
      <c r="A138" s="94" t="s">
        <v>238</v>
      </c>
      <c r="B138" s="69" t="s">
        <v>14</v>
      </c>
      <c r="C138" s="69" t="s">
        <v>14</v>
      </c>
      <c r="D138" s="69" t="s">
        <v>14</v>
      </c>
      <c r="E138" s="69" t="s">
        <v>14</v>
      </c>
      <c r="F138" s="69" t="s">
        <v>14</v>
      </c>
    </row>
    <row r="139" spans="1:14" ht="39" thickBot="1" x14ac:dyDescent="0.25">
      <c r="A139" s="163" t="s">
        <v>239</v>
      </c>
      <c r="B139" s="87" t="s">
        <v>14</v>
      </c>
      <c r="C139" s="87" t="s">
        <v>14</v>
      </c>
      <c r="D139" s="87" t="s">
        <v>14</v>
      </c>
      <c r="E139" s="87" t="s">
        <v>14</v>
      </c>
      <c r="F139" s="87" t="s">
        <v>14</v>
      </c>
    </row>
    <row r="140" spans="1:14" ht="14.25" customHeight="1" thickBot="1" x14ac:dyDescent="0.25">
      <c r="A140" s="164" t="s">
        <v>240</v>
      </c>
      <c r="B140" s="125" t="s">
        <v>195</v>
      </c>
      <c r="C140" s="93" t="s">
        <v>14</v>
      </c>
      <c r="D140" s="87" t="s">
        <v>14</v>
      </c>
      <c r="E140" s="87" t="s">
        <v>14</v>
      </c>
      <c r="F140" s="87" t="s">
        <v>14</v>
      </c>
      <c r="H140" s="6"/>
    </row>
    <row r="141" spans="1:14" ht="14.25" customHeight="1" x14ac:dyDescent="0.2">
      <c r="A141" s="165" t="s">
        <v>241</v>
      </c>
      <c r="B141" s="128" t="s">
        <v>237</v>
      </c>
      <c r="C141" s="129"/>
      <c r="D141" s="129"/>
      <c r="E141" s="129"/>
      <c r="F141" s="129"/>
    </row>
    <row r="142" spans="1:14" s="6" customFormat="1" ht="14.25" customHeight="1" x14ac:dyDescent="0.2">
      <c r="A142" s="165" t="s">
        <v>242</v>
      </c>
      <c r="B142" s="130" t="s">
        <v>14</v>
      </c>
      <c r="C142" s="131"/>
      <c r="D142" s="131"/>
      <c r="E142" s="131"/>
      <c r="F142" s="131"/>
      <c r="G142"/>
      <c r="H142"/>
      <c r="I142"/>
      <c r="J142"/>
      <c r="K142"/>
      <c r="L142"/>
      <c r="M142"/>
      <c r="N142"/>
    </row>
    <row r="143" spans="1:14" ht="14.25" customHeight="1" x14ac:dyDescent="0.2">
      <c r="A143" s="166" t="str">
        <f>IF(OR(B140=1,B140="Please select…"),"[placeholder row for SNF/NF #2 Occupancy]","SNF / NF #2 - Occupancy")</f>
        <v>[placeholder row for SNF/NF #2 Occupancy]</v>
      </c>
      <c r="B143" s="132" t="s">
        <v>237</v>
      </c>
      <c r="C143" s="129"/>
      <c r="D143" s="129"/>
      <c r="E143" s="129"/>
      <c r="F143" s="129"/>
    </row>
    <row r="144" spans="1:14" s="6" customFormat="1" ht="14.25" customHeight="1" x14ac:dyDescent="0.2">
      <c r="A144" s="166" t="str">
        <f>IF(OR(B140=1,B140="Please select…"),"[placeholder row for SNF/NF #2 CMS Star Rating]","SNF / NF #2 - CMS Star Rating")</f>
        <v>[placeholder row for SNF/NF #2 CMS Star Rating]</v>
      </c>
      <c r="B144" s="130" t="s">
        <v>14</v>
      </c>
      <c r="C144" s="131"/>
      <c r="D144" s="131"/>
      <c r="E144" s="131"/>
      <c r="F144" s="131"/>
    </row>
    <row r="145" spans="1:8" ht="14.25" customHeight="1" x14ac:dyDescent="0.2">
      <c r="A145" s="166" t="str">
        <f>IF(OR(B140&lt;3,B140="Please select…"),"[placeholder row for SNF/NF #3 Occupancy]","SNF / NF #3 - Occupancy")</f>
        <v>[placeholder row for SNF/NF #3 Occupancy]</v>
      </c>
      <c r="B145" s="132" t="s">
        <v>237</v>
      </c>
      <c r="C145" s="129"/>
      <c r="D145" s="129"/>
      <c r="E145" s="129"/>
      <c r="F145" s="129"/>
    </row>
    <row r="146" spans="1:8" s="6" customFormat="1" ht="14.25" customHeight="1" thickBot="1" x14ac:dyDescent="0.25">
      <c r="A146" s="166" t="str">
        <f>IF(OR(B140&lt;3,B140="Please select…"),"[placeholder row for SNF/NF #3 CMS Star Rating]","SNF / NF #3 - CMS Star Rating")</f>
        <v>[placeholder row for SNF/NF #3 CMS Star Rating]</v>
      </c>
      <c r="B146" s="130" t="s">
        <v>14</v>
      </c>
      <c r="C146" s="131"/>
      <c r="D146" s="131"/>
      <c r="E146" s="131"/>
      <c r="F146" s="131"/>
    </row>
    <row r="147" spans="1:8" ht="14.25" customHeight="1" thickBot="1" x14ac:dyDescent="0.25">
      <c r="A147" s="164" t="s">
        <v>243</v>
      </c>
      <c r="B147" s="125" t="s">
        <v>195</v>
      </c>
      <c r="C147" s="95" t="s">
        <v>14</v>
      </c>
      <c r="D147" s="96" t="s">
        <v>14</v>
      </c>
      <c r="E147" s="96" t="s">
        <v>14</v>
      </c>
      <c r="F147" s="96" t="s">
        <v>14</v>
      </c>
      <c r="H147" s="6"/>
    </row>
    <row r="148" spans="1:8" ht="14.25" customHeight="1" x14ac:dyDescent="0.2">
      <c r="A148" s="165" t="s">
        <v>244</v>
      </c>
      <c r="B148" s="133" t="s">
        <v>153</v>
      </c>
      <c r="C148" s="129"/>
      <c r="D148" s="129"/>
      <c r="E148" s="129"/>
      <c r="F148" s="129"/>
    </row>
    <row r="149" spans="1:8" ht="14.25" customHeight="1" x14ac:dyDescent="0.2">
      <c r="A149" s="165" t="str">
        <f>IF(OR(B147=1,B147="Please select…"),"[placeholder row for ALF #2 Occupancy]","ALF #2 - Occupancy")</f>
        <v>[placeholder row for ALF #2 Occupancy]</v>
      </c>
      <c r="B149" s="130" t="s">
        <v>153</v>
      </c>
      <c r="C149" s="129"/>
      <c r="D149" s="129"/>
      <c r="E149" s="129"/>
      <c r="F149" s="129"/>
    </row>
    <row r="150" spans="1:8" ht="14.25" customHeight="1" thickBot="1" x14ac:dyDescent="0.25">
      <c r="A150" s="178" t="str">
        <f>IF(OR(B147&lt;3,B147="Please select…"),"[placeholder row for ALF #3 Occupancy]","ALF #3 - Occupancy")</f>
        <v>[placeholder row for ALF #3 Occupancy]</v>
      </c>
      <c r="B150" s="134" t="s">
        <v>153</v>
      </c>
      <c r="C150" s="129"/>
      <c r="D150" s="129"/>
      <c r="E150" s="129"/>
      <c r="F150" s="129"/>
    </row>
    <row r="151" spans="1:8" ht="14.25" customHeight="1" x14ac:dyDescent="0.2">
      <c r="A151" s="49" t="s">
        <v>245</v>
      </c>
      <c r="B151" s="49"/>
      <c r="C151" s="49"/>
      <c r="D151" s="49"/>
      <c r="E151" s="49"/>
      <c r="F151" s="50"/>
    </row>
    <row r="152" spans="1:8" ht="14.25" customHeight="1" x14ac:dyDescent="0.2">
      <c r="A152" s="22" t="s">
        <v>138</v>
      </c>
      <c r="B152" s="23"/>
      <c r="C152" s="23"/>
      <c r="D152" s="23"/>
      <c r="E152" s="23"/>
      <c r="F152" s="24"/>
    </row>
    <row r="153" spans="1:8" ht="14.25" customHeight="1" x14ac:dyDescent="0.2">
      <c r="A153" s="47" t="s">
        <v>246</v>
      </c>
      <c r="B153" s="43"/>
      <c r="C153" s="43"/>
      <c r="D153" s="43"/>
      <c r="E153" s="43"/>
      <c r="F153" s="24"/>
    </row>
    <row r="154" spans="1:8" ht="14.25" customHeight="1" x14ac:dyDescent="0.2">
      <c r="A154" s="47" t="s">
        <v>247</v>
      </c>
      <c r="B154" s="48"/>
      <c r="C154" s="48"/>
      <c r="D154" s="48"/>
      <c r="E154" s="48"/>
      <c r="F154" s="24"/>
    </row>
    <row r="155" spans="1:8" ht="14.25" customHeight="1" x14ac:dyDescent="0.2">
      <c r="A155" s="47" t="s">
        <v>248</v>
      </c>
      <c r="B155" s="48"/>
      <c r="C155" s="48"/>
      <c r="D155" s="48"/>
      <c r="E155" s="48"/>
      <c r="F155" s="24"/>
      <c r="G155" s="5"/>
    </row>
    <row r="156" spans="1:8" ht="14.25" customHeight="1" x14ac:dyDescent="0.2">
      <c r="A156" s="51" t="s">
        <v>4</v>
      </c>
      <c r="B156" s="30"/>
      <c r="C156" s="23"/>
      <c r="D156" s="23"/>
      <c r="E156" s="23"/>
      <c r="F156" s="24"/>
      <c r="G156" s="5"/>
    </row>
    <row r="157" spans="1:8" ht="83.25" customHeight="1" x14ac:dyDescent="0.2">
      <c r="A157" s="31" t="s">
        <v>249</v>
      </c>
      <c r="B157" s="204" t="s">
        <v>250</v>
      </c>
      <c r="C157" s="204"/>
      <c r="D157" s="204"/>
      <c r="E157" s="204"/>
      <c r="F157" s="25"/>
      <c r="G157" s="5"/>
    </row>
    <row r="158" spans="1:8" ht="14.25" customHeight="1" x14ac:dyDescent="0.2">
      <c r="A158" s="52" t="s">
        <v>251</v>
      </c>
      <c r="B158" s="60" t="s">
        <v>252</v>
      </c>
      <c r="C158" s="56" t="s">
        <v>253</v>
      </c>
      <c r="D158" s="57" t="s">
        <v>254</v>
      </c>
      <c r="E158" s="32"/>
      <c r="F158" s="25"/>
      <c r="G158" s="5"/>
    </row>
    <row r="159" spans="1:8" ht="14.25" customHeight="1" x14ac:dyDescent="0.2">
      <c r="A159" s="52" t="s">
        <v>251</v>
      </c>
      <c r="B159" s="61" t="str">
        <f>IF($E$5=1,"1st Month","1st Quarter")</f>
        <v>1st Quarter</v>
      </c>
      <c r="C159" s="44" t="s">
        <v>195</v>
      </c>
      <c r="D159" s="55"/>
      <c r="E159" s="97"/>
      <c r="F159" s="25"/>
      <c r="G159" s="5"/>
    </row>
    <row r="160" spans="1:8" ht="14.25" customHeight="1" x14ac:dyDescent="0.2">
      <c r="A160" s="52" t="s">
        <v>251</v>
      </c>
      <c r="B160" s="61" t="str">
        <f>IF($E$5=1,"2nd Month","2nd Quarter")</f>
        <v>2nd Quarter</v>
      </c>
      <c r="C160" s="44" t="s">
        <v>195</v>
      </c>
      <c r="D160" s="55"/>
      <c r="E160" s="97"/>
      <c r="F160" s="25"/>
      <c r="G160" s="5"/>
    </row>
    <row r="161" spans="1:7" ht="14.25" customHeight="1" x14ac:dyDescent="0.2">
      <c r="A161" s="52" t="s">
        <v>251</v>
      </c>
      <c r="B161" s="61" t="str">
        <f>IF($E$5=1,"3rd Month","3rd Quarter")</f>
        <v>3rd Quarter</v>
      </c>
      <c r="C161" s="44" t="s">
        <v>195</v>
      </c>
      <c r="D161" s="55"/>
      <c r="E161" s="97"/>
      <c r="F161" s="25"/>
      <c r="G161" s="5"/>
    </row>
    <row r="162" spans="1:7" ht="14.25" customHeight="1" x14ac:dyDescent="0.2">
      <c r="A162" s="52" t="s">
        <v>251</v>
      </c>
      <c r="B162" s="61" t="str">
        <f>IF($E$5=1,"Do not Use - Start New Spreadsheet","4th Quarter")</f>
        <v>4th Quarter</v>
      </c>
      <c r="C162" s="58" t="s">
        <v>195</v>
      </c>
      <c r="D162" s="59"/>
      <c r="E162" s="97"/>
      <c r="F162" s="25"/>
      <c r="G162" s="5"/>
    </row>
    <row r="163" spans="1:7" ht="14.25" customHeight="1" x14ac:dyDescent="0.2">
      <c r="A163" s="53" t="s">
        <v>4</v>
      </c>
      <c r="B163" s="34"/>
      <c r="C163" s="26"/>
      <c r="D163" s="26"/>
      <c r="E163" s="26"/>
      <c r="F163" s="25"/>
      <c r="G163" s="5"/>
    </row>
    <row r="164" spans="1:7" ht="43.5" customHeight="1" x14ac:dyDescent="0.2">
      <c r="A164" s="31" t="s">
        <v>255</v>
      </c>
      <c r="B164" s="204" t="s">
        <v>256</v>
      </c>
      <c r="C164" s="204"/>
      <c r="D164" s="204"/>
      <c r="E164" s="204"/>
      <c r="F164" s="25"/>
      <c r="G164" s="5"/>
    </row>
    <row r="165" spans="1:7" ht="14.25" customHeight="1" x14ac:dyDescent="0.2">
      <c r="A165" s="52" t="s">
        <v>257</v>
      </c>
      <c r="B165" s="60" t="s">
        <v>252</v>
      </c>
      <c r="C165" s="56" t="s">
        <v>253</v>
      </c>
      <c r="D165" s="57" t="s">
        <v>254</v>
      </c>
      <c r="E165" s="32"/>
      <c r="F165" s="25"/>
      <c r="G165" s="5"/>
    </row>
    <row r="166" spans="1:7" ht="14.25" customHeight="1" x14ac:dyDescent="0.2">
      <c r="A166" s="52" t="s">
        <v>257</v>
      </c>
      <c r="B166" s="61" t="str">
        <f>IF($E$5=1,"1st Month","1st Quarter")</f>
        <v>1st Quarter</v>
      </c>
      <c r="C166" s="44" t="s">
        <v>195</v>
      </c>
      <c r="D166" s="55"/>
      <c r="E166" s="97"/>
      <c r="F166" s="25"/>
      <c r="G166" s="5"/>
    </row>
    <row r="167" spans="1:7" ht="14.25" customHeight="1" x14ac:dyDescent="0.2">
      <c r="A167" s="52" t="s">
        <v>257</v>
      </c>
      <c r="B167" s="61" t="str">
        <f>IF($E$5=1,"2nd Month","2nd Quarter")</f>
        <v>2nd Quarter</v>
      </c>
      <c r="C167" s="44" t="s">
        <v>195</v>
      </c>
      <c r="D167" s="55"/>
      <c r="E167" s="97"/>
      <c r="F167" s="25"/>
      <c r="G167" s="5"/>
    </row>
    <row r="168" spans="1:7" ht="14.25" customHeight="1" x14ac:dyDescent="0.2">
      <c r="A168" s="52" t="s">
        <v>257</v>
      </c>
      <c r="B168" s="61" t="str">
        <f>IF($E$5=1,"3rd Month","3rd Quarter")</f>
        <v>3rd Quarter</v>
      </c>
      <c r="C168" s="44" t="s">
        <v>195</v>
      </c>
      <c r="D168" s="55"/>
      <c r="E168" s="97"/>
      <c r="F168" s="25"/>
      <c r="G168" s="5"/>
    </row>
    <row r="169" spans="1:7" ht="14.25" customHeight="1" x14ac:dyDescent="0.2">
      <c r="A169" s="52" t="s">
        <v>257</v>
      </c>
      <c r="B169" s="61" t="str">
        <f>IF($E$5=1,"Do not Use - Start New Spreadsheet","4th Quarter")</f>
        <v>4th Quarter</v>
      </c>
      <c r="C169" s="58" t="s">
        <v>195</v>
      </c>
      <c r="D169" s="59"/>
      <c r="E169" s="97"/>
      <c r="F169" s="25"/>
      <c r="G169" s="5"/>
    </row>
    <row r="170" spans="1:7" ht="14.25" customHeight="1" x14ac:dyDescent="0.2">
      <c r="A170" s="54" t="s">
        <v>4</v>
      </c>
      <c r="B170" s="34"/>
      <c r="C170" s="26"/>
      <c r="D170" s="26"/>
      <c r="E170" s="26"/>
      <c r="F170" s="25"/>
      <c r="G170" s="5"/>
    </row>
    <row r="171" spans="1:7" ht="47.25" customHeight="1" x14ac:dyDescent="0.2">
      <c r="A171" s="31" t="s">
        <v>258</v>
      </c>
      <c r="B171" s="204" t="s">
        <v>259</v>
      </c>
      <c r="C171" s="204"/>
      <c r="D171" s="204"/>
      <c r="E171" s="204"/>
      <c r="F171" s="25"/>
      <c r="G171" s="5"/>
    </row>
    <row r="172" spans="1:7" ht="14.25" customHeight="1" x14ac:dyDescent="0.2">
      <c r="A172" s="52" t="s">
        <v>260</v>
      </c>
      <c r="B172" s="60" t="s">
        <v>252</v>
      </c>
      <c r="C172" s="56" t="s">
        <v>253</v>
      </c>
      <c r="D172" s="57" t="s">
        <v>254</v>
      </c>
      <c r="E172" s="32"/>
      <c r="F172" s="25"/>
      <c r="G172" s="5"/>
    </row>
    <row r="173" spans="1:7" ht="14.25" customHeight="1" x14ac:dyDescent="0.2">
      <c r="A173" s="52" t="s">
        <v>260</v>
      </c>
      <c r="B173" s="61" t="str">
        <f>IF($E$5=1,"1st Month","1st Quarter")</f>
        <v>1st Quarter</v>
      </c>
      <c r="C173" s="44" t="s">
        <v>195</v>
      </c>
      <c r="D173" s="55"/>
      <c r="E173" s="97"/>
      <c r="F173" s="25"/>
      <c r="G173" s="5"/>
    </row>
    <row r="174" spans="1:7" ht="14.25" customHeight="1" x14ac:dyDescent="0.2">
      <c r="A174" s="52" t="s">
        <v>260</v>
      </c>
      <c r="B174" s="61" t="str">
        <f>IF($E$5=1,"2nd Month","2nd Quarter")</f>
        <v>2nd Quarter</v>
      </c>
      <c r="C174" s="44" t="s">
        <v>195</v>
      </c>
      <c r="D174" s="55"/>
      <c r="E174" s="97"/>
      <c r="F174" s="25"/>
      <c r="G174" s="5"/>
    </row>
    <row r="175" spans="1:7" ht="14.25" customHeight="1" x14ac:dyDescent="0.2">
      <c r="A175" s="52" t="s">
        <v>260</v>
      </c>
      <c r="B175" s="61" t="str">
        <f>IF($E$5=1,"3rd Month","3rd Quarter")</f>
        <v>3rd Quarter</v>
      </c>
      <c r="C175" s="44" t="s">
        <v>195</v>
      </c>
      <c r="D175" s="55"/>
      <c r="E175" s="97"/>
      <c r="F175" s="25"/>
      <c r="G175" s="5"/>
    </row>
    <row r="176" spans="1:7" ht="14.25" customHeight="1" x14ac:dyDescent="0.2">
      <c r="A176" s="52" t="s">
        <v>260</v>
      </c>
      <c r="B176" s="61" t="str">
        <f>IF($E$5=1,"Do not Use - Start New Spreadsheet","4th Quarter")</f>
        <v>4th Quarter</v>
      </c>
      <c r="C176" s="58" t="s">
        <v>195</v>
      </c>
      <c r="D176" s="59"/>
      <c r="E176" s="97"/>
      <c r="F176" s="25"/>
      <c r="G176" s="5"/>
    </row>
    <row r="177" spans="1:7" ht="14.25" customHeight="1" x14ac:dyDescent="0.2">
      <c r="A177" s="54" t="s">
        <v>4</v>
      </c>
      <c r="B177" s="179"/>
      <c r="C177" s="179"/>
      <c r="D177" s="179"/>
      <c r="E177" s="179"/>
      <c r="F177" s="25"/>
      <c r="G177" s="5"/>
    </row>
    <row r="178" spans="1:7" ht="75" customHeight="1" x14ac:dyDescent="0.2">
      <c r="A178" s="31" t="s">
        <v>261</v>
      </c>
      <c r="B178" s="204" t="s">
        <v>262</v>
      </c>
      <c r="C178" s="204"/>
      <c r="D178" s="204"/>
      <c r="E178" s="204"/>
      <c r="F178" s="25"/>
      <c r="G178" s="5"/>
    </row>
    <row r="179" spans="1:7" ht="14.25" customHeight="1" x14ac:dyDescent="0.2">
      <c r="A179" s="52" t="s">
        <v>263</v>
      </c>
      <c r="B179" s="60" t="s">
        <v>252</v>
      </c>
      <c r="C179" s="56" t="s">
        <v>253</v>
      </c>
      <c r="D179" s="57" t="s">
        <v>254</v>
      </c>
      <c r="E179" s="32"/>
      <c r="F179" s="25"/>
      <c r="G179" s="5"/>
    </row>
    <row r="180" spans="1:7" ht="14.25" customHeight="1" x14ac:dyDescent="0.2">
      <c r="A180" s="52" t="s">
        <v>263</v>
      </c>
      <c r="B180" s="61" t="str">
        <f>IF($E$5=1,"1st Month","1st Quarter")</f>
        <v>1st Quarter</v>
      </c>
      <c r="C180" s="44" t="s">
        <v>195</v>
      </c>
      <c r="D180" s="55"/>
      <c r="E180" s="97"/>
      <c r="F180" s="25"/>
      <c r="G180" s="5"/>
    </row>
    <row r="181" spans="1:7" ht="14.25" customHeight="1" x14ac:dyDescent="0.2">
      <c r="A181" s="52" t="s">
        <v>263</v>
      </c>
      <c r="B181" s="61" t="str">
        <f>IF($E$5=1,"2nd Month","2nd Quarter")</f>
        <v>2nd Quarter</v>
      </c>
      <c r="C181" s="44" t="s">
        <v>195</v>
      </c>
      <c r="D181" s="55"/>
      <c r="E181" s="97"/>
      <c r="F181" s="25"/>
      <c r="G181" s="5"/>
    </row>
    <row r="182" spans="1:7" ht="14.25" customHeight="1" x14ac:dyDescent="0.2">
      <c r="A182" s="52" t="s">
        <v>263</v>
      </c>
      <c r="B182" s="61" t="str">
        <f>IF($E$5=1,"3rd Month","3rd Quarter")</f>
        <v>3rd Quarter</v>
      </c>
      <c r="C182" s="44" t="s">
        <v>195</v>
      </c>
      <c r="D182" s="55"/>
      <c r="E182" s="97"/>
      <c r="F182" s="25"/>
      <c r="G182" s="5"/>
    </row>
    <row r="183" spans="1:7" ht="14.25" customHeight="1" x14ac:dyDescent="0.2">
      <c r="A183" s="52" t="s">
        <v>263</v>
      </c>
      <c r="B183" s="61" t="str">
        <f>IF($E$5=1,"Do not Use - Start New Spreadsheet","4th Quarter")</f>
        <v>4th Quarter</v>
      </c>
      <c r="C183" s="58" t="s">
        <v>195</v>
      </c>
      <c r="D183" s="59"/>
      <c r="E183" s="97"/>
      <c r="F183" s="25"/>
      <c r="G183" s="5"/>
    </row>
    <row r="184" spans="1:7" ht="14.25" customHeight="1" x14ac:dyDescent="0.2">
      <c r="A184" s="54" t="s">
        <v>4</v>
      </c>
      <c r="B184" s="33"/>
      <c r="C184" s="179"/>
      <c r="D184" s="179"/>
      <c r="E184" s="179"/>
      <c r="F184" s="25"/>
      <c r="G184" s="5"/>
    </row>
    <row r="185" spans="1:7" ht="14.25" customHeight="1" x14ac:dyDescent="0.2">
      <c r="A185" s="54" t="s">
        <v>4</v>
      </c>
      <c r="B185" s="179"/>
      <c r="C185" s="179"/>
      <c r="D185" s="179"/>
      <c r="E185" s="179"/>
      <c r="F185" s="25"/>
      <c r="G185" s="5"/>
    </row>
    <row r="186" spans="1:7" ht="57" customHeight="1" x14ac:dyDescent="0.2">
      <c r="A186" s="31" t="s">
        <v>264</v>
      </c>
      <c r="B186" s="204" t="s">
        <v>265</v>
      </c>
      <c r="C186" s="204"/>
      <c r="D186" s="204"/>
      <c r="E186" s="204"/>
      <c r="F186" s="25"/>
      <c r="G186" s="5"/>
    </row>
    <row r="187" spans="1:7" ht="14.25" customHeight="1" x14ac:dyDescent="0.2">
      <c r="A187" s="52" t="s">
        <v>266</v>
      </c>
      <c r="B187" s="60" t="s">
        <v>252</v>
      </c>
      <c r="C187" s="56" t="s">
        <v>253</v>
      </c>
      <c r="D187" s="57" t="s">
        <v>254</v>
      </c>
      <c r="E187" s="32"/>
      <c r="F187" s="25"/>
      <c r="G187" s="5"/>
    </row>
    <row r="188" spans="1:7" ht="14.25" customHeight="1" x14ac:dyDescent="0.2">
      <c r="A188" s="52" t="s">
        <v>266</v>
      </c>
      <c r="B188" s="61" t="str">
        <f>IF($E$5=1,"1st Month","1st Quarter")</f>
        <v>1st Quarter</v>
      </c>
      <c r="C188" s="44" t="s">
        <v>195</v>
      </c>
      <c r="D188" s="55"/>
      <c r="E188" s="97"/>
      <c r="F188" s="25"/>
      <c r="G188" s="5"/>
    </row>
    <row r="189" spans="1:7" ht="14.25" customHeight="1" x14ac:dyDescent="0.2">
      <c r="A189" s="52" t="s">
        <v>266</v>
      </c>
      <c r="B189" s="61" t="str">
        <f>IF($E$5=1,"2nd Month","2nd Quarter")</f>
        <v>2nd Quarter</v>
      </c>
      <c r="C189" s="44" t="s">
        <v>195</v>
      </c>
      <c r="D189" s="55"/>
      <c r="E189" s="97"/>
      <c r="F189" s="25"/>
      <c r="G189" s="5"/>
    </row>
    <row r="190" spans="1:7" ht="14.25" customHeight="1" x14ac:dyDescent="0.2">
      <c r="A190" s="52" t="s">
        <v>266</v>
      </c>
      <c r="B190" s="61" t="str">
        <f>IF($E$5=1,"3rd Month","3rd Quarter")</f>
        <v>3rd Quarter</v>
      </c>
      <c r="C190" s="44" t="s">
        <v>195</v>
      </c>
      <c r="D190" s="55"/>
      <c r="E190" s="97"/>
      <c r="F190" s="25"/>
      <c r="G190" s="5"/>
    </row>
    <row r="191" spans="1:7" ht="14.25" customHeight="1" x14ac:dyDescent="0.2">
      <c r="A191" s="52" t="s">
        <v>266</v>
      </c>
      <c r="B191" s="61" t="str">
        <f>IF($E$5=1,"Do not Use - Start New Spreadsheet","4th Quarter")</f>
        <v>4th Quarter</v>
      </c>
      <c r="C191" s="58" t="s">
        <v>195</v>
      </c>
      <c r="D191" s="59"/>
      <c r="E191" s="97"/>
      <c r="F191" s="25"/>
      <c r="G191" s="5"/>
    </row>
    <row r="192" spans="1:7" ht="14.25" customHeight="1" x14ac:dyDescent="0.2">
      <c r="A192" s="54" t="s">
        <v>4</v>
      </c>
      <c r="B192" s="179"/>
      <c r="C192" s="179"/>
      <c r="D192" s="179"/>
      <c r="E192" s="179"/>
      <c r="F192" s="25"/>
      <c r="G192" s="5"/>
    </row>
    <row r="193" spans="1:7" ht="94.5" customHeight="1" x14ac:dyDescent="0.2">
      <c r="A193" s="31" t="s">
        <v>267</v>
      </c>
      <c r="B193" s="232" t="s">
        <v>268</v>
      </c>
      <c r="C193" s="232"/>
      <c r="D193" s="232"/>
      <c r="E193" s="232"/>
      <c r="F193" s="25"/>
      <c r="G193" s="5"/>
    </row>
    <row r="194" spans="1:7" ht="14.25" customHeight="1" x14ac:dyDescent="0.2">
      <c r="A194" s="52" t="s">
        <v>269</v>
      </c>
      <c r="B194" s="60" t="s">
        <v>252</v>
      </c>
      <c r="C194" s="56" t="s">
        <v>253</v>
      </c>
      <c r="D194" s="57" t="s">
        <v>254</v>
      </c>
      <c r="E194" s="32"/>
      <c r="F194" s="25"/>
      <c r="G194" s="5"/>
    </row>
    <row r="195" spans="1:7" ht="14.25" customHeight="1" x14ac:dyDescent="0.2">
      <c r="A195" s="52" t="s">
        <v>269</v>
      </c>
      <c r="B195" s="61" t="str">
        <f>IF($E$5=1,"1st Month","1st Quarter")</f>
        <v>1st Quarter</v>
      </c>
      <c r="C195" s="44" t="s">
        <v>195</v>
      </c>
      <c r="D195" s="55"/>
      <c r="E195" s="97"/>
      <c r="F195" s="25"/>
      <c r="G195" s="5"/>
    </row>
    <row r="196" spans="1:7" ht="14.25" customHeight="1" x14ac:dyDescent="0.2">
      <c r="A196" s="52" t="s">
        <v>269</v>
      </c>
      <c r="B196" s="61" t="str">
        <f>IF($E$5=1,"2nd Month","2nd Quarter")</f>
        <v>2nd Quarter</v>
      </c>
      <c r="C196" s="44" t="s">
        <v>195</v>
      </c>
      <c r="D196" s="55"/>
      <c r="E196" s="97"/>
      <c r="F196" s="25"/>
      <c r="G196" s="5"/>
    </row>
    <row r="197" spans="1:7" ht="14.25" customHeight="1" x14ac:dyDescent="0.2">
      <c r="A197" s="52" t="s">
        <v>269</v>
      </c>
      <c r="B197" s="61" t="str">
        <f>IF($E$5=1,"3rd Month","3rd Quarter")</f>
        <v>3rd Quarter</v>
      </c>
      <c r="C197" s="44" t="s">
        <v>195</v>
      </c>
      <c r="D197" s="55"/>
      <c r="E197" s="97"/>
      <c r="F197" s="25"/>
      <c r="G197" s="5"/>
    </row>
    <row r="198" spans="1:7" ht="14.25" customHeight="1" x14ac:dyDescent="0.2">
      <c r="A198" s="52" t="s">
        <v>269</v>
      </c>
      <c r="B198" s="61" t="str">
        <f>IF($E$5=1,"Do not Use - Start New Spreadsheet","4th Quarter")</f>
        <v>4th Quarter</v>
      </c>
      <c r="C198" s="58" t="s">
        <v>195</v>
      </c>
      <c r="D198" s="59"/>
      <c r="E198" s="97"/>
      <c r="F198" s="25"/>
      <c r="G198" s="5"/>
    </row>
    <row r="199" spans="1:7" ht="14.25" customHeight="1" x14ac:dyDescent="0.2">
      <c r="A199" s="54" t="s">
        <v>4</v>
      </c>
      <c r="B199" s="179"/>
      <c r="C199" s="179"/>
      <c r="D199" s="179"/>
      <c r="E199" s="179"/>
      <c r="F199" s="25"/>
      <c r="G199" s="5"/>
    </row>
    <row r="200" spans="1:7" ht="14.25" customHeight="1" x14ac:dyDescent="0.2">
      <c r="A200" s="45" t="s">
        <v>270</v>
      </c>
      <c r="B200" s="21"/>
      <c r="C200" s="21"/>
      <c r="D200" s="21"/>
      <c r="E200" s="21"/>
      <c r="F200" s="27"/>
      <c r="G200" s="5"/>
    </row>
    <row r="201" spans="1:7" ht="27" customHeight="1" x14ac:dyDescent="0.2">
      <c r="A201" s="229" t="str">
        <f>CONCATENATE("I hereby certify that I have read the financial statements and supplementary information of ", $A$4," supplied within this form, and to the best of my knowledge and belief, the same are complete and accurate.")</f>
        <v>I hereby certify that I have read the financial statements and supplementary information of [ENTER BORROWER LEGAL NAME HERE] supplied within this form, and to the best of my knowledge and belief, the same are complete and accurate.</v>
      </c>
      <c r="B201" s="230"/>
      <c r="C201" s="230"/>
      <c r="D201" s="230"/>
      <c r="E201" s="230"/>
      <c r="F201" s="231"/>
      <c r="G201" s="5"/>
    </row>
    <row r="202" spans="1:7" ht="14.25" customHeight="1" x14ac:dyDescent="0.2">
      <c r="A202" s="233" t="s">
        <v>271</v>
      </c>
      <c r="B202" s="234"/>
      <c r="C202" s="234"/>
      <c r="D202" s="234"/>
      <c r="E202" s="234"/>
      <c r="F202" s="235"/>
      <c r="G202" s="5"/>
    </row>
    <row r="203" spans="1:7" ht="14.25" customHeight="1" thickBot="1" x14ac:dyDescent="0.25">
      <c r="A203" s="236"/>
      <c r="B203" s="237"/>
      <c r="C203" s="237"/>
      <c r="D203" s="237"/>
      <c r="E203" s="237"/>
      <c r="F203" s="238"/>
      <c r="G203" s="5"/>
    </row>
    <row r="204" spans="1:7" ht="14.25" customHeight="1" x14ac:dyDescent="0.2">
      <c r="A204" s="223" t="s">
        <v>272</v>
      </c>
      <c r="B204" s="224"/>
      <c r="C204" s="224"/>
      <c r="D204" s="224"/>
      <c r="E204" s="224"/>
      <c r="F204" s="225"/>
      <c r="G204" s="5"/>
    </row>
    <row r="205" spans="1:7" ht="14.25" customHeight="1" thickBot="1" x14ac:dyDescent="0.25">
      <c r="A205" s="226"/>
      <c r="B205" s="227"/>
      <c r="C205" s="227"/>
      <c r="D205" s="227"/>
      <c r="E205" s="227"/>
      <c r="F205" s="228"/>
      <c r="G205" s="5"/>
    </row>
    <row r="206" spans="1:7" ht="18" thickBot="1" x14ac:dyDescent="0.35">
      <c r="A206" s="46" t="s">
        <v>273</v>
      </c>
      <c r="G206" s="5"/>
    </row>
    <row r="207" spans="1:7" ht="14.25" customHeight="1" thickTop="1" x14ac:dyDescent="0.2">
      <c r="A207" s="28" t="s">
        <v>274</v>
      </c>
      <c r="G207" s="5"/>
    </row>
    <row r="208" spans="1:7" ht="14.25" customHeight="1" x14ac:dyDescent="0.2">
      <c r="A208" s="28" t="s">
        <v>275</v>
      </c>
      <c r="G208" s="5"/>
    </row>
    <row r="209" spans="1:8" ht="14.25" customHeight="1" x14ac:dyDescent="0.2">
      <c r="A209" s="28" t="s">
        <v>276</v>
      </c>
      <c r="G209" s="5"/>
    </row>
    <row r="210" spans="1:8" ht="14.25" customHeight="1" x14ac:dyDescent="0.2">
      <c r="A210" s="28" t="s">
        <v>277</v>
      </c>
      <c r="G210" s="5"/>
    </row>
    <row r="211" spans="1:8" ht="14.25" customHeight="1" x14ac:dyDescent="0.2">
      <c r="A211" s="28" t="s">
        <v>278</v>
      </c>
      <c r="G211" s="5"/>
    </row>
    <row r="212" spans="1:8" ht="14.25" customHeight="1" x14ac:dyDescent="0.2">
      <c r="A212" s="29" t="s">
        <v>279</v>
      </c>
      <c r="G212" s="5"/>
    </row>
    <row r="213" spans="1:8" ht="17.25" x14ac:dyDescent="0.3">
      <c r="A213" s="146" t="s">
        <v>280</v>
      </c>
      <c r="B213" s="146"/>
      <c r="G213" s="5"/>
    </row>
    <row r="214" spans="1:8" ht="14.25" customHeight="1" x14ac:dyDescent="0.2">
      <c r="A214" s="98" t="s">
        <v>280</v>
      </c>
      <c r="B214" s="145" t="s">
        <v>153</v>
      </c>
      <c r="C214" s="138" t="s">
        <v>281</v>
      </c>
      <c r="D214" s="138" t="s">
        <v>282</v>
      </c>
      <c r="E214" s="138" t="s">
        <v>283</v>
      </c>
      <c r="F214" s="138" t="s">
        <v>284</v>
      </c>
      <c r="G214" s="5"/>
    </row>
    <row r="215" spans="1:8" ht="14.25" customHeight="1" x14ac:dyDescent="0.2">
      <c r="A215" s="99" t="s">
        <v>147</v>
      </c>
      <c r="B215" s="100" t="s">
        <v>153</v>
      </c>
      <c r="C215" s="101"/>
      <c r="D215" s="101"/>
      <c r="E215" s="101"/>
      <c r="F215" s="101"/>
      <c r="G215" s="5"/>
    </row>
    <row r="216" spans="1:8" ht="14.25" customHeight="1" x14ac:dyDescent="0.2">
      <c r="A216" s="102" t="s">
        <v>285</v>
      </c>
      <c r="B216" s="103" t="s">
        <v>153</v>
      </c>
      <c r="C216" s="186" t="str">
        <f>IF((C17+C18=C19),"Yes","No")</f>
        <v>Yes</v>
      </c>
      <c r="D216" s="186" t="str">
        <f t="shared" ref="D216:F216" si="8">IF((D17+D18=D19),"Yes","No")</f>
        <v>Yes</v>
      </c>
      <c r="E216" s="186" t="str">
        <f t="shared" si="8"/>
        <v>Yes</v>
      </c>
      <c r="F216" s="186" t="str">
        <f t="shared" si="8"/>
        <v>Yes</v>
      </c>
      <c r="G216" s="5"/>
    </row>
    <row r="217" spans="1:8" ht="14.25" customHeight="1" x14ac:dyDescent="0.2">
      <c r="A217" s="102" t="s">
        <v>286</v>
      </c>
      <c r="B217" s="103" t="s">
        <v>153</v>
      </c>
      <c r="C217" s="186" t="str">
        <f>IF((C16+C19+C20+C21=C22),"Yes","No")</f>
        <v>Yes</v>
      </c>
      <c r="D217" s="186" t="str">
        <f t="shared" ref="D217:F217" si="9">IF((D16+D19+D20+D21=D22),"Yes","No")</f>
        <v>Yes</v>
      </c>
      <c r="E217" s="186" t="str">
        <f t="shared" si="9"/>
        <v>Yes</v>
      </c>
      <c r="F217" s="186" t="str">
        <f t="shared" si="9"/>
        <v>Yes</v>
      </c>
      <c r="G217" s="5"/>
      <c r="H217" s="15"/>
    </row>
    <row r="218" spans="1:8" ht="14.25" customHeight="1" x14ac:dyDescent="0.2">
      <c r="A218" s="102" t="s">
        <v>287</v>
      </c>
      <c r="B218" s="103" t="s">
        <v>153</v>
      </c>
      <c r="C218" s="186" t="str">
        <f>IF((C22+C23+C24+C25+C26+C29+C30+C31=C32),"Yes","No")</f>
        <v>Yes</v>
      </c>
      <c r="D218" s="186" t="str">
        <f t="shared" ref="D218:F218" si="10">IF((D22+D23+D24+D25+D26+D29+D30+D31=D32),"Yes","No")</f>
        <v>Yes</v>
      </c>
      <c r="E218" s="186" t="str">
        <f t="shared" si="10"/>
        <v>Yes</v>
      </c>
      <c r="F218" s="186" t="str">
        <f t="shared" si="10"/>
        <v>Yes</v>
      </c>
      <c r="G218" s="5"/>
    </row>
    <row r="219" spans="1:8" ht="14.25" customHeight="1" x14ac:dyDescent="0.2">
      <c r="A219" s="102" t="s">
        <v>288</v>
      </c>
      <c r="B219" s="103" t="s">
        <v>153</v>
      </c>
      <c r="C219" s="186" t="str">
        <f>IF((C33+C34+C35+C36+C37=C38),"Yes","No")</f>
        <v>Yes</v>
      </c>
      <c r="D219" s="186" t="str">
        <f t="shared" ref="D219:F219" si="11">IF((D33+D34+D35+D36+D37=D38),"Yes","No")</f>
        <v>Yes</v>
      </c>
      <c r="E219" s="186" t="str">
        <f t="shared" si="11"/>
        <v>Yes</v>
      </c>
      <c r="F219" s="186" t="str">
        <f t="shared" si="11"/>
        <v>Yes</v>
      </c>
      <c r="G219" s="5"/>
    </row>
    <row r="220" spans="1:8" ht="14.25" customHeight="1" x14ac:dyDescent="0.2">
      <c r="A220" s="102" t="s">
        <v>289</v>
      </c>
      <c r="B220" s="103" t="s">
        <v>153</v>
      </c>
      <c r="C220" s="186" t="str">
        <f>IF((C39+C40+C41=C42),"Yes","No")</f>
        <v>Yes</v>
      </c>
      <c r="D220" s="186" t="str">
        <f t="shared" ref="D220:F220" si="12">IF((D39+D40+D41=D42),"Yes","No")</f>
        <v>Yes</v>
      </c>
      <c r="E220" s="186" t="str">
        <f t="shared" si="12"/>
        <v>Yes</v>
      </c>
      <c r="F220" s="186" t="str">
        <f t="shared" si="12"/>
        <v>Yes</v>
      </c>
      <c r="G220" s="5"/>
    </row>
    <row r="221" spans="1:8" ht="14.25" customHeight="1" x14ac:dyDescent="0.2">
      <c r="A221" s="102" t="s">
        <v>290</v>
      </c>
      <c r="B221" s="103" t="s">
        <v>153</v>
      </c>
      <c r="C221" s="186" t="str">
        <f>IF((C38+C42=C43),"Yes","No")</f>
        <v>Yes</v>
      </c>
      <c r="D221" s="186" t="str">
        <f t="shared" ref="D221:F221" si="13">IF((D38+D42=D43),"Yes","No")</f>
        <v>Yes</v>
      </c>
      <c r="E221" s="186" t="str">
        <f t="shared" si="13"/>
        <v>Yes</v>
      </c>
      <c r="F221" s="186" t="str">
        <f t="shared" si="13"/>
        <v>Yes</v>
      </c>
      <c r="G221" s="5"/>
    </row>
    <row r="222" spans="1:8" ht="14.25" customHeight="1" x14ac:dyDescent="0.2">
      <c r="A222" s="102" t="s">
        <v>291</v>
      </c>
      <c r="B222" s="103" t="s">
        <v>153</v>
      </c>
      <c r="C222" s="186" t="str">
        <f>IF((C44+C45=C46),"Yes","No")</f>
        <v>Yes</v>
      </c>
      <c r="D222" s="186" t="str">
        <f t="shared" ref="D222:F222" si="14">IF((D44+D45=D46),"Yes","No")</f>
        <v>Yes</v>
      </c>
      <c r="E222" s="186" t="str">
        <f t="shared" si="14"/>
        <v>Yes</v>
      </c>
      <c r="F222" s="186" t="str">
        <f t="shared" si="14"/>
        <v>Yes</v>
      </c>
      <c r="G222" s="5"/>
    </row>
    <row r="223" spans="1:8" ht="14.25" customHeight="1" x14ac:dyDescent="0.2">
      <c r="A223" s="102" t="s">
        <v>292</v>
      </c>
      <c r="B223" s="103" t="s">
        <v>153</v>
      </c>
      <c r="C223" s="186" t="str">
        <f>IF((C43+C46=C47),"Yes","No")</f>
        <v>Yes</v>
      </c>
      <c r="D223" s="186" t="str">
        <f t="shared" ref="D223:F223" si="15">IF((D43+D46=D47),"Yes","No")</f>
        <v>Yes</v>
      </c>
      <c r="E223" s="186" t="str">
        <f t="shared" si="15"/>
        <v>Yes</v>
      </c>
      <c r="F223" s="186" t="str">
        <f t="shared" si="15"/>
        <v>Yes</v>
      </c>
      <c r="G223" s="5"/>
    </row>
    <row r="224" spans="1:8" ht="14.25" customHeight="1" x14ac:dyDescent="0.2">
      <c r="A224" s="102" t="s">
        <v>293</v>
      </c>
      <c r="B224" s="103" t="s">
        <v>153</v>
      </c>
      <c r="C224" s="186" t="str">
        <f>IF((C32=C47),"Yes","No")</f>
        <v>Yes</v>
      </c>
      <c r="D224" s="186" t="str">
        <f t="shared" ref="D224:F224" si="16">IF((D32=D47),"Yes","No")</f>
        <v>Yes</v>
      </c>
      <c r="E224" s="186" t="str">
        <f t="shared" si="16"/>
        <v>Yes</v>
      </c>
      <c r="F224" s="186" t="str">
        <f t="shared" si="16"/>
        <v>Yes</v>
      </c>
    </row>
    <row r="225" spans="1:8" ht="14.25" customHeight="1" x14ac:dyDescent="0.2">
      <c r="A225" s="104" t="s">
        <v>171</v>
      </c>
      <c r="B225" s="105" t="s">
        <v>153</v>
      </c>
      <c r="C225" s="106"/>
      <c r="D225" s="106"/>
      <c r="E225" s="106"/>
      <c r="F225" s="106"/>
    </row>
    <row r="226" spans="1:8" ht="14.25" customHeight="1" x14ac:dyDescent="0.2">
      <c r="A226" s="102" t="s">
        <v>294</v>
      </c>
      <c r="B226" s="103" t="s">
        <v>153</v>
      </c>
      <c r="C226" s="186" t="str">
        <f>IF((C49+C50=C51),"Yes","No")</f>
        <v>Yes</v>
      </c>
      <c r="D226" s="186" t="str">
        <f t="shared" ref="D226:F226" si="17">IF((D49+D50=D51),"Yes","No")</f>
        <v>Yes</v>
      </c>
      <c r="E226" s="186" t="str">
        <f t="shared" si="17"/>
        <v>Yes</v>
      </c>
      <c r="F226" s="186" t="str">
        <f t="shared" si="17"/>
        <v>Yes</v>
      </c>
      <c r="H226" s="15"/>
    </row>
    <row r="227" spans="1:8" ht="14.25" customHeight="1" x14ac:dyDescent="0.2">
      <c r="A227" s="102" t="s">
        <v>295</v>
      </c>
      <c r="B227" s="107" t="s">
        <v>153</v>
      </c>
      <c r="C227" s="186" t="str">
        <f>IF((C51+C52+C54=C55),"Yes","No")</f>
        <v>Yes</v>
      </c>
      <c r="D227" s="186" t="str">
        <f t="shared" ref="D227:F227" si="18">IF((D51+D52+D54=D55),"Yes","No")</f>
        <v>Yes</v>
      </c>
      <c r="E227" s="186" t="str">
        <f t="shared" si="18"/>
        <v>Yes</v>
      </c>
      <c r="F227" s="186" t="str">
        <f t="shared" si="18"/>
        <v>Yes</v>
      </c>
    </row>
    <row r="228" spans="1:8" ht="14.25" customHeight="1" x14ac:dyDescent="0.2">
      <c r="A228" s="108" t="s">
        <v>296</v>
      </c>
      <c r="B228" s="107" t="s">
        <v>153</v>
      </c>
      <c r="C228" s="186" t="str">
        <f>IF((C56+C57+C58+C59+C60+C61+C62+C63=C64),"Yes","No")</f>
        <v>Yes</v>
      </c>
      <c r="D228" s="186" t="str">
        <f t="shared" ref="D228:F228" si="19">IF((D56+D57+D58+D59+D60+D61+D62+D63=D64),"Yes","No")</f>
        <v>Yes</v>
      </c>
      <c r="E228" s="186" t="str">
        <f t="shared" si="19"/>
        <v>Yes</v>
      </c>
      <c r="F228" s="186" t="str">
        <f t="shared" si="19"/>
        <v>Yes</v>
      </c>
    </row>
    <row r="229" spans="1:8" ht="14.25" customHeight="1" x14ac:dyDescent="0.2">
      <c r="A229" s="102" t="s">
        <v>297</v>
      </c>
      <c r="B229" s="107" t="s">
        <v>153</v>
      </c>
      <c r="C229" s="186" t="str">
        <f>IF((C65+C66+C67+C68=C69),"Yes","No")</f>
        <v>Yes</v>
      </c>
      <c r="D229" s="186" t="str">
        <f t="shared" ref="D229:F229" si="20">IF((D65+D66+D67+D68=D69),"Yes","No")</f>
        <v>Yes</v>
      </c>
      <c r="E229" s="186" t="str">
        <f t="shared" si="20"/>
        <v>Yes</v>
      </c>
      <c r="F229" s="186" t="str">
        <f t="shared" si="20"/>
        <v>Yes</v>
      </c>
      <c r="H229" s="15"/>
    </row>
    <row r="230" spans="1:8" ht="14.25" customHeight="1" x14ac:dyDescent="0.2">
      <c r="A230" s="102" t="s">
        <v>298</v>
      </c>
      <c r="B230" s="107" t="s">
        <v>153</v>
      </c>
      <c r="C230" s="186" t="str">
        <f>IF((C69+C70+C71+C72=C73),"Yes","No")</f>
        <v>Yes</v>
      </c>
      <c r="D230" s="186" t="str">
        <f t="shared" ref="D230:F230" si="21">IF((D69+D70+D71+D72=D73),"Yes","No")</f>
        <v>Yes</v>
      </c>
      <c r="E230" s="186" t="str">
        <f t="shared" si="21"/>
        <v>Yes</v>
      </c>
      <c r="F230" s="186" t="str">
        <f t="shared" si="21"/>
        <v>Yes</v>
      </c>
    </row>
    <row r="231" spans="1:8" ht="14.25" customHeight="1" x14ac:dyDescent="0.2">
      <c r="A231" s="102" t="s">
        <v>299</v>
      </c>
      <c r="B231" s="107" t="s">
        <v>153</v>
      </c>
      <c r="C231" s="186" t="str">
        <f>IF((C89+C90+C91+C92+C93=C49),"Yes","No")</f>
        <v>Yes</v>
      </c>
      <c r="D231" s="186" t="str">
        <f t="shared" ref="D231:F231" si="22">IF((D89+D90+D91+D92+D93=D49),"Yes","No")</f>
        <v>Yes</v>
      </c>
      <c r="E231" s="186" t="str">
        <f t="shared" si="22"/>
        <v>Yes</v>
      </c>
      <c r="F231" s="186" t="str">
        <f t="shared" si="22"/>
        <v>Yes</v>
      </c>
    </row>
    <row r="232" spans="1:8" ht="14.25" customHeight="1" x14ac:dyDescent="0.2">
      <c r="A232" s="104" t="s">
        <v>300</v>
      </c>
      <c r="B232" s="105" t="s">
        <v>153</v>
      </c>
      <c r="C232" s="109"/>
      <c r="D232" s="109"/>
      <c r="E232" s="109"/>
      <c r="F232" s="109"/>
    </row>
    <row r="233" spans="1:8" ht="14.25" customHeight="1" x14ac:dyDescent="0.2">
      <c r="A233" s="102" t="s">
        <v>301</v>
      </c>
      <c r="B233" s="103" t="s">
        <v>153</v>
      </c>
      <c r="C233" s="186" t="str">
        <f>IF(C53&lt;=C55,"Yes","No")</f>
        <v>Yes</v>
      </c>
      <c r="D233" s="186" t="str">
        <f>IF(D53&lt;=D55,"Yes","No")</f>
        <v>Yes</v>
      </c>
      <c r="E233" s="186" t="str">
        <f>IF(E53&lt;=E55,"Yes","No")</f>
        <v>Yes</v>
      </c>
      <c r="F233" s="186" t="str">
        <f>IF(F53&lt;=F55,"Yes","No")</f>
        <v>Yes</v>
      </c>
    </row>
    <row r="234" spans="1:8" ht="14.25" customHeight="1" x14ac:dyDescent="0.2">
      <c r="A234" s="102" t="s">
        <v>302</v>
      </c>
      <c r="B234" s="103" t="s">
        <v>153</v>
      </c>
      <c r="C234" s="186" t="str">
        <f>IF(C55-C64+C66+C67+C68=C69,"Yes","No")</f>
        <v>Yes</v>
      </c>
      <c r="D234" s="186" t="str">
        <f>IF(D55-D64+D66+D67+D68=D69,"Yes","No")</f>
        <v>Yes</v>
      </c>
      <c r="E234" s="186" t="str">
        <f>IF(E55-E64+E66+E67+E68=E69,"Yes","No")</f>
        <v>Yes</v>
      </c>
      <c r="F234" s="186" t="str">
        <f>IF(F55-F64+F66+F67+F68=F69,"Yes","No")</f>
        <v>Yes</v>
      </c>
    </row>
    <row r="235" spans="1:8" ht="14.25" customHeight="1" x14ac:dyDescent="0.2">
      <c r="A235" s="108" t="s">
        <v>303</v>
      </c>
      <c r="B235" s="103" t="s">
        <v>153</v>
      </c>
      <c r="C235" s="186" t="str">
        <f>IF(C56+C57+C58+C59+C60+C61+C62&lt;=C64,"Yes","No")</f>
        <v>Yes</v>
      </c>
      <c r="D235" s="186" t="str">
        <f>IF(D56+D57+D58+D59+D60+D61+D62&lt;=D64,"Yes","No")</f>
        <v>Yes</v>
      </c>
      <c r="E235" s="186" t="str">
        <f>IF(E56+E57+E58+E59+E60+E61+E62&lt;=E64,"Yes","No")</f>
        <v>Yes</v>
      </c>
      <c r="F235" s="186" t="str">
        <f>IF(F56+F57+F58+F59+F60+F61+F62&lt;=F64,"Yes","No")</f>
        <v>Yes</v>
      </c>
    </row>
    <row r="236" spans="1:8" ht="14.25" customHeight="1" x14ac:dyDescent="0.2">
      <c r="A236" s="102" t="s">
        <v>304</v>
      </c>
      <c r="B236" s="103" t="s">
        <v>153</v>
      </c>
      <c r="C236" s="186" t="str">
        <f>IF(C16+C19+C20+C21&lt;=C22,"Yes","No")</f>
        <v>Yes</v>
      </c>
      <c r="D236" s="186" t="str">
        <f t="shared" ref="D236:F236" si="23">IF(D16+D19+D20+D21&lt;=D22,"Yes","No")</f>
        <v>Yes</v>
      </c>
      <c r="E236" s="186" t="str">
        <f t="shared" si="23"/>
        <v>Yes</v>
      </c>
      <c r="F236" s="186" t="str">
        <f t="shared" si="23"/>
        <v>Yes</v>
      </c>
    </row>
    <row r="237" spans="1:8" ht="14.25" customHeight="1" x14ac:dyDescent="0.2">
      <c r="A237" s="102" t="s">
        <v>305</v>
      </c>
      <c r="B237" s="103" t="s">
        <v>153</v>
      </c>
      <c r="C237" s="186" t="str">
        <f>IF(C22+C25+C29&lt;=C32,"Yes","No")</f>
        <v>Yes</v>
      </c>
      <c r="D237" s="186" t="str">
        <f>IF(D22+D25+D29&lt;=D32,"Yes","No")</f>
        <v>Yes</v>
      </c>
      <c r="E237" s="186" t="str">
        <f>IF(E22+E25+E29&lt;=E32,"Yes","No")</f>
        <v>Yes</v>
      </c>
      <c r="F237" s="186" t="str">
        <f>IF(F22+F25+F29&lt;=F32,"Yes","No")</f>
        <v>Yes</v>
      </c>
    </row>
    <row r="238" spans="1:8" ht="14.25" customHeight="1" x14ac:dyDescent="0.2">
      <c r="A238" s="102" t="s">
        <v>306</v>
      </c>
      <c r="B238" s="103" t="s">
        <v>153</v>
      </c>
      <c r="C238" s="186" t="str">
        <f>IF(C32=C43+C44+C45,"Yes","No")</f>
        <v>Yes</v>
      </c>
      <c r="D238" s="186" t="str">
        <f>IF(D32=D43+D44+D45,"Yes","No")</f>
        <v>Yes</v>
      </c>
      <c r="E238" s="186" t="str">
        <f>IF(E32=E43+E44+E45,"Yes","No")</f>
        <v>Yes</v>
      </c>
      <c r="F238" s="186" t="str">
        <f>IF(F32=F43+F44+F45,"Yes","No")</f>
        <v>Yes</v>
      </c>
    </row>
    <row r="239" spans="1:8" ht="14.25" customHeight="1" x14ac:dyDescent="0.2">
      <c r="A239" s="102" t="s">
        <v>307</v>
      </c>
      <c r="B239" s="103" t="s">
        <v>153</v>
      </c>
      <c r="C239" s="186" t="str">
        <f>IF(C33+C34+C35&lt;=C38,"Yes","No")</f>
        <v>Yes</v>
      </c>
      <c r="D239" s="186" t="str">
        <f>IF(D33+D34+D35&lt;=D38,"Yes","No")</f>
        <v>Yes</v>
      </c>
      <c r="E239" s="186" t="str">
        <f>IF(E33+E34+E35&lt;=E38,"Yes","No")</f>
        <v>Yes</v>
      </c>
      <c r="F239" s="186" t="str">
        <f>IF(F33+F34+F35&lt;=F38,"Yes","No")</f>
        <v>Yes</v>
      </c>
    </row>
    <row r="240" spans="1:8" ht="14.25" customHeight="1" x14ac:dyDescent="0.2">
      <c r="A240" s="102" t="s">
        <v>308</v>
      </c>
      <c r="B240" s="103" t="s">
        <v>153</v>
      </c>
      <c r="C240" s="186" t="str">
        <f>IF(C38+C39&lt;=C43,"Yes","No")</f>
        <v>Yes</v>
      </c>
      <c r="D240" s="186" t="str">
        <f>IF(D38+D39&lt;=D43,"Yes","No")</f>
        <v>Yes</v>
      </c>
      <c r="E240" s="186" t="str">
        <f>IF(E38+E39&lt;=E43,"Yes","No")</f>
        <v>Yes</v>
      </c>
      <c r="F240" s="186" t="str">
        <f>IF(F38+F39&lt;=F43,"Yes","No")</f>
        <v>Yes</v>
      </c>
    </row>
    <row r="241" spans="1:6" ht="14.25" customHeight="1" x14ac:dyDescent="0.2">
      <c r="A241" s="108" t="s">
        <v>309</v>
      </c>
      <c r="B241" s="135"/>
      <c r="C241" s="186" t="s">
        <v>14</v>
      </c>
      <c r="D241" s="186" t="s">
        <v>14</v>
      </c>
      <c r="E241" s="186" t="s">
        <v>14</v>
      </c>
      <c r="F241" s="186" t="s">
        <v>14</v>
      </c>
    </row>
    <row r="242" spans="1:6" ht="14.25" customHeight="1" x14ac:dyDescent="0.2">
      <c r="A242" s="108" t="s">
        <v>310</v>
      </c>
      <c r="B242" s="110" t="s">
        <v>153</v>
      </c>
      <c r="C242" s="186" t="str">
        <f>IF(ABS(($B$241+C69+C70+C71+C72)-C46)&lt;=100,"Yes","No")</f>
        <v>Yes</v>
      </c>
      <c r="D242" s="186" t="str">
        <f>IF(ABS(($B$241+D69+D70+D71+D72)-D46)&lt;=100,"Yes","No")</f>
        <v>Yes</v>
      </c>
      <c r="E242" s="186" t="str">
        <f>IF(ABS(($B$241+E69+E70+E71+E72)-E46)&lt;=100,"Yes","No")</f>
        <v>Yes</v>
      </c>
      <c r="F242" s="186" t="str">
        <f>IF(ABS(($B$241+F69+F70+F71+F72)-F46)&lt;=100,"Yes","No")</f>
        <v>Yes</v>
      </c>
    </row>
    <row r="243" spans="1:6" ht="14.25" customHeight="1" x14ac:dyDescent="0.2">
      <c r="A243" s="111" t="s">
        <v>311</v>
      </c>
      <c r="B243" s="112" t="s">
        <v>14</v>
      </c>
      <c r="C243" s="187" t="str">
        <f>IF((C98+C101+C104=0),"-",((C64*(C49/C51))/(C98+C101+C104)))</f>
        <v>-</v>
      </c>
      <c r="D243" s="187" t="str">
        <f>IF((D98+D101+D104 = 0),"-",((D64*(D49/D51))/(D98+D101+D104)))</f>
        <v>-</v>
      </c>
      <c r="E243" s="187" t="str">
        <f>IF((E98+E101+E104 = 0),"-",((E64*(E49/E51))/(E98+E101+E104)))</f>
        <v>-</v>
      </c>
      <c r="F243" s="187" t="str">
        <f>IF((F98+F101+F104 = 0),"-",((F64*(F49/F51))/(F98+F101+F104)))</f>
        <v>-</v>
      </c>
    </row>
  </sheetData>
  <sheetProtection algorithmName="SHA-512" hashValue="q+CiemnRwCrapdoO1clbp+cLO813sqSPunJty3mW3jMdosm3E9Sh3H/liTL2pUECIWTYgsHYIB9fsDr85QgsTQ==" saltValue="TWbtNiNCP3CDQZT3Ybc0LA==" spinCount="100000" sheet="1" objects="1" scenarios="1"/>
  <customSheetViews>
    <customSheetView guid="{E4E19076-FCF3-41B7-9A93-5DEF6F6B0B8C}" hiddenRows="1">
      <selection activeCell="C79" sqref="C79"/>
      <rowBreaks count="4" manualBreakCount="4">
        <brk id="44" max="5" man="1"/>
        <brk id="72" max="5" man="1"/>
        <brk id="105" max="5" man="1"/>
        <brk id="133" max="5" man="1"/>
      </rowBreaks>
      <pageMargins left="0" right="0" top="0" bottom="0" header="0" footer="0"/>
      <printOptions horizontalCentered="1" headings="1"/>
      <pageSetup scale="94" fitToHeight="3" orientation="landscape" r:id="rId1"/>
      <headerFooter alignWithMargins="0">
        <oddFooter>&amp;RPage &amp;P of &amp;N</oddFooter>
      </headerFooter>
    </customSheetView>
  </customSheetViews>
  <mergeCells count="24">
    <mergeCell ref="A204:F205"/>
    <mergeCell ref="B186:E186"/>
    <mergeCell ref="A201:F201"/>
    <mergeCell ref="B157:E157"/>
    <mergeCell ref="B164:E164"/>
    <mergeCell ref="B193:E193"/>
    <mergeCell ref="A202:F202"/>
    <mergeCell ref="A203:F203"/>
    <mergeCell ref="B178:E178"/>
    <mergeCell ref="A2:F2"/>
    <mergeCell ref="A1:F1"/>
    <mergeCell ref="A3:F3"/>
    <mergeCell ref="A4:C4"/>
    <mergeCell ref="D4:F4"/>
    <mergeCell ref="A5:C5"/>
    <mergeCell ref="A10:F10"/>
    <mergeCell ref="A9:F9"/>
    <mergeCell ref="A11:F11"/>
    <mergeCell ref="B171:E171"/>
    <mergeCell ref="A8:F8"/>
    <mergeCell ref="A7:F7"/>
    <mergeCell ref="A13:F13"/>
    <mergeCell ref="A6:F6"/>
    <mergeCell ref="A12:F12"/>
  </mergeCells>
  <phoneticPr fontId="3" type="noConversion"/>
  <conditionalFormatting sqref="C149:F150 A149:A150">
    <cfRule type="expression" dxfId="612" priority="57">
      <formula>$B$147=1</formula>
    </cfRule>
    <cfRule type="expression" dxfId="611" priority="58">
      <formula>$B$147="Please select…"</formula>
    </cfRule>
  </conditionalFormatting>
  <conditionalFormatting sqref="C150:F150 A150">
    <cfRule type="expression" dxfId="610" priority="56">
      <formula>$B$147=2</formula>
    </cfRule>
  </conditionalFormatting>
  <conditionalFormatting sqref="D159:E159">
    <cfRule type="expression" dxfId="609" priority="46">
      <formula>C159&lt;&gt;"Yes"</formula>
    </cfRule>
  </conditionalFormatting>
  <conditionalFormatting sqref="D160:E160">
    <cfRule type="expression" dxfId="608" priority="45">
      <formula>C160&lt;&gt;"Yes"</formula>
    </cfRule>
  </conditionalFormatting>
  <conditionalFormatting sqref="D161:E161">
    <cfRule type="expression" dxfId="607" priority="44">
      <formula>C161&lt;&gt;"Yes"</formula>
    </cfRule>
  </conditionalFormatting>
  <conditionalFormatting sqref="D162:E162">
    <cfRule type="expression" dxfId="606" priority="43">
      <formula>C162&lt;&gt;"Yes"</formula>
    </cfRule>
  </conditionalFormatting>
  <conditionalFormatting sqref="D166:E166">
    <cfRule type="expression" dxfId="605" priority="42">
      <formula>C166&lt;&gt;"Yes"</formula>
    </cfRule>
  </conditionalFormatting>
  <conditionalFormatting sqref="D167:E167">
    <cfRule type="expression" dxfId="604" priority="41">
      <formula>C167&lt;&gt;"Yes"</formula>
    </cfRule>
  </conditionalFormatting>
  <conditionalFormatting sqref="D168:E168">
    <cfRule type="expression" dxfId="603" priority="40">
      <formula>C168&lt;&gt;"Yes"</formula>
    </cfRule>
  </conditionalFormatting>
  <conditionalFormatting sqref="D169:E169">
    <cfRule type="expression" dxfId="602" priority="39">
      <formula>C169&lt;&gt;"Yes"</formula>
    </cfRule>
  </conditionalFormatting>
  <conditionalFormatting sqref="D173:E173">
    <cfRule type="expression" dxfId="601" priority="38">
      <formula>C173&lt;&gt;"Yes"</formula>
    </cfRule>
  </conditionalFormatting>
  <conditionalFormatting sqref="D174:E174">
    <cfRule type="expression" dxfId="600" priority="37">
      <formula>C174&lt;&gt;"Yes"</formula>
    </cfRule>
  </conditionalFormatting>
  <conditionalFormatting sqref="D175:E175">
    <cfRule type="expression" dxfId="599" priority="36">
      <formula>C175&lt;&gt;"Yes"</formula>
    </cfRule>
  </conditionalFormatting>
  <conditionalFormatting sqref="D176:E176">
    <cfRule type="expression" dxfId="598" priority="35">
      <formula>C176&lt;&gt;"Yes"</formula>
    </cfRule>
  </conditionalFormatting>
  <conditionalFormatting sqref="D180:E180">
    <cfRule type="expression" dxfId="597" priority="34">
      <formula>C180&lt;&gt;"Yes"</formula>
    </cfRule>
  </conditionalFormatting>
  <conditionalFormatting sqref="D181:E181">
    <cfRule type="expression" dxfId="596" priority="33">
      <formula>C181&lt;&gt;"Yes"</formula>
    </cfRule>
  </conditionalFormatting>
  <conditionalFormatting sqref="D182:E182">
    <cfRule type="expression" dxfId="595" priority="32">
      <formula>C182&lt;&gt;"Yes"</formula>
    </cfRule>
  </conditionalFormatting>
  <conditionalFormatting sqref="D183:E183">
    <cfRule type="expression" dxfId="594" priority="31">
      <formula>C183&lt;&gt;"Yes"</formula>
    </cfRule>
  </conditionalFormatting>
  <conditionalFormatting sqref="D188:E188">
    <cfRule type="expression" dxfId="593" priority="30">
      <formula>C188&lt;&gt;"Yes"</formula>
    </cfRule>
  </conditionalFormatting>
  <conditionalFormatting sqref="D189:E189">
    <cfRule type="expression" dxfId="592" priority="29">
      <formula>C189&lt;&gt;"Yes"</formula>
    </cfRule>
  </conditionalFormatting>
  <conditionalFormatting sqref="D190:E190">
    <cfRule type="expression" dxfId="591" priority="28">
      <formula>C190&lt;&gt;"Yes"</formula>
    </cfRule>
  </conditionalFormatting>
  <conditionalFormatting sqref="D191:E191">
    <cfRule type="expression" dxfId="590" priority="27">
      <formula>C191&lt;&gt;"Yes"</formula>
    </cfRule>
  </conditionalFormatting>
  <conditionalFormatting sqref="D195:E195">
    <cfRule type="expression" dxfId="589" priority="26">
      <formula>C195&lt;&gt;"Yes"</formula>
    </cfRule>
  </conditionalFormatting>
  <conditionalFormatting sqref="D196:E196">
    <cfRule type="expression" dxfId="588" priority="25">
      <formula>C196&lt;&gt;"Yes"</formula>
    </cfRule>
  </conditionalFormatting>
  <conditionalFormatting sqref="D197:E197">
    <cfRule type="expression" dxfId="587" priority="24">
      <formula>C197&lt;&gt;"Yes"</formula>
    </cfRule>
  </conditionalFormatting>
  <conditionalFormatting sqref="F16:F18">
    <cfRule type="expression" dxfId="586" priority="21">
      <formula>$E$5=2</formula>
    </cfRule>
  </conditionalFormatting>
  <conditionalFormatting sqref="F20:F21">
    <cfRule type="expression" dxfId="585" priority="19">
      <formula>$E$5=2</formula>
    </cfRule>
  </conditionalFormatting>
  <conditionalFormatting sqref="F23:F28">
    <cfRule type="expression" dxfId="584" priority="17">
      <formula>$E$5=1</formula>
    </cfRule>
    <cfRule type="expression" dxfId="583" priority="18">
      <formula>$E$5=2</formula>
    </cfRule>
  </conditionalFormatting>
  <conditionalFormatting sqref="F30:F31 F33:F37">
    <cfRule type="expression" dxfId="582" priority="16">
      <formula>$E$5=2</formula>
    </cfRule>
  </conditionalFormatting>
  <conditionalFormatting sqref="F30:F31 F33:F37 F39:F41">
    <cfRule type="expression" dxfId="581" priority="15">
      <formula>$E$5=1</formula>
    </cfRule>
  </conditionalFormatting>
  <conditionalFormatting sqref="F44:F45 F49:F50 F54 F56:F63 F66:F68">
    <cfRule type="expression" dxfId="580" priority="13">
      <formula>$E$5=1</formula>
    </cfRule>
    <cfRule type="expression" dxfId="579" priority="14">
      <formula>$E$5=2</formula>
    </cfRule>
  </conditionalFormatting>
  <conditionalFormatting sqref="F70:F72 F75 F78 F89:F93 F95:F96 F98:F99 F101:F102 F104:F105 F107:F108 F110:F111 F114:F115 F117:F118 F120:F125 F127">
    <cfRule type="expression" dxfId="578" priority="11">
      <formula>$E$5=1</formula>
    </cfRule>
    <cfRule type="expression" dxfId="577" priority="12">
      <formula>$E$5=2</formula>
    </cfRule>
  </conditionalFormatting>
  <conditionalFormatting sqref="F131:F137">
    <cfRule type="expression" dxfId="576" priority="59">
      <formula>$E$5=1</formula>
    </cfRule>
  </conditionalFormatting>
  <conditionalFormatting sqref="F141:F146">
    <cfRule type="expression" dxfId="575" priority="85">
      <formula>$E$5=1</formula>
    </cfRule>
    <cfRule type="expression" dxfId="574" priority="88">
      <formula>$E$5=2</formula>
    </cfRule>
  </conditionalFormatting>
  <conditionalFormatting sqref="F16:F18 F81:F83 F85 F87">
    <cfRule type="expression" dxfId="573" priority="22">
      <formula>$E$5=1</formula>
    </cfRule>
  </conditionalFormatting>
  <conditionalFormatting sqref="F131:F137 F81:F83 F85 F87 F148:F150">
    <cfRule type="expression" dxfId="572" priority="79">
      <formula>$E$5=2</formula>
    </cfRule>
  </conditionalFormatting>
  <conditionalFormatting sqref="F20:F21 F148:F150">
    <cfRule type="expression" dxfId="571" priority="20">
      <formula>$E$5=1</formula>
    </cfRule>
  </conditionalFormatting>
  <conditionalFormatting sqref="A132:F137">
    <cfRule type="expression" dxfId="570" priority="64">
      <formula>$B$130="Please select…"</formula>
    </cfRule>
    <cfRule type="expression" dxfId="569" priority="67">
      <formula>$B$130=1</formula>
    </cfRule>
  </conditionalFormatting>
  <conditionalFormatting sqref="A133:F137">
    <cfRule type="expression" dxfId="568" priority="68">
      <formula>$B$130=2</formula>
    </cfRule>
  </conditionalFormatting>
  <conditionalFormatting sqref="A134:F137">
    <cfRule type="expression" dxfId="567" priority="71">
      <formula>$B$130=3</formula>
    </cfRule>
  </conditionalFormatting>
  <conditionalFormatting sqref="A135:F137">
    <cfRule type="expression" dxfId="566" priority="73">
      <formula>$B$130=4</formula>
    </cfRule>
  </conditionalFormatting>
  <conditionalFormatting sqref="A136:F137">
    <cfRule type="expression" dxfId="565" priority="75">
      <formula>$B$130=5</formula>
    </cfRule>
  </conditionalFormatting>
  <conditionalFormatting sqref="A137:F137">
    <cfRule type="expression" dxfId="564" priority="77">
      <formula>$B$130=6</formula>
    </cfRule>
  </conditionalFormatting>
  <conditionalFormatting sqref="A145:F146">
    <cfRule type="expression" dxfId="563" priority="84">
      <formula>$B$140=2</formula>
    </cfRule>
  </conditionalFormatting>
  <conditionalFormatting sqref="C162 C169 C176 C183 C191">
    <cfRule type="expression" dxfId="562" priority="3">
      <formula>$E$5=1</formula>
    </cfRule>
  </conditionalFormatting>
  <conditionalFormatting sqref="A143:F146">
    <cfRule type="expression" dxfId="561" priority="8">
      <formula>$B$140="Please select…"</formula>
    </cfRule>
    <cfRule type="expression" dxfId="560" priority="66">
      <formula>$B$140=1</formula>
    </cfRule>
  </conditionalFormatting>
  <conditionalFormatting sqref="D198:E198">
    <cfRule type="expression" dxfId="559" priority="2">
      <formula>C198&lt;&gt;"Yes"</formula>
    </cfRule>
  </conditionalFormatting>
  <conditionalFormatting sqref="C198">
    <cfRule type="expression" dxfId="558" priority="1">
      <formula>$E$5=1</formula>
    </cfRule>
  </conditionalFormatting>
  <dataValidations count="61">
    <dataValidation allowBlank="1" showInputMessage="1" showErrorMessage="1" prompt="Allowance for doubtful accounts should be entered as a negative number." sqref="C18:F18" xr:uid="{FD68F611-D9B5-44CE-B925-729EB6D3765E}"/>
    <dataValidation allowBlank="1" showInputMessage="1" showErrorMessage="1" prompt="Accumulated Depreciation should be entered as a negative number." sqref="C28:F28" xr:uid="{B8766C3E-A8B2-477B-B125-8446AC96101A}"/>
    <dataValidation allowBlank="1" showInputMessage="1" showErrorMessage="1" prompt="Provision for Bad Debts should be entered as a negative number." sqref="C52:F52" xr:uid="{B5A40F52-8F7F-4269-9C0C-839FA42FF10F}"/>
    <dataValidation allowBlank="1" showInputMessage="1" showErrorMessage="1" prompt="Enter increases to Net Income as a positive number. Enter decreases to Net Income as a negative number." sqref="C66:F68" xr:uid="{B292103E-79AD-4675-91D0-F20890E7951F}"/>
    <dataValidation allowBlank="1" showInputMessage="1" showErrorMessage="1" prompt="For Borrowers with multiple FHA-insured mortgages, please input as a formula (i.e., loan1amount + loan2amount)" sqref="C78:F78" xr:uid="{8507B4B8-12BB-4765-8750-ACD00B1536B3}"/>
    <dataValidation type="list" allowBlank="1" showInputMessage="1" showErrorMessage="1" sqref="B130" xr:uid="{3074C510-6FB5-4711-B2A1-EEA9919C50A0}">
      <formula1>"Please select…,1,2,3,4,5,6,7"</formula1>
    </dataValidation>
    <dataValidation type="list" allowBlank="1" showInputMessage="1" showErrorMessage="1" sqref="C166:C169 C173:C176 C180:C183 C195:C198 C188:C191 C159:C162" xr:uid="{4BC76AD0-9F4F-4822-B94A-25654DAC591E}">
      <formula1>"Please select…,Yes,No"</formula1>
    </dataValidation>
    <dataValidation type="list" allowBlank="1" showInputMessage="1" showErrorMessage="1" sqref="B140 B147" xr:uid="{BB91F3AF-074D-40DB-AF11-E010E7FAE10A}">
      <formula1>"Please select…,1,2,3"</formula1>
    </dataValidation>
    <dataValidation type="list" allowBlank="1" showInputMessage="1" showErrorMessage="1" sqref="C81:F81" xr:uid="{C50DAF2B-75C1-4271-A8B3-F855F0CA9362}">
      <formula1>"Please select…,Cash,Investments,Accounts Receivable,Other"</formula1>
    </dataValidation>
    <dataValidation allowBlank="1" showInputMessage="1" showErrorMessage="1" prompt="If the value of this cell is given as &quot;-,&quot; please confirm that non-zero data has been entered in cells C97, C100, and C103 (Month 1 discharges for Acute Medical/Surgical Service, Newborn Service, and Other Acute Care Services)." sqref="C243" xr:uid="{6B9630D5-B638-4897-8A27-0757F7D7629E}"/>
    <dataValidation allowBlank="1" showInputMessage="1" showErrorMessage="1" prompt="If the value of this cell is given as &quot;-,&quot; please confirm that non-zero data has been entered in cells D97, D100, and D103 (Month 2 discharges for Acute Medical/Surgical Service, Newborn Service, and Other Acute Care Services)." sqref="D243" xr:uid="{7CDC52F0-AEC7-44B0-80AE-34F6C6EB5CE4}"/>
    <dataValidation allowBlank="1" showInputMessage="1" showErrorMessage="1" prompt="If the value of this cell is given as &quot;-,&quot; please confirm that non-zero data has been entered in cells E97, E100, and E103 (Month 3 discharges for Acute Medical/Surgical Service, Newborn Service, and Other Acute Care Services)." sqref="E243" xr:uid="{EBD71AB6-7EAC-4822-B6C4-7744289FAE44}"/>
    <dataValidation allowBlank="1" showInputMessage="1" showErrorMessage="1" prompt="If the value of this cell is given as &quot;-,&quot; please confirm that non-zero data has been entered in cells F97, F100, and F103 (discharges for Acute Medical/Surgical Service, Newborn Service, and Other Acute Care Services)." sqref="F243" xr:uid="{2738AD2D-7CEF-4907-A0F5-15D5A93B05EC}"/>
    <dataValidation allowBlank="1" showInputMessage="1" showErrorMessage="1" prompt="Required" sqref="B241 A4:F4" xr:uid="{3F8AF89B-830B-4263-B5A4-FFD8C32E4BFA}"/>
    <dataValidation allowBlank="1" showInputMessage="1" showErrorMessage="1" prompt="Required if 1 or more CCNs" sqref="B131" xr:uid="{E07370FF-BB7B-4F1D-A623-A3D02A557292}"/>
    <dataValidation allowBlank="1" showInputMessage="1" showErrorMessage="1" prompt="Required if 2 or more CCNs" sqref="B132" xr:uid="{1676BAE5-A414-42A8-91C2-A4B688DB6B7E}"/>
    <dataValidation allowBlank="1" showInputMessage="1" showErrorMessage="1" prompt="Required if 3 or more CCNs" sqref="B133" xr:uid="{D58C50C9-1372-42BE-A3B7-BF8200056FFC}"/>
    <dataValidation allowBlank="1" showInputMessage="1" showErrorMessage="1" prompt="Required if 4 or more CCNs" sqref="B134" xr:uid="{64688754-1012-44FD-9D60-7929F0CFF043}"/>
    <dataValidation allowBlank="1" showInputMessage="1" showErrorMessage="1" prompt="Required if 5 or more CCNs" sqref="B135" xr:uid="{4EB2ADDD-6E8B-420C-86C2-42632132DD9F}"/>
    <dataValidation allowBlank="1" showInputMessage="1" showErrorMessage="1" prompt="Required if 6 or more CCNs" sqref="B136" xr:uid="{1CA62853-13B5-4CB3-BB20-D65BBAFA713E}"/>
    <dataValidation allowBlank="1" showInputMessage="1" showErrorMessage="1" prompt="Required if 7 CCNs" sqref="B137" xr:uid="{903AEA5F-423C-4221-B002-2B2AD3B4FB5E}"/>
    <dataValidation allowBlank="1" showInputMessage="1" showErrorMessage="1" prompt="Required if 1 or more SNFs / NFs" sqref="B141" xr:uid="{FD01E455-B07D-49D5-9BE4-CC9FF25739DA}"/>
    <dataValidation allowBlank="1" showInputMessage="1" showErrorMessage="1" prompt="Required if 2 or more SNFs / NFs" sqref="B143" xr:uid="{42B864AC-8D79-46A0-B42C-F43B5A6FE573}"/>
    <dataValidation allowBlank="1" showInputMessage="1" showErrorMessage="1" prompt="Required if 3 SNFs / NFs" sqref="B145" xr:uid="{539C8DB1-F651-49AB-92E9-FF09E20037F8}"/>
    <dataValidation type="whole" allowBlank="1" showInputMessage="1" showErrorMessage="1" error="Enter a 1 for monthly or a 2 for quarterly." prompt="Required" sqref="E5" xr:uid="{D36CDADC-A61B-484B-8730-EE9E103E1419}">
      <formula1>1</formula1>
      <formula2>2</formula2>
    </dataValidation>
    <dataValidation allowBlank="1" showInputMessage="1" showErrorMessage="1" prompt="Confirm that Net Patient Service Revenue less Provision for Bad Debts is less than or equal to Total Operating Revenue. Refer to cells C52 and C54." sqref="C233" xr:uid="{78D43C57-F3E9-4E93-8BF9-937210D074CB}"/>
    <dataValidation allowBlank="1" showInputMessage="1" showErrorMessage="1" prompt="Confirm that Net Patient Service Revenue less Provision for Bad Debts is less than or equal to Total Operating Revenue. Refer to cells D52 and D54." sqref="D233" xr:uid="{0139FFE5-EB59-4138-9DED-F56B3DDA2CBC}"/>
    <dataValidation allowBlank="1" showInputMessage="1" showErrorMessage="1" prompt="Confirm that Net Patient Service Revenue less Provision for Bad Debts is less than or equal to Total Operating Revenue. Refer to cells E52 and E54." sqref="E233" xr:uid="{E5904E4C-B4D1-4770-80A3-498FBE50C5E7}"/>
    <dataValidation allowBlank="1" showInputMessage="1" showErrorMessage="1" prompt="Confirm that Net Patient Service Revenue less Provision for Bad Debts is less than or equal to Total Operating Revenue. Refer to cells F52 and F54." sqref="F233" xr:uid="{2958AC43-1A41-4017-9AA4-5FD4F0F04718}"/>
    <dataValidation allowBlank="1" showInputMessage="1" showErrorMessage="1" prompt="Confirm that Total Operating Revenue less Total Operating Expense plus Non-Operating Revenue less Non-Operating Expense plus Extraordinary Items &amp; Income Tax is equal to Net Income. Refer to cells C54, C63, C65, C66, C67, and C68." sqref="C234" xr:uid="{6B7CB7EA-A31F-4FB1-9F3E-D94B94926773}"/>
    <dataValidation allowBlank="1" showInputMessage="1" showErrorMessage="1" prompt="Confirm that Total Operating Revenue less Total Operating Expense plus Non-Operating Revenue less Non-Operating Expense plus Extraordinary Items &amp; Income Tax is equal to Net Income. Refer to cells D54, D63, D65, D66, D67, and D68." sqref="D234" xr:uid="{3908EB98-9B95-4117-BC02-24DF7F878F50}"/>
    <dataValidation allowBlank="1" showInputMessage="1" showErrorMessage="1" prompt="Confirm that Total Operating Revenue less Total Operating Expense plus Non-Operating Revenue less Non-Operating Expense plus Extraordinary Items &amp; Income Tax is equal to Net Income. Refer to cells E54, E63, E65, E66, E67, and E68." sqref="E234" xr:uid="{7030A38D-3173-48D1-B195-420D7CB58261}"/>
    <dataValidation allowBlank="1" showInputMessage="1" showErrorMessage="1" prompt="Confirm that Total Operating Revenue less Total Operating Expense plus Non-Operating Revenue less Non-Operating Expense plus Extraordinary Items &amp; Income Tax is equal to Net Income. Refer to cells F54, F63, F65, F66, F67, and F68." sqref="F234" xr:uid="{4038E883-717B-43CA-8425-8A01FC544B2D}"/>
    <dataValidation allowBlank="1" showInputMessage="1" showErrorMessage="1" prompt="Confirm that the sum of Salaries &amp; Wages, Employee Benefits, Contract Labor, Supplies &amp; Pharmaceuticals, Depreciation, Interest, and Bad Debt Expenses are less than or equal to Total Operating Expense. Refer to C55, C56, C57, C58, C59, C60, C61, and C63." sqref="C235" xr:uid="{3A755475-AB08-4443-880B-83A331E7B517}"/>
    <dataValidation allowBlank="1" showInputMessage="1" showErrorMessage="1" prompt="Confirm that the sum of Salaries &amp; Wages, Employee Benefits, Contract Labor, Supplies &amp; Pharmaceuticals, Depreciation, Interest, and Bad Debt Expenses are less than or equal to Total Operating Expense. Refer to D55, D56, D57, D58, D59, D60, D61, and D63." sqref="D235" xr:uid="{F3561756-1152-42E9-805F-7706CCA31994}"/>
    <dataValidation allowBlank="1" showInputMessage="1" showErrorMessage="1" prompt="Confirm that the sum of Salaries &amp; Wages, Employee Benefits, Contract Labor, Supplies &amp; Pharmaceuticals, Depreciation, Interest, and Bad Debt Expenses are less than or equal to Total Operating Expense. Refer to E55, E56, E57, E58, E59, E60, E61, and E63." sqref="E235" xr:uid="{2CDC0181-4495-439A-9183-84DA564215F8}"/>
    <dataValidation allowBlank="1" showInputMessage="1" showErrorMessage="1" prompt="Confirm that the sum of Salaries &amp; Wages, Employee Benefits, Contract Labor, Supplies &amp; Pharmaceuticals, Depreciation, Interest, and Bad Debt Expenses are less than or equal to Total Operating Expense. Refer to F55, F56, F57, F58, F59, F60, F61, and F63." sqref="F235" xr:uid="{1C7EF310-C189-4061-9CE2-4A5FACBFD9D8}"/>
    <dataValidation allowBlank="1" showInputMessage="1" showErrorMessage="1" prompt="Confirm that the sum of Cash &amp; Temporary Investments, Net Accounts Receivable, Due from Related Entities, and All Other Current Assets is less then Total Current Assets. Refer to C15, C18, C19, C20, and C21." sqref="C236" xr:uid="{A32216AE-5A67-492D-8C5D-F8034AD815EC}"/>
    <dataValidation allowBlank="1" showInputMessage="1" showErrorMessage="1" prompt="Confirm that Total Currents Assets plus Limited Use or Designated Assets plus Net Property, Plant &amp; Equipment is less than or equal to Total Assets. Refer to C21, C25, C28, and C31." sqref="C237" xr:uid="{5FE59E64-33A5-452A-9966-3103F4EA4FCB}"/>
    <dataValidation allowBlank="1" showInputMessage="1" showErrorMessage="1" prompt="Confirm that Total Currents Assets plus Limited Use or Designated Assets plus Net Property, Plant &amp; Equipment is less than or equal to Total Assets. Refer to D21, D25, D28, and D31." sqref="D237" xr:uid="{91A0CFE5-1DEE-4A64-BC2C-69C621713C40}"/>
    <dataValidation allowBlank="1" showInputMessage="1" showErrorMessage="1" prompt="Confirm that Total Currents Assets plus Limited Use or Designated Assets plus Net Property, Plant &amp; Equipment is less than or equal to Total Assets. Refer to E21, E25, E28, and E31." sqref="E237" xr:uid="{38F9FF8C-B011-4CDE-A0C0-5AE7D70E4F0A}"/>
    <dataValidation allowBlank="1" showInputMessage="1" showErrorMessage="1" prompt="Confirm that Total Currents Assets plus Limited Use or Designated Assets plus Net Property, Plant &amp; Equipment is less than or equal to Total Assets. Refer to F21, F25, F28, and F31." sqref="F237" xr:uid="{91BAD347-BC79-4284-A79B-26B612E9E58B}"/>
    <dataValidation allowBlank="1" showInputMessage="1" showErrorMessage="1" prompt="Confirm that Total Assets is equal to Total Liabilities plus Net Assets without Donor Restrictions plus Net Assets with Donor Restrictions. Refer to C31, C42, C43, and C44." sqref="C238" xr:uid="{8B8B26B6-BF89-41EE-9FD0-FAD5D194B795}"/>
    <dataValidation allowBlank="1" showInputMessage="1" showErrorMessage="1" prompt="Confirm that Total Assets is equal to Total Liabilities plus Net Assets without Donor Restrictions plus Net Assets with Donor Restrictions. Refer to D31, D42, D43, and D44." sqref="D238" xr:uid="{E362212A-40B2-4478-B8A0-871A4DE3E18D}"/>
    <dataValidation allowBlank="1" showInputMessage="1" showErrorMessage="1" prompt="Confirm that Total Assets is equal to Total Liabilities plus Net Assets without Donor Restrictions plus Net Assets with Donor Restrictions. Refer to E31, E42, E43, and E44." sqref="E238" xr:uid="{8F782D6C-F2AD-40BE-931A-81673BCC3DCE}"/>
    <dataValidation allowBlank="1" showInputMessage="1" showErrorMessage="1" prompt="Confirm that Total Assets is equal to Total Liabilities plus Net Assets without Donor Restrictions plus Net Assets with Donor Restrictions. Refer to F31, F42, F43, and F44." sqref="F238" xr:uid="{E1F9D392-B403-4B17-B797-66AA52A43208}"/>
    <dataValidation allowBlank="1" showInputMessage="1" showErrorMessage="1" prompt="Confirm that the sum of Accounts Payable, Accrued Expenses, and Current Portion of LT Debts and Leases is less than or equal to Total Current Liabilities. Refer to C32, C33, C34, and C37." sqref="C239" xr:uid="{856F1847-4E13-4030-BC1D-9D345DC7A8CC}"/>
    <dataValidation allowBlank="1" showInputMessage="1" showErrorMessage="1" prompt="Confirm that the sum of Accounts Payable, Accrued Expenses, and Current Portion of LT Debts and Leases is less than or equal to Total Current Liabilities. Refer to D32, D33, D34, and D37." sqref="D239" xr:uid="{2EA1A5E2-CF7D-479B-A791-2C3B74F13B12}"/>
    <dataValidation allowBlank="1" showInputMessage="1" showErrorMessage="1" prompt="Confirm that the sum of Accounts Payable, Accrued Expenses, and Current Portion of LT Debts and Leases is less than or equal to Total Current Liabilities. Refer to E32, E33, E34, and E37." sqref="E239" xr:uid="{80E197A6-D98F-43CA-BAA2-477CF2CBB8C0}"/>
    <dataValidation allowBlank="1" showInputMessage="1" showErrorMessage="1" prompt="Confirm that the sum of Accounts Payable, Accrued Expenses, and Current Portion of LT Debts and Leases is less than or equal to Total Current Liabilities. Refer to F32, F33, F34, and F37." sqref="F239" xr:uid="{166FFBF3-FECB-44D8-B5F8-9BAB4E3C7E27}"/>
    <dataValidation allowBlank="1" showInputMessage="1" showErrorMessage="1" prompt="Confirm that Total Current Liabilities plus Long Term Debt and Leases is less than or equal to Total Liabilities. Refer to C37, C38, and C42." sqref="C240" xr:uid="{7AE05496-3C3F-46C2-83A2-3C53FB1BC4F7}"/>
    <dataValidation allowBlank="1" showInputMessage="1" showErrorMessage="1" prompt="Confirm that Total Current Liabilities plus Long Term Debt and Leases is less than or equal to Total Liabilities. Refer to D37, D38, and D42." sqref="D240" xr:uid="{F203470B-90B6-4B4D-8B43-34F4607A4CD8}"/>
    <dataValidation allowBlank="1" showInputMessage="1" showErrorMessage="1" prompt="Confirm that Total Current Liabilities plus Long Term Debt and Leases is less than or equal to Total Liabilities. Refer to E37, E38, and E42." sqref="E240" xr:uid="{F1BF6E18-E40F-4AE0-BBCF-5E1D08EE1388}"/>
    <dataValidation allowBlank="1" showInputMessage="1" showErrorMessage="1" prompt="Confirm that Total Current Liabilities plus Long Term Debt and Leases is less than or equal to Total Liabilities. Refer to F37, F38, and F42." sqref="F240" xr:uid="{2419C371-AC5F-4D5B-B16B-6B6579E9A517}"/>
    <dataValidation allowBlank="1" showInputMessage="1" showErrorMessage="1" prompt="Confirm that Total Net Assets from Prior Year plus Net Income plus Unrecognized Gains/Losses plus Changes in Restricted Net Asset plus Other Changes in Fund Balance equals Total Net Assets of the Current Year. Refer to B240, C68, C69, C70, C71, and C45." sqref="C242" xr:uid="{A02154ED-64B3-41A4-8706-F44E2CF346B8}"/>
    <dataValidation allowBlank="1" showInputMessage="1" showErrorMessage="1" prompt="Confirm that Total Net Assets from Prior Year plus Net Income plus Unrecognized Gains/Losses plus Changes in Restricted Net Asset plus Other Changes in Fund Balance equals Total Net Assets of the Current Year. Refer to B240, D68, D69, D70, D71, and D45." sqref="D242" xr:uid="{939BEFE7-529C-437B-B24F-C2EA579B5ACD}"/>
    <dataValidation allowBlank="1" showInputMessage="1" showErrorMessage="1" prompt="Confirm that Total Net Assets from Prior Year plus Net Income plus Unrecognized Gains/Losses plus Changes in Restricted Net Asset plus Other Changes in Fund Balance equals Total Net Assets of the Current Year. Refer to B240, E68, E69, E70, E71, and E45." sqref="E242" xr:uid="{571AD726-249C-4589-A2E7-9E4104236E47}"/>
    <dataValidation allowBlank="1" showInputMessage="1" showErrorMessage="1" prompt="Confirm that Total Net Assets from Prior Year plus Net Income plus Unrecognized Gains/Losses plus Changes in Restricted Net Asset plus Other Changes in Fund Balance equals Total Net Assets of the Current Year. Refer to B240, F68, F69, F70, F71, and F45." sqref="F242" xr:uid="{A7D4B4FC-B890-4428-8A0E-F5FD75A0D1EB}"/>
    <dataValidation allowBlank="1" showInputMessage="1" showErrorMessage="1" prompt="Confirm that the sum of Cash &amp; Temporary Investments, Net Accounts Receivable, Due from Related Entities, and All Other Current Assets is less then Total Current Assets. Refer to D15, D18, D19, D20, and D21." sqref="D236" xr:uid="{19770378-3277-4933-9CB5-330CA748C434}"/>
    <dataValidation allowBlank="1" showInputMessage="1" showErrorMessage="1" prompt="Confirm that the sum of Cash &amp; Temporary Investments, Net Accounts Receivable, Due from Related Entities, and All Other Current Assets is less then Total Current Assets. Refer to E15, E18, E19, E20, and E21." sqref="E236" xr:uid="{A4CA984C-4FFC-4704-B03F-DC1390BC6205}"/>
    <dataValidation allowBlank="1" showInputMessage="1" showErrorMessage="1" prompt="Confirm that the sum of Cash &amp; Temporary Investments, Net Accounts Receivable, Due from Related Entities, and All Other Current Assets is less then Total Current Assets. Refer to F15, F18, F19, F20, and F21." sqref="F236" xr:uid="{15461932-6EBB-48D2-A1F9-C1B53619E5F0}"/>
  </dataValidations>
  <printOptions horizontalCentered="1"/>
  <pageMargins left="0.7" right="0.7" top="0.75" bottom="0.75" header="0.3" footer="0.3"/>
  <pageSetup scale="76" fitToHeight="0" orientation="landscape" r:id="rId2"/>
  <headerFooter>
    <oddHeader>&amp;R&amp;"Times New Roman,Regular"&amp;9 4615.1 REV-1 - APPENDIX 9</oddHeader>
    <oddFooter>&amp;C&amp;"Times New Roman,Regular"&amp;9&amp;A - Page &amp;P</oddFooter>
  </headerFooter>
  <rowBreaks count="4" manualBreakCount="4">
    <brk id="47" max="16383" man="1"/>
    <brk id="73" max="16383" man="1"/>
    <brk id="111" max="16383" man="1"/>
    <brk id="212" max="16383" man="1"/>
  </rowBreaks>
  <drawing r:id="rId3"/>
  <tableParts count="8">
    <tablePart r:id="rId4"/>
    <tablePart r:id="rId5"/>
    <tablePart r:id="rId6"/>
    <tablePart r:id="rId7"/>
    <tablePart r:id="rId8"/>
    <tablePart r:id="rId9"/>
    <tablePart r:id="rId10"/>
    <tablePart r:id="rId1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5AD7A-1B6E-4AFD-BD60-F4C40865F209}">
  <sheetPr>
    <pageSetUpPr fitToPage="1"/>
  </sheetPr>
  <dimension ref="A1:O243"/>
  <sheetViews>
    <sheetView showGridLines="0" zoomScaleNormal="100" zoomScaleSheetLayoutView="100" zoomScalePageLayoutView="50" workbookViewId="0">
      <selection sqref="A1:F1"/>
    </sheetView>
  </sheetViews>
  <sheetFormatPr defaultColWidth="0" defaultRowHeight="12.75" customHeight="1" zeroHeight="1" x14ac:dyDescent="0.2"/>
  <cols>
    <col min="1" max="1" width="56.42578125" style="15" customWidth="1"/>
    <col min="2" max="2" width="22.140625" style="15" customWidth="1"/>
    <col min="3" max="6" width="20.5703125" style="15" customWidth="1"/>
    <col min="7" max="7" width="3.42578125" hidden="1" customWidth="1"/>
    <col min="8" max="8" width="13.42578125" hidden="1" customWidth="1"/>
    <col min="9" max="15" width="0" hidden="1" customWidth="1"/>
    <col min="16" max="16384" width="9.140625" hidden="1"/>
  </cols>
  <sheetData>
    <row r="1" spans="1:8" ht="14.25" customHeight="1" x14ac:dyDescent="0.2">
      <c r="A1" s="218" t="s">
        <v>132</v>
      </c>
      <c r="B1" s="218"/>
      <c r="C1" s="218"/>
      <c r="D1" s="218"/>
      <c r="E1" s="218"/>
      <c r="F1" s="218"/>
    </row>
    <row r="2" spans="1:8" ht="14.25" customHeight="1" thickBot="1" x14ac:dyDescent="0.25">
      <c r="A2" s="217" t="s">
        <v>133</v>
      </c>
      <c r="B2" s="217"/>
      <c r="C2" s="217"/>
      <c r="D2" s="217"/>
      <c r="E2" s="217"/>
      <c r="F2" s="217"/>
    </row>
    <row r="3" spans="1:8" s="12" customFormat="1" ht="33" customHeight="1" thickBot="1" x14ac:dyDescent="0.25">
      <c r="A3" s="239" t="s">
        <v>134</v>
      </c>
      <c r="B3" s="240"/>
      <c r="C3" s="240"/>
      <c r="D3" s="240"/>
      <c r="E3" s="240"/>
      <c r="F3" s="240"/>
      <c r="G3" s="11"/>
      <c r="H3" s="18"/>
    </row>
    <row r="4" spans="1:8" ht="14.25" customHeight="1" thickTop="1" x14ac:dyDescent="0.2">
      <c r="A4" s="221" t="s">
        <v>135</v>
      </c>
      <c r="B4" s="222"/>
      <c r="C4" s="222"/>
      <c r="D4" s="221" t="s">
        <v>136</v>
      </c>
      <c r="E4" s="222"/>
      <c r="F4" s="222"/>
      <c r="G4" s="1"/>
      <c r="H4" s="19"/>
    </row>
    <row r="5" spans="1:8" ht="14.25" customHeight="1" x14ac:dyDescent="0.2">
      <c r="A5" s="197" t="s">
        <v>137</v>
      </c>
      <c r="B5" s="197"/>
      <c r="C5" s="197"/>
      <c r="D5" s="180"/>
      <c r="E5" s="185">
        <v>1</v>
      </c>
      <c r="F5" s="39"/>
      <c r="G5" s="1"/>
      <c r="H5" s="20"/>
    </row>
    <row r="6" spans="1:8" ht="14.25" customHeight="1" x14ac:dyDescent="0.2">
      <c r="A6" s="214" t="s">
        <v>138</v>
      </c>
      <c r="B6" s="215"/>
      <c r="C6" s="215"/>
      <c r="D6" s="215"/>
      <c r="E6" s="215"/>
      <c r="F6" s="216"/>
      <c r="G6" s="1"/>
      <c r="H6" s="16"/>
    </row>
    <row r="7" spans="1:8" ht="25.5" customHeight="1" x14ac:dyDescent="0.2">
      <c r="A7" s="208" t="s">
        <v>139</v>
      </c>
      <c r="B7" s="209"/>
      <c r="C7" s="209"/>
      <c r="D7" s="209"/>
      <c r="E7" s="209"/>
      <c r="F7" s="210"/>
      <c r="G7" s="1"/>
    </row>
    <row r="8" spans="1:8" ht="14.25" customHeight="1" x14ac:dyDescent="0.2">
      <c r="A8" s="205" t="s">
        <v>140</v>
      </c>
      <c r="B8" s="206"/>
      <c r="C8" s="206"/>
      <c r="D8" s="206"/>
      <c r="E8" s="206"/>
      <c r="F8" s="207"/>
      <c r="G8" s="1"/>
    </row>
    <row r="9" spans="1:8" x14ac:dyDescent="0.2">
      <c r="A9" s="201" t="s">
        <v>312</v>
      </c>
      <c r="B9" s="202"/>
      <c r="C9" s="202"/>
      <c r="D9" s="202"/>
      <c r="E9" s="202"/>
      <c r="F9" s="203"/>
      <c r="G9" s="1"/>
      <c r="H9" s="1"/>
    </row>
    <row r="10" spans="1:8" ht="30.75" customHeight="1" x14ac:dyDescent="0.2">
      <c r="A10" s="198" t="s">
        <v>142</v>
      </c>
      <c r="B10" s="199"/>
      <c r="C10" s="199"/>
      <c r="D10" s="199"/>
      <c r="E10" s="199"/>
      <c r="F10" s="200"/>
      <c r="G10" s="1"/>
      <c r="H10" s="1"/>
    </row>
    <row r="11" spans="1:8" ht="14.25" customHeight="1" x14ac:dyDescent="0.2">
      <c r="A11" s="201" t="s">
        <v>313</v>
      </c>
      <c r="B11" s="202"/>
      <c r="C11" s="202"/>
      <c r="D11" s="202"/>
      <c r="E11" s="202"/>
      <c r="F11" s="203"/>
      <c r="G11" s="1"/>
      <c r="H11" s="1"/>
    </row>
    <row r="12" spans="1:8" ht="26.25" customHeight="1" x14ac:dyDescent="0.2">
      <c r="A12" s="198" t="s">
        <v>144</v>
      </c>
      <c r="B12" s="199"/>
      <c r="C12" s="199"/>
      <c r="D12" s="199"/>
      <c r="E12" s="199"/>
      <c r="F12" s="200"/>
      <c r="G12" s="1"/>
      <c r="H12" s="1"/>
    </row>
    <row r="13" spans="1:8" ht="28.5" customHeight="1" x14ac:dyDescent="0.2">
      <c r="A13" s="211" t="s">
        <v>145</v>
      </c>
      <c r="B13" s="212"/>
      <c r="C13" s="212"/>
      <c r="D13" s="212"/>
      <c r="E13" s="212"/>
      <c r="F13" s="213"/>
      <c r="G13" s="1"/>
      <c r="H13" s="1"/>
    </row>
    <row r="14" spans="1:8" ht="26.25" customHeight="1" x14ac:dyDescent="0.2">
      <c r="A14" s="143" t="s">
        <v>146</v>
      </c>
      <c r="B14" s="143"/>
      <c r="C14" s="144" t="str">
        <f>IF($E$5=1,"1st Month YTD","1st Qtr YTD")</f>
        <v>1st Month YTD</v>
      </c>
      <c r="D14" s="144" t="str">
        <f>IF($E$5=1,"2nd Month YTD","2nd Qtr YTD")</f>
        <v>2nd Month YTD</v>
      </c>
      <c r="E14" s="144" t="str">
        <f>IF($E$5=1,"3rd Month YTD","3rd Qtr YTD")</f>
        <v>3rd Month YTD</v>
      </c>
      <c r="F14" s="144" t="str">
        <f>IF($E$5=1,"Do not Use - Start New Spreadsheet","4th Qtr YTD")</f>
        <v>Do not Use - Start New Spreadsheet</v>
      </c>
      <c r="G14" s="1"/>
      <c r="H14" s="1"/>
    </row>
    <row r="15" spans="1:8" ht="14.25" customHeight="1" thickBot="1" x14ac:dyDescent="0.25">
      <c r="A15" s="68" t="s">
        <v>147</v>
      </c>
      <c r="B15" s="69" t="s">
        <v>14</v>
      </c>
      <c r="C15" s="69" t="s">
        <v>14</v>
      </c>
      <c r="D15" s="69" t="s">
        <v>14</v>
      </c>
      <c r="E15" s="69" t="s">
        <v>14</v>
      </c>
      <c r="F15" s="69" t="s">
        <v>14</v>
      </c>
      <c r="G15" s="1"/>
      <c r="H15" s="1"/>
    </row>
    <row r="16" spans="1:8" ht="14.25" customHeight="1" x14ac:dyDescent="0.2">
      <c r="A16" s="148" t="s">
        <v>148</v>
      </c>
      <c r="B16" s="70" t="s">
        <v>149</v>
      </c>
      <c r="C16" s="113"/>
      <c r="D16" s="113"/>
      <c r="E16" s="113"/>
      <c r="F16" s="113"/>
      <c r="G16" s="2"/>
    </row>
    <row r="17" spans="1:8" ht="14.25" customHeight="1" x14ac:dyDescent="0.2">
      <c r="A17" s="149" t="s">
        <v>150</v>
      </c>
      <c r="B17" s="71" t="s">
        <v>149</v>
      </c>
      <c r="C17" s="114"/>
      <c r="D17" s="114"/>
      <c r="E17" s="114"/>
      <c r="F17" s="114"/>
      <c r="G17" s="2"/>
    </row>
    <row r="18" spans="1:8" ht="14.25" customHeight="1" x14ac:dyDescent="0.2">
      <c r="A18" s="150" t="s">
        <v>151</v>
      </c>
      <c r="B18" s="71" t="s">
        <v>149</v>
      </c>
      <c r="C18" s="114"/>
      <c r="D18" s="114"/>
      <c r="E18" s="114"/>
      <c r="F18" s="114"/>
      <c r="G18" s="2"/>
    </row>
    <row r="19" spans="1:8" ht="14.25" customHeight="1" x14ac:dyDescent="0.2">
      <c r="A19" s="151" t="s">
        <v>152</v>
      </c>
      <c r="B19" s="72" t="s">
        <v>153</v>
      </c>
      <c r="C19" s="73">
        <f>SUM(C17:C18)</f>
        <v>0</v>
      </c>
      <c r="D19" s="73">
        <f>SUM(D17:D18)</f>
        <v>0</v>
      </c>
      <c r="E19" s="73">
        <f>SUM(E17:E18)</f>
        <v>0</v>
      </c>
      <c r="F19" s="73">
        <f>SUM(F17:F18)</f>
        <v>0</v>
      </c>
      <c r="G19" s="2"/>
      <c r="H19" s="2"/>
    </row>
    <row r="20" spans="1:8" ht="14.25" customHeight="1" x14ac:dyDescent="0.2">
      <c r="A20" s="149" t="s">
        <v>13</v>
      </c>
      <c r="B20" s="71" t="s">
        <v>149</v>
      </c>
      <c r="C20" s="115"/>
      <c r="D20" s="115"/>
      <c r="E20" s="115"/>
      <c r="F20" s="115"/>
      <c r="G20" s="2"/>
      <c r="H20" s="2"/>
    </row>
    <row r="21" spans="1:8" ht="14.25" customHeight="1" x14ac:dyDescent="0.2">
      <c r="A21" s="149" t="s">
        <v>15</v>
      </c>
      <c r="B21" s="71" t="s">
        <v>149</v>
      </c>
      <c r="C21" s="114"/>
      <c r="D21" s="114"/>
      <c r="E21" s="114"/>
      <c r="F21" s="114"/>
    </row>
    <row r="22" spans="1:8" ht="14.25" customHeight="1" x14ac:dyDescent="0.2">
      <c r="A22" s="151" t="s">
        <v>154</v>
      </c>
      <c r="B22" s="72" t="s">
        <v>153</v>
      </c>
      <c r="C22" s="74">
        <f>+C16+C19+C20+C21</f>
        <v>0</v>
      </c>
      <c r="D22" s="74">
        <f>+D16+D19+D20+D21</f>
        <v>0</v>
      </c>
      <c r="E22" s="74">
        <f>+E16+E19+E20+E21</f>
        <v>0</v>
      </c>
      <c r="F22" s="74">
        <f>+F16+F19+F20+F21</f>
        <v>0</v>
      </c>
    </row>
    <row r="23" spans="1:8" ht="14.25" customHeight="1" x14ac:dyDescent="0.2">
      <c r="A23" s="149" t="s">
        <v>19</v>
      </c>
      <c r="B23" s="71" t="s">
        <v>149</v>
      </c>
      <c r="C23" s="114"/>
      <c r="D23" s="114"/>
      <c r="E23" s="114"/>
      <c r="F23" s="114"/>
    </row>
    <row r="24" spans="1:8" ht="14.25" customHeight="1" x14ac:dyDescent="0.2">
      <c r="A24" s="150" t="s">
        <v>155</v>
      </c>
      <c r="B24" s="71" t="s">
        <v>149</v>
      </c>
      <c r="C24" s="114"/>
      <c r="D24" s="114"/>
      <c r="E24" s="114"/>
      <c r="F24" s="114"/>
    </row>
    <row r="25" spans="1:8" ht="14.25" customHeight="1" x14ac:dyDescent="0.2">
      <c r="A25" s="149" t="s">
        <v>21</v>
      </c>
      <c r="B25" s="71" t="s">
        <v>149</v>
      </c>
      <c r="C25" s="114"/>
      <c r="D25" s="114"/>
      <c r="E25" s="114"/>
      <c r="F25" s="114"/>
    </row>
    <row r="26" spans="1:8" ht="14.25" customHeight="1" x14ac:dyDescent="0.2">
      <c r="A26" s="149" t="s">
        <v>156</v>
      </c>
      <c r="B26" s="71"/>
      <c r="C26" s="114"/>
      <c r="D26" s="114"/>
      <c r="E26" s="114"/>
      <c r="F26" s="114"/>
    </row>
    <row r="27" spans="1:8" ht="14.25" customHeight="1" x14ac:dyDescent="0.2">
      <c r="A27" s="149" t="s">
        <v>157</v>
      </c>
      <c r="B27" s="71" t="s">
        <v>149</v>
      </c>
      <c r="C27" s="114"/>
      <c r="D27" s="114"/>
      <c r="E27" s="114"/>
      <c r="F27" s="114"/>
    </row>
    <row r="28" spans="1:8" ht="14.25" customHeight="1" x14ac:dyDescent="0.2">
      <c r="A28" s="149" t="s">
        <v>158</v>
      </c>
      <c r="B28" s="71" t="s">
        <v>149</v>
      </c>
      <c r="C28" s="114"/>
      <c r="D28" s="114"/>
      <c r="E28" s="114"/>
      <c r="F28" s="114"/>
      <c r="G28" s="2"/>
      <c r="H28" s="2"/>
    </row>
    <row r="29" spans="1:8" ht="14.25" customHeight="1" x14ac:dyDescent="0.2">
      <c r="A29" s="151" t="s">
        <v>159</v>
      </c>
      <c r="B29" s="72" t="s">
        <v>153</v>
      </c>
      <c r="C29" s="74">
        <f>+C27+C28</f>
        <v>0</v>
      </c>
      <c r="D29" s="74">
        <f t="shared" ref="D29:F29" si="0">+D27+D28</f>
        <v>0</v>
      </c>
      <c r="E29" s="74">
        <f t="shared" si="0"/>
        <v>0</v>
      </c>
      <c r="F29" s="74">
        <f t="shared" si="0"/>
        <v>0</v>
      </c>
    </row>
    <row r="30" spans="1:8" ht="14.25" customHeight="1" x14ac:dyDescent="0.2">
      <c r="A30" s="152" t="s">
        <v>160</v>
      </c>
      <c r="B30" s="71" t="s">
        <v>149</v>
      </c>
      <c r="C30" s="114"/>
      <c r="D30" s="114"/>
      <c r="E30" s="114"/>
      <c r="F30" s="114"/>
    </row>
    <row r="31" spans="1:8" ht="14.25" customHeight="1" x14ac:dyDescent="0.2">
      <c r="A31" s="149" t="s">
        <v>89</v>
      </c>
      <c r="B31" s="71" t="s">
        <v>149</v>
      </c>
      <c r="C31" s="114"/>
      <c r="D31" s="114"/>
      <c r="E31" s="114"/>
      <c r="F31" s="114"/>
    </row>
    <row r="32" spans="1:8" ht="14.25" customHeight="1" x14ac:dyDescent="0.2">
      <c r="A32" s="151" t="s">
        <v>161</v>
      </c>
      <c r="B32" s="72" t="s">
        <v>153</v>
      </c>
      <c r="C32" s="74">
        <f>+C22+C23+C24+C25+C26+C29+C30+C31</f>
        <v>0</v>
      </c>
      <c r="D32" s="74">
        <f t="shared" ref="D32:F32" si="1">+D22+D23+D24+D25+D26+D29+D30+D31</f>
        <v>0</v>
      </c>
      <c r="E32" s="74">
        <f t="shared" si="1"/>
        <v>0</v>
      </c>
      <c r="F32" s="74">
        <f t="shared" si="1"/>
        <v>0</v>
      </c>
      <c r="G32" s="2"/>
    </row>
    <row r="33" spans="1:8" ht="14.25" customHeight="1" x14ac:dyDescent="0.2">
      <c r="A33" s="149" t="s">
        <v>26</v>
      </c>
      <c r="B33" s="71" t="s">
        <v>149</v>
      </c>
      <c r="C33" s="114"/>
      <c r="D33" s="114"/>
      <c r="E33" s="114"/>
      <c r="F33" s="114"/>
    </row>
    <row r="34" spans="1:8" ht="14.25" customHeight="1" x14ac:dyDescent="0.2">
      <c r="A34" s="149" t="s">
        <v>28</v>
      </c>
      <c r="B34" s="71" t="s">
        <v>149</v>
      </c>
      <c r="C34" s="114"/>
      <c r="D34" s="114"/>
      <c r="E34" s="114"/>
      <c r="F34" s="114"/>
    </row>
    <row r="35" spans="1:8" ht="14.25" customHeight="1" x14ac:dyDescent="0.2">
      <c r="A35" s="150" t="s">
        <v>162</v>
      </c>
      <c r="B35" s="71" t="s">
        <v>149</v>
      </c>
      <c r="C35" s="114"/>
      <c r="D35" s="114"/>
      <c r="E35" s="114"/>
      <c r="F35" s="114"/>
    </row>
    <row r="36" spans="1:8" ht="14.25" customHeight="1" x14ac:dyDescent="0.2">
      <c r="A36" s="149" t="s">
        <v>30</v>
      </c>
      <c r="B36" s="71" t="s">
        <v>149</v>
      </c>
      <c r="C36" s="114"/>
      <c r="D36" s="114"/>
      <c r="E36" s="114"/>
      <c r="F36" s="114"/>
    </row>
    <row r="37" spans="1:8" ht="14.25" customHeight="1" x14ac:dyDescent="0.2">
      <c r="A37" s="149" t="s">
        <v>33</v>
      </c>
      <c r="B37" s="71" t="s">
        <v>149</v>
      </c>
      <c r="C37" s="114"/>
      <c r="D37" s="114"/>
      <c r="E37" s="114"/>
      <c r="F37" s="114"/>
    </row>
    <row r="38" spans="1:8" ht="14.25" customHeight="1" x14ac:dyDescent="0.2">
      <c r="A38" s="151" t="s">
        <v>163</v>
      </c>
      <c r="B38" s="72" t="s">
        <v>153</v>
      </c>
      <c r="C38" s="73">
        <f>SUM(C33:C37)</f>
        <v>0</v>
      </c>
      <c r="D38" s="73">
        <f>SUM(D33:D37)</f>
        <v>0</v>
      </c>
      <c r="E38" s="73">
        <f>SUM(E33:E37)</f>
        <v>0</v>
      </c>
      <c r="F38" s="73">
        <f>SUM(F33:F37)</f>
        <v>0</v>
      </c>
    </row>
    <row r="39" spans="1:8" ht="14.25" customHeight="1" x14ac:dyDescent="0.2">
      <c r="A39" s="149" t="s">
        <v>97</v>
      </c>
      <c r="B39" s="71" t="s">
        <v>149</v>
      </c>
      <c r="C39" s="114"/>
      <c r="D39" s="114"/>
      <c r="E39" s="114"/>
      <c r="F39" s="114"/>
    </row>
    <row r="40" spans="1:8" ht="14.25" customHeight="1" x14ac:dyDescent="0.2">
      <c r="A40" s="153" t="s">
        <v>164</v>
      </c>
      <c r="B40" s="71" t="s">
        <v>149</v>
      </c>
      <c r="C40" s="114"/>
      <c r="D40" s="114"/>
      <c r="E40" s="114"/>
      <c r="F40" s="114"/>
    </row>
    <row r="41" spans="1:8" ht="14.25" customHeight="1" x14ac:dyDescent="0.2">
      <c r="A41" s="149" t="s">
        <v>99</v>
      </c>
      <c r="B41" s="71" t="s">
        <v>149</v>
      </c>
      <c r="C41" s="114"/>
      <c r="D41" s="114"/>
      <c r="E41" s="114"/>
      <c r="F41" s="114"/>
    </row>
    <row r="42" spans="1:8" ht="14.25" customHeight="1" x14ac:dyDescent="0.2">
      <c r="A42" s="151" t="s">
        <v>165</v>
      </c>
      <c r="B42" s="72" t="s">
        <v>153</v>
      </c>
      <c r="C42" s="73">
        <f>SUM(C39:C41)</f>
        <v>0</v>
      </c>
      <c r="D42" s="73">
        <f>SUM(D39:D41)</f>
        <v>0</v>
      </c>
      <c r="E42" s="73">
        <f>SUM(E39:E41)</f>
        <v>0</v>
      </c>
      <c r="F42" s="73">
        <f>SUM(F39:F41)</f>
        <v>0</v>
      </c>
    </row>
    <row r="43" spans="1:8" ht="14.25" customHeight="1" x14ac:dyDescent="0.2">
      <c r="A43" s="151" t="s">
        <v>166</v>
      </c>
      <c r="B43" s="72" t="s">
        <v>153</v>
      </c>
      <c r="C43" s="74">
        <f>+C38+C42</f>
        <v>0</v>
      </c>
      <c r="D43" s="74">
        <f>+D38+D42</f>
        <v>0</v>
      </c>
      <c r="E43" s="74">
        <f>+E38+E42</f>
        <v>0</v>
      </c>
      <c r="F43" s="74">
        <f>+F38+F42</f>
        <v>0</v>
      </c>
      <c r="G43" s="2"/>
    </row>
    <row r="44" spans="1:8" ht="14.25" customHeight="1" x14ac:dyDescent="0.2">
      <c r="A44" s="150" t="s">
        <v>167</v>
      </c>
      <c r="B44" s="71" t="s">
        <v>149</v>
      </c>
      <c r="C44" s="114"/>
      <c r="D44" s="114"/>
      <c r="E44" s="114"/>
      <c r="F44" s="114"/>
      <c r="G44" s="2"/>
      <c r="H44" s="2"/>
    </row>
    <row r="45" spans="1:8" ht="14.25" customHeight="1" x14ac:dyDescent="0.2">
      <c r="A45" s="149" t="s">
        <v>168</v>
      </c>
      <c r="B45" s="71" t="s">
        <v>149</v>
      </c>
      <c r="C45" s="114"/>
      <c r="D45" s="114"/>
      <c r="E45" s="114"/>
      <c r="F45" s="114"/>
      <c r="G45" s="3"/>
    </row>
    <row r="46" spans="1:8" ht="14.25" customHeight="1" x14ac:dyDescent="0.2">
      <c r="A46" s="151" t="s">
        <v>169</v>
      </c>
      <c r="B46" s="72" t="s">
        <v>153</v>
      </c>
      <c r="C46" s="73">
        <f>SUM(C44:C45)</f>
        <v>0</v>
      </c>
      <c r="D46" s="73">
        <f>SUM(D44:D45)</f>
        <v>0</v>
      </c>
      <c r="E46" s="73">
        <f>SUM(E44:E45)</f>
        <v>0</v>
      </c>
      <c r="F46" s="73">
        <f>SUM(F44:F45)</f>
        <v>0</v>
      </c>
      <c r="G46" s="3"/>
    </row>
    <row r="47" spans="1:8" ht="14.25" customHeight="1" x14ac:dyDescent="0.2">
      <c r="A47" s="151" t="s">
        <v>170</v>
      </c>
      <c r="B47" s="72" t="s">
        <v>153</v>
      </c>
      <c r="C47" s="74">
        <f>+C43+C46</f>
        <v>0</v>
      </c>
      <c r="D47" s="74">
        <f>+D43+D46</f>
        <v>0</v>
      </c>
      <c r="E47" s="74">
        <f>+E43+E46</f>
        <v>0</v>
      </c>
      <c r="F47" s="74">
        <f>+F43+F46</f>
        <v>0</v>
      </c>
      <c r="G47" s="2"/>
    </row>
    <row r="48" spans="1:8" ht="14.25" customHeight="1" x14ac:dyDescent="0.2">
      <c r="A48" s="75" t="s">
        <v>171</v>
      </c>
      <c r="B48" s="69" t="s">
        <v>14</v>
      </c>
      <c r="C48" s="69" t="s">
        <v>14</v>
      </c>
      <c r="D48" s="69" t="s">
        <v>14</v>
      </c>
      <c r="E48" s="69" t="s">
        <v>14</v>
      </c>
      <c r="F48" s="69" t="s">
        <v>14</v>
      </c>
    </row>
    <row r="49" spans="1:8" s="12" customFormat="1" ht="14.25" customHeight="1" x14ac:dyDescent="0.2">
      <c r="A49" s="155" t="s">
        <v>172</v>
      </c>
      <c r="B49" s="76" t="s">
        <v>149</v>
      </c>
      <c r="C49" s="116"/>
      <c r="D49" s="116"/>
      <c r="E49" s="116"/>
      <c r="F49" s="116"/>
    </row>
    <row r="50" spans="1:8" s="12" customFormat="1" ht="14.25" customHeight="1" x14ac:dyDescent="0.2">
      <c r="A50" s="155" t="s">
        <v>173</v>
      </c>
      <c r="B50" s="76" t="s">
        <v>149</v>
      </c>
      <c r="C50" s="116"/>
      <c r="D50" s="116"/>
      <c r="E50" s="116"/>
      <c r="F50" s="116"/>
    </row>
    <row r="51" spans="1:8" ht="14.25" customHeight="1" x14ac:dyDescent="0.2">
      <c r="A51" s="167" t="s">
        <v>174</v>
      </c>
      <c r="B51" s="77" t="s">
        <v>153</v>
      </c>
      <c r="C51" s="73">
        <f>SUM(C49:C50)</f>
        <v>0</v>
      </c>
      <c r="D51" s="73">
        <f t="shared" ref="D51:F51" si="2">SUM(D49:D50)</f>
        <v>0</v>
      </c>
      <c r="E51" s="73">
        <f t="shared" si="2"/>
        <v>0</v>
      </c>
      <c r="F51" s="73">
        <f t="shared" si="2"/>
        <v>0</v>
      </c>
      <c r="G51" s="3"/>
    </row>
    <row r="52" spans="1:8" ht="14.25" customHeight="1" x14ac:dyDescent="0.2">
      <c r="A52" s="152" t="s">
        <v>106</v>
      </c>
      <c r="B52" s="78" t="s">
        <v>149</v>
      </c>
      <c r="C52" s="114"/>
      <c r="D52" s="114"/>
      <c r="E52" s="114"/>
      <c r="F52" s="114"/>
      <c r="G52" s="3"/>
    </row>
    <row r="53" spans="1:8" ht="14.25" customHeight="1" x14ac:dyDescent="0.2">
      <c r="A53" s="167" t="s">
        <v>175</v>
      </c>
      <c r="B53" s="77" t="s">
        <v>153</v>
      </c>
      <c r="C53" s="73">
        <f>SUM(C51:C52)</f>
        <v>0</v>
      </c>
      <c r="D53" s="73">
        <f t="shared" ref="D53:F53" si="3">SUM(D51:D52)</f>
        <v>0</v>
      </c>
      <c r="E53" s="73">
        <f t="shared" si="3"/>
        <v>0</v>
      </c>
      <c r="F53" s="73">
        <f t="shared" si="3"/>
        <v>0</v>
      </c>
      <c r="G53" s="3"/>
    </row>
    <row r="54" spans="1:8" ht="14.25" customHeight="1" x14ac:dyDescent="0.2">
      <c r="A54" s="152" t="s">
        <v>176</v>
      </c>
      <c r="B54" s="78" t="s">
        <v>149</v>
      </c>
      <c r="C54" s="114"/>
      <c r="D54" s="114"/>
      <c r="E54" s="114"/>
      <c r="F54" s="114"/>
      <c r="G54" s="3"/>
    </row>
    <row r="55" spans="1:8" ht="14.25" customHeight="1" x14ac:dyDescent="0.2">
      <c r="A55" s="154" t="s">
        <v>111</v>
      </c>
      <c r="B55" s="77" t="s">
        <v>153</v>
      </c>
      <c r="C55" s="73">
        <f>SUM(C53:C54)</f>
        <v>0</v>
      </c>
      <c r="D55" s="73">
        <f t="shared" ref="D55:F55" si="4">SUM(D53:D54)</f>
        <v>0</v>
      </c>
      <c r="E55" s="73">
        <f t="shared" si="4"/>
        <v>0</v>
      </c>
      <c r="F55" s="73">
        <f t="shared" si="4"/>
        <v>0</v>
      </c>
      <c r="G55" s="3"/>
    </row>
    <row r="56" spans="1:8" ht="14.25" customHeight="1" x14ac:dyDescent="0.2">
      <c r="A56" s="150" t="s">
        <v>177</v>
      </c>
      <c r="B56" s="79" t="s">
        <v>149</v>
      </c>
      <c r="C56" s="114"/>
      <c r="D56" s="114"/>
      <c r="E56" s="114"/>
      <c r="F56" s="114"/>
    </row>
    <row r="57" spans="1:8" ht="14.25" customHeight="1" x14ac:dyDescent="0.2">
      <c r="A57" s="150" t="s">
        <v>46</v>
      </c>
      <c r="B57" s="79" t="s">
        <v>149</v>
      </c>
      <c r="C57" s="114"/>
      <c r="D57" s="114"/>
      <c r="E57" s="114"/>
      <c r="F57" s="114"/>
      <c r="G57" s="3"/>
    </row>
    <row r="58" spans="1:8" ht="14.25" customHeight="1" x14ac:dyDescent="0.2">
      <c r="A58" s="150" t="s">
        <v>47</v>
      </c>
      <c r="B58" s="79" t="s">
        <v>149</v>
      </c>
      <c r="C58" s="114"/>
      <c r="D58" s="114"/>
      <c r="E58" s="114"/>
      <c r="F58" s="114"/>
      <c r="G58" s="3"/>
    </row>
    <row r="59" spans="1:8" ht="14.25" customHeight="1" x14ac:dyDescent="0.2">
      <c r="A59" s="150" t="s">
        <v>49</v>
      </c>
      <c r="B59" s="79" t="s">
        <v>149</v>
      </c>
      <c r="C59" s="114"/>
      <c r="D59" s="114"/>
      <c r="E59" s="114"/>
      <c r="F59" s="114"/>
    </row>
    <row r="60" spans="1:8" ht="14.25" customHeight="1" x14ac:dyDescent="0.2">
      <c r="A60" s="150" t="s">
        <v>178</v>
      </c>
      <c r="B60" s="79" t="s">
        <v>149</v>
      </c>
      <c r="C60" s="114"/>
      <c r="D60" s="114"/>
      <c r="E60" s="114"/>
      <c r="F60" s="114"/>
    </row>
    <row r="61" spans="1:8" ht="14.25" customHeight="1" x14ac:dyDescent="0.2">
      <c r="A61" s="150" t="s">
        <v>52</v>
      </c>
      <c r="B61" s="79" t="s">
        <v>149</v>
      </c>
      <c r="C61" s="114"/>
      <c r="D61" s="114"/>
      <c r="E61" s="114"/>
      <c r="F61" s="114"/>
    </row>
    <row r="62" spans="1:8" ht="14.25" customHeight="1" x14ac:dyDescent="0.2">
      <c r="A62" s="150" t="s">
        <v>179</v>
      </c>
      <c r="B62" s="79" t="s">
        <v>149</v>
      </c>
      <c r="C62" s="114"/>
      <c r="D62" s="114"/>
      <c r="E62" s="114"/>
      <c r="F62" s="114"/>
      <c r="G62" s="3"/>
    </row>
    <row r="63" spans="1:8" ht="14.25" customHeight="1" x14ac:dyDescent="0.2">
      <c r="A63" s="150" t="s">
        <v>55</v>
      </c>
      <c r="B63" s="79" t="s">
        <v>149</v>
      </c>
      <c r="C63" s="114"/>
      <c r="D63" s="114"/>
      <c r="E63" s="114"/>
      <c r="F63" s="114"/>
      <c r="G63" s="3"/>
    </row>
    <row r="64" spans="1:8" ht="14.25" customHeight="1" x14ac:dyDescent="0.2">
      <c r="A64" s="154" t="s">
        <v>180</v>
      </c>
      <c r="B64" s="77" t="s">
        <v>153</v>
      </c>
      <c r="C64" s="73">
        <f>SUM(C56:C63)</f>
        <v>0</v>
      </c>
      <c r="D64" s="73">
        <f>SUM(D56:D63)</f>
        <v>0</v>
      </c>
      <c r="E64" s="73">
        <f>SUM(E56:E63)</f>
        <v>0</v>
      </c>
      <c r="F64" s="73">
        <f>SUM(F56:F63)</f>
        <v>0</v>
      </c>
      <c r="H64" s="3"/>
    </row>
    <row r="65" spans="1:8" ht="14.25" customHeight="1" x14ac:dyDescent="0.2">
      <c r="A65" s="154" t="s">
        <v>181</v>
      </c>
      <c r="B65" s="77" t="s">
        <v>153</v>
      </c>
      <c r="C65" s="73">
        <f>+C55-C64</f>
        <v>0</v>
      </c>
      <c r="D65" s="73">
        <f>+D55-D64</f>
        <v>0</v>
      </c>
      <c r="E65" s="73">
        <f>+E55-E64</f>
        <v>0</v>
      </c>
      <c r="F65" s="73">
        <f>+F55-F64</f>
        <v>0</v>
      </c>
      <c r="H65" s="3"/>
    </row>
    <row r="66" spans="1:8" ht="14.25" customHeight="1" x14ac:dyDescent="0.2">
      <c r="A66" s="150" t="s">
        <v>182</v>
      </c>
      <c r="B66" s="79" t="s">
        <v>149</v>
      </c>
      <c r="C66" s="114"/>
      <c r="D66" s="114"/>
      <c r="E66" s="114"/>
      <c r="F66" s="114"/>
    </row>
    <row r="67" spans="1:8" ht="14.25" customHeight="1" x14ac:dyDescent="0.2">
      <c r="A67" s="150" t="s">
        <v>183</v>
      </c>
      <c r="B67" s="79" t="s">
        <v>149</v>
      </c>
      <c r="C67" s="114"/>
      <c r="D67" s="114"/>
      <c r="E67" s="114"/>
      <c r="F67" s="114"/>
    </row>
    <row r="68" spans="1:8" ht="14.25" customHeight="1" x14ac:dyDescent="0.2">
      <c r="A68" s="150" t="s">
        <v>124</v>
      </c>
      <c r="B68" s="79" t="s">
        <v>149</v>
      </c>
      <c r="C68" s="114"/>
      <c r="D68" s="114"/>
      <c r="E68" s="114"/>
      <c r="F68" s="114"/>
      <c r="G68" s="3"/>
    </row>
    <row r="69" spans="1:8" ht="14.25" customHeight="1" x14ac:dyDescent="0.2">
      <c r="A69" s="154" t="s">
        <v>126</v>
      </c>
      <c r="B69" s="77" t="s">
        <v>153</v>
      </c>
      <c r="C69" s="73">
        <f>SUM(C65:C68)</f>
        <v>0</v>
      </c>
      <c r="D69" s="73">
        <f>SUM(D65:D68)</f>
        <v>0</v>
      </c>
      <c r="E69" s="73">
        <f>SUM(E65:E68)</f>
        <v>0</v>
      </c>
      <c r="F69" s="73">
        <f>SUM(F65:F68)</f>
        <v>0</v>
      </c>
    </row>
    <row r="70" spans="1:8" ht="14.25" customHeight="1" x14ac:dyDescent="0.2">
      <c r="A70" s="150" t="s">
        <v>63</v>
      </c>
      <c r="B70" s="79" t="s">
        <v>149</v>
      </c>
      <c r="C70" s="117"/>
      <c r="D70" s="117"/>
      <c r="E70" s="117"/>
      <c r="F70" s="117"/>
    </row>
    <row r="71" spans="1:8" ht="14.25" customHeight="1" x14ac:dyDescent="0.2">
      <c r="A71" s="152" t="s">
        <v>65</v>
      </c>
      <c r="B71" s="78" t="s">
        <v>149</v>
      </c>
      <c r="C71" s="117"/>
      <c r="D71" s="117"/>
      <c r="E71" s="117"/>
      <c r="F71" s="117"/>
    </row>
    <row r="72" spans="1:8" ht="14.25" customHeight="1" x14ac:dyDescent="0.2">
      <c r="A72" s="150" t="s">
        <v>184</v>
      </c>
      <c r="B72" s="79" t="s">
        <v>149</v>
      </c>
      <c r="C72" s="117"/>
      <c r="D72" s="117"/>
      <c r="E72" s="117"/>
      <c r="F72" s="117"/>
    </row>
    <row r="73" spans="1:8" ht="14.25" customHeight="1" x14ac:dyDescent="0.2">
      <c r="A73" s="154" t="s">
        <v>185</v>
      </c>
      <c r="B73" s="77" t="s">
        <v>153</v>
      </c>
      <c r="C73" s="80">
        <f>SUM(C69:C72)</f>
        <v>0</v>
      </c>
      <c r="D73" s="80">
        <f>SUM(D69:D72)</f>
        <v>0</v>
      </c>
      <c r="E73" s="80">
        <f>SUM(E69:E72)</f>
        <v>0</v>
      </c>
      <c r="F73" s="80">
        <f>SUM(F69:F72)</f>
        <v>0</v>
      </c>
    </row>
    <row r="74" spans="1:8" ht="14.25" customHeight="1" x14ac:dyDescent="0.2">
      <c r="A74" s="81" t="s">
        <v>186</v>
      </c>
      <c r="B74" s="82" t="s">
        <v>153</v>
      </c>
      <c r="C74" s="69" t="s">
        <v>14</v>
      </c>
      <c r="D74" s="69" t="s">
        <v>14</v>
      </c>
      <c r="E74" s="69" t="s">
        <v>14</v>
      </c>
      <c r="F74" s="69" t="s">
        <v>14</v>
      </c>
    </row>
    <row r="75" spans="1:8" ht="14.25" customHeight="1" x14ac:dyDescent="0.2">
      <c r="A75" s="150" t="s">
        <v>187</v>
      </c>
      <c r="B75" s="83" t="s">
        <v>149</v>
      </c>
      <c r="C75" s="114"/>
      <c r="D75" s="114"/>
      <c r="E75" s="114"/>
      <c r="F75" s="114"/>
    </row>
    <row r="76" spans="1:8" ht="14.25" customHeight="1" x14ac:dyDescent="0.2">
      <c r="A76" s="150" t="s">
        <v>188</v>
      </c>
      <c r="B76" s="83" t="s">
        <v>153</v>
      </c>
      <c r="C76" s="147">
        <f>C26</f>
        <v>0</v>
      </c>
      <c r="D76" s="147">
        <f t="shared" ref="D76:F76" si="5">D26</f>
        <v>0</v>
      </c>
      <c r="E76" s="147">
        <f t="shared" si="5"/>
        <v>0</v>
      </c>
      <c r="F76" s="147">
        <f t="shared" si="5"/>
        <v>0</v>
      </c>
    </row>
    <row r="77" spans="1:8" ht="14.25" customHeight="1" x14ac:dyDescent="0.2">
      <c r="A77" s="81" t="s">
        <v>189</v>
      </c>
      <c r="B77" s="82" t="s">
        <v>153</v>
      </c>
      <c r="C77" s="69" t="s">
        <v>14</v>
      </c>
      <c r="D77" s="69" t="s">
        <v>14</v>
      </c>
      <c r="E77" s="69" t="s">
        <v>14</v>
      </c>
      <c r="F77" s="69" t="s">
        <v>14</v>
      </c>
    </row>
    <row r="78" spans="1:8" ht="14.25" customHeight="1" x14ac:dyDescent="0.2">
      <c r="A78" s="158" t="s">
        <v>190</v>
      </c>
      <c r="B78" s="83" t="s">
        <v>149</v>
      </c>
      <c r="C78" s="114"/>
      <c r="D78" s="114"/>
      <c r="E78" s="114"/>
      <c r="F78" s="114"/>
    </row>
    <row r="79" spans="1:8" ht="14.25" customHeight="1" x14ac:dyDescent="0.2">
      <c r="A79" s="84" t="s">
        <v>191</v>
      </c>
      <c r="B79" s="85" t="s">
        <v>153</v>
      </c>
      <c r="C79" s="69" t="s">
        <v>14</v>
      </c>
      <c r="D79" s="69" t="s">
        <v>14</v>
      </c>
      <c r="E79" s="69" t="s">
        <v>14</v>
      </c>
      <c r="F79" s="69" t="s">
        <v>14</v>
      </c>
    </row>
    <row r="80" spans="1:8" ht="14.25" customHeight="1" x14ac:dyDescent="0.2">
      <c r="A80" s="157" t="s">
        <v>192</v>
      </c>
      <c r="B80" s="86" t="s">
        <v>153</v>
      </c>
      <c r="C80" s="87" t="s">
        <v>14</v>
      </c>
      <c r="D80" s="87" t="s">
        <v>14</v>
      </c>
      <c r="E80" s="87" t="s">
        <v>14</v>
      </c>
      <c r="F80" s="87" t="s">
        <v>14</v>
      </c>
    </row>
    <row r="81" spans="1:14" ht="14.25" customHeight="1" x14ac:dyDescent="0.2">
      <c r="A81" s="156" t="s">
        <v>193</v>
      </c>
      <c r="B81" s="86" t="s">
        <v>194</v>
      </c>
      <c r="C81" s="118" t="s">
        <v>195</v>
      </c>
      <c r="D81" s="118" t="s">
        <v>195</v>
      </c>
      <c r="E81" s="118" t="s">
        <v>195</v>
      </c>
      <c r="F81" s="136" t="s">
        <v>195</v>
      </c>
    </row>
    <row r="82" spans="1:14" ht="14.25" customHeight="1" x14ac:dyDescent="0.2">
      <c r="A82" s="156" t="s">
        <v>196</v>
      </c>
      <c r="B82" s="86" t="s">
        <v>194</v>
      </c>
      <c r="C82" s="119"/>
      <c r="D82" s="119"/>
      <c r="E82" s="119"/>
      <c r="F82" s="119"/>
    </row>
    <row r="83" spans="1:14" ht="14.25" customHeight="1" x14ac:dyDescent="0.2">
      <c r="A83" s="156" t="s">
        <v>197</v>
      </c>
      <c r="B83" s="86" t="s">
        <v>194</v>
      </c>
      <c r="C83" s="119"/>
      <c r="D83" s="119"/>
      <c r="E83" s="119"/>
      <c r="F83" s="119"/>
    </row>
    <row r="84" spans="1:14" ht="14.25" customHeight="1" x14ac:dyDescent="0.2">
      <c r="A84" s="88" t="s">
        <v>198</v>
      </c>
      <c r="B84" s="89" t="s">
        <v>153</v>
      </c>
      <c r="C84" s="69" t="s">
        <v>14</v>
      </c>
      <c r="D84" s="69" t="s">
        <v>14</v>
      </c>
      <c r="E84" s="69" t="s">
        <v>14</v>
      </c>
      <c r="F84" s="69" t="s">
        <v>14</v>
      </c>
    </row>
    <row r="85" spans="1:14" ht="66" customHeight="1" x14ac:dyDescent="0.2">
      <c r="A85" s="157" t="s">
        <v>199</v>
      </c>
      <c r="B85" s="86" t="s">
        <v>194</v>
      </c>
      <c r="C85" s="119"/>
      <c r="D85" s="119"/>
      <c r="E85" s="119"/>
      <c r="F85" s="119"/>
    </row>
    <row r="86" spans="1:14" s="6" customFormat="1" ht="14.25" customHeight="1" x14ac:dyDescent="0.2">
      <c r="A86" s="75" t="s">
        <v>200</v>
      </c>
      <c r="B86" s="85" t="s">
        <v>153</v>
      </c>
      <c r="C86" s="69" t="s">
        <v>14</v>
      </c>
      <c r="D86" s="69" t="s">
        <v>14</v>
      </c>
      <c r="E86" s="69" t="s">
        <v>14</v>
      </c>
      <c r="F86" s="69" t="s">
        <v>14</v>
      </c>
      <c r="G86"/>
      <c r="H86"/>
      <c r="I86"/>
      <c r="J86"/>
      <c r="K86"/>
      <c r="L86"/>
      <c r="M86"/>
      <c r="N86"/>
    </row>
    <row r="87" spans="1:14" s="120" customFormat="1" ht="60.75" customHeight="1" x14ac:dyDescent="0.2">
      <c r="A87" s="157" t="s">
        <v>201</v>
      </c>
      <c r="B87" s="86" t="s">
        <v>194</v>
      </c>
      <c r="C87" s="119"/>
      <c r="D87" s="119"/>
      <c r="E87" s="119"/>
      <c r="F87" s="119"/>
    </row>
    <row r="88" spans="1:14" ht="14.25" customHeight="1" x14ac:dyDescent="0.2">
      <c r="A88" s="75" t="s">
        <v>202</v>
      </c>
      <c r="B88" s="82" t="s">
        <v>153</v>
      </c>
      <c r="C88" s="90">
        <f>SUM(C89:C93)</f>
        <v>0</v>
      </c>
      <c r="D88" s="90">
        <f>SUM(D89:D93)</f>
        <v>0</v>
      </c>
      <c r="E88" s="90">
        <f>SUM(E89:E93)</f>
        <v>0</v>
      </c>
      <c r="F88" s="90">
        <f>SUM(F89:F93)</f>
        <v>0</v>
      </c>
    </row>
    <row r="89" spans="1:14" ht="14.25" customHeight="1" x14ac:dyDescent="0.2">
      <c r="A89" s="159" t="s">
        <v>203</v>
      </c>
      <c r="B89" s="79" t="s">
        <v>149</v>
      </c>
      <c r="C89" s="114"/>
      <c r="D89" s="114"/>
      <c r="E89" s="114"/>
      <c r="F89" s="114"/>
    </row>
    <row r="90" spans="1:14" ht="14.25" customHeight="1" x14ac:dyDescent="0.2">
      <c r="A90" s="159" t="s">
        <v>204</v>
      </c>
      <c r="B90" s="79" t="s">
        <v>149</v>
      </c>
      <c r="C90" s="114"/>
      <c r="D90" s="114"/>
      <c r="E90" s="114"/>
      <c r="F90" s="114"/>
    </row>
    <row r="91" spans="1:14" ht="14.25" customHeight="1" x14ac:dyDescent="0.2">
      <c r="A91" s="158" t="s">
        <v>205</v>
      </c>
      <c r="B91" s="79" t="s">
        <v>149</v>
      </c>
      <c r="C91" s="114"/>
      <c r="D91" s="114"/>
      <c r="E91" s="114"/>
      <c r="F91" s="114"/>
    </row>
    <row r="92" spans="1:14" ht="14.25" customHeight="1" x14ac:dyDescent="0.2">
      <c r="A92" s="159" t="s">
        <v>206</v>
      </c>
      <c r="B92" s="79" t="s">
        <v>149</v>
      </c>
      <c r="C92" s="114"/>
      <c r="D92" s="114"/>
      <c r="E92" s="114"/>
      <c r="F92" s="114"/>
      <c r="G92" s="3"/>
      <c r="H92" s="3"/>
    </row>
    <row r="93" spans="1:14" ht="14.25" customHeight="1" x14ac:dyDescent="0.2">
      <c r="A93" s="159" t="s">
        <v>207</v>
      </c>
      <c r="B93" s="79" t="s">
        <v>149</v>
      </c>
      <c r="C93" s="114"/>
      <c r="D93" s="114"/>
      <c r="E93" s="114"/>
      <c r="F93" s="137"/>
      <c r="G93" s="3"/>
      <c r="H93" s="3"/>
    </row>
    <row r="94" spans="1:14" ht="14.25" customHeight="1" x14ac:dyDescent="0.2">
      <c r="A94" s="75" t="s">
        <v>208</v>
      </c>
      <c r="B94" s="82" t="s">
        <v>153</v>
      </c>
      <c r="C94" s="69" t="s">
        <v>14</v>
      </c>
      <c r="D94" s="69" t="s">
        <v>14</v>
      </c>
      <c r="E94" s="69" t="s">
        <v>14</v>
      </c>
      <c r="F94" s="69" t="s">
        <v>14</v>
      </c>
    </row>
    <row r="95" spans="1:14" ht="14.25" customHeight="1" x14ac:dyDescent="0.2">
      <c r="A95" s="159" t="s">
        <v>209</v>
      </c>
      <c r="B95" s="79" t="s">
        <v>149</v>
      </c>
      <c r="C95" s="121"/>
      <c r="D95" s="121"/>
      <c r="E95" s="121"/>
      <c r="F95" s="121"/>
    </row>
    <row r="96" spans="1:14" ht="14.25" customHeight="1" x14ac:dyDescent="0.2">
      <c r="A96" s="159" t="s">
        <v>210</v>
      </c>
      <c r="B96" s="79" t="s">
        <v>149</v>
      </c>
      <c r="C96" s="121"/>
      <c r="D96" s="121"/>
      <c r="E96" s="121"/>
      <c r="F96" s="121"/>
    </row>
    <row r="97" spans="1:7" ht="14.25" customHeight="1" x14ac:dyDescent="0.2">
      <c r="A97" s="75" t="s">
        <v>211</v>
      </c>
      <c r="B97" s="82" t="s">
        <v>153</v>
      </c>
      <c r="C97" s="69" t="s">
        <v>14</v>
      </c>
      <c r="D97" s="69" t="s">
        <v>14</v>
      </c>
      <c r="E97" s="69" t="s">
        <v>14</v>
      </c>
      <c r="F97" s="69" t="s">
        <v>14</v>
      </c>
    </row>
    <row r="98" spans="1:7" ht="14.25" customHeight="1" x14ac:dyDescent="0.2">
      <c r="A98" s="160" t="s">
        <v>212</v>
      </c>
      <c r="B98" s="79" t="s">
        <v>149</v>
      </c>
      <c r="C98" s="121"/>
      <c r="D98" s="121"/>
      <c r="E98" s="121"/>
      <c r="F98" s="121"/>
    </row>
    <row r="99" spans="1:7" ht="14.25" customHeight="1" x14ac:dyDescent="0.2">
      <c r="A99" s="160" t="s">
        <v>213</v>
      </c>
      <c r="B99" s="79" t="s">
        <v>149</v>
      </c>
      <c r="C99" s="121"/>
      <c r="D99" s="121"/>
      <c r="E99" s="121"/>
      <c r="F99" s="121"/>
    </row>
    <row r="100" spans="1:7" ht="14.25" customHeight="1" x14ac:dyDescent="0.2">
      <c r="A100" s="68" t="s">
        <v>214</v>
      </c>
      <c r="B100" s="82" t="s">
        <v>153</v>
      </c>
      <c r="C100" s="69" t="s">
        <v>14</v>
      </c>
      <c r="D100" s="69" t="s">
        <v>14</v>
      </c>
      <c r="E100" s="69" t="s">
        <v>14</v>
      </c>
      <c r="F100" s="69" t="s">
        <v>14</v>
      </c>
      <c r="G100" s="4"/>
    </row>
    <row r="101" spans="1:7" ht="14.25" customHeight="1" x14ac:dyDescent="0.2">
      <c r="A101" s="160" t="s">
        <v>212</v>
      </c>
      <c r="B101" s="79" t="s">
        <v>149</v>
      </c>
      <c r="C101" s="121"/>
      <c r="D101" s="121"/>
      <c r="E101" s="121"/>
      <c r="F101" s="121"/>
    </row>
    <row r="102" spans="1:7" ht="14.25" customHeight="1" x14ac:dyDescent="0.2">
      <c r="A102" s="160" t="s">
        <v>213</v>
      </c>
      <c r="B102" s="79" t="s">
        <v>149</v>
      </c>
      <c r="C102" s="121"/>
      <c r="D102" s="121"/>
      <c r="E102" s="121"/>
      <c r="F102" s="121"/>
    </row>
    <row r="103" spans="1:7" ht="14.25" customHeight="1" x14ac:dyDescent="0.2">
      <c r="A103" s="68" t="s">
        <v>215</v>
      </c>
      <c r="B103" s="82" t="s">
        <v>153</v>
      </c>
      <c r="C103" s="69" t="s">
        <v>14</v>
      </c>
      <c r="D103" s="69" t="s">
        <v>14</v>
      </c>
      <c r="E103" s="69" t="s">
        <v>14</v>
      </c>
      <c r="F103" s="69" t="s">
        <v>14</v>
      </c>
    </row>
    <row r="104" spans="1:7" ht="14.25" customHeight="1" x14ac:dyDescent="0.2">
      <c r="A104" s="160" t="s">
        <v>212</v>
      </c>
      <c r="B104" s="79" t="s">
        <v>149</v>
      </c>
      <c r="C104" s="121"/>
      <c r="D104" s="121"/>
      <c r="E104" s="121"/>
      <c r="F104" s="121"/>
      <c r="G104" s="4"/>
    </row>
    <row r="105" spans="1:7" ht="14.25" customHeight="1" x14ac:dyDescent="0.2">
      <c r="A105" s="160" t="s">
        <v>213</v>
      </c>
      <c r="B105" s="79" t="s">
        <v>149</v>
      </c>
      <c r="C105" s="121"/>
      <c r="D105" s="121"/>
      <c r="E105" s="121"/>
      <c r="F105" s="121"/>
      <c r="G105" s="4"/>
    </row>
    <row r="106" spans="1:7" ht="14.25" customHeight="1" x14ac:dyDescent="0.2">
      <c r="A106" s="68" t="s">
        <v>216</v>
      </c>
      <c r="B106" s="82" t="s">
        <v>153</v>
      </c>
      <c r="C106" s="69" t="s">
        <v>14</v>
      </c>
      <c r="D106" s="69" t="s">
        <v>14</v>
      </c>
      <c r="E106" s="69" t="s">
        <v>14</v>
      </c>
      <c r="F106" s="69" t="s">
        <v>14</v>
      </c>
    </row>
    <row r="107" spans="1:7" ht="14.25" customHeight="1" x14ac:dyDescent="0.2">
      <c r="A107" s="160" t="s">
        <v>212</v>
      </c>
      <c r="B107" s="79" t="s">
        <v>149</v>
      </c>
      <c r="C107" s="121"/>
      <c r="D107" s="121"/>
      <c r="E107" s="121"/>
      <c r="F107" s="121"/>
    </row>
    <row r="108" spans="1:7" ht="14.25" customHeight="1" x14ac:dyDescent="0.2">
      <c r="A108" s="160" t="s">
        <v>213</v>
      </c>
      <c r="B108" s="79" t="s">
        <v>149</v>
      </c>
      <c r="C108" s="121"/>
      <c r="D108" s="121"/>
      <c r="E108" s="121"/>
      <c r="F108" s="121"/>
    </row>
    <row r="109" spans="1:7" ht="14.25" customHeight="1" x14ac:dyDescent="0.2">
      <c r="A109" s="92" t="s">
        <v>217</v>
      </c>
      <c r="B109" s="85" t="s">
        <v>153</v>
      </c>
      <c r="C109" s="69" t="s">
        <v>14</v>
      </c>
      <c r="D109" s="69" t="s">
        <v>14</v>
      </c>
      <c r="E109" s="69" t="s">
        <v>14</v>
      </c>
      <c r="F109" s="69" t="s">
        <v>14</v>
      </c>
    </row>
    <row r="110" spans="1:7" ht="14.25" customHeight="1" x14ac:dyDescent="0.2">
      <c r="A110" s="160" t="s">
        <v>212</v>
      </c>
      <c r="B110" s="79" t="s">
        <v>149</v>
      </c>
      <c r="C110" s="121"/>
      <c r="D110" s="121"/>
      <c r="E110" s="121"/>
      <c r="F110" s="121"/>
    </row>
    <row r="111" spans="1:7" ht="14.25" customHeight="1" x14ac:dyDescent="0.2">
      <c r="A111" s="160" t="s">
        <v>213</v>
      </c>
      <c r="B111" s="79" t="s">
        <v>149</v>
      </c>
      <c r="C111" s="121"/>
      <c r="D111" s="121"/>
      <c r="E111" s="121"/>
      <c r="F111" s="121"/>
    </row>
    <row r="112" spans="1:7" ht="14.25" customHeight="1" x14ac:dyDescent="0.2">
      <c r="A112" s="68" t="s">
        <v>218</v>
      </c>
      <c r="B112" s="82" t="s">
        <v>153</v>
      </c>
      <c r="C112" s="69" t="s">
        <v>14</v>
      </c>
      <c r="D112" s="69" t="s">
        <v>14</v>
      </c>
      <c r="E112" s="69" t="s">
        <v>14</v>
      </c>
      <c r="F112" s="69" t="s">
        <v>14</v>
      </c>
    </row>
    <row r="113" spans="1:7" ht="14.25" customHeight="1" x14ac:dyDescent="0.2">
      <c r="A113" s="68" t="s">
        <v>219</v>
      </c>
      <c r="B113" s="82" t="s">
        <v>153</v>
      </c>
      <c r="C113" s="69" t="s">
        <v>14</v>
      </c>
      <c r="D113" s="69" t="s">
        <v>14</v>
      </c>
      <c r="E113" s="69" t="s">
        <v>14</v>
      </c>
      <c r="F113" s="69" t="s">
        <v>14</v>
      </c>
    </row>
    <row r="114" spans="1:7" ht="14.25" customHeight="1" x14ac:dyDescent="0.2">
      <c r="A114" s="160" t="s">
        <v>220</v>
      </c>
      <c r="B114" s="79" t="s">
        <v>149</v>
      </c>
      <c r="C114" s="122"/>
      <c r="D114" s="122"/>
      <c r="E114" s="122"/>
      <c r="F114" s="122"/>
    </row>
    <row r="115" spans="1:7" ht="14.25" customHeight="1" x14ac:dyDescent="0.2">
      <c r="A115" s="160" t="s">
        <v>221</v>
      </c>
      <c r="B115" s="79" t="s">
        <v>149</v>
      </c>
      <c r="C115" s="123"/>
      <c r="D115" s="123"/>
      <c r="E115" s="123"/>
      <c r="F115" s="123"/>
    </row>
    <row r="116" spans="1:7" ht="14.25" customHeight="1" x14ac:dyDescent="0.2">
      <c r="A116" s="68" t="s">
        <v>222</v>
      </c>
      <c r="B116" s="82" t="s">
        <v>153</v>
      </c>
      <c r="C116" s="69" t="s">
        <v>14</v>
      </c>
      <c r="D116" s="69" t="s">
        <v>14</v>
      </c>
      <c r="E116" s="69" t="s">
        <v>14</v>
      </c>
      <c r="F116" s="69" t="s">
        <v>14</v>
      </c>
    </row>
    <row r="117" spans="1:7" ht="14.25" customHeight="1" x14ac:dyDescent="0.2">
      <c r="A117" s="160" t="s">
        <v>223</v>
      </c>
      <c r="B117" s="79" t="s">
        <v>149</v>
      </c>
      <c r="C117" s="122"/>
      <c r="D117" s="122"/>
      <c r="E117" s="122"/>
      <c r="F117" s="122"/>
    </row>
    <row r="118" spans="1:7" ht="14.25" customHeight="1" x14ac:dyDescent="0.2">
      <c r="A118" s="160" t="s">
        <v>221</v>
      </c>
      <c r="B118" s="79" t="s">
        <v>149</v>
      </c>
      <c r="C118" s="123"/>
      <c r="D118" s="123"/>
      <c r="E118" s="123"/>
      <c r="F118" s="123"/>
    </row>
    <row r="119" spans="1:7" ht="14.25" customHeight="1" x14ac:dyDescent="0.2">
      <c r="A119" s="68" t="s">
        <v>224</v>
      </c>
      <c r="B119" s="82" t="s">
        <v>153</v>
      </c>
      <c r="C119" s="69" t="s">
        <v>14</v>
      </c>
      <c r="D119" s="69" t="s">
        <v>14</v>
      </c>
      <c r="E119" s="69" t="s">
        <v>14</v>
      </c>
      <c r="F119" s="69" t="s">
        <v>14</v>
      </c>
    </row>
    <row r="120" spans="1:7" ht="14.25" customHeight="1" x14ac:dyDescent="0.2">
      <c r="A120" s="160" t="s">
        <v>225</v>
      </c>
      <c r="B120" s="79" t="s">
        <v>149</v>
      </c>
      <c r="C120" s="121"/>
      <c r="D120" s="121"/>
      <c r="E120" s="121"/>
      <c r="F120" s="121"/>
    </row>
    <row r="121" spans="1:7" ht="14.25" customHeight="1" x14ac:dyDescent="0.2">
      <c r="A121" s="160" t="s">
        <v>226</v>
      </c>
      <c r="B121" s="79" t="s">
        <v>149</v>
      </c>
      <c r="C121" s="121"/>
      <c r="D121" s="121"/>
      <c r="E121" s="121"/>
      <c r="F121" s="121"/>
    </row>
    <row r="122" spans="1:7" ht="14.25" customHeight="1" x14ac:dyDescent="0.2">
      <c r="A122" s="160" t="s">
        <v>227</v>
      </c>
      <c r="B122" s="79" t="s">
        <v>149</v>
      </c>
      <c r="C122" s="121"/>
      <c r="D122" s="121"/>
      <c r="E122" s="121"/>
      <c r="F122" s="121"/>
    </row>
    <row r="123" spans="1:7" ht="14.25" customHeight="1" x14ac:dyDescent="0.2">
      <c r="A123" s="160" t="s">
        <v>228</v>
      </c>
      <c r="B123" s="79" t="s">
        <v>149</v>
      </c>
      <c r="C123" s="121"/>
      <c r="D123" s="121"/>
      <c r="E123" s="121"/>
      <c r="F123" s="121"/>
      <c r="G123" s="4"/>
    </row>
    <row r="124" spans="1:7" ht="14.25" customHeight="1" x14ac:dyDescent="0.2">
      <c r="A124" s="160" t="s">
        <v>229</v>
      </c>
      <c r="B124" s="79" t="s">
        <v>149</v>
      </c>
      <c r="C124" s="121"/>
      <c r="D124" s="121"/>
      <c r="E124" s="121"/>
      <c r="F124" s="121"/>
      <c r="G124" s="4"/>
    </row>
    <row r="125" spans="1:7" ht="14.25" customHeight="1" x14ac:dyDescent="0.2">
      <c r="A125" s="160" t="s">
        <v>230</v>
      </c>
      <c r="B125" s="79" t="s">
        <v>149</v>
      </c>
      <c r="C125" s="121"/>
      <c r="D125" s="121"/>
      <c r="E125" s="121"/>
      <c r="F125" s="121"/>
    </row>
    <row r="126" spans="1:7" ht="14.25" customHeight="1" x14ac:dyDescent="0.2">
      <c r="A126" s="68" t="s">
        <v>231</v>
      </c>
      <c r="B126" s="82" t="s">
        <v>153</v>
      </c>
      <c r="C126" s="69" t="s">
        <v>14</v>
      </c>
      <c r="D126" s="69" t="s">
        <v>14</v>
      </c>
      <c r="E126" s="69" t="s">
        <v>14</v>
      </c>
      <c r="F126" s="69" t="s">
        <v>14</v>
      </c>
    </row>
    <row r="127" spans="1:7" ht="14.25" customHeight="1" x14ac:dyDescent="0.2">
      <c r="A127" s="91" t="s">
        <v>232</v>
      </c>
      <c r="B127" s="79" t="s">
        <v>149</v>
      </c>
      <c r="C127" s="124"/>
      <c r="D127" s="124"/>
      <c r="E127" s="124"/>
      <c r="F127" s="124"/>
    </row>
    <row r="128" spans="1:7" ht="14.25" customHeight="1" x14ac:dyDescent="0.2">
      <c r="A128" s="88" t="s">
        <v>233</v>
      </c>
      <c r="B128" s="69" t="s">
        <v>14</v>
      </c>
      <c r="C128" s="69" t="s">
        <v>14</v>
      </c>
      <c r="D128" s="69" t="s">
        <v>14</v>
      </c>
      <c r="E128" s="69" t="s">
        <v>14</v>
      </c>
      <c r="F128" s="69" t="s">
        <v>14</v>
      </c>
    </row>
    <row r="129" spans="1:14" ht="39" thickBot="1" x14ac:dyDescent="0.25">
      <c r="A129" s="155" t="s">
        <v>234</v>
      </c>
      <c r="B129" s="87" t="s">
        <v>14</v>
      </c>
      <c r="C129" s="87" t="s">
        <v>14</v>
      </c>
      <c r="D129" s="87" t="s">
        <v>14</v>
      </c>
      <c r="E129" s="87" t="s">
        <v>14</v>
      </c>
      <c r="F129" s="87" t="s">
        <v>14</v>
      </c>
    </row>
    <row r="130" spans="1:14" ht="14.25" customHeight="1" thickBot="1" x14ac:dyDescent="0.25">
      <c r="A130" s="161" t="s">
        <v>235</v>
      </c>
      <c r="B130" s="125" t="s">
        <v>195</v>
      </c>
      <c r="C130" s="93" t="s">
        <v>14</v>
      </c>
      <c r="D130" s="87" t="s">
        <v>14</v>
      </c>
      <c r="E130" s="87" t="s">
        <v>14</v>
      </c>
      <c r="F130" s="87" t="s">
        <v>14</v>
      </c>
    </row>
    <row r="131" spans="1:14" ht="14.25" customHeight="1" x14ac:dyDescent="0.2">
      <c r="A131" s="162" t="s">
        <v>236</v>
      </c>
      <c r="B131" s="126" t="s">
        <v>237</v>
      </c>
      <c r="C131" s="119"/>
      <c r="D131" s="119"/>
      <c r="E131" s="119"/>
      <c r="F131" s="119"/>
    </row>
    <row r="132" spans="1:14" ht="14.25" customHeight="1" x14ac:dyDescent="0.2">
      <c r="A132" s="162" t="str">
        <f>IF(OR(B130=1,B130="Please select…"),"[placeholder row for CCN #2]","CCN #2")</f>
        <v>[placeholder row for CCN #2]</v>
      </c>
      <c r="B132" s="127" t="s">
        <v>237</v>
      </c>
      <c r="C132" s="119"/>
      <c r="D132" s="119"/>
      <c r="E132" s="119"/>
      <c r="F132" s="119"/>
    </row>
    <row r="133" spans="1:14" ht="14.25" customHeight="1" x14ac:dyDescent="0.2">
      <c r="A133" s="162" t="str">
        <f>IF(OR(B130&lt;3,B130="Please select…"),"[placeholder row for CCN #3]","CCN #3")</f>
        <v>[placeholder row for CCN #3]</v>
      </c>
      <c r="B133" s="127" t="s">
        <v>237</v>
      </c>
      <c r="C133" s="119"/>
      <c r="D133" s="119"/>
      <c r="E133" s="119"/>
      <c r="F133" s="119"/>
    </row>
    <row r="134" spans="1:14" ht="14.25" customHeight="1" x14ac:dyDescent="0.2">
      <c r="A134" s="162" t="str">
        <f>IF(OR(B130&lt;4,B130="Please select…"),"[placeholder row for CCN #4]","CCN #4")</f>
        <v>[placeholder row for CCN #4]</v>
      </c>
      <c r="B134" s="127" t="s">
        <v>237</v>
      </c>
      <c r="C134" s="119"/>
      <c r="D134" s="119"/>
      <c r="E134" s="119"/>
      <c r="F134" s="119"/>
    </row>
    <row r="135" spans="1:14" ht="14.25" customHeight="1" x14ac:dyDescent="0.2">
      <c r="A135" s="162" t="str">
        <f>IF(OR(B130&lt;5,B130="Please select…"),"[placeholder row for CCN #5]","CCN #5")</f>
        <v>[placeholder row for CCN #5]</v>
      </c>
      <c r="B135" s="127" t="s">
        <v>237</v>
      </c>
      <c r="C135" s="119"/>
      <c r="D135" s="119"/>
      <c r="E135" s="119"/>
      <c r="F135" s="119"/>
    </row>
    <row r="136" spans="1:14" ht="14.25" customHeight="1" x14ac:dyDescent="0.2">
      <c r="A136" s="162" t="str">
        <f>IF(OR(B130&lt;6,B130="Please select…"),"[placeholder row for CCN #6]","CCN #6")</f>
        <v>[placeholder row for CCN #6]</v>
      </c>
      <c r="B136" s="127" t="s">
        <v>237</v>
      </c>
      <c r="C136" s="119"/>
      <c r="D136" s="119"/>
      <c r="E136" s="119"/>
      <c r="F136" s="119"/>
    </row>
    <row r="137" spans="1:14" ht="14.25" customHeight="1" x14ac:dyDescent="0.2">
      <c r="A137" s="162" t="str">
        <f>IF(OR(B130&lt;7,B130="Please select…"),"[placeholder row for CCN #7]","CCN #7")</f>
        <v>[placeholder row for CCN #7]</v>
      </c>
      <c r="B137" s="127" t="s">
        <v>237</v>
      </c>
      <c r="C137" s="119"/>
      <c r="D137" s="119"/>
      <c r="E137" s="119"/>
      <c r="F137" s="119"/>
    </row>
    <row r="138" spans="1:14" ht="14.25" customHeight="1" x14ac:dyDescent="0.2">
      <c r="A138" s="94" t="s">
        <v>238</v>
      </c>
      <c r="B138" s="69" t="s">
        <v>14</v>
      </c>
      <c r="C138" s="69" t="s">
        <v>14</v>
      </c>
      <c r="D138" s="69" t="s">
        <v>14</v>
      </c>
      <c r="E138" s="69" t="s">
        <v>14</v>
      </c>
      <c r="F138" s="69" t="s">
        <v>14</v>
      </c>
    </row>
    <row r="139" spans="1:14" ht="39" thickBot="1" x14ac:dyDescent="0.25">
      <c r="A139" s="163" t="s">
        <v>239</v>
      </c>
      <c r="B139" s="87" t="s">
        <v>14</v>
      </c>
      <c r="C139" s="87" t="s">
        <v>14</v>
      </c>
      <c r="D139" s="87" t="s">
        <v>14</v>
      </c>
      <c r="E139" s="87" t="s">
        <v>14</v>
      </c>
      <c r="F139" s="87" t="s">
        <v>14</v>
      </c>
    </row>
    <row r="140" spans="1:14" ht="14.25" customHeight="1" thickBot="1" x14ac:dyDescent="0.25">
      <c r="A140" s="164" t="s">
        <v>240</v>
      </c>
      <c r="B140" s="125" t="s">
        <v>195</v>
      </c>
      <c r="C140" s="93" t="s">
        <v>14</v>
      </c>
      <c r="D140" s="87" t="s">
        <v>14</v>
      </c>
      <c r="E140" s="87" t="s">
        <v>14</v>
      </c>
      <c r="F140" s="87" t="s">
        <v>14</v>
      </c>
      <c r="H140" s="6"/>
    </row>
    <row r="141" spans="1:14" ht="14.25" customHeight="1" x14ac:dyDescent="0.2">
      <c r="A141" s="165" t="s">
        <v>241</v>
      </c>
      <c r="B141" s="128" t="s">
        <v>237</v>
      </c>
      <c r="C141" s="129"/>
      <c r="D141" s="129"/>
      <c r="E141" s="129"/>
      <c r="F141" s="129"/>
    </row>
    <row r="142" spans="1:14" s="6" customFormat="1" ht="14.25" customHeight="1" x14ac:dyDescent="0.2">
      <c r="A142" s="165" t="s">
        <v>242</v>
      </c>
      <c r="B142" s="130" t="s">
        <v>14</v>
      </c>
      <c r="C142" s="131"/>
      <c r="D142" s="131"/>
      <c r="E142" s="131"/>
      <c r="F142" s="131"/>
      <c r="G142"/>
      <c r="H142"/>
      <c r="I142"/>
      <c r="J142"/>
      <c r="K142"/>
      <c r="L142"/>
      <c r="M142"/>
      <c r="N142"/>
    </row>
    <row r="143" spans="1:14" ht="14.25" customHeight="1" x14ac:dyDescent="0.2">
      <c r="A143" s="166" t="str">
        <f>IF(OR(B140=1,B140="Please select…"),"[placeholder row for SNF/NF #2 Occupancy]","SNF / NF #2 - Occupancy")</f>
        <v>[placeholder row for SNF/NF #2 Occupancy]</v>
      </c>
      <c r="B143" s="132" t="s">
        <v>237</v>
      </c>
      <c r="C143" s="129"/>
      <c r="D143" s="129"/>
      <c r="E143" s="129"/>
      <c r="F143" s="129"/>
    </row>
    <row r="144" spans="1:14" s="6" customFormat="1" ht="14.25" customHeight="1" x14ac:dyDescent="0.2">
      <c r="A144" s="166" t="str">
        <f>IF(OR(B140=1,B140="Please select…"),"[placeholder row for SNF/NF #2 CMS Star Rating]","SNF / NF #2 - CMS Star Rating")</f>
        <v>[placeholder row for SNF/NF #2 CMS Star Rating]</v>
      </c>
      <c r="B144" s="130" t="s">
        <v>14</v>
      </c>
      <c r="C144" s="131"/>
      <c r="D144" s="131"/>
      <c r="E144" s="131"/>
      <c r="F144" s="131"/>
    </row>
    <row r="145" spans="1:8" ht="14.25" customHeight="1" x14ac:dyDescent="0.2">
      <c r="A145" s="166" t="str">
        <f>IF(OR(B140&lt;3,B140="Please select…"),"[placeholder row for SNF/NF #3 Occupancy]","SNF / NF #3 - Occupancy")</f>
        <v>[placeholder row for SNF/NF #3 Occupancy]</v>
      </c>
      <c r="B145" s="132" t="s">
        <v>237</v>
      </c>
      <c r="C145" s="129"/>
      <c r="D145" s="129"/>
      <c r="E145" s="129"/>
      <c r="F145" s="129"/>
    </row>
    <row r="146" spans="1:8" s="6" customFormat="1" ht="14.25" customHeight="1" thickBot="1" x14ac:dyDescent="0.25">
      <c r="A146" s="166" t="str">
        <f>IF(OR(B140&lt;3,B140="Please select…"),"[placeholder row for SNF/NF #3 CMS Star Rating]","SNF / NF #3 - CMS Star Rating")</f>
        <v>[placeholder row for SNF/NF #3 CMS Star Rating]</v>
      </c>
      <c r="B146" s="130" t="s">
        <v>14</v>
      </c>
      <c r="C146" s="131"/>
      <c r="D146" s="131"/>
      <c r="E146" s="131"/>
      <c r="F146" s="131"/>
    </row>
    <row r="147" spans="1:8" ht="14.25" customHeight="1" thickBot="1" x14ac:dyDescent="0.25">
      <c r="A147" s="164" t="s">
        <v>243</v>
      </c>
      <c r="B147" s="125" t="s">
        <v>195</v>
      </c>
      <c r="C147" s="95" t="s">
        <v>14</v>
      </c>
      <c r="D147" s="96" t="s">
        <v>14</v>
      </c>
      <c r="E147" s="96" t="s">
        <v>14</v>
      </c>
      <c r="F147" s="96" t="s">
        <v>14</v>
      </c>
      <c r="H147" s="6"/>
    </row>
    <row r="148" spans="1:8" ht="14.25" customHeight="1" x14ac:dyDescent="0.2">
      <c r="A148" s="165" t="s">
        <v>244</v>
      </c>
      <c r="B148" s="133" t="s">
        <v>153</v>
      </c>
      <c r="C148" s="129"/>
      <c r="D148" s="129"/>
      <c r="E148" s="129"/>
      <c r="F148" s="129"/>
    </row>
    <row r="149" spans="1:8" ht="14.25" customHeight="1" x14ac:dyDescent="0.2">
      <c r="A149" s="165" t="str">
        <f>IF(OR(B147=1,B147="Please select…"),"[placeholder row for ALF #2 Occupancy]","ALF #2 - Occupancy")</f>
        <v>[placeholder row for ALF #2 Occupancy]</v>
      </c>
      <c r="B149" s="130" t="s">
        <v>153</v>
      </c>
      <c r="C149" s="129"/>
      <c r="D149" s="129"/>
      <c r="E149" s="129"/>
      <c r="F149" s="129"/>
    </row>
    <row r="150" spans="1:8" ht="14.25" customHeight="1" thickBot="1" x14ac:dyDescent="0.25">
      <c r="A150" s="178" t="str">
        <f>IF(OR(B147&lt;3,B147="Please select…"),"[placeholder row for ALF #3 Occupancy]","ALF #3 - Occupancy")</f>
        <v>[placeholder row for ALF #3 Occupancy]</v>
      </c>
      <c r="B150" s="134" t="s">
        <v>153</v>
      </c>
      <c r="C150" s="129"/>
      <c r="D150" s="129"/>
      <c r="E150" s="129"/>
      <c r="F150" s="129"/>
    </row>
    <row r="151" spans="1:8" ht="14.25" customHeight="1" x14ac:dyDescent="0.2">
      <c r="A151" s="49" t="s">
        <v>245</v>
      </c>
      <c r="B151" s="49"/>
      <c r="C151" s="49"/>
      <c r="D151" s="49"/>
      <c r="E151" s="49"/>
      <c r="F151" s="50"/>
    </row>
    <row r="152" spans="1:8" ht="14.25" customHeight="1" x14ac:dyDescent="0.2">
      <c r="A152" s="22" t="s">
        <v>138</v>
      </c>
      <c r="B152" s="23"/>
      <c r="C152" s="23"/>
      <c r="D152" s="23"/>
      <c r="E152" s="23"/>
      <c r="F152" s="24"/>
    </row>
    <row r="153" spans="1:8" ht="14.25" customHeight="1" x14ac:dyDescent="0.2">
      <c r="A153" s="47" t="s">
        <v>246</v>
      </c>
      <c r="B153" s="43"/>
      <c r="C153" s="43"/>
      <c r="D153" s="43"/>
      <c r="E153" s="43"/>
      <c r="F153" s="24"/>
    </row>
    <row r="154" spans="1:8" ht="14.25" customHeight="1" x14ac:dyDescent="0.2">
      <c r="A154" s="47" t="s">
        <v>247</v>
      </c>
      <c r="B154" s="48"/>
      <c r="C154" s="48"/>
      <c r="D154" s="48"/>
      <c r="E154" s="48"/>
      <c r="F154" s="24"/>
    </row>
    <row r="155" spans="1:8" ht="14.25" customHeight="1" x14ac:dyDescent="0.2">
      <c r="A155" s="47" t="s">
        <v>248</v>
      </c>
      <c r="B155" s="48"/>
      <c r="C155" s="48"/>
      <c r="D155" s="48"/>
      <c r="E155" s="48"/>
      <c r="F155" s="24"/>
      <c r="G155" s="5"/>
    </row>
    <row r="156" spans="1:8" ht="14.25" customHeight="1" x14ac:dyDescent="0.2">
      <c r="A156" s="51" t="s">
        <v>4</v>
      </c>
      <c r="B156" s="30"/>
      <c r="C156" s="23"/>
      <c r="D156" s="23"/>
      <c r="E156" s="23"/>
      <c r="F156" s="24"/>
      <c r="G156" s="5"/>
    </row>
    <row r="157" spans="1:8" ht="83.25" customHeight="1" x14ac:dyDescent="0.2">
      <c r="A157" s="31" t="s">
        <v>249</v>
      </c>
      <c r="B157" s="204" t="s">
        <v>250</v>
      </c>
      <c r="C157" s="204"/>
      <c r="D157" s="204"/>
      <c r="E157" s="204"/>
      <c r="F157" s="25"/>
      <c r="G157" s="5"/>
    </row>
    <row r="158" spans="1:8" ht="14.25" customHeight="1" x14ac:dyDescent="0.2">
      <c r="A158" s="52" t="s">
        <v>251</v>
      </c>
      <c r="B158" s="60" t="s">
        <v>252</v>
      </c>
      <c r="C158" s="56" t="s">
        <v>253</v>
      </c>
      <c r="D158" s="57" t="s">
        <v>254</v>
      </c>
      <c r="E158" s="32"/>
      <c r="F158" s="25"/>
      <c r="G158" s="5"/>
    </row>
    <row r="159" spans="1:8" ht="14.25" customHeight="1" x14ac:dyDescent="0.2">
      <c r="A159" s="52" t="s">
        <v>251</v>
      </c>
      <c r="B159" s="61" t="str">
        <f>IF($E$5=1,"1st Month","1st Quarter")</f>
        <v>1st Month</v>
      </c>
      <c r="C159" s="44" t="s">
        <v>195</v>
      </c>
      <c r="D159" s="55"/>
      <c r="E159" s="97"/>
      <c r="F159" s="25"/>
      <c r="G159" s="5"/>
    </row>
    <row r="160" spans="1:8" ht="14.25" customHeight="1" x14ac:dyDescent="0.2">
      <c r="A160" s="52" t="s">
        <v>251</v>
      </c>
      <c r="B160" s="61" t="str">
        <f>IF($E$5=1,"2nd Month","2nd Quarter")</f>
        <v>2nd Month</v>
      </c>
      <c r="C160" s="44" t="s">
        <v>195</v>
      </c>
      <c r="D160" s="55"/>
      <c r="E160" s="97"/>
      <c r="F160" s="25"/>
      <c r="G160" s="5"/>
    </row>
    <row r="161" spans="1:7" ht="14.25" customHeight="1" x14ac:dyDescent="0.2">
      <c r="A161" s="52" t="s">
        <v>251</v>
      </c>
      <c r="B161" s="61" t="str">
        <f>IF($E$5=1,"3rd Month","3rd Quarter")</f>
        <v>3rd Month</v>
      </c>
      <c r="C161" s="44" t="s">
        <v>195</v>
      </c>
      <c r="D161" s="55"/>
      <c r="E161" s="97"/>
      <c r="F161" s="25"/>
      <c r="G161" s="5"/>
    </row>
    <row r="162" spans="1:7" ht="14.25" customHeight="1" x14ac:dyDescent="0.2">
      <c r="A162" s="52" t="s">
        <v>251</v>
      </c>
      <c r="B162" s="61" t="str">
        <f>IF($E$5=1,"Do not Use - Start New Spreadsheet","4th Quarter")</f>
        <v>Do not Use - Start New Spreadsheet</v>
      </c>
      <c r="C162" s="58" t="s">
        <v>195</v>
      </c>
      <c r="D162" s="59"/>
      <c r="E162" s="97"/>
      <c r="F162" s="25"/>
      <c r="G162" s="5"/>
    </row>
    <row r="163" spans="1:7" ht="14.25" customHeight="1" x14ac:dyDescent="0.2">
      <c r="A163" s="53" t="s">
        <v>4</v>
      </c>
      <c r="B163" s="34"/>
      <c r="C163" s="26"/>
      <c r="D163" s="26"/>
      <c r="E163" s="26"/>
      <c r="F163" s="25"/>
      <c r="G163" s="5"/>
    </row>
    <row r="164" spans="1:7" ht="43.5" customHeight="1" x14ac:dyDescent="0.2">
      <c r="A164" s="31" t="s">
        <v>255</v>
      </c>
      <c r="B164" s="204" t="s">
        <v>256</v>
      </c>
      <c r="C164" s="204"/>
      <c r="D164" s="204"/>
      <c r="E164" s="204"/>
      <c r="F164" s="25"/>
      <c r="G164" s="5"/>
    </row>
    <row r="165" spans="1:7" ht="14.25" customHeight="1" x14ac:dyDescent="0.2">
      <c r="A165" s="52" t="s">
        <v>257</v>
      </c>
      <c r="B165" s="60" t="s">
        <v>252</v>
      </c>
      <c r="C165" s="56" t="s">
        <v>253</v>
      </c>
      <c r="D165" s="57" t="s">
        <v>254</v>
      </c>
      <c r="E165" s="32"/>
      <c r="F165" s="25"/>
      <c r="G165" s="5"/>
    </row>
    <row r="166" spans="1:7" ht="14.25" customHeight="1" x14ac:dyDescent="0.2">
      <c r="A166" s="52" t="s">
        <v>257</v>
      </c>
      <c r="B166" s="61" t="str">
        <f>IF($E$5=1,"1st Month","1st Quarter")</f>
        <v>1st Month</v>
      </c>
      <c r="C166" s="44" t="s">
        <v>195</v>
      </c>
      <c r="D166" s="55"/>
      <c r="E166" s="97"/>
      <c r="F166" s="25"/>
      <c r="G166" s="5"/>
    </row>
    <row r="167" spans="1:7" ht="14.25" customHeight="1" x14ac:dyDescent="0.2">
      <c r="A167" s="52" t="s">
        <v>257</v>
      </c>
      <c r="B167" s="61" t="str">
        <f>IF($E$5=1,"2nd Month","2nd Quarter")</f>
        <v>2nd Month</v>
      </c>
      <c r="C167" s="44" t="s">
        <v>195</v>
      </c>
      <c r="D167" s="55"/>
      <c r="E167" s="97"/>
      <c r="F167" s="25"/>
      <c r="G167" s="5"/>
    </row>
    <row r="168" spans="1:7" ht="14.25" customHeight="1" x14ac:dyDescent="0.2">
      <c r="A168" s="52" t="s">
        <v>257</v>
      </c>
      <c r="B168" s="61" t="str">
        <f>IF($E$5=1,"3rd Month","3rd Quarter")</f>
        <v>3rd Month</v>
      </c>
      <c r="C168" s="44" t="s">
        <v>195</v>
      </c>
      <c r="D168" s="55"/>
      <c r="E168" s="97"/>
      <c r="F168" s="25"/>
      <c r="G168" s="5"/>
    </row>
    <row r="169" spans="1:7" ht="25.5" x14ac:dyDescent="0.2">
      <c r="A169" s="52" t="s">
        <v>257</v>
      </c>
      <c r="B169" s="61" t="str">
        <f>IF($E$5=1,"Do not Use - Start New Spreadsheet","4th Quarter")</f>
        <v>Do not Use - Start New Spreadsheet</v>
      </c>
      <c r="C169" s="58" t="s">
        <v>195</v>
      </c>
      <c r="D169" s="59"/>
      <c r="E169" s="97"/>
      <c r="F169" s="25"/>
      <c r="G169" s="5"/>
    </row>
    <row r="170" spans="1:7" ht="14.25" customHeight="1" x14ac:dyDescent="0.2">
      <c r="A170" s="54" t="s">
        <v>4</v>
      </c>
      <c r="B170" s="34"/>
      <c r="C170" s="26"/>
      <c r="D170" s="26"/>
      <c r="E170" s="26"/>
      <c r="F170" s="25"/>
      <c r="G170" s="5"/>
    </row>
    <row r="171" spans="1:7" ht="47.25" customHeight="1" x14ac:dyDescent="0.2">
      <c r="A171" s="31" t="s">
        <v>258</v>
      </c>
      <c r="B171" s="204" t="s">
        <v>259</v>
      </c>
      <c r="C171" s="204"/>
      <c r="D171" s="204"/>
      <c r="E171" s="204"/>
      <c r="F171" s="25"/>
      <c r="G171" s="5"/>
    </row>
    <row r="172" spans="1:7" ht="14.25" customHeight="1" x14ac:dyDescent="0.2">
      <c r="A172" s="52" t="s">
        <v>260</v>
      </c>
      <c r="B172" s="60" t="s">
        <v>252</v>
      </c>
      <c r="C172" s="56" t="s">
        <v>253</v>
      </c>
      <c r="D172" s="57" t="s">
        <v>254</v>
      </c>
      <c r="E172" s="32"/>
      <c r="F172" s="25"/>
      <c r="G172" s="5"/>
    </row>
    <row r="173" spans="1:7" ht="14.25" customHeight="1" x14ac:dyDescent="0.2">
      <c r="A173" s="52" t="s">
        <v>260</v>
      </c>
      <c r="B173" s="61" t="str">
        <f>IF($E$5=1,"1st Month","1st Quarter")</f>
        <v>1st Month</v>
      </c>
      <c r="C173" s="44" t="s">
        <v>195</v>
      </c>
      <c r="D173" s="55"/>
      <c r="E173" s="97"/>
      <c r="F173" s="25"/>
      <c r="G173" s="5"/>
    </row>
    <row r="174" spans="1:7" ht="14.25" customHeight="1" x14ac:dyDescent="0.2">
      <c r="A174" s="52" t="s">
        <v>260</v>
      </c>
      <c r="B174" s="61" t="str">
        <f>IF($E$5=1,"2nd Month","2nd Quarter")</f>
        <v>2nd Month</v>
      </c>
      <c r="C174" s="44" t="s">
        <v>195</v>
      </c>
      <c r="D174" s="55"/>
      <c r="E174" s="97"/>
      <c r="F174" s="25"/>
      <c r="G174" s="5"/>
    </row>
    <row r="175" spans="1:7" ht="14.25" customHeight="1" x14ac:dyDescent="0.2">
      <c r="A175" s="52" t="s">
        <v>260</v>
      </c>
      <c r="B175" s="61" t="str">
        <f>IF($E$5=1,"3rd Month","3rd Quarter")</f>
        <v>3rd Month</v>
      </c>
      <c r="C175" s="44" t="s">
        <v>195</v>
      </c>
      <c r="D175" s="55"/>
      <c r="E175" s="97"/>
      <c r="F175" s="25"/>
      <c r="G175" s="5"/>
    </row>
    <row r="176" spans="1:7" ht="25.5" x14ac:dyDescent="0.2">
      <c r="A176" s="52" t="s">
        <v>260</v>
      </c>
      <c r="B176" s="61" t="str">
        <f>IF($E$5=1,"Do not Use - Start New Spreadsheet","4th Quarter")</f>
        <v>Do not Use - Start New Spreadsheet</v>
      </c>
      <c r="C176" s="58" t="s">
        <v>195</v>
      </c>
      <c r="D176" s="59"/>
      <c r="E176" s="97"/>
      <c r="F176" s="25"/>
      <c r="G176" s="5"/>
    </row>
    <row r="177" spans="1:7" ht="14.25" customHeight="1" x14ac:dyDescent="0.2">
      <c r="A177" s="54" t="s">
        <v>4</v>
      </c>
      <c r="B177" s="179"/>
      <c r="C177" s="179"/>
      <c r="D177" s="179"/>
      <c r="E177" s="179"/>
      <c r="F177" s="25"/>
      <c r="G177" s="5"/>
    </row>
    <row r="178" spans="1:7" ht="75" customHeight="1" x14ac:dyDescent="0.2">
      <c r="A178" s="31" t="s">
        <v>261</v>
      </c>
      <c r="B178" s="204" t="s">
        <v>262</v>
      </c>
      <c r="C178" s="204"/>
      <c r="D178" s="204"/>
      <c r="E178" s="204"/>
      <c r="F178" s="25"/>
      <c r="G178" s="5"/>
    </row>
    <row r="179" spans="1:7" ht="14.25" customHeight="1" x14ac:dyDescent="0.2">
      <c r="A179" s="52" t="s">
        <v>263</v>
      </c>
      <c r="B179" s="60" t="s">
        <v>252</v>
      </c>
      <c r="C179" s="56" t="s">
        <v>253</v>
      </c>
      <c r="D179" s="57" t="s">
        <v>254</v>
      </c>
      <c r="E179" s="32"/>
      <c r="F179" s="25"/>
      <c r="G179" s="5"/>
    </row>
    <row r="180" spans="1:7" ht="14.25" customHeight="1" x14ac:dyDescent="0.2">
      <c r="A180" s="52" t="s">
        <v>263</v>
      </c>
      <c r="B180" s="61" t="str">
        <f>IF($E$5=1,"1st Month","1st Quarter")</f>
        <v>1st Month</v>
      </c>
      <c r="C180" s="44" t="s">
        <v>195</v>
      </c>
      <c r="D180" s="55"/>
      <c r="E180" s="97"/>
      <c r="F180" s="25"/>
      <c r="G180" s="5"/>
    </row>
    <row r="181" spans="1:7" ht="14.25" customHeight="1" x14ac:dyDescent="0.2">
      <c r="A181" s="52" t="s">
        <v>263</v>
      </c>
      <c r="B181" s="61" t="str">
        <f>IF($E$5=1,"2nd Month","2nd Quarter")</f>
        <v>2nd Month</v>
      </c>
      <c r="C181" s="44" t="s">
        <v>195</v>
      </c>
      <c r="D181" s="55"/>
      <c r="E181" s="97"/>
      <c r="F181" s="25"/>
      <c r="G181" s="5"/>
    </row>
    <row r="182" spans="1:7" ht="14.25" customHeight="1" x14ac:dyDescent="0.2">
      <c r="A182" s="52" t="s">
        <v>263</v>
      </c>
      <c r="B182" s="61" t="str">
        <f>IF($E$5=1,"3rd Month","3rd Quarter")</f>
        <v>3rd Month</v>
      </c>
      <c r="C182" s="44" t="s">
        <v>195</v>
      </c>
      <c r="D182" s="55"/>
      <c r="E182" s="97"/>
      <c r="F182" s="25"/>
      <c r="G182" s="5"/>
    </row>
    <row r="183" spans="1:7" ht="25.5" x14ac:dyDescent="0.2">
      <c r="A183" s="52" t="s">
        <v>263</v>
      </c>
      <c r="B183" s="61" t="str">
        <f>IF($E$5=1,"Do not Use - Start New Spreadsheet","4th Quarter")</f>
        <v>Do not Use - Start New Spreadsheet</v>
      </c>
      <c r="C183" s="58" t="s">
        <v>195</v>
      </c>
      <c r="D183" s="59"/>
      <c r="E183" s="97"/>
      <c r="F183" s="25"/>
      <c r="G183" s="5"/>
    </row>
    <row r="184" spans="1:7" ht="14.25" customHeight="1" x14ac:dyDescent="0.2">
      <c r="A184" s="54" t="s">
        <v>4</v>
      </c>
      <c r="B184" s="33"/>
      <c r="C184" s="179"/>
      <c r="D184" s="179"/>
      <c r="E184" s="179"/>
      <c r="F184" s="25"/>
      <c r="G184" s="5"/>
    </row>
    <row r="185" spans="1:7" ht="14.25" customHeight="1" x14ac:dyDescent="0.2">
      <c r="A185" s="54" t="s">
        <v>4</v>
      </c>
      <c r="B185" s="179"/>
      <c r="C185" s="179"/>
      <c r="D185" s="179"/>
      <c r="E185" s="179"/>
      <c r="F185" s="25"/>
      <c r="G185" s="5"/>
    </row>
    <row r="186" spans="1:7" ht="57" customHeight="1" x14ac:dyDescent="0.2">
      <c r="A186" s="31" t="s">
        <v>264</v>
      </c>
      <c r="B186" s="204" t="s">
        <v>265</v>
      </c>
      <c r="C186" s="204"/>
      <c r="D186" s="204"/>
      <c r="E186" s="204"/>
      <c r="F186" s="25"/>
      <c r="G186" s="5"/>
    </row>
    <row r="187" spans="1:7" ht="14.25" customHeight="1" x14ac:dyDescent="0.2">
      <c r="A187" s="52" t="s">
        <v>266</v>
      </c>
      <c r="B187" s="60" t="s">
        <v>252</v>
      </c>
      <c r="C187" s="56" t="s">
        <v>253</v>
      </c>
      <c r="D187" s="57" t="s">
        <v>254</v>
      </c>
      <c r="E187" s="32"/>
      <c r="F187" s="25"/>
      <c r="G187" s="5"/>
    </row>
    <row r="188" spans="1:7" ht="14.25" customHeight="1" x14ac:dyDescent="0.2">
      <c r="A188" s="52" t="s">
        <v>266</v>
      </c>
      <c r="B188" s="61" t="str">
        <f>IF($E$5=1,"1st Month","1st Quarter")</f>
        <v>1st Month</v>
      </c>
      <c r="C188" s="44" t="s">
        <v>195</v>
      </c>
      <c r="D188" s="55"/>
      <c r="E188" s="97"/>
      <c r="F188" s="25"/>
      <c r="G188" s="5"/>
    </row>
    <row r="189" spans="1:7" ht="14.25" customHeight="1" x14ac:dyDescent="0.2">
      <c r="A189" s="52" t="s">
        <v>266</v>
      </c>
      <c r="B189" s="61" t="str">
        <f>IF($E$5=1,"2nd Month","2nd Quarter")</f>
        <v>2nd Month</v>
      </c>
      <c r="C189" s="44" t="s">
        <v>195</v>
      </c>
      <c r="D189" s="55"/>
      <c r="E189" s="97"/>
      <c r="F189" s="25"/>
      <c r="G189" s="5"/>
    </row>
    <row r="190" spans="1:7" ht="14.25" customHeight="1" x14ac:dyDescent="0.2">
      <c r="A190" s="52" t="s">
        <v>266</v>
      </c>
      <c r="B190" s="61" t="str">
        <f>IF($E$5=1,"3rd Month","3rd Quarter")</f>
        <v>3rd Month</v>
      </c>
      <c r="C190" s="44" t="s">
        <v>195</v>
      </c>
      <c r="D190" s="55"/>
      <c r="E190" s="97"/>
      <c r="F190" s="25"/>
      <c r="G190" s="5"/>
    </row>
    <row r="191" spans="1:7" ht="25.5" x14ac:dyDescent="0.2">
      <c r="A191" s="52" t="s">
        <v>266</v>
      </c>
      <c r="B191" s="61" t="str">
        <f>IF($E$5=1,"Do not Use - Start New Spreadsheet","4th Quarter")</f>
        <v>Do not Use - Start New Spreadsheet</v>
      </c>
      <c r="C191" s="58" t="s">
        <v>195</v>
      </c>
      <c r="D191" s="59"/>
      <c r="E191" s="97"/>
      <c r="F191" s="25"/>
      <c r="G191" s="5"/>
    </row>
    <row r="192" spans="1:7" ht="14.25" customHeight="1" x14ac:dyDescent="0.2">
      <c r="A192" s="54" t="s">
        <v>4</v>
      </c>
      <c r="B192" s="179"/>
      <c r="C192" s="179"/>
      <c r="D192" s="179"/>
      <c r="E192" s="179"/>
      <c r="F192" s="25"/>
      <c r="G192" s="5"/>
    </row>
    <row r="193" spans="1:7" ht="94.5" customHeight="1" x14ac:dyDescent="0.2">
      <c r="A193" s="31" t="s">
        <v>267</v>
      </c>
      <c r="B193" s="232" t="s">
        <v>268</v>
      </c>
      <c r="C193" s="232"/>
      <c r="D193" s="232"/>
      <c r="E193" s="232"/>
      <c r="F193" s="25"/>
      <c r="G193" s="5"/>
    </row>
    <row r="194" spans="1:7" ht="14.25" customHeight="1" x14ac:dyDescent="0.2">
      <c r="A194" s="52" t="s">
        <v>269</v>
      </c>
      <c r="B194" s="60" t="s">
        <v>252</v>
      </c>
      <c r="C194" s="56" t="s">
        <v>253</v>
      </c>
      <c r="D194" s="57" t="s">
        <v>254</v>
      </c>
      <c r="E194" s="32"/>
      <c r="F194" s="25"/>
      <c r="G194" s="5"/>
    </row>
    <row r="195" spans="1:7" ht="14.25" customHeight="1" x14ac:dyDescent="0.2">
      <c r="A195" s="52" t="s">
        <v>269</v>
      </c>
      <c r="B195" s="61" t="str">
        <f>IF($E$5=1,"1st Month","1st Quarter")</f>
        <v>1st Month</v>
      </c>
      <c r="C195" s="44" t="s">
        <v>195</v>
      </c>
      <c r="D195" s="55"/>
      <c r="E195" s="97"/>
      <c r="F195" s="25"/>
      <c r="G195" s="5"/>
    </row>
    <row r="196" spans="1:7" ht="14.25" customHeight="1" x14ac:dyDescent="0.2">
      <c r="A196" s="52" t="s">
        <v>269</v>
      </c>
      <c r="B196" s="61" t="str">
        <f>IF($E$5=1,"2nd Month","2nd Quarter")</f>
        <v>2nd Month</v>
      </c>
      <c r="C196" s="44" t="s">
        <v>195</v>
      </c>
      <c r="D196" s="55"/>
      <c r="E196" s="97"/>
      <c r="F196" s="25"/>
      <c r="G196" s="5"/>
    </row>
    <row r="197" spans="1:7" ht="14.25" customHeight="1" x14ac:dyDescent="0.2">
      <c r="A197" s="52" t="s">
        <v>269</v>
      </c>
      <c r="B197" s="61" t="str">
        <f>IF($E$5=1,"3rd Month","3rd Quarter")</f>
        <v>3rd Month</v>
      </c>
      <c r="C197" s="44" t="s">
        <v>195</v>
      </c>
      <c r="D197" s="55"/>
      <c r="E197" s="97"/>
      <c r="F197" s="25"/>
      <c r="G197" s="5"/>
    </row>
    <row r="198" spans="1:7" ht="25.5" x14ac:dyDescent="0.2">
      <c r="A198" s="52" t="s">
        <v>269</v>
      </c>
      <c r="B198" s="61" t="str">
        <f>IF($E$5=1,"Do not Use - Start New Spreadsheet","4th Quarter")</f>
        <v>Do not Use - Start New Spreadsheet</v>
      </c>
      <c r="C198" s="58" t="s">
        <v>195</v>
      </c>
      <c r="D198" s="59"/>
      <c r="E198" s="97"/>
      <c r="F198" s="25"/>
      <c r="G198" s="5"/>
    </row>
    <row r="199" spans="1:7" ht="14.25" customHeight="1" x14ac:dyDescent="0.2">
      <c r="A199" s="54" t="s">
        <v>4</v>
      </c>
      <c r="B199" s="179"/>
      <c r="C199" s="179"/>
      <c r="D199" s="179"/>
      <c r="E199" s="179"/>
      <c r="F199" s="25"/>
      <c r="G199" s="5"/>
    </row>
    <row r="200" spans="1:7" ht="14.25" customHeight="1" x14ac:dyDescent="0.2">
      <c r="A200" s="45" t="s">
        <v>270</v>
      </c>
      <c r="B200" s="21"/>
      <c r="C200" s="21"/>
      <c r="D200" s="21"/>
      <c r="E200" s="21"/>
      <c r="F200" s="27"/>
      <c r="G200" s="5"/>
    </row>
    <row r="201" spans="1:7" ht="27" customHeight="1" x14ac:dyDescent="0.2">
      <c r="A201" s="229" t="str">
        <f>CONCATENATE("I hereby certify that I have read the financial statements and supplementary information of ", $A$4," supplied within this form, and to the best of my knowledge and belief, the same are complete and accurate.")</f>
        <v>I hereby certify that I have read the financial statements and supplementary information of [ENTER BORROWER LEGAL NAME HERE] supplied within this form, and to the best of my knowledge and belief, the same are complete and accurate.</v>
      </c>
      <c r="B201" s="230"/>
      <c r="C201" s="230"/>
      <c r="D201" s="230"/>
      <c r="E201" s="230"/>
      <c r="F201" s="231"/>
      <c r="G201" s="5"/>
    </row>
    <row r="202" spans="1:7" ht="14.25" customHeight="1" x14ac:dyDescent="0.2">
      <c r="A202" s="233" t="s">
        <v>271</v>
      </c>
      <c r="B202" s="234"/>
      <c r="C202" s="234"/>
      <c r="D202" s="234"/>
      <c r="E202" s="234"/>
      <c r="F202" s="235"/>
      <c r="G202" s="5"/>
    </row>
    <row r="203" spans="1:7" ht="14.25" customHeight="1" thickBot="1" x14ac:dyDescent="0.25">
      <c r="A203" s="236"/>
      <c r="B203" s="237"/>
      <c r="C203" s="237"/>
      <c r="D203" s="237"/>
      <c r="E203" s="237"/>
      <c r="F203" s="238"/>
      <c r="G203" s="5"/>
    </row>
    <row r="204" spans="1:7" ht="14.25" customHeight="1" x14ac:dyDescent="0.2">
      <c r="A204" s="223" t="s">
        <v>272</v>
      </c>
      <c r="B204" s="224"/>
      <c r="C204" s="224"/>
      <c r="D204" s="224"/>
      <c r="E204" s="224"/>
      <c r="F204" s="225"/>
      <c r="G204" s="5"/>
    </row>
    <row r="205" spans="1:7" ht="14.25" customHeight="1" thickBot="1" x14ac:dyDescent="0.25">
      <c r="A205" s="226"/>
      <c r="B205" s="227"/>
      <c r="C205" s="227"/>
      <c r="D205" s="227"/>
      <c r="E205" s="227"/>
      <c r="F205" s="228"/>
      <c r="G205" s="5"/>
    </row>
    <row r="206" spans="1:7" ht="18" thickBot="1" x14ac:dyDescent="0.35">
      <c r="A206" s="46" t="s">
        <v>273</v>
      </c>
      <c r="G206" s="5"/>
    </row>
    <row r="207" spans="1:7" ht="14.25" customHeight="1" thickTop="1" x14ac:dyDescent="0.2">
      <c r="A207" s="28" t="s">
        <v>274</v>
      </c>
      <c r="G207" s="5"/>
    </row>
    <row r="208" spans="1:7" ht="14.25" customHeight="1" x14ac:dyDescent="0.2">
      <c r="A208" s="28" t="s">
        <v>275</v>
      </c>
      <c r="G208" s="5"/>
    </row>
    <row r="209" spans="1:8" ht="14.25" customHeight="1" x14ac:dyDescent="0.2">
      <c r="A209" s="28" t="s">
        <v>276</v>
      </c>
      <c r="G209" s="5"/>
    </row>
    <row r="210" spans="1:8" ht="14.25" customHeight="1" x14ac:dyDescent="0.2">
      <c r="A210" s="28" t="s">
        <v>277</v>
      </c>
      <c r="G210" s="5"/>
    </row>
    <row r="211" spans="1:8" ht="14.25" customHeight="1" x14ac:dyDescent="0.2">
      <c r="A211" s="28" t="s">
        <v>278</v>
      </c>
      <c r="G211" s="5"/>
    </row>
    <row r="212" spans="1:8" ht="14.25" customHeight="1" x14ac:dyDescent="0.2">
      <c r="A212" s="29" t="s">
        <v>279</v>
      </c>
      <c r="G212" s="5"/>
    </row>
    <row r="213" spans="1:8" ht="17.25" x14ac:dyDescent="0.3">
      <c r="A213" s="146" t="s">
        <v>280</v>
      </c>
      <c r="B213" s="146"/>
      <c r="G213" s="5"/>
    </row>
    <row r="214" spans="1:8" ht="14.25" customHeight="1" x14ac:dyDescent="0.2">
      <c r="A214" s="98" t="s">
        <v>280</v>
      </c>
      <c r="B214" s="145" t="s">
        <v>153</v>
      </c>
      <c r="C214" s="138" t="s">
        <v>281</v>
      </c>
      <c r="D214" s="138" t="s">
        <v>282</v>
      </c>
      <c r="E214" s="138" t="s">
        <v>283</v>
      </c>
      <c r="F214" s="138" t="s">
        <v>284</v>
      </c>
      <c r="G214" s="5"/>
    </row>
    <row r="215" spans="1:8" ht="14.25" customHeight="1" x14ac:dyDescent="0.2">
      <c r="A215" s="99" t="s">
        <v>147</v>
      </c>
      <c r="B215" s="100" t="s">
        <v>153</v>
      </c>
      <c r="C215" s="101"/>
      <c r="D215" s="101"/>
      <c r="E215" s="101"/>
      <c r="F215" s="101"/>
      <c r="G215" s="5"/>
    </row>
    <row r="216" spans="1:8" ht="14.25" customHeight="1" x14ac:dyDescent="0.2">
      <c r="A216" s="102" t="s">
        <v>285</v>
      </c>
      <c r="B216" s="103" t="s">
        <v>153</v>
      </c>
      <c r="C216" s="186" t="str">
        <f>IF((C17+C18=C19),"Yes","No")</f>
        <v>Yes</v>
      </c>
      <c r="D216" s="186" t="str">
        <f t="shared" ref="D216:F216" si="6">IF((D17+D18=D19),"Yes","No")</f>
        <v>Yes</v>
      </c>
      <c r="E216" s="186" t="str">
        <f t="shared" si="6"/>
        <v>Yes</v>
      </c>
      <c r="F216" s="186" t="str">
        <f t="shared" si="6"/>
        <v>Yes</v>
      </c>
      <c r="G216" s="5"/>
    </row>
    <row r="217" spans="1:8" ht="14.25" customHeight="1" x14ac:dyDescent="0.2">
      <c r="A217" s="102" t="s">
        <v>286</v>
      </c>
      <c r="B217" s="103" t="s">
        <v>153</v>
      </c>
      <c r="C217" s="186" t="str">
        <f>IF((C16+C19+C20+C21=C22),"Yes","No")</f>
        <v>Yes</v>
      </c>
      <c r="D217" s="186" t="str">
        <f t="shared" ref="D217:F217" si="7">IF((D16+D19+D20+D21=D22),"Yes","No")</f>
        <v>Yes</v>
      </c>
      <c r="E217" s="186" t="str">
        <f t="shared" si="7"/>
        <v>Yes</v>
      </c>
      <c r="F217" s="186" t="str">
        <f t="shared" si="7"/>
        <v>Yes</v>
      </c>
      <c r="G217" s="5"/>
      <c r="H217" s="15"/>
    </row>
    <row r="218" spans="1:8" ht="14.25" customHeight="1" x14ac:dyDescent="0.2">
      <c r="A218" s="102" t="s">
        <v>287</v>
      </c>
      <c r="B218" s="103" t="s">
        <v>153</v>
      </c>
      <c r="C218" s="186" t="str">
        <f>IF((C22+C23+C24+C25+C26+C29+C30+C31=C32),"Yes","No")</f>
        <v>Yes</v>
      </c>
      <c r="D218" s="186" t="str">
        <f t="shared" ref="D218:F218" si="8">IF((D22+D23+D24+D25+D26+D29+D30+D31=D32),"Yes","No")</f>
        <v>Yes</v>
      </c>
      <c r="E218" s="186" t="str">
        <f t="shared" si="8"/>
        <v>Yes</v>
      </c>
      <c r="F218" s="186" t="str">
        <f t="shared" si="8"/>
        <v>Yes</v>
      </c>
      <c r="G218" s="5"/>
    </row>
    <row r="219" spans="1:8" ht="14.25" customHeight="1" x14ac:dyDescent="0.2">
      <c r="A219" s="102" t="s">
        <v>288</v>
      </c>
      <c r="B219" s="103" t="s">
        <v>153</v>
      </c>
      <c r="C219" s="186" t="str">
        <f>IF((C33+C34+C35+C36+C37=C38),"Yes","No")</f>
        <v>Yes</v>
      </c>
      <c r="D219" s="186" t="str">
        <f t="shared" ref="D219:F219" si="9">IF((D33+D34+D35+D36+D37=D38),"Yes","No")</f>
        <v>Yes</v>
      </c>
      <c r="E219" s="186" t="str">
        <f t="shared" si="9"/>
        <v>Yes</v>
      </c>
      <c r="F219" s="186" t="str">
        <f t="shared" si="9"/>
        <v>Yes</v>
      </c>
      <c r="G219" s="5"/>
    </row>
    <row r="220" spans="1:8" ht="14.25" customHeight="1" x14ac:dyDescent="0.2">
      <c r="A220" s="102" t="s">
        <v>289</v>
      </c>
      <c r="B220" s="103" t="s">
        <v>153</v>
      </c>
      <c r="C220" s="186" t="str">
        <f>IF((C39+C40+C41=C42),"Yes","No")</f>
        <v>Yes</v>
      </c>
      <c r="D220" s="186" t="str">
        <f t="shared" ref="D220:F220" si="10">IF((D39+D40+D41=D42),"Yes","No")</f>
        <v>Yes</v>
      </c>
      <c r="E220" s="186" t="str">
        <f t="shared" si="10"/>
        <v>Yes</v>
      </c>
      <c r="F220" s="186" t="str">
        <f t="shared" si="10"/>
        <v>Yes</v>
      </c>
      <c r="G220" s="5"/>
    </row>
    <row r="221" spans="1:8" ht="14.25" customHeight="1" x14ac:dyDescent="0.2">
      <c r="A221" s="102" t="s">
        <v>290</v>
      </c>
      <c r="B221" s="103" t="s">
        <v>153</v>
      </c>
      <c r="C221" s="186" t="str">
        <f>IF((C38+C42=C43),"Yes","No")</f>
        <v>Yes</v>
      </c>
      <c r="D221" s="186" t="str">
        <f t="shared" ref="D221:F221" si="11">IF((D38+D42=D43),"Yes","No")</f>
        <v>Yes</v>
      </c>
      <c r="E221" s="186" t="str">
        <f t="shared" si="11"/>
        <v>Yes</v>
      </c>
      <c r="F221" s="186" t="str">
        <f t="shared" si="11"/>
        <v>Yes</v>
      </c>
      <c r="G221" s="5"/>
    </row>
    <row r="222" spans="1:8" ht="14.25" customHeight="1" x14ac:dyDescent="0.2">
      <c r="A222" s="102" t="s">
        <v>291</v>
      </c>
      <c r="B222" s="103" t="s">
        <v>153</v>
      </c>
      <c r="C222" s="186" t="str">
        <f>IF((C44+C45=C46),"Yes","No")</f>
        <v>Yes</v>
      </c>
      <c r="D222" s="186" t="str">
        <f t="shared" ref="D222:F222" si="12">IF((D44+D45=D46),"Yes","No")</f>
        <v>Yes</v>
      </c>
      <c r="E222" s="186" t="str">
        <f t="shared" si="12"/>
        <v>Yes</v>
      </c>
      <c r="F222" s="186" t="str">
        <f t="shared" si="12"/>
        <v>Yes</v>
      </c>
      <c r="G222" s="5"/>
    </row>
    <row r="223" spans="1:8" ht="14.25" customHeight="1" x14ac:dyDescent="0.2">
      <c r="A223" s="102" t="s">
        <v>292</v>
      </c>
      <c r="B223" s="103" t="s">
        <v>153</v>
      </c>
      <c r="C223" s="186" t="str">
        <f>IF((C43+C46=C47),"Yes","No")</f>
        <v>Yes</v>
      </c>
      <c r="D223" s="186" t="str">
        <f t="shared" ref="D223:F223" si="13">IF((D43+D46=D47),"Yes","No")</f>
        <v>Yes</v>
      </c>
      <c r="E223" s="186" t="str">
        <f t="shared" si="13"/>
        <v>Yes</v>
      </c>
      <c r="F223" s="186" t="str">
        <f t="shared" si="13"/>
        <v>Yes</v>
      </c>
      <c r="G223" s="5"/>
    </row>
    <row r="224" spans="1:8" ht="14.25" customHeight="1" x14ac:dyDescent="0.2">
      <c r="A224" s="102" t="s">
        <v>293</v>
      </c>
      <c r="B224" s="103" t="s">
        <v>153</v>
      </c>
      <c r="C224" s="186" t="str">
        <f>IF((C32=C47),"Yes","No")</f>
        <v>Yes</v>
      </c>
      <c r="D224" s="186" t="str">
        <f t="shared" ref="D224:F224" si="14">IF((D32=D47),"Yes","No")</f>
        <v>Yes</v>
      </c>
      <c r="E224" s="186" t="str">
        <f t="shared" si="14"/>
        <v>Yes</v>
      </c>
      <c r="F224" s="186" t="str">
        <f t="shared" si="14"/>
        <v>Yes</v>
      </c>
    </row>
    <row r="225" spans="1:8" ht="14.25" customHeight="1" x14ac:dyDescent="0.2">
      <c r="A225" s="104" t="s">
        <v>171</v>
      </c>
      <c r="B225" s="105" t="s">
        <v>153</v>
      </c>
      <c r="C225" s="106"/>
      <c r="D225" s="106"/>
      <c r="E225" s="106"/>
      <c r="F225" s="106"/>
    </row>
    <row r="226" spans="1:8" ht="14.25" customHeight="1" x14ac:dyDescent="0.2">
      <c r="A226" s="102" t="s">
        <v>294</v>
      </c>
      <c r="B226" s="103" t="s">
        <v>153</v>
      </c>
      <c r="C226" s="186" t="str">
        <f>IF((C49+C50=C51),"Yes","No")</f>
        <v>Yes</v>
      </c>
      <c r="D226" s="186" t="str">
        <f t="shared" ref="D226:F226" si="15">IF((D49+D50=D51),"Yes","No")</f>
        <v>Yes</v>
      </c>
      <c r="E226" s="186" t="str">
        <f t="shared" si="15"/>
        <v>Yes</v>
      </c>
      <c r="F226" s="186" t="str">
        <f t="shared" si="15"/>
        <v>Yes</v>
      </c>
      <c r="H226" s="15"/>
    </row>
    <row r="227" spans="1:8" ht="14.25" customHeight="1" x14ac:dyDescent="0.2">
      <c r="A227" s="102" t="s">
        <v>295</v>
      </c>
      <c r="B227" s="107" t="s">
        <v>153</v>
      </c>
      <c r="C227" s="186" t="str">
        <f>IF((C51+C52+C54=C55),"Yes","No")</f>
        <v>Yes</v>
      </c>
      <c r="D227" s="186" t="str">
        <f t="shared" ref="D227:F227" si="16">IF((D51+D52+D54=D55),"Yes","No")</f>
        <v>Yes</v>
      </c>
      <c r="E227" s="186" t="str">
        <f t="shared" si="16"/>
        <v>Yes</v>
      </c>
      <c r="F227" s="186" t="str">
        <f t="shared" si="16"/>
        <v>Yes</v>
      </c>
    </row>
    <row r="228" spans="1:8" ht="14.25" customHeight="1" x14ac:dyDescent="0.2">
      <c r="A228" s="108" t="s">
        <v>296</v>
      </c>
      <c r="B228" s="107" t="s">
        <v>153</v>
      </c>
      <c r="C228" s="186" t="str">
        <f>IF((C56+C57+C58+C59+C60+C61+C62+C63=C64),"Yes","No")</f>
        <v>Yes</v>
      </c>
      <c r="D228" s="186" t="str">
        <f t="shared" ref="D228:F228" si="17">IF((D56+D57+D58+D59+D60+D61+D62+D63=D64),"Yes","No")</f>
        <v>Yes</v>
      </c>
      <c r="E228" s="186" t="str">
        <f t="shared" si="17"/>
        <v>Yes</v>
      </c>
      <c r="F228" s="186" t="str">
        <f t="shared" si="17"/>
        <v>Yes</v>
      </c>
    </row>
    <row r="229" spans="1:8" ht="14.25" customHeight="1" x14ac:dyDescent="0.2">
      <c r="A229" s="102" t="s">
        <v>297</v>
      </c>
      <c r="B229" s="107" t="s">
        <v>153</v>
      </c>
      <c r="C229" s="186" t="str">
        <f>IF((C65+C66+C67+C68=C69),"Yes","No")</f>
        <v>Yes</v>
      </c>
      <c r="D229" s="186" t="str">
        <f t="shared" ref="D229:F229" si="18">IF((D65+D66+D67+D68=D69),"Yes","No")</f>
        <v>Yes</v>
      </c>
      <c r="E229" s="186" t="str">
        <f t="shared" si="18"/>
        <v>Yes</v>
      </c>
      <c r="F229" s="186" t="str">
        <f t="shared" si="18"/>
        <v>Yes</v>
      </c>
      <c r="H229" s="15"/>
    </row>
    <row r="230" spans="1:8" ht="14.25" customHeight="1" x14ac:dyDescent="0.2">
      <c r="A230" s="102" t="s">
        <v>298</v>
      </c>
      <c r="B230" s="107" t="s">
        <v>153</v>
      </c>
      <c r="C230" s="186" t="str">
        <f>IF((C69+C70+C71+C72=C73),"Yes","No")</f>
        <v>Yes</v>
      </c>
      <c r="D230" s="186" t="str">
        <f t="shared" ref="D230:F230" si="19">IF((D69+D70+D71+D72=D73),"Yes","No")</f>
        <v>Yes</v>
      </c>
      <c r="E230" s="186" t="str">
        <f t="shared" si="19"/>
        <v>Yes</v>
      </c>
      <c r="F230" s="186" t="str">
        <f t="shared" si="19"/>
        <v>Yes</v>
      </c>
    </row>
    <row r="231" spans="1:8" ht="14.25" customHeight="1" x14ac:dyDescent="0.2">
      <c r="A231" s="102" t="s">
        <v>299</v>
      </c>
      <c r="B231" s="107" t="s">
        <v>153</v>
      </c>
      <c r="C231" s="186" t="str">
        <f>IF((C89+C90+C91+C92+C93=C49),"Yes","No")</f>
        <v>Yes</v>
      </c>
      <c r="D231" s="186" t="str">
        <f t="shared" ref="D231:F231" si="20">IF((D89+D90+D91+D92+D93=D49),"Yes","No")</f>
        <v>Yes</v>
      </c>
      <c r="E231" s="186" t="str">
        <f t="shared" si="20"/>
        <v>Yes</v>
      </c>
      <c r="F231" s="186" t="str">
        <f t="shared" si="20"/>
        <v>Yes</v>
      </c>
    </row>
    <row r="232" spans="1:8" ht="14.25" customHeight="1" x14ac:dyDescent="0.2">
      <c r="A232" s="104" t="s">
        <v>300</v>
      </c>
      <c r="B232" s="105" t="s">
        <v>153</v>
      </c>
      <c r="C232" s="109"/>
      <c r="D232" s="109"/>
      <c r="E232" s="109"/>
      <c r="F232" s="109"/>
    </row>
    <row r="233" spans="1:8" ht="14.25" customHeight="1" x14ac:dyDescent="0.2">
      <c r="A233" s="102" t="s">
        <v>301</v>
      </c>
      <c r="B233" s="103" t="s">
        <v>153</v>
      </c>
      <c r="C233" s="186" t="str">
        <f>IF(C53&lt;=C55,"Yes","No")</f>
        <v>Yes</v>
      </c>
      <c r="D233" s="186" t="str">
        <f>IF(D53&lt;=D55,"Yes","No")</f>
        <v>Yes</v>
      </c>
      <c r="E233" s="186" t="str">
        <f>IF(E53&lt;=E55,"Yes","No")</f>
        <v>Yes</v>
      </c>
      <c r="F233" s="186" t="str">
        <f>IF(F53&lt;=F55,"Yes","No")</f>
        <v>Yes</v>
      </c>
    </row>
    <row r="234" spans="1:8" ht="14.25" customHeight="1" x14ac:dyDescent="0.2">
      <c r="A234" s="102" t="s">
        <v>302</v>
      </c>
      <c r="B234" s="103" t="s">
        <v>153</v>
      </c>
      <c r="C234" s="186" t="str">
        <f>IF(C55-C64+C66+C67+C68=C69,"Yes","No")</f>
        <v>Yes</v>
      </c>
      <c r="D234" s="186" t="str">
        <f>IF(D55-D64+D66+D67+D68=D69,"Yes","No")</f>
        <v>Yes</v>
      </c>
      <c r="E234" s="186" t="str">
        <f>IF(E55-E64+E66+E67+E68=E69,"Yes","No")</f>
        <v>Yes</v>
      </c>
      <c r="F234" s="186" t="str">
        <f>IF(F55-F64+F66+F67+F68=F69,"Yes","No")</f>
        <v>Yes</v>
      </c>
    </row>
    <row r="235" spans="1:8" ht="14.25" customHeight="1" x14ac:dyDescent="0.2">
      <c r="A235" s="108" t="s">
        <v>303</v>
      </c>
      <c r="B235" s="103" t="s">
        <v>153</v>
      </c>
      <c r="C235" s="186" t="str">
        <f>IF(C56+C57+C58+C59+C60+C61+C62&lt;=C64,"Yes","No")</f>
        <v>Yes</v>
      </c>
      <c r="D235" s="186" t="str">
        <f>IF(D56+D57+D58+D59+D60+D61+D62&lt;=D64,"Yes","No")</f>
        <v>Yes</v>
      </c>
      <c r="E235" s="186" t="str">
        <f>IF(E56+E57+E58+E59+E60+E61+E62&lt;=E64,"Yes","No")</f>
        <v>Yes</v>
      </c>
      <c r="F235" s="186" t="str">
        <f>IF(F56+F57+F58+F59+F60+F61+F62&lt;=F64,"Yes","No")</f>
        <v>Yes</v>
      </c>
    </row>
    <row r="236" spans="1:8" ht="14.25" customHeight="1" x14ac:dyDescent="0.2">
      <c r="A236" s="102" t="s">
        <v>304</v>
      </c>
      <c r="B236" s="103" t="s">
        <v>153</v>
      </c>
      <c r="C236" s="186" t="str">
        <f>IF(C16+C19+C20+C21&lt;=C22,"Yes","No")</f>
        <v>Yes</v>
      </c>
      <c r="D236" s="186" t="str">
        <f t="shared" ref="D236:F236" si="21">IF(D16+D19+D20+D21&lt;=D22,"Yes","No")</f>
        <v>Yes</v>
      </c>
      <c r="E236" s="186" t="str">
        <f t="shared" si="21"/>
        <v>Yes</v>
      </c>
      <c r="F236" s="186" t="str">
        <f t="shared" si="21"/>
        <v>Yes</v>
      </c>
    </row>
    <row r="237" spans="1:8" ht="14.25" customHeight="1" x14ac:dyDescent="0.2">
      <c r="A237" s="102" t="s">
        <v>305</v>
      </c>
      <c r="B237" s="103" t="s">
        <v>153</v>
      </c>
      <c r="C237" s="186" t="str">
        <f>IF(C22+C25+C29&lt;=C32,"Yes","No")</f>
        <v>Yes</v>
      </c>
      <c r="D237" s="186" t="str">
        <f>IF(D22+D25+D29&lt;=D32,"Yes","No")</f>
        <v>Yes</v>
      </c>
      <c r="E237" s="186" t="str">
        <f>IF(E22+E25+E29&lt;=E32,"Yes","No")</f>
        <v>Yes</v>
      </c>
      <c r="F237" s="186" t="str">
        <f>IF(F22+F25+F29&lt;=F32,"Yes","No")</f>
        <v>Yes</v>
      </c>
    </row>
    <row r="238" spans="1:8" ht="14.25" customHeight="1" x14ac:dyDescent="0.2">
      <c r="A238" s="102" t="s">
        <v>306</v>
      </c>
      <c r="B238" s="103" t="s">
        <v>153</v>
      </c>
      <c r="C238" s="186" t="str">
        <f>IF(C32=C43+C44+C45,"Yes","No")</f>
        <v>Yes</v>
      </c>
      <c r="D238" s="186" t="str">
        <f>IF(D32=D43+D44+D45,"Yes","No")</f>
        <v>Yes</v>
      </c>
      <c r="E238" s="186" t="str">
        <f>IF(E32=E43+E44+E45,"Yes","No")</f>
        <v>Yes</v>
      </c>
      <c r="F238" s="186" t="str">
        <f>IF(F32=F43+F44+F45,"Yes","No")</f>
        <v>Yes</v>
      </c>
    </row>
    <row r="239" spans="1:8" ht="14.25" customHeight="1" x14ac:dyDescent="0.2">
      <c r="A239" s="102" t="s">
        <v>307</v>
      </c>
      <c r="B239" s="103" t="s">
        <v>153</v>
      </c>
      <c r="C239" s="186" t="str">
        <f>IF(C33+C34+C35&lt;=C38,"Yes","No")</f>
        <v>Yes</v>
      </c>
      <c r="D239" s="186" t="str">
        <f>IF(D33+D34+D35&lt;=D38,"Yes","No")</f>
        <v>Yes</v>
      </c>
      <c r="E239" s="186" t="str">
        <f>IF(E33+E34+E35&lt;=E38,"Yes","No")</f>
        <v>Yes</v>
      </c>
      <c r="F239" s="186" t="str">
        <f>IF(F33+F34+F35&lt;=F38,"Yes","No")</f>
        <v>Yes</v>
      </c>
    </row>
    <row r="240" spans="1:8" ht="14.25" customHeight="1" x14ac:dyDescent="0.2">
      <c r="A240" s="102" t="s">
        <v>308</v>
      </c>
      <c r="B240" s="103" t="s">
        <v>153</v>
      </c>
      <c r="C240" s="186" t="str">
        <f>IF(C38+C39&lt;=C43,"Yes","No")</f>
        <v>Yes</v>
      </c>
      <c r="D240" s="186" t="str">
        <f>IF(D38+D39&lt;=D43,"Yes","No")</f>
        <v>Yes</v>
      </c>
      <c r="E240" s="186" t="str">
        <f>IF(E38+E39&lt;=E43,"Yes","No")</f>
        <v>Yes</v>
      </c>
      <c r="F240" s="186" t="str">
        <f>IF(F38+F39&lt;=F43,"Yes","No")</f>
        <v>Yes</v>
      </c>
    </row>
    <row r="241" spans="1:6" ht="14.25" customHeight="1" x14ac:dyDescent="0.2">
      <c r="A241" s="108" t="s">
        <v>309</v>
      </c>
      <c r="B241" s="135"/>
      <c r="C241" s="186" t="s">
        <v>14</v>
      </c>
      <c r="D241" s="186" t="s">
        <v>14</v>
      </c>
      <c r="E241" s="186" t="s">
        <v>14</v>
      </c>
      <c r="F241" s="186" t="s">
        <v>14</v>
      </c>
    </row>
    <row r="242" spans="1:6" ht="14.25" customHeight="1" x14ac:dyDescent="0.2">
      <c r="A242" s="108" t="s">
        <v>310</v>
      </c>
      <c r="B242" s="110" t="s">
        <v>153</v>
      </c>
      <c r="C242" s="186" t="str">
        <f>IF(ABS(($B$241+C69+C70+C71+C72)-C46)&lt;=100,"Yes","No")</f>
        <v>Yes</v>
      </c>
      <c r="D242" s="186" t="str">
        <f>IF(ABS(($B$241+D69+D70+D71+D72)-D46)&lt;=100,"Yes","No")</f>
        <v>Yes</v>
      </c>
      <c r="E242" s="186" t="str">
        <f>IF(ABS(($B$241+E69+E70+E71+E72)-E46)&lt;=100,"Yes","No")</f>
        <v>Yes</v>
      </c>
      <c r="F242" s="186" t="str">
        <f>IF(ABS(($B$241+F69+F70+F71+F72)-F46)&lt;=100,"Yes","No")</f>
        <v>Yes</v>
      </c>
    </row>
    <row r="243" spans="1:6" ht="14.25" customHeight="1" x14ac:dyDescent="0.2">
      <c r="A243" s="111" t="s">
        <v>311</v>
      </c>
      <c r="B243" s="112" t="s">
        <v>14</v>
      </c>
      <c r="C243" s="187" t="str">
        <f>IF((C98+C101+C104=0),"-",((C64*(C49/C51))/(C98+C101+C104)))</f>
        <v>-</v>
      </c>
      <c r="D243" s="187" t="str">
        <f>IF((D98+D101+D104 = 0),"-",((D64*(D49/D51))/(D98+D101+D104)))</f>
        <v>-</v>
      </c>
      <c r="E243" s="187" t="str">
        <f>IF((E98+E101+E104 = 0),"-",((E64*(E49/E51))/(E98+E101+E104)))</f>
        <v>-</v>
      </c>
      <c r="F243" s="187" t="str">
        <f>IF((F98+F101+F104 = 0),"-",((F64*(F49/F51))/(F98+F101+F104)))</f>
        <v>-</v>
      </c>
    </row>
  </sheetData>
  <sheetProtection algorithmName="SHA-512" hashValue="dHfUiUXmDtx2PCAlfCSzucixffIAMVaN5RY4Hb2mkLMpu0Rjn5+L5OOkEB8G9SxAyxKf6OC/ePIA7eVlHY3epA==" saltValue="D85408yGle/FfNoV3pH6cg==" spinCount="100000" sheet="1" objects="1" scenarios="1"/>
  <mergeCells count="24">
    <mergeCell ref="A5:C5"/>
    <mergeCell ref="A1:F1"/>
    <mergeCell ref="A2:F2"/>
    <mergeCell ref="A3:F3"/>
    <mergeCell ref="A4:C4"/>
    <mergeCell ref="D4:F4"/>
    <mergeCell ref="B186:E186"/>
    <mergeCell ref="A6:F6"/>
    <mergeCell ref="A7:F7"/>
    <mergeCell ref="A8:F8"/>
    <mergeCell ref="A9:F9"/>
    <mergeCell ref="A10:F10"/>
    <mergeCell ref="A11:F11"/>
    <mergeCell ref="A13:F13"/>
    <mergeCell ref="B157:E157"/>
    <mergeCell ref="B164:E164"/>
    <mergeCell ref="B171:E171"/>
    <mergeCell ref="B178:E178"/>
    <mergeCell ref="A12:F12"/>
    <mergeCell ref="B193:E193"/>
    <mergeCell ref="A201:F201"/>
    <mergeCell ref="A202:F202"/>
    <mergeCell ref="A203:F203"/>
    <mergeCell ref="A204:F205"/>
  </mergeCells>
  <conditionalFormatting sqref="C149:F150 A149:A150">
    <cfRule type="expression" dxfId="491" priority="43">
      <formula>$B$147=1</formula>
    </cfRule>
    <cfRule type="expression" dxfId="490" priority="44">
      <formula>$B$147="Please select…"</formula>
    </cfRule>
  </conditionalFormatting>
  <conditionalFormatting sqref="C150:F150 A150">
    <cfRule type="expression" dxfId="489" priority="42">
      <formula>$B$147=2</formula>
    </cfRule>
  </conditionalFormatting>
  <conditionalFormatting sqref="D159:E159">
    <cfRule type="expression" dxfId="488" priority="41">
      <formula>C159&lt;&gt;"Yes"</formula>
    </cfRule>
  </conditionalFormatting>
  <conditionalFormatting sqref="D160:E160">
    <cfRule type="expression" dxfId="487" priority="40">
      <formula>C160&lt;&gt;"Yes"</formula>
    </cfRule>
  </conditionalFormatting>
  <conditionalFormatting sqref="D161:E161">
    <cfRule type="expression" dxfId="486" priority="39">
      <formula>C161&lt;&gt;"Yes"</formula>
    </cfRule>
  </conditionalFormatting>
  <conditionalFormatting sqref="D162:E162">
    <cfRule type="expression" dxfId="485" priority="38">
      <formula>C162&lt;&gt;"Yes"</formula>
    </cfRule>
  </conditionalFormatting>
  <conditionalFormatting sqref="D166:E166">
    <cfRule type="expression" dxfId="484" priority="37">
      <formula>C166&lt;&gt;"Yes"</formula>
    </cfRule>
  </conditionalFormatting>
  <conditionalFormatting sqref="D167:E167">
    <cfRule type="expression" dxfId="483" priority="36">
      <formula>C167&lt;&gt;"Yes"</formula>
    </cfRule>
  </conditionalFormatting>
  <conditionalFormatting sqref="D168:E168">
    <cfRule type="expression" dxfId="482" priority="35">
      <formula>C168&lt;&gt;"Yes"</formula>
    </cfRule>
  </conditionalFormatting>
  <conditionalFormatting sqref="D169:E169">
    <cfRule type="expression" dxfId="481" priority="34">
      <formula>C169&lt;&gt;"Yes"</formula>
    </cfRule>
  </conditionalFormatting>
  <conditionalFormatting sqref="D173:E173">
    <cfRule type="expression" dxfId="480" priority="33">
      <formula>C173&lt;&gt;"Yes"</formula>
    </cfRule>
  </conditionalFormatting>
  <conditionalFormatting sqref="D174:E174">
    <cfRule type="expression" dxfId="479" priority="32">
      <formula>C174&lt;&gt;"Yes"</formula>
    </cfRule>
  </conditionalFormatting>
  <conditionalFormatting sqref="D175:E175">
    <cfRule type="expression" dxfId="478" priority="31">
      <formula>C175&lt;&gt;"Yes"</formula>
    </cfRule>
  </conditionalFormatting>
  <conditionalFormatting sqref="D176:E176">
    <cfRule type="expression" dxfId="477" priority="30">
      <formula>C176&lt;&gt;"Yes"</formula>
    </cfRule>
  </conditionalFormatting>
  <conditionalFormatting sqref="D180:E180">
    <cfRule type="expression" dxfId="476" priority="29">
      <formula>C180&lt;&gt;"Yes"</formula>
    </cfRule>
  </conditionalFormatting>
  <conditionalFormatting sqref="D181:E181">
    <cfRule type="expression" dxfId="475" priority="28">
      <formula>C181&lt;&gt;"Yes"</formula>
    </cfRule>
  </conditionalFormatting>
  <conditionalFormatting sqref="D182:E182">
    <cfRule type="expression" dxfId="474" priority="27">
      <formula>C182&lt;&gt;"Yes"</formula>
    </cfRule>
  </conditionalFormatting>
  <conditionalFormatting sqref="D183:E183">
    <cfRule type="expression" dxfId="473" priority="26">
      <formula>C183&lt;&gt;"Yes"</formula>
    </cfRule>
  </conditionalFormatting>
  <conditionalFormatting sqref="D188:E188">
    <cfRule type="expression" dxfId="472" priority="25">
      <formula>C188&lt;&gt;"Yes"</formula>
    </cfRule>
  </conditionalFormatting>
  <conditionalFormatting sqref="D189:E189">
    <cfRule type="expression" dxfId="471" priority="24">
      <formula>C189&lt;&gt;"Yes"</formula>
    </cfRule>
  </conditionalFormatting>
  <conditionalFormatting sqref="D190:E190">
    <cfRule type="expression" dxfId="470" priority="23">
      <formula>C190&lt;&gt;"Yes"</formula>
    </cfRule>
  </conditionalFormatting>
  <conditionalFormatting sqref="D191:E191">
    <cfRule type="expression" dxfId="469" priority="22">
      <formula>C191&lt;&gt;"Yes"</formula>
    </cfRule>
  </conditionalFormatting>
  <conditionalFormatting sqref="D195:E195">
    <cfRule type="expression" dxfId="468" priority="21">
      <formula>C195&lt;&gt;"Yes"</formula>
    </cfRule>
  </conditionalFormatting>
  <conditionalFormatting sqref="D196:E196">
    <cfRule type="expression" dxfId="467" priority="20">
      <formula>C196&lt;&gt;"Yes"</formula>
    </cfRule>
  </conditionalFormatting>
  <conditionalFormatting sqref="D197:E197">
    <cfRule type="expression" dxfId="466" priority="19">
      <formula>C197&lt;&gt;"Yes"</formula>
    </cfRule>
  </conditionalFormatting>
  <conditionalFormatting sqref="F16:F18">
    <cfRule type="expression" dxfId="465" priority="17">
      <formula>$E$5=2</formula>
    </cfRule>
  </conditionalFormatting>
  <conditionalFormatting sqref="F20:F21">
    <cfRule type="expression" dxfId="464" priority="15">
      <formula>$E$5=2</formula>
    </cfRule>
  </conditionalFormatting>
  <conditionalFormatting sqref="F23:F28">
    <cfRule type="expression" dxfId="463" priority="13">
      <formula>$E$5=1</formula>
    </cfRule>
    <cfRule type="expression" dxfId="462" priority="14">
      <formula>$E$5=2</formula>
    </cfRule>
  </conditionalFormatting>
  <conditionalFormatting sqref="F30:F31 F33:F37">
    <cfRule type="expression" dxfId="461" priority="12">
      <formula>$E$5=2</formula>
    </cfRule>
  </conditionalFormatting>
  <conditionalFormatting sqref="F30:F31 F33:F37 F39:F41">
    <cfRule type="expression" dxfId="460" priority="11">
      <formula>$E$5=1</formula>
    </cfRule>
  </conditionalFormatting>
  <conditionalFormatting sqref="F44:F45 F49:F50 F54 F56:F63 F66:F68">
    <cfRule type="expression" dxfId="459" priority="9">
      <formula>$E$5=1</formula>
    </cfRule>
    <cfRule type="expression" dxfId="458" priority="10">
      <formula>$E$5=2</formula>
    </cfRule>
  </conditionalFormatting>
  <conditionalFormatting sqref="F70:F72 F75 F78 F89:F93 F95:F96 F98:F99 F101:F102 F104:F105 F107:F108 F110:F111 F114:F115 F117:F118 F120:F125 F127">
    <cfRule type="expression" dxfId="457" priority="7">
      <formula>$E$5=1</formula>
    </cfRule>
    <cfRule type="expression" dxfId="456" priority="8">
      <formula>$E$5=2</formula>
    </cfRule>
  </conditionalFormatting>
  <conditionalFormatting sqref="F131:F137">
    <cfRule type="expression" dxfId="455" priority="45">
      <formula>$E$5=1</formula>
    </cfRule>
  </conditionalFormatting>
  <conditionalFormatting sqref="F141:F146">
    <cfRule type="expression" dxfId="454" priority="56">
      <formula>$E$5=1</formula>
    </cfRule>
    <cfRule type="expression" dxfId="453" priority="57">
      <formula>$E$5=2</formula>
    </cfRule>
  </conditionalFormatting>
  <conditionalFormatting sqref="F16:F18 F81:F83 F85 F87">
    <cfRule type="expression" dxfId="452" priority="18">
      <formula>$E$5=1</formula>
    </cfRule>
  </conditionalFormatting>
  <conditionalFormatting sqref="F131:F137 F81:F83 F85 F87 F148:F150">
    <cfRule type="expression" dxfId="451" priority="54">
      <formula>$E$5=2</formula>
    </cfRule>
  </conditionalFormatting>
  <conditionalFormatting sqref="F20:F21 F148:F150">
    <cfRule type="expression" dxfId="450" priority="16">
      <formula>$E$5=1</formula>
    </cfRule>
  </conditionalFormatting>
  <conditionalFormatting sqref="A132:F137">
    <cfRule type="expression" dxfId="449" priority="46">
      <formula>$B$130="Please select…"</formula>
    </cfRule>
    <cfRule type="expression" dxfId="448" priority="48">
      <formula>$B$130=1</formula>
    </cfRule>
  </conditionalFormatting>
  <conditionalFormatting sqref="A133:F137">
    <cfRule type="expression" dxfId="447" priority="49">
      <formula>$B$130=2</formula>
    </cfRule>
  </conditionalFormatting>
  <conditionalFormatting sqref="A134:F137">
    <cfRule type="expression" dxfId="446" priority="50">
      <formula>$B$130=3</formula>
    </cfRule>
  </conditionalFormatting>
  <conditionalFormatting sqref="A135:F137">
    <cfRule type="expression" dxfId="445" priority="51">
      <formula>$B$130=4</formula>
    </cfRule>
  </conditionalFormatting>
  <conditionalFormatting sqref="A136:F137">
    <cfRule type="expression" dxfId="444" priority="52">
      <formula>$B$130=5</formula>
    </cfRule>
  </conditionalFormatting>
  <conditionalFormatting sqref="A137:F137">
    <cfRule type="expression" dxfId="443" priority="53">
      <formula>$B$130=6</formula>
    </cfRule>
  </conditionalFormatting>
  <conditionalFormatting sqref="A145:F146">
    <cfRule type="expression" dxfId="442" priority="55">
      <formula>$B$140=2</formula>
    </cfRule>
  </conditionalFormatting>
  <conditionalFormatting sqref="C162 C169 C176 C183 C191">
    <cfRule type="expression" dxfId="441" priority="5">
      <formula>$E$5=1</formula>
    </cfRule>
  </conditionalFormatting>
  <conditionalFormatting sqref="A143:F146">
    <cfRule type="expression" dxfId="440" priority="6">
      <formula>$B$140="Please select…"</formula>
    </cfRule>
    <cfRule type="expression" dxfId="439" priority="47">
      <formula>$B$140=1</formula>
    </cfRule>
  </conditionalFormatting>
  <conditionalFormatting sqref="D198:E198">
    <cfRule type="expression" dxfId="438" priority="4">
      <formula>C198&lt;&gt;"Yes"</formula>
    </cfRule>
  </conditionalFormatting>
  <conditionalFormatting sqref="C198">
    <cfRule type="expression" dxfId="437" priority="3">
      <formula>$E$5=1</formula>
    </cfRule>
  </conditionalFormatting>
  <conditionalFormatting sqref="F52">
    <cfRule type="expression" dxfId="436" priority="1">
      <formula>$E$5=1</formula>
    </cfRule>
    <cfRule type="expression" dxfId="435" priority="2">
      <formula>$E$5=2</formula>
    </cfRule>
  </conditionalFormatting>
  <dataValidations count="61">
    <dataValidation allowBlank="1" showInputMessage="1" showErrorMessage="1" prompt="Confirm that the sum of Cash &amp; Temporary Investments, Net Accounts Receivable, Due from Related Entities, and All Other Current Assets is less then Total Current Assets. Refer to F15, F18, F19, F20, and F21." sqref="F236" xr:uid="{9A33E8D4-323C-4A94-B075-915713F280C2}"/>
    <dataValidation allowBlank="1" showInputMessage="1" showErrorMessage="1" prompt="Confirm that the sum of Cash &amp; Temporary Investments, Net Accounts Receivable, Due from Related Entities, and All Other Current Assets is less then Total Current Assets. Refer to E15, E18, E19, E20, and E21." sqref="E236" xr:uid="{94D39B38-7438-4690-8AF3-A2694F8E5EF1}"/>
    <dataValidation allowBlank="1" showInputMessage="1" showErrorMessage="1" prompt="Confirm that the sum of Cash &amp; Temporary Investments, Net Accounts Receivable, Due from Related Entities, and All Other Current Assets is less then Total Current Assets. Refer to D15, D18, D19, D20, and D21." sqref="D236" xr:uid="{D67C53D6-22BA-4DD1-929C-087597304147}"/>
    <dataValidation allowBlank="1" showInputMessage="1" showErrorMessage="1" prompt="Confirm that Total Net Assets from Prior Year plus Net Income plus Unrecognized Gains/Losses plus Changes in Restricted Net Asset plus Other Changes in Fund Balance equals Total Net Assets of the Current Year. Refer to B240, F68, F69, F70, F71, and F45." sqref="F242" xr:uid="{19482F7E-6D56-492F-8FE1-B672DB2502D9}"/>
    <dataValidation allowBlank="1" showInputMessage="1" showErrorMessage="1" prompt="Confirm that Total Net Assets from Prior Year plus Net Income plus Unrecognized Gains/Losses plus Changes in Restricted Net Asset plus Other Changes in Fund Balance equals Total Net Assets of the Current Year. Refer to B240, E68, E69, E70, E71, and E45." sqref="E242" xr:uid="{EF53275F-AD32-438E-9CA2-998AC409F643}"/>
    <dataValidation allowBlank="1" showInputMessage="1" showErrorMessage="1" prompt="Confirm that Total Net Assets from Prior Year plus Net Income plus Unrecognized Gains/Losses plus Changes in Restricted Net Asset plus Other Changes in Fund Balance equals Total Net Assets of the Current Year. Refer to B240, D68, D69, D70, D71, and D45." sqref="D242" xr:uid="{BC479EE9-7043-4D10-896C-3F2B14473D81}"/>
    <dataValidation allowBlank="1" showInputMessage="1" showErrorMessage="1" prompt="Confirm that Total Net Assets from Prior Year plus Net Income plus Unrecognized Gains/Losses plus Changes in Restricted Net Asset plus Other Changes in Fund Balance equals Total Net Assets of the Current Year. Refer to B240, C68, C69, C70, C71, and C45." sqref="C242" xr:uid="{6E6D5067-3F2F-4FCD-943C-F3B8F37CD678}"/>
    <dataValidation allowBlank="1" showInputMessage="1" showErrorMessage="1" prompt="Confirm that Total Current Liabilities plus Long Term Debt and Leases is less than or equal to Total Liabilities. Refer to F37, F38, and F42." sqref="F240" xr:uid="{48F94D30-255F-4654-941D-6309F6277083}"/>
    <dataValidation allowBlank="1" showInputMessage="1" showErrorMessage="1" prompt="Confirm that Total Current Liabilities plus Long Term Debt and Leases is less than or equal to Total Liabilities. Refer to E37, E38, and E42." sqref="E240" xr:uid="{42C98CCA-377F-4618-8E3C-58DD6E0B8ADF}"/>
    <dataValidation allowBlank="1" showInputMessage="1" showErrorMessage="1" prompt="Confirm that Total Current Liabilities plus Long Term Debt and Leases is less than or equal to Total Liabilities. Refer to D37, D38, and D42." sqref="D240" xr:uid="{7412B501-3A74-4E7D-8472-80743E80309C}"/>
    <dataValidation allowBlank="1" showInputMessage="1" showErrorMessage="1" prompt="Confirm that Total Current Liabilities plus Long Term Debt and Leases is less than or equal to Total Liabilities. Refer to C37, C38, and C42." sqref="C240" xr:uid="{B33722E4-00B7-4E68-9635-94B0FF317839}"/>
    <dataValidation allowBlank="1" showInputMessage="1" showErrorMessage="1" prompt="Confirm that the sum of Accounts Payable, Accrued Expenses, and Current Portion of LT Debts and Leases is less than or equal to Total Current Liabilities. Refer to F32, F33, F34, and F37." sqref="F239" xr:uid="{C1F24AFE-47E0-42DA-84BF-88D95A660F1C}"/>
    <dataValidation allowBlank="1" showInputMessage="1" showErrorMessage="1" prompt="Confirm that the sum of Accounts Payable, Accrued Expenses, and Current Portion of LT Debts and Leases is less than or equal to Total Current Liabilities. Refer to E32, E33, E34, and E37." sqref="E239" xr:uid="{41FC0CB7-97E9-4EAB-AAD4-302A4EF46352}"/>
    <dataValidation allowBlank="1" showInputMessage="1" showErrorMessage="1" prompt="Confirm that the sum of Accounts Payable, Accrued Expenses, and Current Portion of LT Debts and Leases is less than or equal to Total Current Liabilities. Refer to D32, D33, D34, and D37." sqref="D239" xr:uid="{71B469CF-EC13-47B3-83AF-DC65BA2AE7A9}"/>
    <dataValidation allowBlank="1" showInputMessage="1" showErrorMessage="1" prompt="Confirm that the sum of Accounts Payable, Accrued Expenses, and Current Portion of LT Debts and Leases is less than or equal to Total Current Liabilities. Refer to C32, C33, C34, and C37." sqref="C239" xr:uid="{7AF845AD-38D4-4140-A8D1-31AC0945C75E}"/>
    <dataValidation allowBlank="1" showInputMessage="1" showErrorMessage="1" prompt="Confirm that Total Assets is equal to Total Liabilities plus Net Assets without Donor Restrictions plus Net Assets with Donor Restrictions. Refer to F31, F42, F43, and F44." sqref="F238" xr:uid="{D33EB8A1-FA6A-4224-B565-4D3E77880B65}"/>
    <dataValidation allowBlank="1" showInputMessage="1" showErrorMessage="1" prompt="Confirm that Total Assets is equal to Total Liabilities plus Net Assets without Donor Restrictions plus Net Assets with Donor Restrictions. Refer to E31, E42, E43, and E44." sqref="E238" xr:uid="{AD309EA0-8741-4212-94A9-A349CE29A460}"/>
    <dataValidation allowBlank="1" showInputMessage="1" showErrorMessage="1" prompt="Confirm that Total Assets is equal to Total Liabilities plus Net Assets without Donor Restrictions plus Net Assets with Donor Restrictions. Refer to D31, D42, D43, and D44." sqref="D238" xr:uid="{CB45114F-69DA-4324-AE2E-EE1E03BFE1EC}"/>
    <dataValidation allowBlank="1" showInputMessage="1" showErrorMessage="1" prompt="Confirm that Total Assets is equal to Total Liabilities plus Net Assets without Donor Restrictions plus Net Assets with Donor Restrictions. Refer to C31, C42, C43, and C44." sqref="C238" xr:uid="{D857AF41-2EA5-4403-A26D-4E1530B314CB}"/>
    <dataValidation allowBlank="1" showInputMessage="1" showErrorMessage="1" prompt="Confirm that Total Currents Assets plus Limited Use or Designated Assets plus Net Property, Plant &amp; Equipment is less than or equal to Total Assets. Refer to F21, F25, F28, and F31." sqref="F237" xr:uid="{0F7EEBA1-0F93-4D86-BD75-08A0998F8223}"/>
    <dataValidation allowBlank="1" showInputMessage="1" showErrorMessage="1" prompt="Confirm that Total Currents Assets plus Limited Use or Designated Assets plus Net Property, Plant &amp; Equipment is less than or equal to Total Assets. Refer to E21, E25, E28, and E31." sqref="E237" xr:uid="{1C64D531-9A21-4AC7-AD34-71D632018532}"/>
    <dataValidation allowBlank="1" showInputMessage="1" showErrorMessage="1" prompt="Confirm that Total Currents Assets plus Limited Use or Designated Assets plus Net Property, Plant &amp; Equipment is less than or equal to Total Assets. Refer to D21, D25, D28, and D31." sqref="D237" xr:uid="{6D359C50-7CF5-49DD-ABC3-772669ACE367}"/>
    <dataValidation allowBlank="1" showInputMessage="1" showErrorMessage="1" prompt="Confirm that Total Currents Assets plus Limited Use or Designated Assets plus Net Property, Plant &amp; Equipment is less than or equal to Total Assets. Refer to C21, C25, C28, and C31." sqref="C237" xr:uid="{295BE2F2-0B09-4793-B60C-03C91201CDB7}"/>
    <dataValidation allowBlank="1" showInputMessage="1" showErrorMessage="1" prompt="Confirm that the sum of Cash &amp; Temporary Investments, Net Accounts Receivable, Due from Related Entities, and All Other Current Assets is less then Total Current Assets. Refer to C15, C18, C19, C20, and C21." sqref="C236" xr:uid="{247E6386-ADFD-495E-90D3-E6D0B281069E}"/>
    <dataValidation allowBlank="1" showInputMessage="1" showErrorMessage="1" prompt="Confirm that the sum of Salaries &amp; Wages, Employee Benefits, Contract Labor, Supplies &amp; Pharmaceuticals, Depreciation, Interest, and Bad Debt Expenses are less than or equal to Total Operating Expense. Refer to F55, F56, F57, F58, F59, F60, F61, and F63." sqref="F235" xr:uid="{56DC8309-F927-4305-98DC-4B1A596B1A04}"/>
    <dataValidation allowBlank="1" showInputMessage="1" showErrorMessage="1" prompt="Confirm that the sum of Salaries &amp; Wages, Employee Benefits, Contract Labor, Supplies &amp; Pharmaceuticals, Depreciation, Interest, and Bad Debt Expenses are less than or equal to Total Operating Expense. Refer to E55, E56, E57, E58, E59, E60, E61, and E63." sqref="E235" xr:uid="{28E02907-7BCC-4BBD-9FA3-86D8A5F44E36}"/>
    <dataValidation allowBlank="1" showInputMessage="1" showErrorMessage="1" prompt="Confirm that the sum of Salaries &amp; Wages, Employee Benefits, Contract Labor, Supplies &amp; Pharmaceuticals, Depreciation, Interest, and Bad Debt Expenses are less than or equal to Total Operating Expense. Refer to D55, D56, D57, D58, D59, D60, D61, and D63." sqref="D235" xr:uid="{8BC5BC23-9FF4-498D-B570-400412C8066B}"/>
    <dataValidation allowBlank="1" showInputMessage="1" showErrorMessage="1" prompt="Confirm that the sum of Salaries &amp; Wages, Employee Benefits, Contract Labor, Supplies &amp; Pharmaceuticals, Depreciation, Interest, and Bad Debt Expenses are less than or equal to Total Operating Expense. Refer to C55, C56, C57, C58, C59, C60, C61, and C63." sqref="C235" xr:uid="{EBE01DB6-D7E8-41F3-AAFE-B46D2322644F}"/>
    <dataValidation allowBlank="1" showInputMessage="1" showErrorMessage="1" prompt="Confirm that Total Operating Revenue less Total Operating Expense plus Non-Operating Revenue less Non-Operating Expense plus Extraordinary Items &amp; Income Tax is equal to Net Income. Refer to cells F54, F63, F65, F66, F67, and F68." sqref="F234" xr:uid="{7FB29FB1-F337-4C86-A238-A73891BA4532}"/>
    <dataValidation allowBlank="1" showInputMessage="1" showErrorMessage="1" prompt="Confirm that Total Operating Revenue less Total Operating Expense plus Non-Operating Revenue less Non-Operating Expense plus Extraordinary Items &amp; Income Tax is equal to Net Income. Refer to cells E54, E63, E65, E66, E67, and E68." sqref="E234" xr:uid="{7E311B0D-F885-4887-A05C-EF34A7CB9787}"/>
    <dataValidation allowBlank="1" showInputMessage="1" showErrorMessage="1" prompt="Confirm that Total Operating Revenue less Total Operating Expense plus Non-Operating Revenue less Non-Operating Expense plus Extraordinary Items &amp; Income Tax is equal to Net Income. Refer to cells D54, D63, D65, D66, D67, and D68." sqref="D234" xr:uid="{FA1A0CE4-F07D-44A5-A161-6718BCF7067C}"/>
    <dataValidation allowBlank="1" showInputMessage="1" showErrorMessage="1" prompt="Confirm that Total Operating Revenue less Total Operating Expense plus Non-Operating Revenue less Non-Operating Expense plus Extraordinary Items &amp; Income Tax is equal to Net Income. Refer to cells C54, C63, C65, C66, C67, and C68." sqref="C234" xr:uid="{F538D5BE-5BDF-4F19-B4D8-CEB7A4200D81}"/>
    <dataValidation allowBlank="1" showInputMessage="1" showErrorMessage="1" prompt="Confirm that Net Patient Service Revenue less Provision for Bad Debts is less than or equal to Total Operating Revenue. Refer to cells F52 and F54." sqref="F233" xr:uid="{E4944C4C-497F-4858-8184-5129DCE06D2D}"/>
    <dataValidation allowBlank="1" showInputMessage="1" showErrorMessage="1" prompt="Confirm that Net Patient Service Revenue less Provision for Bad Debts is less than or equal to Total Operating Revenue. Refer to cells E52 and E54." sqref="E233" xr:uid="{EF202ED3-0B86-4A13-82A5-27119900A7A4}"/>
    <dataValidation allowBlank="1" showInputMessage="1" showErrorMessage="1" prompt="Confirm that Net Patient Service Revenue less Provision for Bad Debts is less than or equal to Total Operating Revenue. Refer to cells D52 and D54." sqref="D233" xr:uid="{0E757BE9-653A-4BC2-8717-9B52BC5B2378}"/>
    <dataValidation allowBlank="1" showInputMessage="1" showErrorMessage="1" prompt="Confirm that Net Patient Service Revenue less Provision for Bad Debts is less than or equal to Total Operating Revenue. Refer to cells C52 and C54." sqref="C233" xr:uid="{ADCE3806-510A-42DC-A132-5A2CBA140E51}"/>
    <dataValidation type="whole" allowBlank="1" showInputMessage="1" showErrorMessage="1" error="Enter a 1 for monthly or a 2 for quarterly." prompt="Required" sqref="E5" xr:uid="{A71393A2-3C8B-48B6-B015-EB90B4C51C40}">
      <formula1>1</formula1>
      <formula2>2</formula2>
    </dataValidation>
    <dataValidation allowBlank="1" showInputMessage="1" showErrorMessage="1" prompt="Required if 3 SNFs / NFs" sqref="B145" xr:uid="{044F0B1D-F238-4A6E-8C0B-B0D4F357E212}"/>
    <dataValidation allowBlank="1" showInputMessage="1" showErrorMessage="1" prompt="Required if 2 or more SNFs / NFs" sqref="B143" xr:uid="{86AC1799-9257-4E90-BDAD-4F273730D617}"/>
    <dataValidation allowBlank="1" showInputMessage="1" showErrorMessage="1" prompt="Required if 1 or more SNFs / NFs" sqref="B141" xr:uid="{A5C039DA-BC6B-4705-BB16-7D23F1C0578D}"/>
    <dataValidation allowBlank="1" showInputMessage="1" showErrorMessage="1" prompt="Required if 7 CCNs" sqref="B137" xr:uid="{A823E591-0906-4743-9637-0859677B9EC4}"/>
    <dataValidation allowBlank="1" showInputMessage="1" showErrorMessage="1" prompt="Required if 6 or more CCNs" sqref="B136" xr:uid="{3FE2ABFE-4AF8-4158-82E2-BB169057D150}"/>
    <dataValidation allowBlank="1" showInputMessage="1" showErrorMessage="1" prompt="Required if 5 or more CCNs" sqref="B135" xr:uid="{46300852-DA32-42DF-BCC0-37EEB68A317F}"/>
    <dataValidation allowBlank="1" showInputMessage="1" showErrorMessage="1" prompt="Required if 4 or more CCNs" sqref="B134" xr:uid="{BD7682F4-7016-4E42-A944-F91DDBCFE874}"/>
    <dataValidation allowBlank="1" showInputMessage="1" showErrorMessage="1" prompt="Required if 3 or more CCNs" sqref="B133" xr:uid="{6AA4BD45-EA2A-4690-AF5B-7ACFF06BCA30}"/>
    <dataValidation allowBlank="1" showInputMessage="1" showErrorMessage="1" prompt="Required if 2 or more CCNs" sqref="B132" xr:uid="{8FAAF954-994D-4D34-B77A-3769ADA3F7D8}"/>
    <dataValidation allowBlank="1" showInputMessage="1" showErrorMessage="1" prompt="Required if 1 or more CCNs" sqref="B131" xr:uid="{BC970A72-61A6-4839-99D5-B36CCFB2F72C}"/>
    <dataValidation allowBlank="1" showInputMessage="1" showErrorMessage="1" prompt="Required" sqref="B241 A4:F4" xr:uid="{CFD8310B-B550-4C77-92E7-07F50954E8F3}"/>
    <dataValidation allowBlank="1" showInputMessage="1" showErrorMessage="1" prompt="If the value of this cell is given as &quot;-,&quot; please confirm that non-zero data has been entered in cells F97, F100, and F103 (discharges for Acute Medical/Surgical Service, Newborn Service, and Other Acute Care Services)." sqref="F243" xr:uid="{CC79C072-02B2-42B6-905C-C29D7F1689B0}"/>
    <dataValidation allowBlank="1" showInputMessage="1" showErrorMessage="1" prompt="If the value of this cell is given as &quot;-,&quot; please confirm that non-zero data has been entered in cells E97, E100, and E103 (Month 3 discharges for Acute Medical/Surgical Service, Newborn Service, and Other Acute Care Services)." sqref="E243" xr:uid="{1193AEAC-0605-4CB2-951A-93510AB064CB}"/>
    <dataValidation allowBlank="1" showInputMessage="1" showErrorMessage="1" prompt="If the value of this cell is given as &quot;-,&quot; please confirm that non-zero data has been entered in cells D97, D100, and D103 (Month 2 discharges for Acute Medical/Surgical Service, Newborn Service, and Other Acute Care Services)." sqref="D243" xr:uid="{DBC9B2FF-37DF-4FE0-832C-E33AC9ECF53D}"/>
    <dataValidation allowBlank="1" showInputMessage="1" showErrorMessage="1" prompt="If the value of this cell is given as &quot;-,&quot; please confirm that non-zero data has been entered in cells C97, C100, and C103 (Month 1 discharges for Acute Medical/Surgical Service, Newborn Service, and Other Acute Care Services)." sqref="C243" xr:uid="{4B5F31FF-0FB7-4701-88AE-25546E0B72BE}"/>
    <dataValidation type="list" allowBlank="1" showInputMessage="1" showErrorMessage="1" sqref="C81:F81" xr:uid="{5CC9ED4C-D494-4440-83AB-2C04F81B0F7B}">
      <formula1>"Please select…,Cash,Investments,Accounts Receivable,Other"</formula1>
    </dataValidation>
    <dataValidation type="list" allowBlank="1" showInputMessage="1" showErrorMessage="1" sqref="B140 B147" xr:uid="{41FC79F8-BFC5-4796-91B6-E08E73DF2DD3}">
      <formula1>"Please select…,1,2,3"</formula1>
    </dataValidation>
    <dataValidation type="list" allowBlank="1" showInputMessage="1" showErrorMessage="1" sqref="C166:C169 C173:C176 C180:C183 C195:C198 C188:C191 C159:C162" xr:uid="{6735CCEF-B190-43CD-A9A9-0808EFFEA09B}">
      <formula1>"Please select…,Yes,No"</formula1>
    </dataValidation>
    <dataValidation type="list" allowBlank="1" showInputMessage="1" showErrorMessage="1" sqref="B130" xr:uid="{5D9556D7-45B3-47D3-AB96-0204375F5B7D}">
      <formula1>"Please select…,1,2,3,4,5,6,7"</formula1>
    </dataValidation>
    <dataValidation allowBlank="1" showInputMessage="1" showErrorMessage="1" prompt="For Borrowers with multiple FHA-insured mortgages, please input as a formula (i.e., loan1amount + loan2amount)" sqref="C78:F78" xr:uid="{F3CB7BD0-27F4-4A29-8D8C-DCDB7C036665}"/>
    <dataValidation allowBlank="1" showInputMessage="1" showErrorMessage="1" prompt="Enter increases to Net Income as a positive number. Enter decreases to Net Income as a negative number." sqref="C66:F68" xr:uid="{9C2935B9-063F-45C9-B776-B9DFC830DEC3}"/>
    <dataValidation allowBlank="1" showInputMessage="1" showErrorMessage="1" prompt="Provision for Bad Debts should be entered as a negative number." sqref="C52:F52" xr:uid="{73D1549B-F7BE-4772-9BAC-800A9A6BEDA2}"/>
    <dataValidation allowBlank="1" showInputMessage="1" showErrorMessage="1" prompt="Accumulated Depreciation should be entered as a negative number." sqref="C28:F28" xr:uid="{00A9D7A7-1116-4BF1-8A89-3331341AF3E7}"/>
    <dataValidation allowBlank="1" showInputMessage="1" showErrorMessage="1" prompt="Allowance for doubtful accounts should be entered as a negative number." sqref="C18:F18" xr:uid="{109D804A-9F71-4CE9-A754-41E165257388}"/>
  </dataValidations>
  <printOptions horizontalCentered="1"/>
  <pageMargins left="0.7" right="0.7" top="0.75" bottom="0.75" header="0.3" footer="0.3"/>
  <pageSetup scale="76" fitToHeight="0" orientation="landscape" r:id="rId1"/>
  <headerFooter>
    <oddHeader>&amp;R&amp;"Times New Roman,Regular"&amp;9 4615.1 REV-1 - APPENDIX 9</oddHeader>
    <oddFooter>&amp;C&amp;"Times New Roman,Regular"&amp;9&amp;A - Page &amp;P</oddFooter>
  </headerFooter>
  <rowBreaks count="4" manualBreakCount="4">
    <brk id="47" max="16383" man="1"/>
    <brk id="73" max="16383" man="1"/>
    <brk id="111" max="16383" man="1"/>
    <brk id="212" max="16383" man="1"/>
  </rowBreaks>
  <drawing r:id="rId2"/>
  <tableParts count="8">
    <tablePart r:id="rId3"/>
    <tablePart r:id="rId4"/>
    <tablePart r:id="rId5"/>
    <tablePart r:id="rId6"/>
    <tablePart r:id="rId7"/>
    <tablePart r:id="rId8"/>
    <tablePart r:id="rId9"/>
    <tablePart r:id="rId10"/>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F80D2-3BE8-4885-8FC2-89DCBBFB1AF1}">
  <sheetPr>
    <pageSetUpPr fitToPage="1"/>
  </sheetPr>
  <dimension ref="A1:O243"/>
  <sheetViews>
    <sheetView showGridLines="0" zoomScaleNormal="100" zoomScaleSheetLayoutView="100" zoomScalePageLayoutView="70" workbookViewId="0">
      <selection sqref="A1:F1"/>
    </sheetView>
  </sheetViews>
  <sheetFormatPr defaultColWidth="0" defaultRowHeight="12.75" customHeight="1" zeroHeight="1" x14ac:dyDescent="0.2"/>
  <cols>
    <col min="1" max="1" width="56.42578125" style="15" customWidth="1"/>
    <col min="2" max="2" width="22.140625" style="15" customWidth="1"/>
    <col min="3" max="6" width="20.5703125" style="15" customWidth="1"/>
    <col min="7" max="7" width="3.42578125" hidden="1" customWidth="1"/>
    <col min="8" max="8" width="13.42578125" hidden="1" customWidth="1"/>
    <col min="9" max="15" width="0" hidden="1" customWidth="1"/>
    <col min="16" max="16384" width="9.140625" hidden="1"/>
  </cols>
  <sheetData>
    <row r="1" spans="1:8" ht="14.25" customHeight="1" x14ac:dyDescent="0.2">
      <c r="A1" s="218" t="s">
        <v>132</v>
      </c>
      <c r="B1" s="218"/>
      <c r="C1" s="218"/>
      <c r="D1" s="218"/>
      <c r="E1" s="218"/>
      <c r="F1" s="218"/>
    </row>
    <row r="2" spans="1:8" ht="14.25" customHeight="1" thickBot="1" x14ac:dyDescent="0.25">
      <c r="A2" s="217" t="s">
        <v>133</v>
      </c>
      <c r="B2" s="217"/>
      <c r="C2" s="217"/>
      <c r="D2" s="217"/>
      <c r="E2" s="217"/>
      <c r="F2" s="217"/>
    </row>
    <row r="3" spans="1:8" s="12" customFormat="1" ht="33" customHeight="1" thickBot="1" x14ac:dyDescent="0.25">
      <c r="A3" s="239" t="s">
        <v>134</v>
      </c>
      <c r="B3" s="240"/>
      <c r="C3" s="240"/>
      <c r="D3" s="240"/>
      <c r="E3" s="240"/>
      <c r="F3" s="240"/>
      <c r="G3" s="11"/>
      <c r="H3" s="18"/>
    </row>
    <row r="4" spans="1:8" ht="14.25" customHeight="1" thickTop="1" x14ac:dyDescent="0.2">
      <c r="A4" s="221" t="s">
        <v>135</v>
      </c>
      <c r="B4" s="222"/>
      <c r="C4" s="222"/>
      <c r="D4" s="221" t="s">
        <v>136</v>
      </c>
      <c r="E4" s="222"/>
      <c r="F4" s="222"/>
      <c r="G4" s="1"/>
      <c r="H4" s="19"/>
    </row>
    <row r="5" spans="1:8" ht="14.25" customHeight="1" x14ac:dyDescent="0.2">
      <c r="A5" s="197" t="s">
        <v>137</v>
      </c>
      <c r="B5" s="197"/>
      <c r="C5" s="197"/>
      <c r="D5" s="180"/>
      <c r="E5" s="185">
        <v>1</v>
      </c>
      <c r="F5" s="39"/>
      <c r="G5" s="1"/>
      <c r="H5" s="20"/>
    </row>
    <row r="6" spans="1:8" ht="14.25" customHeight="1" x14ac:dyDescent="0.2">
      <c r="A6" s="214" t="s">
        <v>138</v>
      </c>
      <c r="B6" s="215"/>
      <c r="C6" s="215"/>
      <c r="D6" s="215"/>
      <c r="E6" s="215"/>
      <c r="F6" s="216"/>
      <c r="G6" s="1"/>
      <c r="H6" s="16"/>
    </row>
    <row r="7" spans="1:8" ht="25.5" customHeight="1" x14ac:dyDescent="0.2">
      <c r="A7" s="208" t="s">
        <v>139</v>
      </c>
      <c r="B7" s="209"/>
      <c r="C7" s="209"/>
      <c r="D7" s="209"/>
      <c r="E7" s="209"/>
      <c r="F7" s="210"/>
      <c r="G7" s="1"/>
    </row>
    <row r="8" spans="1:8" ht="14.25" customHeight="1" x14ac:dyDescent="0.2">
      <c r="A8" s="205" t="s">
        <v>140</v>
      </c>
      <c r="B8" s="206"/>
      <c r="C8" s="206"/>
      <c r="D8" s="206"/>
      <c r="E8" s="206"/>
      <c r="F8" s="207"/>
      <c r="G8" s="1"/>
    </row>
    <row r="9" spans="1:8" x14ac:dyDescent="0.2">
      <c r="A9" s="201" t="s">
        <v>312</v>
      </c>
      <c r="B9" s="202"/>
      <c r="C9" s="202"/>
      <c r="D9" s="202"/>
      <c r="E9" s="202"/>
      <c r="F9" s="203"/>
      <c r="G9" s="1"/>
      <c r="H9" s="1"/>
    </row>
    <row r="10" spans="1:8" ht="30.75" customHeight="1" x14ac:dyDescent="0.2">
      <c r="A10" s="198" t="s">
        <v>142</v>
      </c>
      <c r="B10" s="199"/>
      <c r="C10" s="199"/>
      <c r="D10" s="199"/>
      <c r="E10" s="199"/>
      <c r="F10" s="200"/>
      <c r="G10" s="1"/>
      <c r="H10" s="1"/>
    </row>
    <row r="11" spans="1:8" ht="14.25" customHeight="1" x14ac:dyDescent="0.2">
      <c r="A11" s="201" t="s">
        <v>313</v>
      </c>
      <c r="B11" s="202"/>
      <c r="C11" s="202"/>
      <c r="D11" s="202"/>
      <c r="E11" s="202"/>
      <c r="F11" s="203"/>
      <c r="G11" s="1"/>
      <c r="H11" s="1"/>
    </row>
    <row r="12" spans="1:8" ht="26.25" customHeight="1" x14ac:dyDescent="0.2">
      <c r="A12" s="198" t="s">
        <v>144</v>
      </c>
      <c r="B12" s="199"/>
      <c r="C12" s="199"/>
      <c r="D12" s="199"/>
      <c r="E12" s="199"/>
      <c r="F12" s="200"/>
      <c r="G12" s="1"/>
      <c r="H12" s="1"/>
    </row>
    <row r="13" spans="1:8" ht="28.5" customHeight="1" x14ac:dyDescent="0.2">
      <c r="A13" s="211" t="s">
        <v>145</v>
      </c>
      <c r="B13" s="212"/>
      <c r="C13" s="212"/>
      <c r="D13" s="212"/>
      <c r="E13" s="212"/>
      <c r="F13" s="213"/>
      <c r="G13" s="1"/>
      <c r="H13" s="1"/>
    </row>
    <row r="14" spans="1:8" ht="26.25" customHeight="1" x14ac:dyDescent="0.2">
      <c r="A14" s="143" t="s">
        <v>146</v>
      </c>
      <c r="B14" s="143"/>
      <c r="C14" s="144" t="str">
        <f>IF($E$5=1,"4th Month YTD","1st Qtr YTD")</f>
        <v>4th Month YTD</v>
      </c>
      <c r="D14" s="144" t="str">
        <f>IF($E$5=1,"5th Month YTD","2nd Qtr YTD")</f>
        <v>5th Month YTD</v>
      </c>
      <c r="E14" s="144" t="str">
        <f>IF($E$5=1,"6th Month YTD","3rd Qtr YTD")</f>
        <v>6th Month YTD</v>
      </c>
      <c r="F14" s="144" t="str">
        <f>IF($E$5=1,"Do not Use - Start New Spreadsheet","4th Qtr YTD")</f>
        <v>Do not Use - Start New Spreadsheet</v>
      </c>
      <c r="G14" s="1"/>
      <c r="H14" s="1"/>
    </row>
    <row r="15" spans="1:8" ht="14.25" customHeight="1" thickBot="1" x14ac:dyDescent="0.25">
      <c r="A15" s="68" t="s">
        <v>147</v>
      </c>
      <c r="B15" s="69" t="s">
        <v>14</v>
      </c>
      <c r="C15" s="69" t="s">
        <v>14</v>
      </c>
      <c r="D15" s="69" t="s">
        <v>14</v>
      </c>
      <c r="E15" s="69" t="s">
        <v>14</v>
      </c>
      <c r="F15" s="69" t="s">
        <v>14</v>
      </c>
      <c r="G15" s="1"/>
      <c r="H15" s="1"/>
    </row>
    <row r="16" spans="1:8" ht="14.25" customHeight="1" x14ac:dyDescent="0.2">
      <c r="A16" s="148" t="s">
        <v>148</v>
      </c>
      <c r="B16" s="70" t="s">
        <v>149</v>
      </c>
      <c r="C16" s="113"/>
      <c r="D16" s="113"/>
      <c r="E16" s="113"/>
      <c r="F16" s="113"/>
      <c r="G16" s="2"/>
    </row>
    <row r="17" spans="1:8" ht="14.25" customHeight="1" x14ac:dyDescent="0.2">
      <c r="A17" s="149" t="s">
        <v>150</v>
      </c>
      <c r="B17" s="71" t="s">
        <v>149</v>
      </c>
      <c r="C17" s="114"/>
      <c r="D17" s="114"/>
      <c r="E17" s="114"/>
      <c r="F17" s="114"/>
      <c r="G17" s="2"/>
    </row>
    <row r="18" spans="1:8" ht="14.25" customHeight="1" x14ac:dyDescent="0.2">
      <c r="A18" s="150" t="s">
        <v>151</v>
      </c>
      <c r="B18" s="71" t="s">
        <v>149</v>
      </c>
      <c r="C18" s="114"/>
      <c r="D18" s="114"/>
      <c r="E18" s="114"/>
      <c r="F18" s="114"/>
      <c r="G18" s="2"/>
    </row>
    <row r="19" spans="1:8" ht="14.25" customHeight="1" x14ac:dyDescent="0.2">
      <c r="A19" s="151" t="s">
        <v>152</v>
      </c>
      <c r="B19" s="72" t="s">
        <v>153</v>
      </c>
      <c r="C19" s="73">
        <f>SUM(C17:C18)</f>
        <v>0</v>
      </c>
      <c r="D19" s="73">
        <f>SUM(D17:D18)</f>
        <v>0</v>
      </c>
      <c r="E19" s="73">
        <f>SUM(E17:E18)</f>
        <v>0</v>
      </c>
      <c r="F19" s="73">
        <f>SUM(F17:F18)</f>
        <v>0</v>
      </c>
      <c r="G19" s="2"/>
      <c r="H19" s="2"/>
    </row>
    <row r="20" spans="1:8" ht="14.25" customHeight="1" x14ac:dyDescent="0.2">
      <c r="A20" s="149" t="s">
        <v>13</v>
      </c>
      <c r="B20" s="71" t="s">
        <v>149</v>
      </c>
      <c r="C20" s="115"/>
      <c r="D20" s="115"/>
      <c r="E20" s="115"/>
      <c r="F20" s="115"/>
      <c r="G20" s="2"/>
      <c r="H20" s="2"/>
    </row>
    <row r="21" spans="1:8" ht="14.25" customHeight="1" x14ac:dyDescent="0.2">
      <c r="A21" s="149" t="s">
        <v>15</v>
      </c>
      <c r="B21" s="71" t="s">
        <v>149</v>
      </c>
      <c r="C21" s="114"/>
      <c r="D21" s="114"/>
      <c r="E21" s="114"/>
      <c r="F21" s="114"/>
    </row>
    <row r="22" spans="1:8" ht="14.25" customHeight="1" x14ac:dyDescent="0.2">
      <c r="A22" s="151" t="s">
        <v>154</v>
      </c>
      <c r="B22" s="72" t="s">
        <v>153</v>
      </c>
      <c r="C22" s="74">
        <f>+C16+C19+C20+C21</f>
        <v>0</v>
      </c>
      <c r="D22" s="74">
        <f>+D16+D19+D20+D21</f>
        <v>0</v>
      </c>
      <c r="E22" s="74">
        <f>+E16+E19+E20+E21</f>
        <v>0</v>
      </c>
      <c r="F22" s="74">
        <f>+F16+F19+F20+F21</f>
        <v>0</v>
      </c>
    </row>
    <row r="23" spans="1:8" ht="14.25" customHeight="1" x14ac:dyDescent="0.2">
      <c r="A23" s="149" t="s">
        <v>19</v>
      </c>
      <c r="B23" s="71" t="s">
        <v>149</v>
      </c>
      <c r="C23" s="114"/>
      <c r="D23" s="114"/>
      <c r="E23" s="114"/>
      <c r="F23" s="114"/>
    </row>
    <row r="24" spans="1:8" ht="14.25" customHeight="1" x14ac:dyDescent="0.2">
      <c r="A24" s="150" t="s">
        <v>155</v>
      </c>
      <c r="B24" s="71" t="s">
        <v>149</v>
      </c>
      <c r="C24" s="114"/>
      <c r="D24" s="114"/>
      <c r="E24" s="114"/>
      <c r="F24" s="114"/>
    </row>
    <row r="25" spans="1:8" ht="14.25" customHeight="1" x14ac:dyDescent="0.2">
      <c r="A25" s="149" t="s">
        <v>21</v>
      </c>
      <c r="B25" s="71" t="s">
        <v>149</v>
      </c>
      <c r="C25" s="114"/>
      <c r="D25" s="114"/>
      <c r="E25" s="114"/>
      <c r="F25" s="114"/>
    </row>
    <row r="26" spans="1:8" ht="14.25" customHeight="1" x14ac:dyDescent="0.2">
      <c r="A26" s="149" t="s">
        <v>156</v>
      </c>
      <c r="B26" s="71"/>
      <c r="C26" s="114"/>
      <c r="D26" s="114"/>
      <c r="E26" s="114"/>
      <c r="F26" s="114"/>
    </row>
    <row r="27" spans="1:8" ht="14.25" customHeight="1" x14ac:dyDescent="0.2">
      <c r="A27" s="149" t="s">
        <v>157</v>
      </c>
      <c r="B27" s="71" t="s">
        <v>149</v>
      </c>
      <c r="C27" s="114"/>
      <c r="D27" s="114"/>
      <c r="E27" s="114"/>
      <c r="F27" s="114"/>
    </row>
    <row r="28" spans="1:8" ht="14.25" customHeight="1" x14ac:dyDescent="0.2">
      <c r="A28" s="149" t="s">
        <v>158</v>
      </c>
      <c r="B28" s="71" t="s">
        <v>149</v>
      </c>
      <c r="C28" s="114"/>
      <c r="D28" s="114"/>
      <c r="E28" s="114"/>
      <c r="F28" s="114"/>
      <c r="G28" s="2"/>
      <c r="H28" s="2"/>
    </row>
    <row r="29" spans="1:8" ht="14.25" customHeight="1" x14ac:dyDescent="0.2">
      <c r="A29" s="151" t="s">
        <v>159</v>
      </c>
      <c r="B29" s="72" t="s">
        <v>153</v>
      </c>
      <c r="C29" s="74">
        <f>+C27+C28</f>
        <v>0</v>
      </c>
      <c r="D29" s="74">
        <f t="shared" ref="D29:F29" si="0">+D27+D28</f>
        <v>0</v>
      </c>
      <c r="E29" s="74">
        <f t="shared" si="0"/>
        <v>0</v>
      </c>
      <c r="F29" s="74">
        <f t="shared" si="0"/>
        <v>0</v>
      </c>
    </row>
    <row r="30" spans="1:8" ht="14.25" customHeight="1" x14ac:dyDescent="0.2">
      <c r="A30" s="152" t="s">
        <v>160</v>
      </c>
      <c r="B30" s="71" t="s">
        <v>149</v>
      </c>
      <c r="C30" s="114"/>
      <c r="D30" s="114"/>
      <c r="E30" s="114"/>
      <c r="F30" s="114"/>
    </row>
    <row r="31" spans="1:8" ht="14.25" customHeight="1" x14ac:dyDescent="0.2">
      <c r="A31" s="149" t="s">
        <v>89</v>
      </c>
      <c r="B31" s="71" t="s">
        <v>149</v>
      </c>
      <c r="C31" s="114"/>
      <c r="D31" s="114"/>
      <c r="E31" s="114"/>
      <c r="F31" s="114"/>
    </row>
    <row r="32" spans="1:8" ht="14.25" customHeight="1" x14ac:dyDescent="0.2">
      <c r="A32" s="151" t="s">
        <v>161</v>
      </c>
      <c r="B32" s="72" t="s">
        <v>153</v>
      </c>
      <c r="C32" s="74">
        <f>+C22+C23+C24+C25+C26+C29+C30+C31</f>
        <v>0</v>
      </c>
      <c r="D32" s="74">
        <f t="shared" ref="D32:F32" si="1">+D22+D23+D24+D25+D26+D29+D30+D31</f>
        <v>0</v>
      </c>
      <c r="E32" s="74">
        <f t="shared" si="1"/>
        <v>0</v>
      </c>
      <c r="F32" s="74">
        <f t="shared" si="1"/>
        <v>0</v>
      </c>
      <c r="G32" s="2"/>
    </row>
    <row r="33" spans="1:8" ht="14.25" customHeight="1" x14ac:dyDescent="0.2">
      <c r="A33" s="149" t="s">
        <v>26</v>
      </c>
      <c r="B33" s="71" t="s">
        <v>149</v>
      </c>
      <c r="C33" s="114"/>
      <c r="D33" s="114"/>
      <c r="E33" s="114"/>
      <c r="F33" s="114"/>
    </row>
    <row r="34" spans="1:8" ht="14.25" customHeight="1" x14ac:dyDescent="0.2">
      <c r="A34" s="149" t="s">
        <v>28</v>
      </c>
      <c r="B34" s="71" t="s">
        <v>149</v>
      </c>
      <c r="C34" s="114"/>
      <c r="D34" s="114"/>
      <c r="E34" s="114"/>
      <c r="F34" s="114"/>
    </row>
    <row r="35" spans="1:8" ht="14.25" customHeight="1" x14ac:dyDescent="0.2">
      <c r="A35" s="150" t="s">
        <v>162</v>
      </c>
      <c r="B35" s="71" t="s">
        <v>149</v>
      </c>
      <c r="C35" s="114"/>
      <c r="D35" s="114"/>
      <c r="E35" s="114"/>
      <c r="F35" s="114"/>
    </row>
    <row r="36" spans="1:8" ht="14.25" customHeight="1" x14ac:dyDescent="0.2">
      <c r="A36" s="149" t="s">
        <v>30</v>
      </c>
      <c r="B36" s="71" t="s">
        <v>149</v>
      </c>
      <c r="C36" s="114"/>
      <c r="D36" s="114"/>
      <c r="E36" s="114"/>
      <c r="F36" s="114"/>
    </row>
    <row r="37" spans="1:8" ht="14.25" customHeight="1" x14ac:dyDescent="0.2">
      <c r="A37" s="149" t="s">
        <v>33</v>
      </c>
      <c r="B37" s="71" t="s">
        <v>149</v>
      </c>
      <c r="C37" s="114"/>
      <c r="D37" s="114"/>
      <c r="E37" s="114"/>
      <c r="F37" s="114"/>
    </row>
    <row r="38" spans="1:8" ht="14.25" customHeight="1" x14ac:dyDescent="0.2">
      <c r="A38" s="151" t="s">
        <v>163</v>
      </c>
      <c r="B38" s="72" t="s">
        <v>153</v>
      </c>
      <c r="C38" s="73">
        <f>SUM(C33:C37)</f>
        <v>0</v>
      </c>
      <c r="D38" s="73">
        <f>SUM(D33:D37)</f>
        <v>0</v>
      </c>
      <c r="E38" s="73">
        <f>SUM(E33:E37)</f>
        <v>0</v>
      </c>
      <c r="F38" s="73">
        <f>SUM(F33:F37)</f>
        <v>0</v>
      </c>
    </row>
    <row r="39" spans="1:8" ht="14.25" customHeight="1" x14ac:dyDescent="0.2">
      <c r="A39" s="149" t="s">
        <v>97</v>
      </c>
      <c r="B39" s="71" t="s">
        <v>149</v>
      </c>
      <c r="C39" s="114"/>
      <c r="D39" s="114"/>
      <c r="E39" s="114"/>
      <c r="F39" s="114"/>
    </row>
    <row r="40" spans="1:8" ht="14.25" customHeight="1" x14ac:dyDescent="0.2">
      <c r="A40" s="153" t="s">
        <v>164</v>
      </c>
      <c r="B40" s="71" t="s">
        <v>149</v>
      </c>
      <c r="C40" s="114"/>
      <c r="D40" s="114"/>
      <c r="E40" s="114"/>
      <c r="F40" s="114"/>
    </row>
    <row r="41" spans="1:8" ht="14.25" customHeight="1" x14ac:dyDescent="0.2">
      <c r="A41" s="149" t="s">
        <v>99</v>
      </c>
      <c r="B41" s="71" t="s">
        <v>149</v>
      </c>
      <c r="C41" s="114"/>
      <c r="D41" s="114"/>
      <c r="E41" s="114"/>
      <c r="F41" s="114"/>
    </row>
    <row r="42" spans="1:8" ht="14.25" customHeight="1" x14ac:dyDescent="0.2">
      <c r="A42" s="151" t="s">
        <v>165</v>
      </c>
      <c r="B42" s="72" t="s">
        <v>153</v>
      </c>
      <c r="C42" s="73">
        <f>SUM(C39:C41)</f>
        <v>0</v>
      </c>
      <c r="D42" s="73">
        <f>SUM(D39:D41)</f>
        <v>0</v>
      </c>
      <c r="E42" s="73">
        <f>SUM(E39:E41)</f>
        <v>0</v>
      </c>
      <c r="F42" s="73">
        <f>SUM(F39:F41)</f>
        <v>0</v>
      </c>
    </row>
    <row r="43" spans="1:8" ht="14.25" customHeight="1" x14ac:dyDescent="0.2">
      <c r="A43" s="151" t="s">
        <v>166</v>
      </c>
      <c r="B43" s="72" t="s">
        <v>153</v>
      </c>
      <c r="C43" s="74">
        <f>+C38+C42</f>
        <v>0</v>
      </c>
      <c r="D43" s="74">
        <f>+D38+D42</f>
        <v>0</v>
      </c>
      <c r="E43" s="74">
        <f>+E38+E42</f>
        <v>0</v>
      </c>
      <c r="F43" s="74">
        <f>+F38+F42</f>
        <v>0</v>
      </c>
      <c r="G43" s="2"/>
    </row>
    <row r="44" spans="1:8" ht="14.25" customHeight="1" x14ac:dyDescent="0.2">
      <c r="A44" s="150" t="s">
        <v>167</v>
      </c>
      <c r="B44" s="71" t="s">
        <v>149</v>
      </c>
      <c r="C44" s="114"/>
      <c r="D44" s="114"/>
      <c r="E44" s="114"/>
      <c r="F44" s="114"/>
      <c r="G44" s="2"/>
      <c r="H44" s="2"/>
    </row>
    <row r="45" spans="1:8" ht="14.25" customHeight="1" x14ac:dyDescent="0.2">
      <c r="A45" s="149" t="s">
        <v>168</v>
      </c>
      <c r="B45" s="71" t="s">
        <v>149</v>
      </c>
      <c r="C45" s="114"/>
      <c r="D45" s="114"/>
      <c r="E45" s="114"/>
      <c r="F45" s="114"/>
      <c r="G45" s="3"/>
    </row>
    <row r="46" spans="1:8" ht="14.25" customHeight="1" x14ac:dyDescent="0.2">
      <c r="A46" s="151" t="s">
        <v>169</v>
      </c>
      <c r="B46" s="72" t="s">
        <v>153</v>
      </c>
      <c r="C46" s="73">
        <f>SUM(C44:C45)</f>
        <v>0</v>
      </c>
      <c r="D46" s="73">
        <f>SUM(D44:D45)</f>
        <v>0</v>
      </c>
      <c r="E46" s="73">
        <f>SUM(E44:E45)</f>
        <v>0</v>
      </c>
      <c r="F46" s="73">
        <f>SUM(F44:F45)</f>
        <v>0</v>
      </c>
      <c r="G46" s="3"/>
    </row>
    <row r="47" spans="1:8" ht="14.25" customHeight="1" x14ac:dyDescent="0.2">
      <c r="A47" s="151" t="s">
        <v>170</v>
      </c>
      <c r="B47" s="72" t="s">
        <v>153</v>
      </c>
      <c r="C47" s="74">
        <f>+C43+C46</f>
        <v>0</v>
      </c>
      <c r="D47" s="74">
        <f>+D43+D46</f>
        <v>0</v>
      </c>
      <c r="E47" s="74">
        <f>+E43+E46</f>
        <v>0</v>
      </c>
      <c r="F47" s="74">
        <f>+F43+F46</f>
        <v>0</v>
      </c>
      <c r="G47" s="2"/>
    </row>
    <row r="48" spans="1:8" ht="14.25" customHeight="1" x14ac:dyDescent="0.2">
      <c r="A48" s="75" t="s">
        <v>171</v>
      </c>
      <c r="B48" s="69" t="s">
        <v>14</v>
      </c>
      <c r="C48" s="69" t="s">
        <v>14</v>
      </c>
      <c r="D48" s="69" t="s">
        <v>14</v>
      </c>
      <c r="E48" s="69" t="s">
        <v>14</v>
      </c>
      <c r="F48" s="69" t="s">
        <v>14</v>
      </c>
    </row>
    <row r="49" spans="1:8" s="12" customFormat="1" ht="14.25" customHeight="1" x14ac:dyDescent="0.2">
      <c r="A49" s="155" t="s">
        <v>172</v>
      </c>
      <c r="B49" s="76" t="s">
        <v>149</v>
      </c>
      <c r="C49" s="116"/>
      <c r="D49" s="116"/>
      <c r="E49" s="116"/>
      <c r="F49" s="116"/>
    </row>
    <row r="50" spans="1:8" s="12" customFormat="1" ht="14.25" customHeight="1" x14ac:dyDescent="0.2">
      <c r="A50" s="155" t="s">
        <v>173</v>
      </c>
      <c r="B50" s="76" t="s">
        <v>149</v>
      </c>
      <c r="C50" s="116"/>
      <c r="D50" s="116"/>
      <c r="E50" s="116"/>
      <c r="F50" s="116"/>
    </row>
    <row r="51" spans="1:8" ht="14.25" customHeight="1" x14ac:dyDescent="0.2">
      <c r="A51" s="167" t="s">
        <v>174</v>
      </c>
      <c r="B51" s="77" t="s">
        <v>153</v>
      </c>
      <c r="C51" s="73">
        <f>SUM(C49:C50)</f>
        <v>0</v>
      </c>
      <c r="D51" s="73">
        <f t="shared" ref="D51:F51" si="2">SUM(D49:D50)</f>
        <v>0</v>
      </c>
      <c r="E51" s="73">
        <f t="shared" si="2"/>
        <v>0</v>
      </c>
      <c r="F51" s="73">
        <f t="shared" si="2"/>
        <v>0</v>
      </c>
      <c r="G51" s="3"/>
    </row>
    <row r="52" spans="1:8" ht="14.25" customHeight="1" x14ac:dyDescent="0.2">
      <c r="A52" s="152" t="s">
        <v>106</v>
      </c>
      <c r="B52" s="78" t="s">
        <v>149</v>
      </c>
      <c r="C52" s="114"/>
      <c r="D52" s="114"/>
      <c r="E52" s="114"/>
      <c r="F52" s="114"/>
      <c r="G52" s="3"/>
    </row>
    <row r="53" spans="1:8" ht="14.25" customHeight="1" x14ac:dyDescent="0.2">
      <c r="A53" s="167" t="s">
        <v>175</v>
      </c>
      <c r="B53" s="77" t="s">
        <v>153</v>
      </c>
      <c r="C53" s="73">
        <f>SUM(C51:C52)</f>
        <v>0</v>
      </c>
      <c r="D53" s="73">
        <f t="shared" ref="D53:F53" si="3">SUM(D51:D52)</f>
        <v>0</v>
      </c>
      <c r="E53" s="73">
        <f t="shared" si="3"/>
        <v>0</v>
      </c>
      <c r="F53" s="73">
        <f t="shared" si="3"/>
        <v>0</v>
      </c>
      <c r="G53" s="3"/>
    </row>
    <row r="54" spans="1:8" ht="14.25" customHeight="1" x14ac:dyDescent="0.2">
      <c r="A54" s="152" t="s">
        <v>176</v>
      </c>
      <c r="B54" s="78" t="s">
        <v>149</v>
      </c>
      <c r="C54" s="114"/>
      <c r="D54" s="114"/>
      <c r="E54" s="114"/>
      <c r="F54" s="114"/>
      <c r="G54" s="3"/>
    </row>
    <row r="55" spans="1:8" ht="14.25" customHeight="1" x14ac:dyDescent="0.2">
      <c r="A55" s="154" t="s">
        <v>111</v>
      </c>
      <c r="B55" s="77" t="s">
        <v>153</v>
      </c>
      <c r="C55" s="73">
        <f>SUM(C53:C54)</f>
        <v>0</v>
      </c>
      <c r="D55" s="73">
        <f t="shared" ref="D55:F55" si="4">SUM(D53:D54)</f>
        <v>0</v>
      </c>
      <c r="E55" s="73">
        <f t="shared" si="4"/>
        <v>0</v>
      </c>
      <c r="F55" s="73">
        <f t="shared" si="4"/>
        <v>0</v>
      </c>
      <c r="G55" s="3"/>
    </row>
    <row r="56" spans="1:8" ht="14.25" customHeight="1" x14ac:dyDescent="0.2">
      <c r="A56" s="150" t="s">
        <v>177</v>
      </c>
      <c r="B56" s="79" t="s">
        <v>149</v>
      </c>
      <c r="C56" s="114"/>
      <c r="D56" s="114"/>
      <c r="E56" s="114"/>
      <c r="F56" s="114"/>
    </row>
    <row r="57" spans="1:8" ht="14.25" customHeight="1" x14ac:dyDescent="0.2">
      <c r="A57" s="150" t="s">
        <v>46</v>
      </c>
      <c r="B57" s="79" t="s">
        <v>149</v>
      </c>
      <c r="C57" s="114"/>
      <c r="D57" s="114"/>
      <c r="E57" s="114"/>
      <c r="F57" s="114"/>
      <c r="G57" s="3"/>
    </row>
    <row r="58" spans="1:8" ht="14.25" customHeight="1" x14ac:dyDescent="0.2">
      <c r="A58" s="150" t="s">
        <v>47</v>
      </c>
      <c r="B58" s="79" t="s">
        <v>149</v>
      </c>
      <c r="C58" s="114"/>
      <c r="D58" s="114"/>
      <c r="E58" s="114"/>
      <c r="F58" s="114"/>
      <c r="G58" s="3"/>
    </row>
    <row r="59" spans="1:8" ht="14.25" customHeight="1" x14ac:dyDescent="0.2">
      <c r="A59" s="150" t="s">
        <v>49</v>
      </c>
      <c r="B59" s="79" t="s">
        <v>149</v>
      </c>
      <c r="C59" s="114"/>
      <c r="D59" s="114"/>
      <c r="E59" s="114"/>
      <c r="F59" s="114"/>
    </row>
    <row r="60" spans="1:8" ht="14.25" customHeight="1" x14ac:dyDescent="0.2">
      <c r="A60" s="150" t="s">
        <v>178</v>
      </c>
      <c r="B60" s="79" t="s">
        <v>149</v>
      </c>
      <c r="C60" s="114"/>
      <c r="D60" s="114"/>
      <c r="E60" s="114"/>
      <c r="F60" s="114"/>
    </row>
    <row r="61" spans="1:8" ht="14.25" customHeight="1" x14ac:dyDescent="0.2">
      <c r="A61" s="150" t="s">
        <v>52</v>
      </c>
      <c r="B61" s="79" t="s">
        <v>149</v>
      </c>
      <c r="C61" s="114"/>
      <c r="D61" s="114"/>
      <c r="E61" s="114"/>
      <c r="F61" s="114"/>
    </row>
    <row r="62" spans="1:8" ht="14.25" customHeight="1" x14ac:dyDescent="0.2">
      <c r="A62" s="150" t="s">
        <v>179</v>
      </c>
      <c r="B62" s="79" t="s">
        <v>149</v>
      </c>
      <c r="C62" s="114"/>
      <c r="D62" s="114"/>
      <c r="E62" s="114"/>
      <c r="F62" s="114"/>
      <c r="G62" s="3"/>
    </row>
    <row r="63" spans="1:8" ht="14.25" customHeight="1" x14ac:dyDescent="0.2">
      <c r="A63" s="150" t="s">
        <v>55</v>
      </c>
      <c r="B63" s="79" t="s">
        <v>149</v>
      </c>
      <c r="C63" s="114"/>
      <c r="D63" s="114"/>
      <c r="E63" s="114"/>
      <c r="F63" s="114"/>
      <c r="G63" s="3"/>
    </row>
    <row r="64" spans="1:8" ht="14.25" customHeight="1" x14ac:dyDescent="0.2">
      <c r="A64" s="154" t="s">
        <v>180</v>
      </c>
      <c r="B64" s="77" t="s">
        <v>153</v>
      </c>
      <c r="C64" s="73">
        <f>SUM(C56:C63)</f>
        <v>0</v>
      </c>
      <c r="D64" s="73">
        <f>SUM(D56:D63)</f>
        <v>0</v>
      </c>
      <c r="E64" s="73">
        <f>SUM(E56:E63)</f>
        <v>0</v>
      </c>
      <c r="F64" s="73">
        <f>SUM(F56:F63)</f>
        <v>0</v>
      </c>
      <c r="H64" s="3"/>
    </row>
    <row r="65" spans="1:8" ht="14.25" customHeight="1" x14ac:dyDescent="0.2">
      <c r="A65" s="154" t="s">
        <v>181</v>
      </c>
      <c r="B65" s="77" t="s">
        <v>153</v>
      </c>
      <c r="C65" s="73">
        <f>+C55-C64</f>
        <v>0</v>
      </c>
      <c r="D65" s="73">
        <f>+D55-D64</f>
        <v>0</v>
      </c>
      <c r="E65" s="73">
        <f>+E55-E64</f>
        <v>0</v>
      </c>
      <c r="F65" s="73">
        <f>+F55-F64</f>
        <v>0</v>
      </c>
      <c r="H65" s="3"/>
    </row>
    <row r="66" spans="1:8" ht="14.25" customHeight="1" x14ac:dyDescent="0.2">
      <c r="A66" s="150" t="s">
        <v>182</v>
      </c>
      <c r="B66" s="79" t="s">
        <v>149</v>
      </c>
      <c r="C66" s="114"/>
      <c r="D66" s="114"/>
      <c r="E66" s="114"/>
      <c r="F66" s="114"/>
    </row>
    <row r="67" spans="1:8" ht="14.25" customHeight="1" x14ac:dyDescent="0.2">
      <c r="A67" s="150" t="s">
        <v>183</v>
      </c>
      <c r="B67" s="79" t="s">
        <v>149</v>
      </c>
      <c r="C67" s="114"/>
      <c r="D67" s="114"/>
      <c r="E67" s="114"/>
      <c r="F67" s="114"/>
    </row>
    <row r="68" spans="1:8" ht="14.25" customHeight="1" x14ac:dyDescent="0.2">
      <c r="A68" s="150" t="s">
        <v>124</v>
      </c>
      <c r="B68" s="79" t="s">
        <v>149</v>
      </c>
      <c r="C68" s="114"/>
      <c r="D68" s="114"/>
      <c r="E68" s="114"/>
      <c r="F68" s="114"/>
      <c r="G68" s="3"/>
    </row>
    <row r="69" spans="1:8" ht="14.25" customHeight="1" x14ac:dyDescent="0.2">
      <c r="A69" s="154" t="s">
        <v>126</v>
      </c>
      <c r="B69" s="77" t="s">
        <v>153</v>
      </c>
      <c r="C69" s="73">
        <f>SUM(C65:C68)</f>
        <v>0</v>
      </c>
      <c r="D69" s="73">
        <f>SUM(D65:D68)</f>
        <v>0</v>
      </c>
      <c r="E69" s="73">
        <f>SUM(E65:E68)</f>
        <v>0</v>
      </c>
      <c r="F69" s="73">
        <f>SUM(F65:F68)</f>
        <v>0</v>
      </c>
    </row>
    <row r="70" spans="1:8" ht="14.25" customHeight="1" x14ac:dyDescent="0.2">
      <c r="A70" s="150" t="s">
        <v>63</v>
      </c>
      <c r="B70" s="79" t="s">
        <v>149</v>
      </c>
      <c r="C70" s="117"/>
      <c r="D70" s="117"/>
      <c r="E70" s="117"/>
      <c r="F70" s="117"/>
    </row>
    <row r="71" spans="1:8" ht="14.25" customHeight="1" x14ac:dyDescent="0.2">
      <c r="A71" s="152" t="s">
        <v>65</v>
      </c>
      <c r="B71" s="78" t="s">
        <v>149</v>
      </c>
      <c r="C71" s="117"/>
      <c r="D71" s="117"/>
      <c r="E71" s="117"/>
      <c r="F71" s="117"/>
    </row>
    <row r="72" spans="1:8" ht="14.25" customHeight="1" x14ac:dyDescent="0.2">
      <c r="A72" s="150" t="s">
        <v>184</v>
      </c>
      <c r="B72" s="79" t="s">
        <v>149</v>
      </c>
      <c r="C72" s="117"/>
      <c r="D72" s="117"/>
      <c r="E72" s="117"/>
      <c r="F72" s="117"/>
    </row>
    <row r="73" spans="1:8" ht="14.25" customHeight="1" x14ac:dyDescent="0.2">
      <c r="A73" s="154" t="s">
        <v>185</v>
      </c>
      <c r="B73" s="77" t="s">
        <v>153</v>
      </c>
      <c r="C73" s="80">
        <f>SUM(C69:C72)</f>
        <v>0</v>
      </c>
      <c r="D73" s="80">
        <f>SUM(D69:D72)</f>
        <v>0</v>
      </c>
      <c r="E73" s="80">
        <f>SUM(E69:E72)</f>
        <v>0</v>
      </c>
      <c r="F73" s="80">
        <f>SUM(F69:F72)</f>
        <v>0</v>
      </c>
    </row>
    <row r="74" spans="1:8" ht="14.25" customHeight="1" x14ac:dyDescent="0.2">
      <c r="A74" s="81" t="s">
        <v>186</v>
      </c>
      <c r="B74" s="82" t="s">
        <v>153</v>
      </c>
      <c r="C74" s="69" t="s">
        <v>14</v>
      </c>
      <c r="D74" s="69" t="s">
        <v>14</v>
      </c>
      <c r="E74" s="69" t="s">
        <v>14</v>
      </c>
      <c r="F74" s="69" t="s">
        <v>14</v>
      </c>
    </row>
    <row r="75" spans="1:8" ht="14.25" customHeight="1" x14ac:dyDescent="0.2">
      <c r="A75" s="150" t="s">
        <v>187</v>
      </c>
      <c r="B75" s="83" t="s">
        <v>149</v>
      </c>
      <c r="C75" s="114"/>
      <c r="D75" s="114"/>
      <c r="E75" s="114"/>
      <c r="F75" s="114"/>
    </row>
    <row r="76" spans="1:8" ht="14.25" customHeight="1" x14ac:dyDescent="0.2">
      <c r="A76" s="150" t="s">
        <v>188</v>
      </c>
      <c r="B76" s="83" t="s">
        <v>153</v>
      </c>
      <c r="C76" s="147">
        <f>C26</f>
        <v>0</v>
      </c>
      <c r="D76" s="147">
        <f t="shared" ref="D76:F76" si="5">D26</f>
        <v>0</v>
      </c>
      <c r="E76" s="147">
        <f t="shared" si="5"/>
        <v>0</v>
      </c>
      <c r="F76" s="147">
        <f t="shared" si="5"/>
        <v>0</v>
      </c>
    </row>
    <row r="77" spans="1:8" ht="14.25" customHeight="1" x14ac:dyDescent="0.2">
      <c r="A77" s="81" t="s">
        <v>189</v>
      </c>
      <c r="B77" s="82" t="s">
        <v>153</v>
      </c>
      <c r="C77" s="69" t="s">
        <v>14</v>
      </c>
      <c r="D77" s="69" t="s">
        <v>14</v>
      </c>
      <c r="E77" s="69" t="s">
        <v>14</v>
      </c>
      <c r="F77" s="69" t="s">
        <v>14</v>
      </c>
    </row>
    <row r="78" spans="1:8" ht="14.25" customHeight="1" x14ac:dyDescent="0.2">
      <c r="A78" s="158" t="s">
        <v>190</v>
      </c>
      <c r="B78" s="83" t="s">
        <v>149</v>
      </c>
      <c r="C78" s="114"/>
      <c r="D78" s="114"/>
      <c r="E78" s="114"/>
      <c r="F78" s="114"/>
    </row>
    <row r="79" spans="1:8" ht="14.25" customHeight="1" x14ac:dyDescent="0.2">
      <c r="A79" s="84" t="s">
        <v>191</v>
      </c>
      <c r="B79" s="85" t="s">
        <v>153</v>
      </c>
      <c r="C79" s="69" t="s">
        <v>14</v>
      </c>
      <c r="D79" s="69" t="s">
        <v>14</v>
      </c>
      <c r="E79" s="69" t="s">
        <v>14</v>
      </c>
      <c r="F79" s="69" t="s">
        <v>14</v>
      </c>
    </row>
    <row r="80" spans="1:8" ht="14.25" customHeight="1" x14ac:dyDescent="0.2">
      <c r="A80" s="157" t="s">
        <v>192</v>
      </c>
      <c r="B80" s="86" t="s">
        <v>153</v>
      </c>
      <c r="C80" s="87" t="s">
        <v>14</v>
      </c>
      <c r="D80" s="87" t="s">
        <v>14</v>
      </c>
      <c r="E80" s="87" t="s">
        <v>14</v>
      </c>
      <c r="F80" s="87" t="s">
        <v>14</v>
      </c>
    </row>
    <row r="81" spans="1:14" ht="14.25" customHeight="1" x14ac:dyDescent="0.2">
      <c r="A81" s="156" t="s">
        <v>193</v>
      </c>
      <c r="B81" s="86" t="s">
        <v>194</v>
      </c>
      <c r="C81" s="118" t="s">
        <v>195</v>
      </c>
      <c r="D81" s="118" t="s">
        <v>195</v>
      </c>
      <c r="E81" s="118" t="s">
        <v>195</v>
      </c>
      <c r="F81" s="136" t="s">
        <v>195</v>
      </c>
    </row>
    <row r="82" spans="1:14" ht="14.25" customHeight="1" x14ac:dyDescent="0.2">
      <c r="A82" s="156" t="s">
        <v>196</v>
      </c>
      <c r="B82" s="86" t="s">
        <v>194</v>
      </c>
      <c r="C82" s="119"/>
      <c r="D82" s="119"/>
      <c r="E82" s="119"/>
      <c r="F82" s="119"/>
    </row>
    <row r="83" spans="1:14" ht="14.25" customHeight="1" x14ac:dyDescent="0.2">
      <c r="A83" s="156" t="s">
        <v>197</v>
      </c>
      <c r="B83" s="86" t="s">
        <v>194</v>
      </c>
      <c r="C83" s="119"/>
      <c r="D83" s="119"/>
      <c r="E83" s="119"/>
      <c r="F83" s="119"/>
    </row>
    <row r="84" spans="1:14" ht="14.25" customHeight="1" x14ac:dyDescent="0.2">
      <c r="A84" s="88" t="s">
        <v>198</v>
      </c>
      <c r="B84" s="89" t="s">
        <v>153</v>
      </c>
      <c r="C84" s="69" t="s">
        <v>14</v>
      </c>
      <c r="D84" s="69" t="s">
        <v>14</v>
      </c>
      <c r="E84" s="69" t="s">
        <v>14</v>
      </c>
      <c r="F84" s="69" t="s">
        <v>14</v>
      </c>
    </row>
    <row r="85" spans="1:14" ht="66" customHeight="1" x14ac:dyDescent="0.2">
      <c r="A85" s="157" t="s">
        <v>199</v>
      </c>
      <c r="B85" s="86" t="s">
        <v>194</v>
      </c>
      <c r="C85" s="119"/>
      <c r="D85" s="119"/>
      <c r="E85" s="119"/>
      <c r="F85" s="119"/>
    </row>
    <row r="86" spans="1:14" s="6" customFormat="1" ht="14.25" customHeight="1" x14ac:dyDescent="0.2">
      <c r="A86" s="75" t="s">
        <v>200</v>
      </c>
      <c r="B86" s="85" t="s">
        <v>153</v>
      </c>
      <c r="C86" s="69" t="s">
        <v>14</v>
      </c>
      <c r="D86" s="69" t="s">
        <v>14</v>
      </c>
      <c r="E86" s="69" t="s">
        <v>14</v>
      </c>
      <c r="F86" s="69" t="s">
        <v>14</v>
      </c>
      <c r="G86"/>
      <c r="H86"/>
      <c r="I86"/>
      <c r="J86"/>
      <c r="K86"/>
      <c r="L86"/>
      <c r="M86"/>
      <c r="N86"/>
    </row>
    <row r="87" spans="1:14" s="120" customFormat="1" ht="60.75" customHeight="1" x14ac:dyDescent="0.2">
      <c r="A87" s="157" t="s">
        <v>201</v>
      </c>
      <c r="B87" s="86" t="s">
        <v>194</v>
      </c>
      <c r="C87" s="119"/>
      <c r="D87" s="119"/>
      <c r="E87" s="119"/>
      <c r="F87" s="119"/>
    </row>
    <row r="88" spans="1:14" ht="14.25" customHeight="1" x14ac:dyDescent="0.2">
      <c r="A88" s="75" t="s">
        <v>202</v>
      </c>
      <c r="B88" s="82" t="s">
        <v>153</v>
      </c>
      <c r="C88" s="90">
        <f>SUM(C89:C93)</f>
        <v>0</v>
      </c>
      <c r="D88" s="90">
        <f>SUM(D89:D93)</f>
        <v>0</v>
      </c>
      <c r="E88" s="90">
        <f>SUM(E89:E93)</f>
        <v>0</v>
      </c>
      <c r="F88" s="90">
        <f>SUM(F89:F93)</f>
        <v>0</v>
      </c>
    </row>
    <row r="89" spans="1:14" ht="14.25" customHeight="1" x14ac:dyDescent="0.2">
      <c r="A89" s="159" t="s">
        <v>203</v>
      </c>
      <c r="B89" s="79" t="s">
        <v>149</v>
      </c>
      <c r="C89" s="114"/>
      <c r="D89" s="114"/>
      <c r="E89" s="114"/>
      <c r="F89" s="114"/>
    </row>
    <row r="90" spans="1:14" ht="14.25" customHeight="1" x14ac:dyDescent="0.2">
      <c r="A90" s="159" t="s">
        <v>204</v>
      </c>
      <c r="B90" s="79" t="s">
        <v>149</v>
      </c>
      <c r="C90" s="114"/>
      <c r="D90" s="114"/>
      <c r="E90" s="114"/>
      <c r="F90" s="114"/>
    </row>
    <row r="91" spans="1:14" ht="14.25" customHeight="1" x14ac:dyDescent="0.2">
      <c r="A91" s="158" t="s">
        <v>205</v>
      </c>
      <c r="B91" s="79" t="s">
        <v>149</v>
      </c>
      <c r="C91" s="114"/>
      <c r="D91" s="114"/>
      <c r="E91" s="114"/>
      <c r="F91" s="114"/>
    </row>
    <row r="92" spans="1:14" ht="14.25" customHeight="1" x14ac:dyDescent="0.2">
      <c r="A92" s="159" t="s">
        <v>206</v>
      </c>
      <c r="B92" s="79" t="s">
        <v>149</v>
      </c>
      <c r="C92" s="114"/>
      <c r="D92" s="114"/>
      <c r="E92" s="114"/>
      <c r="F92" s="114"/>
      <c r="G92" s="3"/>
      <c r="H92" s="3"/>
    </row>
    <row r="93" spans="1:14" ht="14.25" customHeight="1" x14ac:dyDescent="0.2">
      <c r="A93" s="159" t="s">
        <v>207</v>
      </c>
      <c r="B93" s="79" t="s">
        <v>149</v>
      </c>
      <c r="C93" s="114"/>
      <c r="D93" s="114"/>
      <c r="E93" s="114"/>
      <c r="F93" s="137"/>
      <c r="G93" s="3"/>
      <c r="H93" s="3"/>
    </row>
    <row r="94" spans="1:14" ht="14.25" customHeight="1" x14ac:dyDescent="0.2">
      <c r="A94" s="75" t="s">
        <v>208</v>
      </c>
      <c r="B94" s="82" t="s">
        <v>153</v>
      </c>
      <c r="C94" s="69" t="s">
        <v>14</v>
      </c>
      <c r="D94" s="69" t="s">
        <v>14</v>
      </c>
      <c r="E94" s="69" t="s">
        <v>14</v>
      </c>
      <c r="F94" s="69" t="s">
        <v>14</v>
      </c>
    </row>
    <row r="95" spans="1:14" ht="14.25" customHeight="1" x14ac:dyDescent="0.2">
      <c r="A95" s="159" t="s">
        <v>209</v>
      </c>
      <c r="B95" s="79" t="s">
        <v>149</v>
      </c>
      <c r="C95" s="121"/>
      <c r="D95" s="121"/>
      <c r="E95" s="121"/>
      <c r="F95" s="121"/>
    </row>
    <row r="96" spans="1:14" ht="14.25" customHeight="1" x14ac:dyDescent="0.2">
      <c r="A96" s="159" t="s">
        <v>210</v>
      </c>
      <c r="B96" s="79" t="s">
        <v>149</v>
      </c>
      <c r="C96" s="121"/>
      <c r="D96" s="121"/>
      <c r="E96" s="121"/>
      <c r="F96" s="121"/>
    </row>
    <row r="97" spans="1:7" ht="14.25" customHeight="1" x14ac:dyDescent="0.2">
      <c r="A97" s="75" t="s">
        <v>211</v>
      </c>
      <c r="B97" s="82" t="s">
        <v>153</v>
      </c>
      <c r="C97" s="69" t="s">
        <v>14</v>
      </c>
      <c r="D97" s="69" t="s">
        <v>14</v>
      </c>
      <c r="E97" s="69" t="s">
        <v>14</v>
      </c>
      <c r="F97" s="69" t="s">
        <v>14</v>
      </c>
    </row>
    <row r="98" spans="1:7" ht="14.25" customHeight="1" x14ac:dyDescent="0.2">
      <c r="A98" s="160" t="s">
        <v>212</v>
      </c>
      <c r="B98" s="79" t="s">
        <v>149</v>
      </c>
      <c r="C98" s="121"/>
      <c r="D98" s="121"/>
      <c r="E98" s="121"/>
      <c r="F98" s="121"/>
    </row>
    <row r="99" spans="1:7" ht="14.25" customHeight="1" x14ac:dyDescent="0.2">
      <c r="A99" s="160" t="s">
        <v>213</v>
      </c>
      <c r="B99" s="79" t="s">
        <v>149</v>
      </c>
      <c r="C99" s="121"/>
      <c r="D99" s="121"/>
      <c r="E99" s="121"/>
      <c r="F99" s="121"/>
    </row>
    <row r="100" spans="1:7" ht="14.25" customHeight="1" x14ac:dyDescent="0.2">
      <c r="A100" s="68" t="s">
        <v>214</v>
      </c>
      <c r="B100" s="82" t="s">
        <v>153</v>
      </c>
      <c r="C100" s="69" t="s">
        <v>14</v>
      </c>
      <c r="D100" s="69" t="s">
        <v>14</v>
      </c>
      <c r="E100" s="69" t="s">
        <v>14</v>
      </c>
      <c r="F100" s="69" t="s">
        <v>14</v>
      </c>
      <c r="G100" s="4"/>
    </row>
    <row r="101" spans="1:7" ht="14.25" customHeight="1" x14ac:dyDescent="0.2">
      <c r="A101" s="160" t="s">
        <v>212</v>
      </c>
      <c r="B101" s="79" t="s">
        <v>149</v>
      </c>
      <c r="C101" s="121"/>
      <c r="D101" s="121"/>
      <c r="E101" s="121"/>
      <c r="F101" s="121"/>
    </row>
    <row r="102" spans="1:7" ht="14.25" customHeight="1" x14ac:dyDescent="0.2">
      <c r="A102" s="160" t="s">
        <v>213</v>
      </c>
      <c r="B102" s="79" t="s">
        <v>149</v>
      </c>
      <c r="C102" s="121"/>
      <c r="D102" s="121"/>
      <c r="E102" s="121"/>
      <c r="F102" s="121"/>
    </row>
    <row r="103" spans="1:7" ht="14.25" customHeight="1" x14ac:dyDescent="0.2">
      <c r="A103" s="68" t="s">
        <v>215</v>
      </c>
      <c r="B103" s="82" t="s">
        <v>153</v>
      </c>
      <c r="C103" s="69" t="s">
        <v>14</v>
      </c>
      <c r="D103" s="69" t="s">
        <v>14</v>
      </c>
      <c r="E103" s="69" t="s">
        <v>14</v>
      </c>
      <c r="F103" s="69" t="s">
        <v>14</v>
      </c>
    </row>
    <row r="104" spans="1:7" ht="14.25" customHeight="1" x14ac:dyDescent="0.2">
      <c r="A104" s="160" t="s">
        <v>212</v>
      </c>
      <c r="B104" s="79" t="s">
        <v>149</v>
      </c>
      <c r="C104" s="121"/>
      <c r="D104" s="121"/>
      <c r="E104" s="121"/>
      <c r="F104" s="121"/>
      <c r="G104" s="4"/>
    </row>
    <row r="105" spans="1:7" ht="14.25" customHeight="1" x14ac:dyDescent="0.2">
      <c r="A105" s="160" t="s">
        <v>213</v>
      </c>
      <c r="B105" s="79" t="s">
        <v>149</v>
      </c>
      <c r="C105" s="121"/>
      <c r="D105" s="121"/>
      <c r="E105" s="121"/>
      <c r="F105" s="121"/>
      <c r="G105" s="4"/>
    </row>
    <row r="106" spans="1:7" ht="14.25" customHeight="1" x14ac:dyDescent="0.2">
      <c r="A106" s="68" t="s">
        <v>216</v>
      </c>
      <c r="B106" s="82" t="s">
        <v>153</v>
      </c>
      <c r="C106" s="69" t="s">
        <v>14</v>
      </c>
      <c r="D106" s="69" t="s">
        <v>14</v>
      </c>
      <c r="E106" s="69" t="s">
        <v>14</v>
      </c>
      <c r="F106" s="69" t="s">
        <v>14</v>
      </c>
    </row>
    <row r="107" spans="1:7" ht="14.25" customHeight="1" x14ac:dyDescent="0.2">
      <c r="A107" s="160" t="s">
        <v>212</v>
      </c>
      <c r="B107" s="79" t="s">
        <v>149</v>
      </c>
      <c r="C107" s="121"/>
      <c r="D107" s="121"/>
      <c r="E107" s="121"/>
      <c r="F107" s="121"/>
    </row>
    <row r="108" spans="1:7" ht="14.25" customHeight="1" x14ac:dyDescent="0.2">
      <c r="A108" s="160" t="s">
        <v>213</v>
      </c>
      <c r="B108" s="79" t="s">
        <v>149</v>
      </c>
      <c r="C108" s="121"/>
      <c r="D108" s="121"/>
      <c r="E108" s="121"/>
      <c r="F108" s="121"/>
    </row>
    <row r="109" spans="1:7" ht="14.25" customHeight="1" x14ac:dyDescent="0.2">
      <c r="A109" s="92" t="s">
        <v>217</v>
      </c>
      <c r="B109" s="85" t="s">
        <v>153</v>
      </c>
      <c r="C109" s="69" t="s">
        <v>14</v>
      </c>
      <c r="D109" s="69" t="s">
        <v>14</v>
      </c>
      <c r="E109" s="69" t="s">
        <v>14</v>
      </c>
      <c r="F109" s="69" t="s">
        <v>14</v>
      </c>
    </row>
    <row r="110" spans="1:7" ht="14.25" customHeight="1" x14ac:dyDescent="0.2">
      <c r="A110" s="160" t="s">
        <v>212</v>
      </c>
      <c r="B110" s="79" t="s">
        <v>149</v>
      </c>
      <c r="C110" s="121"/>
      <c r="D110" s="121"/>
      <c r="E110" s="121"/>
      <c r="F110" s="121"/>
    </row>
    <row r="111" spans="1:7" ht="14.25" customHeight="1" x14ac:dyDescent="0.2">
      <c r="A111" s="160" t="s">
        <v>213</v>
      </c>
      <c r="B111" s="79" t="s">
        <v>149</v>
      </c>
      <c r="C111" s="121"/>
      <c r="D111" s="121"/>
      <c r="E111" s="121"/>
      <c r="F111" s="121"/>
    </row>
    <row r="112" spans="1:7" ht="14.25" customHeight="1" x14ac:dyDescent="0.2">
      <c r="A112" s="68" t="s">
        <v>218</v>
      </c>
      <c r="B112" s="82" t="s">
        <v>153</v>
      </c>
      <c r="C112" s="69" t="s">
        <v>14</v>
      </c>
      <c r="D112" s="69" t="s">
        <v>14</v>
      </c>
      <c r="E112" s="69" t="s">
        <v>14</v>
      </c>
      <c r="F112" s="69" t="s">
        <v>14</v>
      </c>
    </row>
    <row r="113" spans="1:7" ht="14.25" customHeight="1" x14ac:dyDescent="0.2">
      <c r="A113" s="68" t="s">
        <v>219</v>
      </c>
      <c r="B113" s="82" t="s">
        <v>153</v>
      </c>
      <c r="C113" s="69" t="s">
        <v>14</v>
      </c>
      <c r="D113" s="69" t="s">
        <v>14</v>
      </c>
      <c r="E113" s="69" t="s">
        <v>14</v>
      </c>
      <c r="F113" s="69" t="s">
        <v>14</v>
      </c>
    </row>
    <row r="114" spans="1:7" ht="14.25" customHeight="1" x14ac:dyDescent="0.2">
      <c r="A114" s="160" t="s">
        <v>220</v>
      </c>
      <c r="B114" s="79" t="s">
        <v>149</v>
      </c>
      <c r="C114" s="122"/>
      <c r="D114" s="122"/>
      <c r="E114" s="122"/>
      <c r="F114" s="122"/>
    </row>
    <row r="115" spans="1:7" ht="14.25" customHeight="1" x14ac:dyDescent="0.2">
      <c r="A115" s="160" t="s">
        <v>221</v>
      </c>
      <c r="B115" s="79" t="s">
        <v>149</v>
      </c>
      <c r="C115" s="123"/>
      <c r="D115" s="123"/>
      <c r="E115" s="123"/>
      <c r="F115" s="123"/>
    </row>
    <row r="116" spans="1:7" ht="14.25" customHeight="1" x14ac:dyDescent="0.2">
      <c r="A116" s="68" t="s">
        <v>222</v>
      </c>
      <c r="B116" s="82" t="s">
        <v>153</v>
      </c>
      <c r="C116" s="69" t="s">
        <v>14</v>
      </c>
      <c r="D116" s="69" t="s">
        <v>14</v>
      </c>
      <c r="E116" s="69" t="s">
        <v>14</v>
      </c>
      <c r="F116" s="69" t="s">
        <v>14</v>
      </c>
    </row>
    <row r="117" spans="1:7" ht="14.25" customHeight="1" x14ac:dyDescent="0.2">
      <c r="A117" s="160" t="s">
        <v>223</v>
      </c>
      <c r="B117" s="79" t="s">
        <v>149</v>
      </c>
      <c r="C117" s="122"/>
      <c r="D117" s="122"/>
      <c r="E117" s="122"/>
      <c r="F117" s="122"/>
    </row>
    <row r="118" spans="1:7" ht="14.25" customHeight="1" x14ac:dyDescent="0.2">
      <c r="A118" s="160" t="s">
        <v>221</v>
      </c>
      <c r="B118" s="79" t="s">
        <v>149</v>
      </c>
      <c r="C118" s="123"/>
      <c r="D118" s="123"/>
      <c r="E118" s="123"/>
      <c r="F118" s="123"/>
    </row>
    <row r="119" spans="1:7" ht="14.25" customHeight="1" x14ac:dyDescent="0.2">
      <c r="A119" s="68" t="s">
        <v>224</v>
      </c>
      <c r="B119" s="82" t="s">
        <v>153</v>
      </c>
      <c r="C119" s="69" t="s">
        <v>14</v>
      </c>
      <c r="D119" s="69" t="s">
        <v>14</v>
      </c>
      <c r="E119" s="69" t="s">
        <v>14</v>
      </c>
      <c r="F119" s="69" t="s">
        <v>14</v>
      </c>
    </row>
    <row r="120" spans="1:7" ht="14.25" customHeight="1" x14ac:dyDescent="0.2">
      <c r="A120" s="160" t="s">
        <v>225</v>
      </c>
      <c r="B120" s="79" t="s">
        <v>149</v>
      </c>
      <c r="C120" s="121"/>
      <c r="D120" s="121"/>
      <c r="E120" s="121"/>
      <c r="F120" s="121"/>
    </row>
    <row r="121" spans="1:7" ht="14.25" customHeight="1" x14ac:dyDescent="0.2">
      <c r="A121" s="160" t="s">
        <v>226</v>
      </c>
      <c r="B121" s="79" t="s">
        <v>149</v>
      </c>
      <c r="C121" s="121"/>
      <c r="D121" s="121"/>
      <c r="E121" s="121"/>
      <c r="F121" s="121"/>
    </row>
    <row r="122" spans="1:7" ht="14.25" customHeight="1" x14ac:dyDescent="0.2">
      <c r="A122" s="160" t="s">
        <v>227</v>
      </c>
      <c r="B122" s="79" t="s">
        <v>149</v>
      </c>
      <c r="C122" s="121"/>
      <c r="D122" s="121"/>
      <c r="E122" s="121"/>
      <c r="F122" s="121"/>
    </row>
    <row r="123" spans="1:7" ht="14.25" customHeight="1" x14ac:dyDescent="0.2">
      <c r="A123" s="160" t="s">
        <v>228</v>
      </c>
      <c r="B123" s="79" t="s">
        <v>149</v>
      </c>
      <c r="C123" s="121"/>
      <c r="D123" s="121"/>
      <c r="E123" s="121"/>
      <c r="F123" s="121"/>
      <c r="G123" s="4"/>
    </row>
    <row r="124" spans="1:7" ht="14.25" customHeight="1" x14ac:dyDescent="0.2">
      <c r="A124" s="160" t="s">
        <v>229</v>
      </c>
      <c r="B124" s="79" t="s">
        <v>149</v>
      </c>
      <c r="C124" s="121"/>
      <c r="D124" s="121"/>
      <c r="E124" s="121"/>
      <c r="F124" s="121"/>
      <c r="G124" s="4"/>
    </row>
    <row r="125" spans="1:7" ht="14.25" customHeight="1" x14ac:dyDescent="0.2">
      <c r="A125" s="160" t="s">
        <v>230</v>
      </c>
      <c r="B125" s="79" t="s">
        <v>149</v>
      </c>
      <c r="C125" s="121"/>
      <c r="D125" s="121"/>
      <c r="E125" s="121"/>
      <c r="F125" s="121"/>
    </row>
    <row r="126" spans="1:7" ht="14.25" customHeight="1" x14ac:dyDescent="0.2">
      <c r="A126" s="68" t="s">
        <v>231</v>
      </c>
      <c r="B126" s="82" t="s">
        <v>153</v>
      </c>
      <c r="C126" s="69" t="s">
        <v>14</v>
      </c>
      <c r="D126" s="69" t="s">
        <v>14</v>
      </c>
      <c r="E126" s="69" t="s">
        <v>14</v>
      </c>
      <c r="F126" s="69" t="s">
        <v>14</v>
      </c>
    </row>
    <row r="127" spans="1:7" ht="14.25" customHeight="1" x14ac:dyDescent="0.2">
      <c r="A127" s="91" t="s">
        <v>232</v>
      </c>
      <c r="B127" s="79" t="s">
        <v>149</v>
      </c>
      <c r="C127" s="124"/>
      <c r="D127" s="124"/>
      <c r="E127" s="124"/>
      <c r="F127" s="124"/>
    </row>
    <row r="128" spans="1:7" ht="14.25" customHeight="1" x14ac:dyDescent="0.2">
      <c r="A128" s="88" t="s">
        <v>233</v>
      </c>
      <c r="B128" s="69" t="s">
        <v>14</v>
      </c>
      <c r="C128" s="69" t="s">
        <v>14</v>
      </c>
      <c r="D128" s="69" t="s">
        <v>14</v>
      </c>
      <c r="E128" s="69" t="s">
        <v>14</v>
      </c>
      <c r="F128" s="69" t="s">
        <v>14</v>
      </c>
    </row>
    <row r="129" spans="1:14" ht="39" thickBot="1" x14ac:dyDescent="0.25">
      <c r="A129" s="155" t="s">
        <v>234</v>
      </c>
      <c r="B129" s="87" t="s">
        <v>14</v>
      </c>
      <c r="C129" s="87" t="s">
        <v>14</v>
      </c>
      <c r="D129" s="87" t="s">
        <v>14</v>
      </c>
      <c r="E129" s="87" t="s">
        <v>14</v>
      </c>
      <c r="F129" s="87" t="s">
        <v>14</v>
      </c>
    </row>
    <row r="130" spans="1:14" ht="14.25" customHeight="1" thickBot="1" x14ac:dyDescent="0.25">
      <c r="A130" s="161" t="s">
        <v>235</v>
      </c>
      <c r="B130" s="125" t="s">
        <v>195</v>
      </c>
      <c r="C130" s="93" t="s">
        <v>14</v>
      </c>
      <c r="D130" s="87" t="s">
        <v>14</v>
      </c>
      <c r="E130" s="87" t="s">
        <v>14</v>
      </c>
      <c r="F130" s="87" t="s">
        <v>14</v>
      </c>
    </row>
    <row r="131" spans="1:14" ht="14.25" customHeight="1" x14ac:dyDescent="0.2">
      <c r="A131" s="162" t="s">
        <v>236</v>
      </c>
      <c r="B131" s="126" t="s">
        <v>237</v>
      </c>
      <c r="C131" s="119"/>
      <c r="D131" s="119"/>
      <c r="E131" s="119"/>
      <c r="F131" s="119"/>
    </row>
    <row r="132" spans="1:14" ht="14.25" customHeight="1" x14ac:dyDescent="0.2">
      <c r="A132" s="162" t="str">
        <f>IF(OR(B130=1,B130="Please select…"),"[placeholder row for CCN #2]","CCN #2")</f>
        <v>[placeholder row for CCN #2]</v>
      </c>
      <c r="B132" s="127" t="s">
        <v>237</v>
      </c>
      <c r="C132" s="119"/>
      <c r="D132" s="119"/>
      <c r="E132" s="119"/>
      <c r="F132" s="119"/>
    </row>
    <row r="133" spans="1:14" ht="14.25" customHeight="1" x14ac:dyDescent="0.2">
      <c r="A133" s="162" t="str">
        <f>IF(OR(B130&lt;3,B130="Please select…"),"[placeholder row for CCN #3]","CCN #3")</f>
        <v>[placeholder row for CCN #3]</v>
      </c>
      <c r="B133" s="127" t="s">
        <v>237</v>
      </c>
      <c r="C133" s="119"/>
      <c r="D133" s="119"/>
      <c r="E133" s="119"/>
      <c r="F133" s="119"/>
    </row>
    <row r="134" spans="1:14" ht="14.25" customHeight="1" x14ac:dyDescent="0.2">
      <c r="A134" s="162" t="str">
        <f>IF(OR(B130&lt;4,B130="Please select…"),"[placeholder row for CCN #4]","CCN #4")</f>
        <v>[placeholder row for CCN #4]</v>
      </c>
      <c r="B134" s="127" t="s">
        <v>237</v>
      </c>
      <c r="C134" s="119"/>
      <c r="D134" s="119"/>
      <c r="E134" s="119"/>
      <c r="F134" s="119"/>
    </row>
    <row r="135" spans="1:14" ht="14.25" customHeight="1" x14ac:dyDescent="0.2">
      <c r="A135" s="162" t="str">
        <f>IF(OR(B130&lt;5,B130="Please select…"),"[placeholder row for CCN #5]","CCN #5")</f>
        <v>[placeholder row for CCN #5]</v>
      </c>
      <c r="B135" s="127" t="s">
        <v>237</v>
      </c>
      <c r="C135" s="119"/>
      <c r="D135" s="119"/>
      <c r="E135" s="119"/>
      <c r="F135" s="119"/>
    </row>
    <row r="136" spans="1:14" ht="14.25" customHeight="1" x14ac:dyDescent="0.2">
      <c r="A136" s="162" t="str">
        <f>IF(OR(B130&lt;6,B130="Please select…"),"[placeholder row for CCN #6]","CCN #6")</f>
        <v>[placeholder row for CCN #6]</v>
      </c>
      <c r="B136" s="127" t="s">
        <v>237</v>
      </c>
      <c r="C136" s="119"/>
      <c r="D136" s="119"/>
      <c r="E136" s="119"/>
      <c r="F136" s="119"/>
    </row>
    <row r="137" spans="1:14" ht="14.25" customHeight="1" x14ac:dyDescent="0.2">
      <c r="A137" s="162" t="str">
        <f>IF(OR(B130&lt;7,B130="Please select…"),"[placeholder row for CCN #7]","CCN #7")</f>
        <v>[placeholder row for CCN #7]</v>
      </c>
      <c r="B137" s="127" t="s">
        <v>237</v>
      </c>
      <c r="C137" s="119"/>
      <c r="D137" s="119"/>
      <c r="E137" s="119"/>
      <c r="F137" s="119"/>
    </row>
    <row r="138" spans="1:14" ht="14.25" customHeight="1" x14ac:dyDescent="0.2">
      <c r="A138" s="94" t="s">
        <v>238</v>
      </c>
      <c r="B138" s="69" t="s">
        <v>14</v>
      </c>
      <c r="C138" s="69" t="s">
        <v>14</v>
      </c>
      <c r="D138" s="69" t="s">
        <v>14</v>
      </c>
      <c r="E138" s="69" t="s">
        <v>14</v>
      </c>
      <c r="F138" s="69" t="s">
        <v>14</v>
      </c>
    </row>
    <row r="139" spans="1:14" ht="39" thickBot="1" x14ac:dyDescent="0.25">
      <c r="A139" s="163" t="s">
        <v>239</v>
      </c>
      <c r="B139" s="87" t="s">
        <v>14</v>
      </c>
      <c r="C139" s="87" t="s">
        <v>14</v>
      </c>
      <c r="D139" s="87" t="s">
        <v>14</v>
      </c>
      <c r="E139" s="87" t="s">
        <v>14</v>
      </c>
      <c r="F139" s="87" t="s">
        <v>14</v>
      </c>
    </row>
    <row r="140" spans="1:14" ht="14.25" customHeight="1" thickBot="1" x14ac:dyDescent="0.25">
      <c r="A140" s="164" t="s">
        <v>240</v>
      </c>
      <c r="B140" s="125" t="s">
        <v>195</v>
      </c>
      <c r="C140" s="93" t="s">
        <v>14</v>
      </c>
      <c r="D140" s="87" t="s">
        <v>14</v>
      </c>
      <c r="E140" s="87" t="s">
        <v>14</v>
      </c>
      <c r="F140" s="87" t="s">
        <v>14</v>
      </c>
      <c r="H140" s="6"/>
    </row>
    <row r="141" spans="1:14" ht="14.25" customHeight="1" x14ac:dyDescent="0.2">
      <c r="A141" s="165" t="s">
        <v>241</v>
      </c>
      <c r="B141" s="128" t="s">
        <v>237</v>
      </c>
      <c r="C141" s="129"/>
      <c r="D141" s="129"/>
      <c r="E141" s="129"/>
      <c r="F141" s="129"/>
    </row>
    <row r="142" spans="1:14" s="6" customFormat="1" ht="14.25" customHeight="1" x14ac:dyDescent="0.2">
      <c r="A142" s="165" t="s">
        <v>242</v>
      </c>
      <c r="B142" s="130" t="s">
        <v>14</v>
      </c>
      <c r="C142" s="131"/>
      <c r="D142" s="131"/>
      <c r="E142" s="131"/>
      <c r="F142" s="131"/>
      <c r="G142"/>
      <c r="H142"/>
      <c r="I142"/>
      <c r="J142"/>
      <c r="K142"/>
      <c r="L142"/>
      <c r="M142"/>
      <c r="N142"/>
    </row>
    <row r="143" spans="1:14" ht="14.25" customHeight="1" x14ac:dyDescent="0.2">
      <c r="A143" s="166" t="str">
        <f>IF(OR(B140=1,B140="Please select…"),"[placeholder row for SNF/NF #2 Occupancy]","SNF / NF #2 - Occupancy")</f>
        <v>[placeholder row for SNF/NF #2 Occupancy]</v>
      </c>
      <c r="B143" s="132" t="s">
        <v>237</v>
      </c>
      <c r="C143" s="129"/>
      <c r="D143" s="129"/>
      <c r="E143" s="129"/>
      <c r="F143" s="129"/>
    </row>
    <row r="144" spans="1:14" s="6" customFormat="1" ht="14.25" customHeight="1" x14ac:dyDescent="0.2">
      <c r="A144" s="166" t="str">
        <f>IF(OR(B140=1,B140="Please select…"),"[placeholder row for SNF/NF #2 CMS Star Rating]","SNF / NF #2 - CMS Star Rating")</f>
        <v>[placeholder row for SNF/NF #2 CMS Star Rating]</v>
      </c>
      <c r="B144" s="130" t="s">
        <v>14</v>
      </c>
      <c r="C144" s="131"/>
      <c r="D144" s="131"/>
      <c r="E144" s="131"/>
      <c r="F144" s="131"/>
    </row>
    <row r="145" spans="1:8" ht="14.25" customHeight="1" x14ac:dyDescent="0.2">
      <c r="A145" s="166" t="str">
        <f>IF(OR(B140&lt;3,B140="Please select…"),"[placeholder row for SNF/NF #3 Occupancy]","SNF / NF #3 - Occupancy")</f>
        <v>[placeholder row for SNF/NF #3 Occupancy]</v>
      </c>
      <c r="B145" s="132" t="s">
        <v>237</v>
      </c>
      <c r="C145" s="129"/>
      <c r="D145" s="129"/>
      <c r="E145" s="129"/>
      <c r="F145" s="129"/>
    </row>
    <row r="146" spans="1:8" s="6" customFormat="1" ht="14.25" customHeight="1" thickBot="1" x14ac:dyDescent="0.25">
      <c r="A146" s="166" t="str">
        <f>IF(OR(B140&lt;3,B140="Please select…"),"[placeholder row for SNF/NF #3 CMS Star Rating]","SNF / NF #3 - CMS Star Rating")</f>
        <v>[placeholder row for SNF/NF #3 CMS Star Rating]</v>
      </c>
      <c r="B146" s="130" t="s">
        <v>14</v>
      </c>
      <c r="C146" s="131"/>
      <c r="D146" s="131"/>
      <c r="E146" s="131"/>
      <c r="F146" s="131"/>
    </row>
    <row r="147" spans="1:8" ht="14.25" customHeight="1" thickBot="1" x14ac:dyDescent="0.25">
      <c r="A147" s="164" t="s">
        <v>243</v>
      </c>
      <c r="B147" s="125" t="s">
        <v>195</v>
      </c>
      <c r="C147" s="95" t="s">
        <v>14</v>
      </c>
      <c r="D147" s="96" t="s">
        <v>14</v>
      </c>
      <c r="E147" s="96" t="s">
        <v>14</v>
      </c>
      <c r="F147" s="96" t="s">
        <v>14</v>
      </c>
      <c r="H147" s="6"/>
    </row>
    <row r="148" spans="1:8" ht="14.25" customHeight="1" x14ac:dyDescent="0.2">
      <c r="A148" s="165" t="s">
        <v>244</v>
      </c>
      <c r="B148" s="133" t="s">
        <v>153</v>
      </c>
      <c r="C148" s="129"/>
      <c r="D148" s="129"/>
      <c r="E148" s="129"/>
      <c r="F148" s="129"/>
    </row>
    <row r="149" spans="1:8" ht="14.25" customHeight="1" x14ac:dyDescent="0.2">
      <c r="A149" s="165" t="str">
        <f>IF(OR(B147=1,B147="Please select…"),"[placeholder row for ALF #2 Occupancy]","ALF #2 - Occupancy")</f>
        <v>[placeholder row for ALF #2 Occupancy]</v>
      </c>
      <c r="B149" s="130" t="s">
        <v>153</v>
      </c>
      <c r="C149" s="129"/>
      <c r="D149" s="129"/>
      <c r="E149" s="129"/>
      <c r="F149" s="129"/>
    </row>
    <row r="150" spans="1:8" ht="14.25" customHeight="1" thickBot="1" x14ac:dyDescent="0.25">
      <c r="A150" s="178" t="str">
        <f>IF(OR(B147&lt;3,B147="Please select…"),"[placeholder row for ALF #3 Occupancy]","ALF #3 - Occupancy")</f>
        <v>[placeholder row for ALF #3 Occupancy]</v>
      </c>
      <c r="B150" s="134" t="s">
        <v>153</v>
      </c>
      <c r="C150" s="129"/>
      <c r="D150" s="129"/>
      <c r="E150" s="129"/>
      <c r="F150" s="129"/>
    </row>
    <row r="151" spans="1:8" ht="14.25" customHeight="1" x14ac:dyDescent="0.2">
      <c r="A151" s="49" t="s">
        <v>245</v>
      </c>
      <c r="B151" s="49"/>
      <c r="C151" s="49"/>
      <c r="D151" s="49"/>
      <c r="E151" s="49"/>
      <c r="F151" s="50"/>
    </row>
    <row r="152" spans="1:8" ht="14.25" customHeight="1" x14ac:dyDescent="0.2">
      <c r="A152" s="22" t="s">
        <v>138</v>
      </c>
      <c r="B152" s="23"/>
      <c r="C152" s="23"/>
      <c r="D152" s="23"/>
      <c r="E152" s="23"/>
      <c r="F152" s="24"/>
    </row>
    <row r="153" spans="1:8" ht="14.25" customHeight="1" x14ac:dyDescent="0.2">
      <c r="A153" s="47" t="s">
        <v>246</v>
      </c>
      <c r="B153" s="43"/>
      <c r="C153" s="43"/>
      <c r="D153" s="43"/>
      <c r="E153" s="43"/>
      <c r="F153" s="24"/>
    </row>
    <row r="154" spans="1:8" ht="14.25" customHeight="1" x14ac:dyDescent="0.2">
      <c r="A154" s="47" t="s">
        <v>247</v>
      </c>
      <c r="B154" s="48"/>
      <c r="C154" s="48"/>
      <c r="D154" s="48"/>
      <c r="E154" s="48"/>
      <c r="F154" s="24"/>
    </row>
    <row r="155" spans="1:8" ht="14.25" customHeight="1" x14ac:dyDescent="0.2">
      <c r="A155" s="47" t="s">
        <v>248</v>
      </c>
      <c r="B155" s="48"/>
      <c r="C155" s="48"/>
      <c r="D155" s="48"/>
      <c r="E155" s="48"/>
      <c r="F155" s="24"/>
      <c r="G155" s="5"/>
    </row>
    <row r="156" spans="1:8" ht="14.25" customHeight="1" x14ac:dyDescent="0.2">
      <c r="A156" s="51" t="s">
        <v>4</v>
      </c>
      <c r="B156" s="30"/>
      <c r="C156" s="23"/>
      <c r="D156" s="23"/>
      <c r="E156" s="23"/>
      <c r="F156" s="24"/>
      <c r="G156" s="5"/>
    </row>
    <row r="157" spans="1:8" ht="83.25" customHeight="1" x14ac:dyDescent="0.2">
      <c r="A157" s="31" t="s">
        <v>249</v>
      </c>
      <c r="B157" s="204" t="s">
        <v>250</v>
      </c>
      <c r="C157" s="204"/>
      <c r="D157" s="204"/>
      <c r="E157" s="204"/>
      <c r="F157" s="25"/>
      <c r="G157" s="5"/>
    </row>
    <row r="158" spans="1:8" ht="14.25" customHeight="1" x14ac:dyDescent="0.2">
      <c r="A158" s="52" t="s">
        <v>251</v>
      </c>
      <c r="B158" s="60" t="s">
        <v>252</v>
      </c>
      <c r="C158" s="56" t="s">
        <v>253</v>
      </c>
      <c r="D158" s="57" t="s">
        <v>254</v>
      </c>
      <c r="E158" s="32"/>
      <c r="F158" s="25"/>
      <c r="G158" s="5"/>
    </row>
    <row r="159" spans="1:8" ht="14.25" customHeight="1" x14ac:dyDescent="0.2">
      <c r="A159" s="52" t="s">
        <v>251</v>
      </c>
      <c r="B159" s="61" t="str">
        <f>IF($E$5=1,"4th Month","1st Quarter")</f>
        <v>4th Month</v>
      </c>
      <c r="C159" s="44" t="s">
        <v>195</v>
      </c>
      <c r="D159" s="55"/>
      <c r="E159" s="97"/>
      <c r="F159" s="25"/>
      <c r="G159" s="5"/>
    </row>
    <row r="160" spans="1:8" ht="14.25" customHeight="1" x14ac:dyDescent="0.2">
      <c r="A160" s="52" t="s">
        <v>251</v>
      </c>
      <c r="B160" s="61" t="str">
        <f>IF($E$5=1,"5th Month","2nd Quarter")</f>
        <v>5th Month</v>
      </c>
      <c r="C160" s="44" t="s">
        <v>195</v>
      </c>
      <c r="D160" s="55"/>
      <c r="E160" s="97"/>
      <c r="F160" s="25"/>
      <c r="G160" s="5"/>
    </row>
    <row r="161" spans="1:7" ht="14.25" customHeight="1" x14ac:dyDescent="0.2">
      <c r="A161" s="52" t="s">
        <v>251</v>
      </c>
      <c r="B161" s="61" t="str">
        <f>IF($E$5=1,"6th Month","3rd Quarter")</f>
        <v>6th Month</v>
      </c>
      <c r="C161" s="44" t="s">
        <v>195</v>
      </c>
      <c r="D161" s="55"/>
      <c r="E161" s="97"/>
      <c r="F161" s="25"/>
      <c r="G161" s="5"/>
    </row>
    <row r="162" spans="1:7" ht="25.5" x14ac:dyDescent="0.2">
      <c r="A162" s="52" t="s">
        <v>251</v>
      </c>
      <c r="B162" s="61" t="str">
        <f>IF($E$5=1,"Do not Use - Start New Spreadsheet","4th Quarter")</f>
        <v>Do not Use - Start New Spreadsheet</v>
      </c>
      <c r="C162" s="58" t="s">
        <v>195</v>
      </c>
      <c r="D162" s="59"/>
      <c r="E162" s="97"/>
      <c r="F162" s="25"/>
      <c r="G162" s="5"/>
    </row>
    <row r="163" spans="1:7" ht="14.25" customHeight="1" x14ac:dyDescent="0.2">
      <c r="A163" s="53" t="s">
        <v>4</v>
      </c>
      <c r="B163" s="34"/>
      <c r="C163" s="26"/>
      <c r="D163" s="26"/>
      <c r="E163" s="26"/>
      <c r="F163" s="25"/>
      <c r="G163" s="5"/>
    </row>
    <row r="164" spans="1:7" ht="43.5" customHeight="1" x14ac:dyDescent="0.2">
      <c r="A164" s="31" t="s">
        <v>255</v>
      </c>
      <c r="B164" s="204" t="s">
        <v>256</v>
      </c>
      <c r="C164" s="204"/>
      <c r="D164" s="204"/>
      <c r="E164" s="204"/>
      <c r="F164" s="25"/>
      <c r="G164" s="5"/>
    </row>
    <row r="165" spans="1:7" ht="14.25" customHeight="1" x14ac:dyDescent="0.2">
      <c r="A165" s="52" t="s">
        <v>257</v>
      </c>
      <c r="B165" s="60" t="s">
        <v>252</v>
      </c>
      <c r="C165" s="56" t="s">
        <v>253</v>
      </c>
      <c r="D165" s="57" t="s">
        <v>254</v>
      </c>
      <c r="E165" s="32"/>
      <c r="F165" s="25"/>
      <c r="G165" s="5"/>
    </row>
    <row r="166" spans="1:7" ht="14.25" customHeight="1" x14ac:dyDescent="0.2">
      <c r="A166" s="52" t="s">
        <v>257</v>
      </c>
      <c r="B166" s="61" t="str">
        <f>IF($E$5=1,"4th Month","1st Quarter")</f>
        <v>4th Month</v>
      </c>
      <c r="C166" s="44" t="s">
        <v>195</v>
      </c>
      <c r="D166" s="55"/>
      <c r="E166" s="97"/>
      <c r="F166" s="25"/>
      <c r="G166" s="5"/>
    </row>
    <row r="167" spans="1:7" ht="14.25" customHeight="1" x14ac:dyDescent="0.2">
      <c r="A167" s="52" t="s">
        <v>257</v>
      </c>
      <c r="B167" s="61" t="str">
        <f>IF($E$5=1,"5th Month","2nd Quarter")</f>
        <v>5th Month</v>
      </c>
      <c r="C167" s="44" t="s">
        <v>195</v>
      </c>
      <c r="D167" s="55"/>
      <c r="E167" s="97"/>
      <c r="F167" s="25"/>
      <c r="G167" s="5"/>
    </row>
    <row r="168" spans="1:7" ht="14.25" customHeight="1" x14ac:dyDescent="0.2">
      <c r="A168" s="52" t="s">
        <v>257</v>
      </c>
      <c r="B168" s="61" t="str">
        <f>IF($E$5=1,"6th Month","3rd Quarter")</f>
        <v>6th Month</v>
      </c>
      <c r="C168" s="44" t="s">
        <v>195</v>
      </c>
      <c r="D168" s="55"/>
      <c r="E168" s="97"/>
      <c r="F168" s="25"/>
      <c r="G168" s="5"/>
    </row>
    <row r="169" spans="1:7" ht="25.5" x14ac:dyDescent="0.2">
      <c r="A169" s="52" t="s">
        <v>257</v>
      </c>
      <c r="B169" s="61" t="str">
        <f>IF($E$5=1,"Do not Use - Start New Spreadsheet","4th Quarter")</f>
        <v>Do not Use - Start New Spreadsheet</v>
      </c>
      <c r="C169" s="58" t="s">
        <v>195</v>
      </c>
      <c r="D169" s="59"/>
      <c r="E169" s="97"/>
      <c r="F169" s="25"/>
      <c r="G169" s="5"/>
    </row>
    <row r="170" spans="1:7" ht="14.25" customHeight="1" x14ac:dyDescent="0.2">
      <c r="A170" s="54" t="s">
        <v>4</v>
      </c>
      <c r="B170" s="34"/>
      <c r="C170" s="26"/>
      <c r="D170" s="26"/>
      <c r="E170" s="26"/>
      <c r="F170" s="25"/>
      <c r="G170" s="5"/>
    </row>
    <row r="171" spans="1:7" ht="47.25" customHeight="1" x14ac:dyDescent="0.2">
      <c r="A171" s="31" t="s">
        <v>258</v>
      </c>
      <c r="B171" s="204" t="s">
        <v>259</v>
      </c>
      <c r="C171" s="204"/>
      <c r="D171" s="204"/>
      <c r="E171" s="204"/>
      <c r="F171" s="25"/>
      <c r="G171" s="5"/>
    </row>
    <row r="172" spans="1:7" ht="14.25" customHeight="1" x14ac:dyDescent="0.2">
      <c r="A172" s="52" t="s">
        <v>260</v>
      </c>
      <c r="B172" s="60" t="s">
        <v>252</v>
      </c>
      <c r="C172" s="56" t="s">
        <v>253</v>
      </c>
      <c r="D172" s="57" t="s">
        <v>254</v>
      </c>
      <c r="E172" s="32"/>
      <c r="F172" s="25"/>
      <c r="G172" s="5"/>
    </row>
    <row r="173" spans="1:7" ht="14.25" customHeight="1" x14ac:dyDescent="0.2">
      <c r="A173" s="52" t="s">
        <v>260</v>
      </c>
      <c r="B173" s="61" t="str">
        <f>IF($E$5=1,"4th Month","1st Quarter")</f>
        <v>4th Month</v>
      </c>
      <c r="C173" s="44" t="s">
        <v>195</v>
      </c>
      <c r="D173" s="55"/>
      <c r="E173" s="97"/>
      <c r="F173" s="25"/>
      <c r="G173" s="5"/>
    </row>
    <row r="174" spans="1:7" ht="14.25" customHeight="1" x14ac:dyDescent="0.2">
      <c r="A174" s="52" t="s">
        <v>260</v>
      </c>
      <c r="B174" s="61" t="str">
        <f>IF($E$5=1,"5th Month","2nd Quarter")</f>
        <v>5th Month</v>
      </c>
      <c r="C174" s="44" t="s">
        <v>195</v>
      </c>
      <c r="D174" s="55"/>
      <c r="E174" s="97"/>
      <c r="F174" s="25"/>
      <c r="G174" s="5"/>
    </row>
    <row r="175" spans="1:7" ht="14.25" customHeight="1" x14ac:dyDescent="0.2">
      <c r="A175" s="52" t="s">
        <v>260</v>
      </c>
      <c r="B175" s="61" t="str">
        <f>IF($E$5=1,"6th Month","3rd Quarter")</f>
        <v>6th Month</v>
      </c>
      <c r="C175" s="44" t="s">
        <v>195</v>
      </c>
      <c r="D175" s="55"/>
      <c r="E175" s="97"/>
      <c r="F175" s="25"/>
      <c r="G175" s="5"/>
    </row>
    <row r="176" spans="1:7" ht="25.5" x14ac:dyDescent="0.2">
      <c r="A176" s="52" t="s">
        <v>260</v>
      </c>
      <c r="B176" s="61" t="str">
        <f>IF($E$5=1,"Do not Use - Start New Spreadsheet","4th Quarter")</f>
        <v>Do not Use - Start New Spreadsheet</v>
      </c>
      <c r="C176" s="58" t="s">
        <v>195</v>
      </c>
      <c r="D176" s="59"/>
      <c r="E176" s="97"/>
      <c r="F176" s="25"/>
      <c r="G176" s="5"/>
    </row>
    <row r="177" spans="1:7" ht="14.25" customHeight="1" x14ac:dyDescent="0.2">
      <c r="A177" s="54" t="s">
        <v>4</v>
      </c>
      <c r="B177" s="179"/>
      <c r="C177" s="179"/>
      <c r="D177" s="179"/>
      <c r="E177" s="179"/>
      <c r="F177" s="25"/>
      <c r="G177" s="5"/>
    </row>
    <row r="178" spans="1:7" ht="75" customHeight="1" x14ac:dyDescent="0.2">
      <c r="A178" s="31" t="s">
        <v>261</v>
      </c>
      <c r="B178" s="204" t="s">
        <v>262</v>
      </c>
      <c r="C178" s="204"/>
      <c r="D178" s="204"/>
      <c r="E178" s="204"/>
      <c r="F178" s="25"/>
      <c r="G178" s="5"/>
    </row>
    <row r="179" spans="1:7" ht="14.25" customHeight="1" x14ac:dyDescent="0.2">
      <c r="A179" s="52" t="s">
        <v>263</v>
      </c>
      <c r="B179" s="60" t="s">
        <v>252</v>
      </c>
      <c r="C179" s="56" t="s">
        <v>253</v>
      </c>
      <c r="D179" s="57" t="s">
        <v>254</v>
      </c>
      <c r="E179" s="32"/>
      <c r="F179" s="25"/>
      <c r="G179" s="5"/>
    </row>
    <row r="180" spans="1:7" ht="14.25" customHeight="1" x14ac:dyDescent="0.2">
      <c r="A180" s="52" t="s">
        <v>263</v>
      </c>
      <c r="B180" s="61" t="str">
        <f>IF($E$5=1,"4th Month","1st Quarter")</f>
        <v>4th Month</v>
      </c>
      <c r="C180" s="44" t="s">
        <v>195</v>
      </c>
      <c r="D180" s="55"/>
      <c r="E180" s="97"/>
      <c r="F180" s="25"/>
      <c r="G180" s="5"/>
    </row>
    <row r="181" spans="1:7" ht="14.25" customHeight="1" x14ac:dyDescent="0.2">
      <c r="A181" s="52" t="s">
        <v>263</v>
      </c>
      <c r="B181" s="61" t="str">
        <f>IF($E$5=1,"5th Month","2nd Quarter")</f>
        <v>5th Month</v>
      </c>
      <c r="C181" s="44" t="s">
        <v>195</v>
      </c>
      <c r="D181" s="55"/>
      <c r="E181" s="97"/>
      <c r="F181" s="25"/>
      <c r="G181" s="5"/>
    </row>
    <row r="182" spans="1:7" ht="14.25" customHeight="1" x14ac:dyDescent="0.2">
      <c r="A182" s="52" t="s">
        <v>263</v>
      </c>
      <c r="B182" s="61" t="str">
        <f>IF($E$5=1,"6th Month","3rd Quarter")</f>
        <v>6th Month</v>
      </c>
      <c r="C182" s="44" t="s">
        <v>195</v>
      </c>
      <c r="D182" s="55"/>
      <c r="E182" s="97"/>
      <c r="F182" s="25"/>
      <c r="G182" s="5"/>
    </row>
    <row r="183" spans="1:7" ht="25.5" x14ac:dyDescent="0.2">
      <c r="A183" s="52" t="s">
        <v>263</v>
      </c>
      <c r="B183" s="61" t="str">
        <f>IF($E$5=1,"Do not Use - Start New Spreadsheet","4th Quarter")</f>
        <v>Do not Use - Start New Spreadsheet</v>
      </c>
      <c r="C183" s="58" t="s">
        <v>195</v>
      </c>
      <c r="D183" s="59"/>
      <c r="E183" s="97"/>
      <c r="F183" s="25"/>
      <c r="G183" s="5"/>
    </row>
    <row r="184" spans="1:7" ht="14.25" customHeight="1" x14ac:dyDescent="0.2">
      <c r="A184" s="54" t="s">
        <v>4</v>
      </c>
      <c r="B184" s="33"/>
      <c r="C184" s="179"/>
      <c r="D184" s="179"/>
      <c r="E184" s="179"/>
      <c r="F184" s="25"/>
      <c r="G184" s="5"/>
    </row>
    <row r="185" spans="1:7" ht="14.25" customHeight="1" x14ac:dyDescent="0.2">
      <c r="A185" s="54" t="s">
        <v>4</v>
      </c>
      <c r="B185" s="179"/>
      <c r="C185" s="179"/>
      <c r="D185" s="179"/>
      <c r="E185" s="179"/>
      <c r="F185" s="25"/>
      <c r="G185" s="5"/>
    </row>
    <row r="186" spans="1:7" ht="57" customHeight="1" x14ac:dyDescent="0.2">
      <c r="A186" s="31" t="s">
        <v>264</v>
      </c>
      <c r="B186" s="204" t="s">
        <v>265</v>
      </c>
      <c r="C186" s="204"/>
      <c r="D186" s="204"/>
      <c r="E186" s="204"/>
      <c r="F186" s="25"/>
      <c r="G186" s="5"/>
    </row>
    <row r="187" spans="1:7" ht="14.25" customHeight="1" x14ac:dyDescent="0.2">
      <c r="A187" s="52" t="s">
        <v>266</v>
      </c>
      <c r="B187" s="60" t="s">
        <v>252</v>
      </c>
      <c r="C187" s="56" t="s">
        <v>253</v>
      </c>
      <c r="D187" s="57" t="s">
        <v>254</v>
      </c>
      <c r="E187" s="32"/>
      <c r="F187" s="25"/>
      <c r="G187" s="5"/>
    </row>
    <row r="188" spans="1:7" ht="14.25" customHeight="1" x14ac:dyDescent="0.2">
      <c r="A188" s="52" t="s">
        <v>266</v>
      </c>
      <c r="B188" s="61" t="str">
        <f>IF($E$5=1,"4th Month","1st Quarter")</f>
        <v>4th Month</v>
      </c>
      <c r="C188" s="44" t="s">
        <v>195</v>
      </c>
      <c r="D188" s="55"/>
      <c r="E188" s="97"/>
      <c r="F188" s="25"/>
      <c r="G188" s="5"/>
    </row>
    <row r="189" spans="1:7" ht="14.25" customHeight="1" x14ac:dyDescent="0.2">
      <c r="A189" s="52" t="s">
        <v>266</v>
      </c>
      <c r="B189" s="61" t="str">
        <f>IF($E$5=1,"5th Month","2nd Quarter")</f>
        <v>5th Month</v>
      </c>
      <c r="C189" s="44" t="s">
        <v>195</v>
      </c>
      <c r="D189" s="55"/>
      <c r="E189" s="97"/>
      <c r="F189" s="25"/>
      <c r="G189" s="5"/>
    </row>
    <row r="190" spans="1:7" ht="14.25" customHeight="1" x14ac:dyDescent="0.2">
      <c r="A190" s="52" t="s">
        <v>266</v>
      </c>
      <c r="B190" s="61" t="str">
        <f>IF($E$5=1,"6th Month","3rd Quarter")</f>
        <v>6th Month</v>
      </c>
      <c r="C190" s="44" t="s">
        <v>195</v>
      </c>
      <c r="D190" s="55"/>
      <c r="E190" s="97"/>
      <c r="F190" s="25"/>
      <c r="G190" s="5"/>
    </row>
    <row r="191" spans="1:7" ht="25.5" x14ac:dyDescent="0.2">
      <c r="A191" s="52" t="s">
        <v>266</v>
      </c>
      <c r="B191" s="61" t="str">
        <f>IF($E$5=1,"Do not Use - Start New Spreadsheet","4th Quarter")</f>
        <v>Do not Use - Start New Spreadsheet</v>
      </c>
      <c r="C191" s="58" t="s">
        <v>195</v>
      </c>
      <c r="D191" s="59"/>
      <c r="E191" s="97"/>
      <c r="F191" s="25"/>
      <c r="G191" s="5"/>
    </row>
    <row r="192" spans="1:7" ht="14.25" customHeight="1" x14ac:dyDescent="0.2">
      <c r="A192" s="54" t="s">
        <v>4</v>
      </c>
      <c r="B192" s="179"/>
      <c r="C192" s="179"/>
      <c r="D192" s="179"/>
      <c r="E192" s="179"/>
      <c r="F192" s="25"/>
      <c r="G192" s="5"/>
    </row>
    <row r="193" spans="1:7" ht="94.5" customHeight="1" x14ac:dyDescent="0.2">
      <c r="A193" s="31" t="s">
        <v>267</v>
      </c>
      <c r="B193" s="232" t="s">
        <v>268</v>
      </c>
      <c r="C193" s="232"/>
      <c r="D193" s="232"/>
      <c r="E193" s="232"/>
      <c r="F193" s="25"/>
      <c r="G193" s="5"/>
    </row>
    <row r="194" spans="1:7" ht="14.25" customHeight="1" x14ac:dyDescent="0.2">
      <c r="A194" s="52" t="s">
        <v>269</v>
      </c>
      <c r="B194" s="60" t="s">
        <v>252</v>
      </c>
      <c r="C194" s="56" t="s">
        <v>253</v>
      </c>
      <c r="D194" s="57" t="s">
        <v>254</v>
      </c>
      <c r="E194" s="32"/>
      <c r="F194" s="25"/>
      <c r="G194" s="5"/>
    </row>
    <row r="195" spans="1:7" ht="14.25" customHeight="1" x14ac:dyDescent="0.2">
      <c r="A195" s="52" t="s">
        <v>269</v>
      </c>
      <c r="B195" s="61" t="str">
        <f>IF($E$5=1,"4th Month","1st Quarter")</f>
        <v>4th Month</v>
      </c>
      <c r="C195" s="44" t="s">
        <v>195</v>
      </c>
      <c r="D195" s="55"/>
      <c r="E195" s="97"/>
      <c r="F195" s="25"/>
      <c r="G195" s="5"/>
    </row>
    <row r="196" spans="1:7" ht="14.25" customHeight="1" x14ac:dyDescent="0.2">
      <c r="A196" s="52" t="s">
        <v>269</v>
      </c>
      <c r="B196" s="61" t="str">
        <f>IF($E$5=1,"5th Month","2nd Quarter")</f>
        <v>5th Month</v>
      </c>
      <c r="C196" s="44" t="s">
        <v>195</v>
      </c>
      <c r="D196" s="55"/>
      <c r="E196" s="97"/>
      <c r="F196" s="25"/>
      <c r="G196" s="5"/>
    </row>
    <row r="197" spans="1:7" ht="14.25" customHeight="1" x14ac:dyDescent="0.2">
      <c r="A197" s="52" t="s">
        <v>269</v>
      </c>
      <c r="B197" s="61" t="str">
        <f>IF($E$5=1,"6th Month","3rd Quarter")</f>
        <v>6th Month</v>
      </c>
      <c r="C197" s="44" t="s">
        <v>195</v>
      </c>
      <c r="D197" s="55"/>
      <c r="E197" s="97"/>
      <c r="F197" s="25"/>
      <c r="G197" s="5"/>
    </row>
    <row r="198" spans="1:7" ht="25.5" x14ac:dyDescent="0.2">
      <c r="A198" s="52" t="s">
        <v>269</v>
      </c>
      <c r="B198" s="61" t="str">
        <f>IF($E$5=1,"Do not Use - Start New Spreadsheet","4th Quarter")</f>
        <v>Do not Use - Start New Spreadsheet</v>
      </c>
      <c r="C198" s="58" t="s">
        <v>195</v>
      </c>
      <c r="D198" s="59"/>
      <c r="E198" s="97"/>
      <c r="F198" s="25"/>
      <c r="G198" s="5"/>
    </row>
    <row r="199" spans="1:7" ht="14.25" customHeight="1" x14ac:dyDescent="0.2">
      <c r="A199" s="54" t="s">
        <v>4</v>
      </c>
      <c r="B199" s="179"/>
      <c r="C199" s="179"/>
      <c r="D199" s="179"/>
      <c r="E199" s="179"/>
      <c r="F199" s="25"/>
      <c r="G199" s="5"/>
    </row>
    <row r="200" spans="1:7" ht="14.25" customHeight="1" x14ac:dyDescent="0.2">
      <c r="A200" s="45" t="s">
        <v>270</v>
      </c>
      <c r="B200" s="21"/>
      <c r="C200" s="21"/>
      <c r="D200" s="21"/>
      <c r="E200" s="21"/>
      <c r="F200" s="27"/>
      <c r="G200" s="5"/>
    </row>
    <row r="201" spans="1:7" ht="27" customHeight="1" x14ac:dyDescent="0.2">
      <c r="A201" s="229" t="str">
        <f>CONCATENATE("I hereby certify that I have read the financial statements and supplementary information of ", $A$4," supplied within this form, and to the best of my knowledge and belief, the same are complete and accurate.")</f>
        <v>I hereby certify that I have read the financial statements and supplementary information of [ENTER BORROWER LEGAL NAME HERE] supplied within this form, and to the best of my knowledge and belief, the same are complete and accurate.</v>
      </c>
      <c r="B201" s="230"/>
      <c r="C201" s="230"/>
      <c r="D201" s="230"/>
      <c r="E201" s="230"/>
      <c r="F201" s="231"/>
      <c r="G201" s="5"/>
    </row>
    <row r="202" spans="1:7" ht="14.25" customHeight="1" x14ac:dyDescent="0.2">
      <c r="A202" s="233" t="s">
        <v>271</v>
      </c>
      <c r="B202" s="234"/>
      <c r="C202" s="234"/>
      <c r="D202" s="234"/>
      <c r="E202" s="234"/>
      <c r="F202" s="235"/>
      <c r="G202" s="5"/>
    </row>
    <row r="203" spans="1:7" ht="14.25" customHeight="1" thickBot="1" x14ac:dyDescent="0.25">
      <c r="A203" s="236"/>
      <c r="B203" s="237"/>
      <c r="C203" s="237"/>
      <c r="D203" s="237"/>
      <c r="E203" s="237"/>
      <c r="F203" s="238"/>
      <c r="G203" s="5"/>
    </row>
    <row r="204" spans="1:7" ht="14.25" customHeight="1" x14ac:dyDescent="0.2">
      <c r="A204" s="223" t="s">
        <v>272</v>
      </c>
      <c r="B204" s="224"/>
      <c r="C204" s="224"/>
      <c r="D204" s="224"/>
      <c r="E204" s="224"/>
      <c r="F204" s="225"/>
      <c r="G204" s="5"/>
    </row>
    <row r="205" spans="1:7" ht="14.25" customHeight="1" thickBot="1" x14ac:dyDescent="0.25">
      <c r="A205" s="226"/>
      <c r="B205" s="227"/>
      <c r="C205" s="227"/>
      <c r="D205" s="227"/>
      <c r="E205" s="227"/>
      <c r="F205" s="228"/>
      <c r="G205" s="5"/>
    </row>
    <row r="206" spans="1:7" ht="18" thickBot="1" x14ac:dyDescent="0.35">
      <c r="A206" s="46" t="s">
        <v>273</v>
      </c>
      <c r="G206" s="5"/>
    </row>
    <row r="207" spans="1:7" ht="14.25" customHeight="1" thickTop="1" x14ac:dyDescent="0.2">
      <c r="A207" s="28" t="s">
        <v>274</v>
      </c>
      <c r="G207" s="5"/>
    </row>
    <row r="208" spans="1:7" ht="14.25" customHeight="1" x14ac:dyDescent="0.2">
      <c r="A208" s="28" t="s">
        <v>275</v>
      </c>
      <c r="G208" s="5"/>
    </row>
    <row r="209" spans="1:8" ht="14.25" customHeight="1" x14ac:dyDescent="0.2">
      <c r="A209" s="28" t="s">
        <v>276</v>
      </c>
      <c r="G209" s="5"/>
    </row>
    <row r="210" spans="1:8" ht="14.25" customHeight="1" x14ac:dyDescent="0.2">
      <c r="A210" s="28" t="s">
        <v>277</v>
      </c>
      <c r="G210" s="5"/>
    </row>
    <row r="211" spans="1:8" ht="14.25" customHeight="1" x14ac:dyDescent="0.2">
      <c r="A211" s="28" t="s">
        <v>278</v>
      </c>
      <c r="G211" s="5"/>
    </row>
    <row r="212" spans="1:8" ht="14.25" customHeight="1" x14ac:dyDescent="0.2">
      <c r="A212" s="29" t="s">
        <v>279</v>
      </c>
      <c r="G212" s="5"/>
    </row>
    <row r="213" spans="1:8" ht="17.25" x14ac:dyDescent="0.3">
      <c r="A213" s="146" t="s">
        <v>280</v>
      </c>
      <c r="B213" s="146"/>
      <c r="G213" s="5"/>
    </row>
    <row r="214" spans="1:8" ht="14.25" customHeight="1" x14ac:dyDescent="0.2">
      <c r="A214" s="98" t="s">
        <v>280</v>
      </c>
      <c r="B214" s="145" t="s">
        <v>153</v>
      </c>
      <c r="C214" s="138" t="s">
        <v>281</v>
      </c>
      <c r="D214" s="138" t="s">
        <v>282</v>
      </c>
      <c r="E214" s="138" t="s">
        <v>283</v>
      </c>
      <c r="F214" s="138" t="s">
        <v>284</v>
      </c>
      <c r="G214" s="5"/>
    </row>
    <row r="215" spans="1:8" ht="14.25" customHeight="1" x14ac:dyDescent="0.2">
      <c r="A215" s="99" t="s">
        <v>147</v>
      </c>
      <c r="B215" s="100" t="s">
        <v>153</v>
      </c>
      <c r="C215" s="101"/>
      <c r="D215" s="101"/>
      <c r="E215" s="101"/>
      <c r="F215" s="101"/>
      <c r="G215" s="5"/>
    </row>
    <row r="216" spans="1:8" ht="14.25" customHeight="1" x14ac:dyDescent="0.2">
      <c r="A216" s="102" t="s">
        <v>285</v>
      </c>
      <c r="B216" s="103" t="s">
        <v>153</v>
      </c>
      <c r="C216" s="182" t="str">
        <f>IF((C17+C18=C19),"Yes","No")</f>
        <v>Yes</v>
      </c>
      <c r="D216" s="182" t="str">
        <f t="shared" ref="D216:F216" si="6">IF((D17+D18=D19),"Yes","No")</f>
        <v>Yes</v>
      </c>
      <c r="E216" s="182" t="str">
        <f t="shared" si="6"/>
        <v>Yes</v>
      </c>
      <c r="F216" s="182" t="str">
        <f t="shared" si="6"/>
        <v>Yes</v>
      </c>
      <c r="G216" s="5"/>
    </row>
    <row r="217" spans="1:8" ht="14.25" customHeight="1" x14ac:dyDescent="0.2">
      <c r="A217" s="102" t="s">
        <v>286</v>
      </c>
      <c r="B217" s="103" t="s">
        <v>153</v>
      </c>
      <c r="C217" s="182" t="str">
        <f>IF((C16+C19+C20+C21=C22),"Yes","No")</f>
        <v>Yes</v>
      </c>
      <c r="D217" s="182" t="str">
        <f t="shared" ref="D217:F217" si="7">IF((D16+D19+D20+D21=D22),"Yes","No")</f>
        <v>Yes</v>
      </c>
      <c r="E217" s="182" t="str">
        <f t="shared" si="7"/>
        <v>Yes</v>
      </c>
      <c r="F217" s="182" t="str">
        <f t="shared" si="7"/>
        <v>Yes</v>
      </c>
      <c r="G217" s="5"/>
      <c r="H217" s="15"/>
    </row>
    <row r="218" spans="1:8" ht="14.25" customHeight="1" x14ac:dyDescent="0.2">
      <c r="A218" s="102" t="s">
        <v>287</v>
      </c>
      <c r="B218" s="103" t="s">
        <v>153</v>
      </c>
      <c r="C218" s="182" t="str">
        <f>IF((C22+C23+C24+C25+C26+C29+C30+C31=C32),"Yes","No")</f>
        <v>Yes</v>
      </c>
      <c r="D218" s="182" t="str">
        <f t="shared" ref="D218:F218" si="8">IF((D22+D23+D24+D25+D26+D29+D30+D31=D32),"Yes","No")</f>
        <v>Yes</v>
      </c>
      <c r="E218" s="182" t="str">
        <f t="shared" si="8"/>
        <v>Yes</v>
      </c>
      <c r="F218" s="182" t="str">
        <f t="shared" si="8"/>
        <v>Yes</v>
      </c>
      <c r="G218" s="5"/>
    </row>
    <row r="219" spans="1:8" ht="14.25" customHeight="1" x14ac:dyDescent="0.2">
      <c r="A219" s="102" t="s">
        <v>288</v>
      </c>
      <c r="B219" s="103" t="s">
        <v>153</v>
      </c>
      <c r="C219" s="182" t="str">
        <f>IF((C33+C34+C35+C36+C37=C38),"Yes","No")</f>
        <v>Yes</v>
      </c>
      <c r="D219" s="182" t="str">
        <f t="shared" ref="D219:F219" si="9">IF((D33+D34+D35+D36+D37=D38),"Yes","No")</f>
        <v>Yes</v>
      </c>
      <c r="E219" s="182" t="str">
        <f t="shared" si="9"/>
        <v>Yes</v>
      </c>
      <c r="F219" s="182" t="str">
        <f t="shared" si="9"/>
        <v>Yes</v>
      </c>
      <c r="G219" s="5"/>
    </row>
    <row r="220" spans="1:8" ht="14.25" customHeight="1" x14ac:dyDescent="0.2">
      <c r="A220" s="102" t="s">
        <v>289</v>
      </c>
      <c r="B220" s="103" t="s">
        <v>153</v>
      </c>
      <c r="C220" s="182" t="str">
        <f>IF((C39+C40+C41=C42),"Yes","No")</f>
        <v>Yes</v>
      </c>
      <c r="D220" s="182" t="str">
        <f t="shared" ref="D220:F220" si="10">IF((D39+D40+D41=D42),"Yes","No")</f>
        <v>Yes</v>
      </c>
      <c r="E220" s="182" t="str">
        <f t="shared" si="10"/>
        <v>Yes</v>
      </c>
      <c r="F220" s="182" t="str">
        <f t="shared" si="10"/>
        <v>Yes</v>
      </c>
      <c r="G220" s="5"/>
    </row>
    <row r="221" spans="1:8" ht="14.25" customHeight="1" x14ac:dyDescent="0.2">
      <c r="A221" s="102" t="s">
        <v>290</v>
      </c>
      <c r="B221" s="103" t="s">
        <v>153</v>
      </c>
      <c r="C221" s="182" t="str">
        <f>IF((C38+C42=C43),"Yes","No")</f>
        <v>Yes</v>
      </c>
      <c r="D221" s="182" t="str">
        <f t="shared" ref="D221:F221" si="11">IF((D38+D42=D43),"Yes","No")</f>
        <v>Yes</v>
      </c>
      <c r="E221" s="182" t="str">
        <f t="shared" si="11"/>
        <v>Yes</v>
      </c>
      <c r="F221" s="182" t="str">
        <f t="shared" si="11"/>
        <v>Yes</v>
      </c>
      <c r="G221" s="5"/>
    </row>
    <row r="222" spans="1:8" ht="14.25" customHeight="1" x14ac:dyDescent="0.2">
      <c r="A222" s="102" t="s">
        <v>291</v>
      </c>
      <c r="B222" s="103" t="s">
        <v>153</v>
      </c>
      <c r="C222" s="182" t="str">
        <f>IF((C44+C45=C46),"Yes","No")</f>
        <v>Yes</v>
      </c>
      <c r="D222" s="182" t="str">
        <f t="shared" ref="D222:F222" si="12">IF((D44+D45=D46),"Yes","No")</f>
        <v>Yes</v>
      </c>
      <c r="E222" s="182" t="str">
        <f t="shared" si="12"/>
        <v>Yes</v>
      </c>
      <c r="F222" s="182" t="str">
        <f t="shared" si="12"/>
        <v>Yes</v>
      </c>
      <c r="G222" s="5"/>
    </row>
    <row r="223" spans="1:8" ht="14.25" customHeight="1" x14ac:dyDescent="0.2">
      <c r="A223" s="102" t="s">
        <v>292</v>
      </c>
      <c r="B223" s="103" t="s">
        <v>153</v>
      </c>
      <c r="C223" s="182" t="str">
        <f>IF((C43+C46=C47),"Yes","No")</f>
        <v>Yes</v>
      </c>
      <c r="D223" s="182" t="str">
        <f t="shared" ref="D223:F223" si="13">IF((D43+D46=D47),"Yes","No")</f>
        <v>Yes</v>
      </c>
      <c r="E223" s="182" t="str">
        <f t="shared" si="13"/>
        <v>Yes</v>
      </c>
      <c r="F223" s="182" t="str">
        <f t="shared" si="13"/>
        <v>Yes</v>
      </c>
      <c r="G223" s="5"/>
    </row>
    <row r="224" spans="1:8" ht="14.25" customHeight="1" x14ac:dyDescent="0.2">
      <c r="A224" s="102" t="s">
        <v>293</v>
      </c>
      <c r="B224" s="103" t="s">
        <v>153</v>
      </c>
      <c r="C224" s="182" t="str">
        <f>IF((C32=C47),"Yes","No")</f>
        <v>Yes</v>
      </c>
      <c r="D224" s="182" t="str">
        <f t="shared" ref="D224:F224" si="14">IF((D32=D47),"Yes","No")</f>
        <v>Yes</v>
      </c>
      <c r="E224" s="182" t="str">
        <f t="shared" si="14"/>
        <v>Yes</v>
      </c>
      <c r="F224" s="182" t="str">
        <f t="shared" si="14"/>
        <v>Yes</v>
      </c>
    </row>
    <row r="225" spans="1:8" ht="14.25" customHeight="1" x14ac:dyDescent="0.2">
      <c r="A225" s="104" t="s">
        <v>171</v>
      </c>
      <c r="B225" s="105" t="s">
        <v>153</v>
      </c>
      <c r="C225" s="106"/>
      <c r="D225" s="106"/>
      <c r="E225" s="106"/>
      <c r="F225" s="106"/>
    </row>
    <row r="226" spans="1:8" ht="14.25" customHeight="1" x14ac:dyDescent="0.2">
      <c r="A226" s="102" t="s">
        <v>294</v>
      </c>
      <c r="B226" s="103" t="s">
        <v>153</v>
      </c>
      <c r="C226" s="182" t="str">
        <f>IF((C49+C50=C51),"Yes","No")</f>
        <v>Yes</v>
      </c>
      <c r="D226" s="182" t="str">
        <f t="shared" ref="D226:F226" si="15">IF((D49+D50=D51),"Yes","No")</f>
        <v>Yes</v>
      </c>
      <c r="E226" s="182" t="str">
        <f t="shared" si="15"/>
        <v>Yes</v>
      </c>
      <c r="F226" s="182" t="str">
        <f t="shared" si="15"/>
        <v>Yes</v>
      </c>
      <c r="H226" s="15"/>
    </row>
    <row r="227" spans="1:8" ht="14.25" customHeight="1" x14ac:dyDescent="0.2">
      <c r="A227" s="102" t="s">
        <v>295</v>
      </c>
      <c r="B227" s="107" t="s">
        <v>153</v>
      </c>
      <c r="C227" s="182" t="str">
        <f>IF((C51+C52+C54=C55),"Yes","No")</f>
        <v>Yes</v>
      </c>
      <c r="D227" s="182" t="str">
        <f t="shared" ref="D227:F227" si="16">IF((D51+D52+D54=D55),"Yes","No")</f>
        <v>Yes</v>
      </c>
      <c r="E227" s="182" t="str">
        <f t="shared" si="16"/>
        <v>Yes</v>
      </c>
      <c r="F227" s="182" t="str">
        <f t="shared" si="16"/>
        <v>Yes</v>
      </c>
    </row>
    <row r="228" spans="1:8" ht="14.25" customHeight="1" x14ac:dyDescent="0.2">
      <c r="A228" s="108" t="s">
        <v>296</v>
      </c>
      <c r="B228" s="107" t="s">
        <v>153</v>
      </c>
      <c r="C228" s="182" t="str">
        <f>IF((C56+C57+C58+C59+C60+C61+C62+C63=C64),"Yes","No")</f>
        <v>Yes</v>
      </c>
      <c r="D228" s="182" t="str">
        <f t="shared" ref="D228:F228" si="17">IF((D56+D57+D58+D59+D60+D61+D62+D63=D64),"Yes","No")</f>
        <v>Yes</v>
      </c>
      <c r="E228" s="182" t="str">
        <f t="shared" si="17"/>
        <v>Yes</v>
      </c>
      <c r="F228" s="182" t="str">
        <f t="shared" si="17"/>
        <v>Yes</v>
      </c>
    </row>
    <row r="229" spans="1:8" ht="14.25" customHeight="1" x14ac:dyDescent="0.2">
      <c r="A229" s="102" t="s">
        <v>297</v>
      </c>
      <c r="B229" s="107" t="s">
        <v>153</v>
      </c>
      <c r="C229" s="182" t="str">
        <f>IF((C65+C66+C67+C68=C69),"Yes","No")</f>
        <v>Yes</v>
      </c>
      <c r="D229" s="182" t="str">
        <f t="shared" ref="D229:F229" si="18">IF((D65+D66+D67+D68=D69),"Yes","No")</f>
        <v>Yes</v>
      </c>
      <c r="E229" s="182" t="str">
        <f t="shared" si="18"/>
        <v>Yes</v>
      </c>
      <c r="F229" s="182" t="str">
        <f t="shared" si="18"/>
        <v>Yes</v>
      </c>
      <c r="H229" s="15"/>
    </row>
    <row r="230" spans="1:8" ht="14.25" customHeight="1" x14ac:dyDescent="0.2">
      <c r="A230" s="102" t="s">
        <v>298</v>
      </c>
      <c r="B230" s="107" t="s">
        <v>153</v>
      </c>
      <c r="C230" s="182" t="str">
        <f>IF((C69+C70+C71+C72=C73),"Yes","No")</f>
        <v>Yes</v>
      </c>
      <c r="D230" s="182" t="str">
        <f t="shared" ref="D230:F230" si="19">IF((D69+D70+D71+D72=D73),"Yes","No")</f>
        <v>Yes</v>
      </c>
      <c r="E230" s="182" t="str">
        <f t="shared" si="19"/>
        <v>Yes</v>
      </c>
      <c r="F230" s="182" t="str">
        <f t="shared" si="19"/>
        <v>Yes</v>
      </c>
    </row>
    <row r="231" spans="1:8" ht="14.25" customHeight="1" x14ac:dyDescent="0.2">
      <c r="A231" s="102" t="s">
        <v>299</v>
      </c>
      <c r="B231" s="107" t="s">
        <v>153</v>
      </c>
      <c r="C231" s="182" t="str">
        <f>IF((C89+C90+C91+C92+C93=C49),"Yes","No")</f>
        <v>Yes</v>
      </c>
      <c r="D231" s="182" t="str">
        <f t="shared" ref="D231:F231" si="20">IF((D89+D90+D91+D92+D93=D49),"Yes","No")</f>
        <v>Yes</v>
      </c>
      <c r="E231" s="182" t="str">
        <f t="shared" si="20"/>
        <v>Yes</v>
      </c>
      <c r="F231" s="182" t="str">
        <f t="shared" si="20"/>
        <v>Yes</v>
      </c>
    </row>
    <row r="232" spans="1:8" ht="14.25" customHeight="1" x14ac:dyDescent="0.2">
      <c r="A232" s="104" t="s">
        <v>300</v>
      </c>
      <c r="B232" s="105" t="s">
        <v>153</v>
      </c>
      <c r="C232" s="109"/>
      <c r="D232" s="109"/>
      <c r="E232" s="109"/>
      <c r="F232" s="109"/>
    </row>
    <row r="233" spans="1:8" ht="14.25" customHeight="1" x14ac:dyDescent="0.2">
      <c r="A233" s="102" t="s">
        <v>301</v>
      </c>
      <c r="B233" s="103" t="s">
        <v>153</v>
      </c>
      <c r="C233" s="182" t="str">
        <f>IF(C53&lt;=C55,"Yes","No")</f>
        <v>Yes</v>
      </c>
      <c r="D233" s="182" t="str">
        <f>IF(D53&lt;=D55,"Yes","No")</f>
        <v>Yes</v>
      </c>
      <c r="E233" s="182" t="str">
        <f>IF(E53&lt;=E55,"Yes","No")</f>
        <v>Yes</v>
      </c>
      <c r="F233" s="182" t="str">
        <f>IF(F53&lt;=F55,"Yes","No")</f>
        <v>Yes</v>
      </c>
    </row>
    <row r="234" spans="1:8" ht="14.25" customHeight="1" x14ac:dyDescent="0.2">
      <c r="A234" s="102" t="s">
        <v>302</v>
      </c>
      <c r="B234" s="103" t="s">
        <v>153</v>
      </c>
      <c r="C234" s="182" t="str">
        <f>IF(C55-C64+C66+C67+C68=C69,"Yes","No")</f>
        <v>Yes</v>
      </c>
      <c r="D234" s="182" t="str">
        <f>IF(D55-D64+D66+D67+D68=D69,"Yes","No")</f>
        <v>Yes</v>
      </c>
      <c r="E234" s="182" t="str">
        <f>IF(E55-E64+E66+E67+E68=E69,"Yes","No")</f>
        <v>Yes</v>
      </c>
      <c r="F234" s="182" t="str">
        <f>IF(F55-F64+F66+F67+F68=F69,"Yes","No")</f>
        <v>Yes</v>
      </c>
    </row>
    <row r="235" spans="1:8" ht="14.25" customHeight="1" x14ac:dyDescent="0.2">
      <c r="A235" s="108" t="s">
        <v>303</v>
      </c>
      <c r="B235" s="103" t="s">
        <v>153</v>
      </c>
      <c r="C235" s="182" t="str">
        <f>IF(C56+C57+C58+C59+C60+C61+C62&lt;=C64,"Yes","No")</f>
        <v>Yes</v>
      </c>
      <c r="D235" s="182" t="str">
        <f>IF(D56+D57+D58+D59+D60+D61+D62&lt;=D64,"Yes","No")</f>
        <v>Yes</v>
      </c>
      <c r="E235" s="182" t="str">
        <f>IF(E56+E57+E58+E59+E60+E61+E62&lt;=E64,"Yes","No")</f>
        <v>Yes</v>
      </c>
      <c r="F235" s="182" t="str">
        <f>IF(F56+F57+F58+F59+F60+F61+F62&lt;=F64,"Yes","No")</f>
        <v>Yes</v>
      </c>
    </row>
    <row r="236" spans="1:8" ht="14.25" customHeight="1" x14ac:dyDescent="0.2">
      <c r="A236" s="102" t="s">
        <v>304</v>
      </c>
      <c r="B236" s="103" t="s">
        <v>153</v>
      </c>
      <c r="C236" s="182" t="str">
        <f>IF(C16+C19+C20+C21&lt;=C22,"Yes","No")</f>
        <v>Yes</v>
      </c>
      <c r="D236" s="182" t="str">
        <f t="shared" ref="D236:F236" si="21">IF(D16+D19+D20+D21&lt;=D22,"Yes","No")</f>
        <v>Yes</v>
      </c>
      <c r="E236" s="182" t="str">
        <f t="shared" si="21"/>
        <v>Yes</v>
      </c>
      <c r="F236" s="182" t="str">
        <f t="shared" si="21"/>
        <v>Yes</v>
      </c>
    </row>
    <row r="237" spans="1:8" ht="14.25" customHeight="1" x14ac:dyDescent="0.2">
      <c r="A237" s="102" t="s">
        <v>305</v>
      </c>
      <c r="B237" s="103" t="s">
        <v>153</v>
      </c>
      <c r="C237" s="182" t="str">
        <f>IF(C22+C25+C29&lt;=C32,"Yes","No")</f>
        <v>Yes</v>
      </c>
      <c r="D237" s="182" t="str">
        <f>IF(D22+D25+D29&lt;=D32,"Yes","No")</f>
        <v>Yes</v>
      </c>
      <c r="E237" s="182" t="str">
        <f>IF(E22+E25+E29&lt;=E32,"Yes","No")</f>
        <v>Yes</v>
      </c>
      <c r="F237" s="182" t="str">
        <f>IF(F22+F25+F29&lt;=F32,"Yes","No")</f>
        <v>Yes</v>
      </c>
    </row>
    <row r="238" spans="1:8" ht="14.25" customHeight="1" x14ac:dyDescent="0.2">
      <c r="A238" s="102" t="s">
        <v>306</v>
      </c>
      <c r="B238" s="103" t="s">
        <v>153</v>
      </c>
      <c r="C238" s="182" t="str">
        <f>IF(C32=C43+C44+C45,"Yes","No")</f>
        <v>Yes</v>
      </c>
      <c r="D238" s="182" t="str">
        <f>IF(D32=D43+D44+D45,"Yes","No")</f>
        <v>Yes</v>
      </c>
      <c r="E238" s="182" t="str">
        <f>IF(E32=E43+E44+E45,"Yes","No")</f>
        <v>Yes</v>
      </c>
      <c r="F238" s="182" t="str">
        <f>IF(F32=F43+F44+F45,"Yes","No")</f>
        <v>Yes</v>
      </c>
    </row>
    <row r="239" spans="1:8" ht="14.25" customHeight="1" x14ac:dyDescent="0.2">
      <c r="A239" s="102" t="s">
        <v>307</v>
      </c>
      <c r="B239" s="103" t="s">
        <v>153</v>
      </c>
      <c r="C239" s="182" t="str">
        <f>IF(C33+C34+C35&lt;=C38,"Yes","No")</f>
        <v>Yes</v>
      </c>
      <c r="D239" s="182" t="str">
        <f>IF(D33+D34+D35&lt;=D38,"Yes","No")</f>
        <v>Yes</v>
      </c>
      <c r="E239" s="182" t="str">
        <f>IF(E33+E34+E35&lt;=E38,"Yes","No")</f>
        <v>Yes</v>
      </c>
      <c r="F239" s="182" t="str">
        <f>IF(F33+F34+F35&lt;=F38,"Yes","No")</f>
        <v>Yes</v>
      </c>
    </row>
    <row r="240" spans="1:8" ht="14.25" customHeight="1" x14ac:dyDescent="0.2">
      <c r="A240" s="102" t="s">
        <v>308</v>
      </c>
      <c r="B240" s="103" t="s">
        <v>153</v>
      </c>
      <c r="C240" s="182" t="str">
        <f>IF(C38+C39&lt;=C43,"Yes","No")</f>
        <v>Yes</v>
      </c>
      <c r="D240" s="182" t="str">
        <f>IF(D38+D39&lt;=D43,"Yes","No")</f>
        <v>Yes</v>
      </c>
      <c r="E240" s="182" t="str">
        <f>IF(E38+E39&lt;=E43,"Yes","No")</f>
        <v>Yes</v>
      </c>
      <c r="F240" s="182" t="str">
        <f>IF(F38+F39&lt;=F43,"Yes","No")</f>
        <v>Yes</v>
      </c>
    </row>
    <row r="241" spans="1:6" ht="14.25" customHeight="1" x14ac:dyDescent="0.2">
      <c r="A241" s="108" t="s">
        <v>309</v>
      </c>
      <c r="B241" s="135"/>
      <c r="C241" s="182" t="s">
        <v>14</v>
      </c>
      <c r="D241" s="182" t="s">
        <v>14</v>
      </c>
      <c r="E241" s="182" t="s">
        <v>14</v>
      </c>
      <c r="F241" s="182" t="s">
        <v>14</v>
      </c>
    </row>
    <row r="242" spans="1:6" ht="14.25" customHeight="1" x14ac:dyDescent="0.2">
      <c r="A242" s="108" t="s">
        <v>310</v>
      </c>
      <c r="B242" s="110" t="s">
        <v>153</v>
      </c>
      <c r="C242" s="182" t="str">
        <f>IF(ABS(($B$241+C69+C70+C71+C72)-C46)&lt;=100,"Yes","No")</f>
        <v>Yes</v>
      </c>
      <c r="D242" s="182" t="str">
        <f>IF(ABS(($B$241+D69+D70+D71+D72)-D46)&lt;=100,"Yes","No")</f>
        <v>Yes</v>
      </c>
      <c r="E242" s="182" t="str">
        <f>IF(ABS(($B$241+E69+E70+E71+E72)-E46)&lt;=100,"Yes","No")</f>
        <v>Yes</v>
      </c>
      <c r="F242" s="182" t="str">
        <f>IF(ABS(($B$241+F69+F70+F71+F72)-F46)&lt;=100,"Yes","No")</f>
        <v>Yes</v>
      </c>
    </row>
    <row r="243" spans="1:6" ht="14.25" customHeight="1" x14ac:dyDescent="0.2">
      <c r="A243" s="111" t="s">
        <v>311</v>
      </c>
      <c r="B243" s="112" t="s">
        <v>14</v>
      </c>
      <c r="C243" s="139" t="str">
        <f>IF((C98+C101+C104=0),"-",((C64*(C49/C51))/(C98+C101+C104)))</f>
        <v>-</v>
      </c>
      <c r="D243" s="139" t="str">
        <f>IF((D98+D101+D104 = 0),"-",((D64*(D49/D51))/(D98+D101+D104)))</f>
        <v>-</v>
      </c>
      <c r="E243" s="139" t="str">
        <f>IF((E98+E101+E104 = 0),"-",((E64*(E49/E51))/(E98+E101+E104)))</f>
        <v>-</v>
      </c>
      <c r="F243" s="139" t="str">
        <f>IF((F98+F101+F104 = 0),"-",((F64*(F49/F51))/(F98+F101+F104)))</f>
        <v>-</v>
      </c>
    </row>
  </sheetData>
  <sheetProtection algorithmName="SHA-512" hashValue="DRdrr9WJbfUcqkuMHyJ8HdVoHxtSKxE6L4g7mZlQOO4sWHO/NxEYcTHNV4s2Mf/KSfQDEBHER/9/IFNaDhUmVQ==" saltValue="8oqTN1IPoB9ODZr8GsWcfw==" spinCount="100000" sheet="1" objects="1" scenarios="1"/>
  <mergeCells count="24">
    <mergeCell ref="A5:C5"/>
    <mergeCell ref="A1:F1"/>
    <mergeCell ref="A2:F2"/>
    <mergeCell ref="A3:F3"/>
    <mergeCell ref="A4:C4"/>
    <mergeCell ref="D4:F4"/>
    <mergeCell ref="B186:E186"/>
    <mergeCell ref="A6:F6"/>
    <mergeCell ref="A7:F7"/>
    <mergeCell ref="A8:F8"/>
    <mergeCell ref="A9:F9"/>
    <mergeCell ref="A10:F10"/>
    <mergeCell ref="A11:F11"/>
    <mergeCell ref="A13:F13"/>
    <mergeCell ref="B157:E157"/>
    <mergeCell ref="B164:E164"/>
    <mergeCell ref="B171:E171"/>
    <mergeCell ref="B178:E178"/>
    <mergeCell ref="A12:F12"/>
    <mergeCell ref="B193:E193"/>
    <mergeCell ref="A201:F201"/>
    <mergeCell ref="A202:F202"/>
    <mergeCell ref="A203:F203"/>
    <mergeCell ref="A204:F205"/>
  </mergeCells>
  <conditionalFormatting sqref="C149:F150 A149:A150">
    <cfRule type="expression" dxfId="368" priority="45">
      <formula>$B$147=1</formula>
    </cfRule>
    <cfRule type="expression" dxfId="367" priority="46">
      <formula>$B$147="Please select…"</formula>
    </cfRule>
  </conditionalFormatting>
  <conditionalFormatting sqref="C150:F150 A150">
    <cfRule type="expression" dxfId="366" priority="44">
      <formula>$B$147=2</formula>
    </cfRule>
  </conditionalFormatting>
  <conditionalFormatting sqref="D159:E159">
    <cfRule type="expression" dxfId="365" priority="43">
      <formula>C159&lt;&gt;"Yes"</formula>
    </cfRule>
  </conditionalFormatting>
  <conditionalFormatting sqref="D160:E160">
    <cfRule type="expression" dxfId="364" priority="42">
      <formula>C160&lt;&gt;"Yes"</formula>
    </cfRule>
  </conditionalFormatting>
  <conditionalFormatting sqref="D161:E161">
    <cfRule type="expression" dxfId="363" priority="41">
      <formula>C161&lt;&gt;"Yes"</formula>
    </cfRule>
  </conditionalFormatting>
  <conditionalFormatting sqref="D162:E162">
    <cfRule type="expression" dxfId="362" priority="40">
      <formula>C162&lt;&gt;"Yes"</formula>
    </cfRule>
  </conditionalFormatting>
  <conditionalFormatting sqref="D166:E166">
    <cfRule type="expression" dxfId="361" priority="39">
      <formula>C166&lt;&gt;"Yes"</formula>
    </cfRule>
  </conditionalFormatting>
  <conditionalFormatting sqref="D167:E167">
    <cfRule type="expression" dxfId="360" priority="38">
      <formula>C167&lt;&gt;"Yes"</formula>
    </cfRule>
  </conditionalFormatting>
  <conditionalFormatting sqref="D168:E168">
    <cfRule type="expression" dxfId="359" priority="37">
      <formula>C168&lt;&gt;"Yes"</formula>
    </cfRule>
  </conditionalFormatting>
  <conditionalFormatting sqref="D169:E169">
    <cfRule type="expression" dxfId="358" priority="36">
      <formula>C169&lt;&gt;"Yes"</formula>
    </cfRule>
  </conditionalFormatting>
  <conditionalFormatting sqref="D173:E173">
    <cfRule type="expression" dxfId="357" priority="35">
      <formula>C173&lt;&gt;"Yes"</formula>
    </cfRule>
  </conditionalFormatting>
  <conditionalFormatting sqref="D174:E174">
    <cfRule type="expression" dxfId="356" priority="34">
      <formula>C174&lt;&gt;"Yes"</formula>
    </cfRule>
  </conditionalFormatting>
  <conditionalFormatting sqref="D175:E175">
    <cfRule type="expression" dxfId="355" priority="33">
      <formula>C175&lt;&gt;"Yes"</formula>
    </cfRule>
  </conditionalFormatting>
  <conditionalFormatting sqref="D176:E176">
    <cfRule type="expression" dxfId="354" priority="32">
      <formula>C176&lt;&gt;"Yes"</formula>
    </cfRule>
  </conditionalFormatting>
  <conditionalFormatting sqref="D180:E180">
    <cfRule type="expression" dxfId="353" priority="31">
      <formula>C180&lt;&gt;"Yes"</formula>
    </cfRule>
  </conditionalFormatting>
  <conditionalFormatting sqref="D181:E181">
    <cfRule type="expression" dxfId="352" priority="30">
      <formula>C181&lt;&gt;"Yes"</formula>
    </cfRule>
  </conditionalFormatting>
  <conditionalFormatting sqref="D182:E182">
    <cfRule type="expression" dxfId="351" priority="29">
      <formula>C182&lt;&gt;"Yes"</formula>
    </cfRule>
  </conditionalFormatting>
  <conditionalFormatting sqref="D183:E183">
    <cfRule type="expression" dxfId="350" priority="28">
      <formula>C183&lt;&gt;"Yes"</formula>
    </cfRule>
  </conditionalFormatting>
  <conditionalFormatting sqref="D188:E188">
    <cfRule type="expression" dxfId="349" priority="27">
      <formula>C188&lt;&gt;"Yes"</formula>
    </cfRule>
  </conditionalFormatting>
  <conditionalFormatting sqref="D189:E189">
    <cfRule type="expression" dxfId="348" priority="26">
      <formula>C189&lt;&gt;"Yes"</formula>
    </cfRule>
  </conditionalFormatting>
  <conditionalFormatting sqref="D190:E190">
    <cfRule type="expression" dxfId="347" priority="25">
      <formula>C190&lt;&gt;"Yes"</formula>
    </cfRule>
  </conditionalFormatting>
  <conditionalFormatting sqref="D191:E191">
    <cfRule type="expression" dxfId="346" priority="24">
      <formula>C191&lt;&gt;"Yes"</formula>
    </cfRule>
  </conditionalFormatting>
  <conditionalFormatting sqref="D195:E195">
    <cfRule type="expression" dxfId="345" priority="23">
      <formula>C195&lt;&gt;"Yes"</formula>
    </cfRule>
  </conditionalFormatting>
  <conditionalFormatting sqref="D196:E196">
    <cfRule type="expression" dxfId="344" priority="22">
      <formula>C196&lt;&gt;"Yes"</formula>
    </cfRule>
  </conditionalFormatting>
  <conditionalFormatting sqref="D197:E197">
    <cfRule type="expression" dxfId="343" priority="21">
      <formula>C197&lt;&gt;"Yes"</formula>
    </cfRule>
  </conditionalFormatting>
  <conditionalFormatting sqref="F16:F18">
    <cfRule type="expression" dxfId="342" priority="19">
      <formula>$E$5=2</formula>
    </cfRule>
  </conditionalFormatting>
  <conditionalFormatting sqref="F20:F21">
    <cfRule type="expression" dxfId="341" priority="17">
      <formula>$E$5=2</formula>
    </cfRule>
  </conditionalFormatting>
  <conditionalFormatting sqref="F23:F28">
    <cfRule type="expression" dxfId="340" priority="15">
      <formula>$E$5=1</formula>
    </cfRule>
    <cfRule type="expression" dxfId="339" priority="16">
      <formula>$E$5=2</formula>
    </cfRule>
  </conditionalFormatting>
  <conditionalFormatting sqref="F30:F31 F33:F37">
    <cfRule type="expression" dxfId="338" priority="14">
      <formula>$E$5=2</formula>
    </cfRule>
  </conditionalFormatting>
  <conditionalFormatting sqref="F30:F31 F33:F37 F39:F41">
    <cfRule type="expression" dxfId="337" priority="13">
      <formula>$E$5=1</formula>
    </cfRule>
  </conditionalFormatting>
  <conditionalFormatting sqref="F44:F45 F49:F50 F54 F56:F63 F66:F68">
    <cfRule type="expression" dxfId="336" priority="11">
      <formula>$E$5=1</formula>
    </cfRule>
    <cfRule type="expression" dxfId="335" priority="12">
      <formula>$E$5=2</formula>
    </cfRule>
  </conditionalFormatting>
  <conditionalFormatting sqref="F70:F72 F75 F78 F89:F93 F95:F96 F98:F99 F101:F102 F104:F105 F107:F108 F110:F111 F114:F115 F117:F118 F120:F125 F127">
    <cfRule type="expression" dxfId="334" priority="9">
      <formula>$E$5=1</formula>
    </cfRule>
    <cfRule type="expression" dxfId="333" priority="10">
      <formula>$E$5=2</formula>
    </cfRule>
  </conditionalFormatting>
  <conditionalFormatting sqref="F131:F137">
    <cfRule type="expression" dxfId="332" priority="47">
      <formula>$E$5=1</formula>
    </cfRule>
  </conditionalFormatting>
  <conditionalFormatting sqref="F141:F146">
    <cfRule type="expression" dxfId="331" priority="58">
      <formula>$E$5=1</formula>
    </cfRule>
    <cfRule type="expression" dxfId="330" priority="59">
      <formula>$E$5=2</formula>
    </cfRule>
  </conditionalFormatting>
  <conditionalFormatting sqref="F16:F18 F81:F83 F85 F87">
    <cfRule type="expression" dxfId="329" priority="20">
      <formula>$E$5=1</formula>
    </cfRule>
  </conditionalFormatting>
  <conditionalFormatting sqref="F131:F137 F81:F83 F85 F87 F148:F150">
    <cfRule type="expression" dxfId="328" priority="56">
      <formula>$E$5=2</formula>
    </cfRule>
  </conditionalFormatting>
  <conditionalFormatting sqref="F20:F21 F148:F150">
    <cfRule type="expression" dxfId="327" priority="18">
      <formula>$E$5=1</formula>
    </cfRule>
  </conditionalFormatting>
  <conditionalFormatting sqref="A132:F137">
    <cfRule type="expression" dxfId="326" priority="48">
      <formula>$B$130="Please select…"</formula>
    </cfRule>
    <cfRule type="expression" dxfId="325" priority="50">
      <formula>$B$130=1</formula>
    </cfRule>
  </conditionalFormatting>
  <conditionalFormatting sqref="A133:F137">
    <cfRule type="expression" dxfId="324" priority="51">
      <formula>$B$130=2</formula>
    </cfRule>
  </conditionalFormatting>
  <conditionalFormatting sqref="A134:F137">
    <cfRule type="expression" dxfId="323" priority="52">
      <formula>$B$130=3</formula>
    </cfRule>
  </conditionalFormatting>
  <conditionalFormatting sqref="A135:F137">
    <cfRule type="expression" dxfId="322" priority="53">
      <formula>$B$130=4</formula>
    </cfRule>
  </conditionalFormatting>
  <conditionalFormatting sqref="A136:F137">
    <cfRule type="expression" dxfId="321" priority="54">
      <formula>$B$130=5</formula>
    </cfRule>
  </conditionalFormatting>
  <conditionalFormatting sqref="A137:F137">
    <cfRule type="expression" dxfId="320" priority="55">
      <formula>$B$130=6</formula>
    </cfRule>
  </conditionalFormatting>
  <conditionalFormatting sqref="A145:F146">
    <cfRule type="expression" dxfId="319" priority="57">
      <formula>$B$140=2</formula>
    </cfRule>
  </conditionalFormatting>
  <conditionalFormatting sqref="C162 C169 C176 C183 C191">
    <cfRule type="expression" dxfId="318" priority="7">
      <formula>$E$5=1</formula>
    </cfRule>
  </conditionalFormatting>
  <conditionalFormatting sqref="A143:F146">
    <cfRule type="expression" dxfId="317" priority="8">
      <formula>$B$140="Please select…"</formula>
    </cfRule>
    <cfRule type="expression" dxfId="316" priority="49">
      <formula>$B$140=1</formula>
    </cfRule>
  </conditionalFormatting>
  <conditionalFormatting sqref="D198:E198">
    <cfRule type="expression" dxfId="315" priority="6">
      <formula>C198&lt;&gt;"Yes"</formula>
    </cfRule>
  </conditionalFormatting>
  <conditionalFormatting sqref="C198">
    <cfRule type="expression" dxfId="314" priority="5">
      <formula>$E$5=1</formula>
    </cfRule>
  </conditionalFormatting>
  <conditionalFormatting sqref="F52">
    <cfRule type="expression" dxfId="313" priority="1">
      <formula>$E$5=1</formula>
    </cfRule>
    <cfRule type="expression" dxfId="312" priority="2">
      <formula>$E$5=2</formula>
    </cfRule>
  </conditionalFormatting>
  <dataValidations count="61">
    <dataValidation allowBlank="1" showInputMessage="1" showErrorMessage="1" prompt="Allowance for doubtful accounts should be entered as a negative number." sqref="C18:F18" xr:uid="{D9322B97-0FF5-4067-A4A6-1CC29B481481}"/>
    <dataValidation allowBlank="1" showInputMessage="1" showErrorMessage="1" prompt="Accumulated Depreciation should be entered as a negative number." sqref="C28:F28" xr:uid="{DCDB8AAF-2209-46EF-9B77-D4C10908B8B0}"/>
    <dataValidation allowBlank="1" showInputMessage="1" showErrorMessage="1" prompt="Provision for Bad Debts should be entered as a negative number." sqref="C52:F52" xr:uid="{EE223E7B-0090-4DB1-9ACD-36E5D6318FF9}"/>
    <dataValidation allowBlank="1" showInputMessage="1" showErrorMessage="1" prompt="Enter increases to Net Income as a positive number. Enter decreases to Net Income as a negative number." sqref="C66:F68" xr:uid="{D338B392-8EA2-4423-894C-BF98743470B0}"/>
    <dataValidation allowBlank="1" showInputMessage="1" showErrorMessage="1" prompt="For Borrowers with multiple FHA-insured mortgages, please input as a formula (i.e., loan1amount + loan2amount)" sqref="C78:F78" xr:uid="{C3980E46-D7F6-405B-8928-07FEEC646521}"/>
    <dataValidation type="list" allowBlank="1" showInputMessage="1" showErrorMessage="1" sqref="B130" xr:uid="{01BF5743-364B-4B87-9599-ED0416ED7EE1}">
      <formula1>"Please select…,1,2,3,4,5,6,7"</formula1>
    </dataValidation>
    <dataValidation type="list" allowBlank="1" showInputMessage="1" showErrorMessage="1" sqref="C166:C169 C173:C176 C180:C183 C195:C198 C188:C191 C159:C162" xr:uid="{52732F3B-8D43-45A2-8408-E04AE4ECA0C3}">
      <formula1>"Please select…,Yes,No"</formula1>
    </dataValidation>
    <dataValidation type="list" allowBlank="1" showInputMessage="1" showErrorMessage="1" sqref="B140 B147" xr:uid="{91E94981-9D1E-42E2-B1D0-04AD1FC2C581}">
      <formula1>"Please select…,1,2,3"</formula1>
    </dataValidation>
    <dataValidation type="list" allowBlank="1" showInputMessage="1" showErrorMessage="1" sqref="C81:F81" xr:uid="{CC1AB320-DFDD-44B6-92D6-B9B0BD10A9F1}">
      <formula1>"Please select…,Cash,Investments,Accounts Receivable,Other"</formula1>
    </dataValidation>
    <dataValidation allowBlank="1" showInputMessage="1" showErrorMessage="1" prompt="If the value of this cell is given as &quot;-,&quot; please confirm that non-zero data has been entered in cells C97, C100, and C103 (Month 1 discharges for Acute Medical/Surgical Service, Newborn Service, and Other Acute Care Services)." sqref="C243" xr:uid="{A671D512-C9C8-489A-819B-C000FA0D87E5}"/>
    <dataValidation allowBlank="1" showInputMessage="1" showErrorMessage="1" prompt="If the value of this cell is given as &quot;-,&quot; please confirm that non-zero data has been entered in cells D97, D100, and D103 (Month 2 discharges for Acute Medical/Surgical Service, Newborn Service, and Other Acute Care Services)." sqref="D243" xr:uid="{2C932CFC-E5B3-4304-B774-2837A338B559}"/>
    <dataValidation allowBlank="1" showInputMessage="1" showErrorMessage="1" prompt="If the value of this cell is given as &quot;-,&quot; please confirm that non-zero data has been entered in cells E97, E100, and E103 (Month 3 discharges for Acute Medical/Surgical Service, Newborn Service, and Other Acute Care Services)." sqref="E243" xr:uid="{5E7D0871-AB4D-4D33-9B8B-22D45762AAD7}"/>
    <dataValidation allowBlank="1" showInputMessage="1" showErrorMessage="1" prompt="If the value of this cell is given as &quot;-,&quot; please confirm that non-zero data has been entered in cells F97, F100, and F103 (discharges for Acute Medical/Surgical Service, Newborn Service, and Other Acute Care Services)." sqref="F243" xr:uid="{70F04CE5-99FD-4ED0-8181-2C88F70D668E}"/>
    <dataValidation allowBlank="1" showInputMessage="1" showErrorMessage="1" prompt="Required" sqref="B241 A4:F4" xr:uid="{24BDCDE1-8ED5-477E-9980-8BE54727B427}"/>
    <dataValidation allowBlank="1" showInputMessage="1" showErrorMessage="1" prompt="Required if 1 or more CCNs" sqref="B131" xr:uid="{97107AA3-8A77-42DA-B36E-46025B7A7888}"/>
    <dataValidation allowBlank="1" showInputMessage="1" showErrorMessage="1" prompt="Required if 2 or more CCNs" sqref="B132" xr:uid="{E1A4411A-7031-4BF6-B838-390332D72150}"/>
    <dataValidation allowBlank="1" showInputMessage="1" showErrorMessage="1" prompt="Required if 3 or more CCNs" sqref="B133" xr:uid="{23A2FCEC-C255-4DC3-8C2A-1B22E1C2D544}"/>
    <dataValidation allowBlank="1" showInputMessage="1" showErrorMessage="1" prompt="Required if 4 or more CCNs" sqref="B134" xr:uid="{63DDCC0E-28FC-450F-A1A5-B004C4E67E97}"/>
    <dataValidation allowBlank="1" showInputMessage="1" showErrorMessage="1" prompt="Required if 5 or more CCNs" sqref="B135" xr:uid="{76BA8495-6391-4D5E-A726-7B07830C751D}"/>
    <dataValidation allowBlank="1" showInputMessage="1" showErrorMessage="1" prompt="Required if 6 or more CCNs" sqref="B136" xr:uid="{DDF32C5E-3626-4DE7-B447-7D57C22F666E}"/>
    <dataValidation allowBlank="1" showInputMessage="1" showErrorMessage="1" prompt="Required if 7 CCNs" sqref="B137" xr:uid="{D6F8A60C-4745-4495-9560-F7C14C7A6057}"/>
    <dataValidation allowBlank="1" showInputMessage="1" showErrorMessage="1" prompt="Required if 1 or more SNFs / NFs" sqref="B141" xr:uid="{637DD134-295D-4E4D-AD01-B30C30D140D3}"/>
    <dataValidation allowBlank="1" showInputMessage="1" showErrorMessage="1" prompt="Required if 2 or more SNFs / NFs" sqref="B143" xr:uid="{28EE5929-1A21-4B91-B614-40C1775DF298}"/>
    <dataValidation allowBlank="1" showInputMessage="1" showErrorMessage="1" prompt="Required if 3 SNFs / NFs" sqref="B145" xr:uid="{99810E2E-4A7B-44C3-811B-DAF23BC5BF46}"/>
    <dataValidation type="whole" allowBlank="1" showInputMessage="1" showErrorMessage="1" error="Enter a 1 for monthly or a 2 for quarterly." prompt="Required" sqref="E5" xr:uid="{D5195A2D-B0CE-4639-A620-0F261F0BFE02}">
      <formula1>1</formula1>
      <formula2>2</formula2>
    </dataValidation>
    <dataValidation allowBlank="1" showInputMessage="1" showErrorMessage="1" prompt="Confirm that Net Patient Service Revenue less Provision for Bad Debts is less than or equal to Total Operating Revenue. Refer to cells C52 and C54." sqref="C233" xr:uid="{F451AB31-8094-41E4-9393-EBDE945EE9A8}"/>
    <dataValidation allowBlank="1" showInputMessage="1" showErrorMessage="1" prompt="Confirm that Net Patient Service Revenue less Provision for Bad Debts is less than or equal to Total Operating Revenue. Refer to cells D52 and D54." sqref="D233" xr:uid="{4A76D36B-02BE-4E4B-A8F0-8F0DE0FE2016}"/>
    <dataValidation allowBlank="1" showInputMessage="1" showErrorMessage="1" prompt="Confirm that Net Patient Service Revenue less Provision for Bad Debts is less than or equal to Total Operating Revenue. Refer to cells E52 and E54." sqref="E233" xr:uid="{93E8CFCF-55DF-4524-9489-BAB009538528}"/>
    <dataValidation allowBlank="1" showInputMessage="1" showErrorMessage="1" prompt="Confirm that Net Patient Service Revenue less Provision for Bad Debts is less than or equal to Total Operating Revenue. Refer to cells F52 and F54." sqref="F233" xr:uid="{BB70C61D-4FCA-46C6-9602-F1116F38CC91}"/>
    <dataValidation allowBlank="1" showInputMessage="1" showErrorMessage="1" prompt="Confirm that Total Operating Revenue less Total Operating Expense plus Non-Operating Revenue less Non-Operating Expense plus Extraordinary Items &amp; Income Tax is equal to Net Income. Refer to cells C54, C63, C65, C66, C67, and C68." sqref="C234" xr:uid="{75176B1B-CB0E-41A2-AE5E-A87BFEDC7134}"/>
    <dataValidation allowBlank="1" showInputMessage="1" showErrorMessage="1" prompt="Confirm that Total Operating Revenue less Total Operating Expense plus Non-Operating Revenue less Non-Operating Expense plus Extraordinary Items &amp; Income Tax is equal to Net Income. Refer to cells D54, D63, D65, D66, D67, and D68." sqref="D234" xr:uid="{98C1E16F-9260-40B8-926A-8BCF1D055808}"/>
    <dataValidation allowBlank="1" showInputMessage="1" showErrorMessage="1" prompt="Confirm that Total Operating Revenue less Total Operating Expense plus Non-Operating Revenue less Non-Operating Expense plus Extraordinary Items &amp; Income Tax is equal to Net Income. Refer to cells E54, E63, E65, E66, E67, and E68." sqref="E234" xr:uid="{13081D8C-8A47-4124-930D-AD30797880CE}"/>
    <dataValidation allowBlank="1" showInputMessage="1" showErrorMessage="1" prompt="Confirm that Total Operating Revenue less Total Operating Expense plus Non-Operating Revenue less Non-Operating Expense plus Extraordinary Items &amp; Income Tax is equal to Net Income. Refer to cells F54, F63, F65, F66, F67, and F68." sqref="F234" xr:uid="{56E04123-4266-4BD2-97E9-B8B30192C1C2}"/>
    <dataValidation allowBlank="1" showInputMessage="1" showErrorMessage="1" prompt="Confirm that the sum of Salaries &amp; Wages, Employee Benefits, Contract Labor, Supplies &amp; Pharmaceuticals, Depreciation, Interest, and Bad Debt Expenses are less than or equal to Total Operating Expense. Refer to C55, C56, C57, C58, C59, C60, C61, and C63." sqref="C235" xr:uid="{8DEC3ADD-BA2B-4783-B948-6CF218040B77}"/>
    <dataValidation allowBlank="1" showInputMessage="1" showErrorMessage="1" prompt="Confirm that the sum of Salaries &amp; Wages, Employee Benefits, Contract Labor, Supplies &amp; Pharmaceuticals, Depreciation, Interest, and Bad Debt Expenses are less than or equal to Total Operating Expense. Refer to D55, D56, D57, D58, D59, D60, D61, and D63." sqref="D235" xr:uid="{8AD34458-2CB7-491F-B997-823C0F2B92DF}"/>
    <dataValidation allowBlank="1" showInputMessage="1" showErrorMessage="1" prompt="Confirm that the sum of Salaries &amp; Wages, Employee Benefits, Contract Labor, Supplies &amp; Pharmaceuticals, Depreciation, Interest, and Bad Debt Expenses are less than or equal to Total Operating Expense. Refer to E55, E56, E57, E58, E59, E60, E61, and E63." sqref="E235" xr:uid="{16279B5C-EFEA-4D83-9F85-3012996FC68C}"/>
    <dataValidation allowBlank="1" showInputMessage="1" showErrorMessage="1" prompt="Confirm that the sum of Salaries &amp; Wages, Employee Benefits, Contract Labor, Supplies &amp; Pharmaceuticals, Depreciation, Interest, and Bad Debt Expenses are less than or equal to Total Operating Expense. Refer to F55, F56, F57, F58, F59, F60, F61, and F63." sqref="F235" xr:uid="{3C02CBF7-D170-4108-B6FF-3203CE444EBC}"/>
    <dataValidation allowBlank="1" showInputMessage="1" showErrorMessage="1" prompt="Confirm that the sum of Cash &amp; Temporary Investments, Net Accounts Receivable, Due from Related Entities, and All Other Current Assets is less then Total Current Assets. Refer to C15, C18, C19, C20, and C21." sqref="C236" xr:uid="{3EC0DA6E-848A-490F-9A57-273ACB4349D9}"/>
    <dataValidation allowBlank="1" showInputMessage="1" showErrorMessage="1" prompt="Confirm that Total Currents Assets plus Limited Use or Designated Assets plus Net Property, Plant &amp; Equipment is less than or equal to Total Assets. Refer to C21, C25, C28, and C31." sqref="C237" xr:uid="{DFC47624-4040-464A-9507-EE1ACE11DF39}"/>
    <dataValidation allowBlank="1" showInputMessage="1" showErrorMessage="1" prompt="Confirm that Total Currents Assets plus Limited Use or Designated Assets plus Net Property, Plant &amp; Equipment is less than or equal to Total Assets. Refer to D21, D25, D28, and D31." sqref="D237" xr:uid="{5BE0ED81-944D-4646-A330-7E7185395762}"/>
    <dataValidation allowBlank="1" showInputMessage="1" showErrorMessage="1" prompt="Confirm that Total Currents Assets plus Limited Use or Designated Assets plus Net Property, Plant &amp; Equipment is less than or equal to Total Assets. Refer to E21, E25, E28, and E31." sqref="E237" xr:uid="{C7B6E5EA-92EA-4AC7-A695-EB217AA1FC64}"/>
    <dataValidation allowBlank="1" showInputMessage="1" showErrorMessage="1" prompt="Confirm that Total Currents Assets plus Limited Use or Designated Assets plus Net Property, Plant &amp; Equipment is less than or equal to Total Assets. Refer to F21, F25, F28, and F31." sqref="F237" xr:uid="{03076D9A-2159-4A68-98E5-903C3881BC6A}"/>
    <dataValidation allowBlank="1" showInputMessage="1" showErrorMessage="1" prompt="Confirm that Total Assets is equal to Total Liabilities plus Net Assets without Donor Restrictions plus Net Assets with Donor Restrictions. Refer to C31, C42, C43, and C44." sqref="C238" xr:uid="{B7C3C6A6-5237-4B1C-AA3F-5F30D8704F56}"/>
    <dataValidation allowBlank="1" showInputMessage="1" showErrorMessage="1" prompt="Confirm that Total Assets is equal to Total Liabilities plus Net Assets without Donor Restrictions plus Net Assets with Donor Restrictions. Refer to D31, D42, D43, and D44." sqref="D238" xr:uid="{3E86E2A7-B398-43B6-9426-FBB8E0E45FDC}"/>
    <dataValidation allowBlank="1" showInputMessage="1" showErrorMessage="1" prompt="Confirm that Total Assets is equal to Total Liabilities plus Net Assets without Donor Restrictions plus Net Assets with Donor Restrictions. Refer to E31, E42, E43, and E44." sqref="E238" xr:uid="{F93984CE-6616-4778-B774-7B2C89B42E92}"/>
    <dataValidation allowBlank="1" showInputMessage="1" showErrorMessage="1" prompt="Confirm that Total Assets is equal to Total Liabilities plus Net Assets without Donor Restrictions plus Net Assets with Donor Restrictions. Refer to F31, F42, F43, and F44." sqref="F238" xr:uid="{1EAE7883-0C08-4D9A-8E9A-4137044EFD02}"/>
    <dataValidation allowBlank="1" showInputMessage="1" showErrorMessage="1" prompt="Confirm that the sum of Accounts Payable, Accrued Expenses, and Current Portion of LT Debts and Leases is less than or equal to Total Current Liabilities. Refer to C32, C33, C34, and C37." sqref="C239" xr:uid="{BC0E6B48-73A0-4981-ABEF-D99F0765E6CE}"/>
    <dataValidation allowBlank="1" showInputMessage="1" showErrorMessage="1" prompt="Confirm that the sum of Accounts Payable, Accrued Expenses, and Current Portion of LT Debts and Leases is less than or equal to Total Current Liabilities. Refer to D32, D33, D34, and D37." sqref="D239" xr:uid="{1E2FAA0F-3B48-476B-A47E-EA521D7EA357}"/>
    <dataValidation allowBlank="1" showInputMessage="1" showErrorMessage="1" prompt="Confirm that the sum of Accounts Payable, Accrued Expenses, and Current Portion of LT Debts and Leases is less than or equal to Total Current Liabilities. Refer to E32, E33, E34, and E37." sqref="E239" xr:uid="{54869D93-6740-4F1D-9973-D3CAEF96E314}"/>
    <dataValidation allowBlank="1" showInputMessage="1" showErrorMessage="1" prompt="Confirm that the sum of Accounts Payable, Accrued Expenses, and Current Portion of LT Debts and Leases is less than or equal to Total Current Liabilities. Refer to F32, F33, F34, and F37." sqref="F239" xr:uid="{E361AA3F-BEDC-4F66-B2B1-8240EA104187}"/>
    <dataValidation allowBlank="1" showInputMessage="1" showErrorMessage="1" prompt="Confirm that Total Current Liabilities plus Long Term Debt and Leases is less than or equal to Total Liabilities. Refer to C37, C38, and C42." sqref="C240" xr:uid="{705D506A-07AA-4F5F-AB71-C6383F240FF7}"/>
    <dataValidation allowBlank="1" showInputMessage="1" showErrorMessage="1" prompt="Confirm that Total Current Liabilities plus Long Term Debt and Leases is less than or equal to Total Liabilities. Refer to D37, D38, and D42." sqref="D240" xr:uid="{99788DD5-D636-4A16-AEDF-2E0F41D436D7}"/>
    <dataValidation allowBlank="1" showInputMessage="1" showErrorMessage="1" prompt="Confirm that Total Current Liabilities plus Long Term Debt and Leases is less than or equal to Total Liabilities. Refer to E37, E38, and E42." sqref="E240" xr:uid="{42597E7A-81C3-4F19-9EA5-5624B1900152}"/>
    <dataValidation allowBlank="1" showInputMessage="1" showErrorMessage="1" prompt="Confirm that Total Current Liabilities plus Long Term Debt and Leases is less than or equal to Total Liabilities. Refer to F37, F38, and F42." sqref="F240" xr:uid="{C411EF88-3125-4832-9482-46B2EDB16E26}"/>
    <dataValidation allowBlank="1" showInputMessage="1" showErrorMessage="1" prompt="Confirm that Total Net Assets from Prior Year plus Net Income plus Unrecognized Gains/Losses plus Changes in Restricted Net Asset plus Other Changes in Fund Balance equals Total Net Assets of the Current Year. Refer to B240, C68, C69, C70, C71, and C45." sqref="C242" xr:uid="{1B7A681E-8C91-4944-87D7-864B38EF7185}"/>
    <dataValidation allowBlank="1" showInputMessage="1" showErrorMessage="1" prompt="Confirm that Total Net Assets from Prior Year plus Net Income plus Unrecognized Gains/Losses plus Changes in Restricted Net Asset plus Other Changes in Fund Balance equals Total Net Assets of the Current Year. Refer to B240, D68, D69, D70, D71, and D45." sqref="D242" xr:uid="{51D7A3D2-EBD9-4AF6-9FAA-64D88EBA3D3A}"/>
    <dataValidation allowBlank="1" showInputMessage="1" showErrorMessage="1" prompt="Confirm that Total Net Assets from Prior Year plus Net Income plus Unrecognized Gains/Losses plus Changes in Restricted Net Asset plus Other Changes in Fund Balance equals Total Net Assets of the Current Year. Refer to B240, E68, E69, E70, E71, and E45." sqref="E242" xr:uid="{0F0AB4DE-AE2D-4F76-AF6C-1BA28C4342A8}"/>
    <dataValidation allowBlank="1" showInputMessage="1" showErrorMessage="1" prompt="Confirm that Total Net Assets from Prior Year plus Net Income plus Unrecognized Gains/Losses plus Changes in Restricted Net Asset plus Other Changes in Fund Balance equals Total Net Assets of the Current Year. Refer to B240, F68, F69, F70, F71, and F45." sqref="F242" xr:uid="{09329028-E209-4B66-8B23-D91F93B6055B}"/>
    <dataValidation allowBlank="1" showInputMessage="1" showErrorMessage="1" prompt="Confirm that the sum of Cash &amp; Temporary Investments, Net Accounts Receivable, Due from Related Entities, and All Other Current Assets is less then Total Current Assets. Refer to D15, D18, D19, D20, and D21." sqref="D236" xr:uid="{DBBA37C2-173B-4946-93E0-A8B111B4532A}"/>
    <dataValidation allowBlank="1" showInputMessage="1" showErrorMessage="1" prompt="Confirm that the sum of Cash &amp; Temporary Investments, Net Accounts Receivable, Due from Related Entities, and All Other Current Assets is less then Total Current Assets. Refer to E15, E18, E19, E20, and E21." sqref="E236" xr:uid="{1166C377-CBFB-4934-AD41-9CE591A466A6}"/>
    <dataValidation allowBlank="1" showInputMessage="1" showErrorMessage="1" prompt="Confirm that the sum of Cash &amp; Temporary Investments, Net Accounts Receivable, Due from Related Entities, and All Other Current Assets is less then Total Current Assets. Refer to F15, F18, F19, F20, and F21." sqref="F236" xr:uid="{185DD8BF-16A3-4BF5-A88F-1C92D6516ABE}"/>
  </dataValidations>
  <printOptions horizontalCentered="1"/>
  <pageMargins left="0.7" right="0.7" top="0.75" bottom="0.75" header="0.3" footer="0.3"/>
  <pageSetup scale="76" fitToHeight="0" orientation="landscape" r:id="rId1"/>
  <headerFooter>
    <oddHeader>&amp;R&amp;"Times New Roman,Regular"&amp;9 4615.1 REV-1 - APPENDIX 9</oddHeader>
    <oddFooter>&amp;C&amp;"Times New Roman,Regular"&amp;9&amp;A - Page &amp;P</oddFooter>
  </headerFooter>
  <rowBreaks count="4" manualBreakCount="4">
    <brk id="47" max="16383" man="1"/>
    <brk id="73" max="16383" man="1"/>
    <brk id="111" max="16383" man="1"/>
    <brk id="212" max="16383" man="1"/>
  </rowBreaks>
  <drawing r:id="rId2"/>
  <tableParts count="8">
    <tablePart r:id="rId3"/>
    <tablePart r:id="rId4"/>
    <tablePart r:id="rId5"/>
    <tablePart r:id="rId6"/>
    <tablePart r:id="rId7"/>
    <tablePart r:id="rId8"/>
    <tablePart r:id="rId9"/>
    <tablePart r:id="rId10"/>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0BB6A-73D6-4D06-829F-AFD896640A24}">
  <sheetPr>
    <pageSetUpPr fitToPage="1"/>
  </sheetPr>
  <dimension ref="A1:O243"/>
  <sheetViews>
    <sheetView showGridLines="0" zoomScaleNormal="100" zoomScaleSheetLayoutView="100" zoomScalePageLayoutView="60" workbookViewId="0">
      <selection sqref="A1:F1"/>
    </sheetView>
  </sheetViews>
  <sheetFormatPr defaultColWidth="0" defaultRowHeight="12.75" customHeight="1" zeroHeight="1" x14ac:dyDescent="0.2"/>
  <cols>
    <col min="1" max="1" width="56.42578125" style="15" customWidth="1"/>
    <col min="2" max="2" width="22.140625" style="15" customWidth="1"/>
    <col min="3" max="6" width="20.5703125" style="15" customWidth="1"/>
    <col min="7" max="7" width="3.42578125" hidden="1" customWidth="1"/>
    <col min="8" max="8" width="13.42578125" hidden="1" customWidth="1"/>
    <col min="9" max="15" width="0" hidden="1" customWidth="1"/>
    <col min="16" max="16384" width="9.140625" hidden="1"/>
  </cols>
  <sheetData>
    <row r="1" spans="1:8" ht="14.25" customHeight="1" x14ac:dyDescent="0.2">
      <c r="A1" s="218" t="s">
        <v>132</v>
      </c>
      <c r="B1" s="218"/>
      <c r="C1" s="218"/>
      <c r="D1" s="218"/>
      <c r="E1" s="218"/>
      <c r="F1" s="218"/>
    </row>
    <row r="2" spans="1:8" ht="14.25" customHeight="1" thickBot="1" x14ac:dyDescent="0.25">
      <c r="A2" s="217" t="s">
        <v>133</v>
      </c>
      <c r="B2" s="217"/>
      <c r="C2" s="217"/>
      <c r="D2" s="217"/>
      <c r="E2" s="217"/>
      <c r="F2" s="217"/>
    </row>
    <row r="3" spans="1:8" s="12" customFormat="1" ht="33" customHeight="1" thickBot="1" x14ac:dyDescent="0.25">
      <c r="A3" s="239" t="s">
        <v>134</v>
      </c>
      <c r="B3" s="240"/>
      <c r="C3" s="240"/>
      <c r="D3" s="240"/>
      <c r="E3" s="240"/>
      <c r="F3" s="240"/>
      <c r="G3" s="11"/>
      <c r="H3" s="18"/>
    </row>
    <row r="4" spans="1:8" ht="14.25" customHeight="1" thickTop="1" x14ac:dyDescent="0.2">
      <c r="A4" s="221" t="s">
        <v>135</v>
      </c>
      <c r="B4" s="222"/>
      <c r="C4" s="222"/>
      <c r="D4" s="221" t="s">
        <v>136</v>
      </c>
      <c r="E4" s="222"/>
      <c r="F4" s="222"/>
      <c r="G4" s="1"/>
      <c r="H4" s="19"/>
    </row>
    <row r="5" spans="1:8" ht="14.25" customHeight="1" x14ac:dyDescent="0.2">
      <c r="A5" s="197" t="s">
        <v>137</v>
      </c>
      <c r="B5" s="197"/>
      <c r="C5" s="197"/>
      <c r="D5" s="183"/>
      <c r="E5" s="185">
        <v>1</v>
      </c>
      <c r="F5" s="39"/>
      <c r="G5" s="1"/>
      <c r="H5" s="20"/>
    </row>
    <row r="6" spans="1:8" ht="14.25" customHeight="1" x14ac:dyDescent="0.2">
      <c r="A6" s="214" t="s">
        <v>138</v>
      </c>
      <c r="B6" s="215"/>
      <c r="C6" s="215"/>
      <c r="D6" s="215"/>
      <c r="E6" s="215"/>
      <c r="F6" s="216"/>
      <c r="G6" s="1"/>
      <c r="H6" s="16"/>
    </row>
    <row r="7" spans="1:8" ht="25.5" customHeight="1" x14ac:dyDescent="0.2">
      <c r="A7" s="208" t="s">
        <v>139</v>
      </c>
      <c r="B7" s="209"/>
      <c r="C7" s="209"/>
      <c r="D7" s="209"/>
      <c r="E7" s="209"/>
      <c r="F7" s="210"/>
      <c r="G7" s="1"/>
    </row>
    <row r="8" spans="1:8" ht="14.25" customHeight="1" x14ac:dyDescent="0.2">
      <c r="A8" s="205" t="s">
        <v>140</v>
      </c>
      <c r="B8" s="206"/>
      <c r="C8" s="206"/>
      <c r="D8" s="206"/>
      <c r="E8" s="206"/>
      <c r="F8" s="207"/>
      <c r="G8" s="1"/>
    </row>
    <row r="9" spans="1:8" x14ac:dyDescent="0.2">
      <c r="A9" s="201" t="s">
        <v>312</v>
      </c>
      <c r="B9" s="202"/>
      <c r="C9" s="202"/>
      <c r="D9" s="202"/>
      <c r="E9" s="202"/>
      <c r="F9" s="203"/>
      <c r="G9" s="1"/>
      <c r="H9" s="1"/>
    </row>
    <row r="10" spans="1:8" ht="30.75" customHeight="1" x14ac:dyDescent="0.2">
      <c r="A10" s="198" t="s">
        <v>142</v>
      </c>
      <c r="B10" s="199"/>
      <c r="C10" s="199"/>
      <c r="D10" s="199"/>
      <c r="E10" s="199"/>
      <c r="F10" s="200"/>
      <c r="G10" s="1"/>
      <c r="H10" s="1"/>
    </row>
    <row r="11" spans="1:8" ht="14.25" customHeight="1" x14ac:dyDescent="0.2">
      <c r="A11" s="201" t="s">
        <v>313</v>
      </c>
      <c r="B11" s="202"/>
      <c r="C11" s="202"/>
      <c r="D11" s="202"/>
      <c r="E11" s="202"/>
      <c r="F11" s="203"/>
      <c r="G11" s="1"/>
      <c r="H11" s="1"/>
    </row>
    <row r="12" spans="1:8" ht="26.25" customHeight="1" x14ac:dyDescent="0.2">
      <c r="A12" s="198" t="s">
        <v>144</v>
      </c>
      <c r="B12" s="199"/>
      <c r="C12" s="199"/>
      <c r="D12" s="199"/>
      <c r="E12" s="199"/>
      <c r="F12" s="200"/>
      <c r="G12" s="1"/>
      <c r="H12" s="1"/>
    </row>
    <row r="13" spans="1:8" ht="28.5" customHeight="1" x14ac:dyDescent="0.2">
      <c r="A13" s="211" t="s">
        <v>145</v>
      </c>
      <c r="B13" s="212"/>
      <c r="C13" s="212"/>
      <c r="D13" s="212"/>
      <c r="E13" s="212"/>
      <c r="F13" s="213"/>
      <c r="G13" s="1"/>
      <c r="H13" s="1"/>
    </row>
    <row r="14" spans="1:8" ht="26.25" customHeight="1" x14ac:dyDescent="0.2">
      <c r="A14" s="143" t="s">
        <v>146</v>
      </c>
      <c r="B14" s="143"/>
      <c r="C14" s="144" t="str">
        <f>IF($E$5=1,"7th Month YTD","1st Qtr YTD")</f>
        <v>7th Month YTD</v>
      </c>
      <c r="D14" s="144" t="str">
        <f>IF($E$5=1,"8th Month YTD","2nd Qtr YTD")</f>
        <v>8th Month YTD</v>
      </c>
      <c r="E14" s="144" t="str">
        <f>IF($E$5=1,"9th Month YTD","3rd Qtr YTD")</f>
        <v>9th Month YTD</v>
      </c>
      <c r="F14" s="144" t="str">
        <f>IF($E$5=1,"Do not Use - Start New Spreadsheet","4th Qtr YTD")</f>
        <v>Do not Use - Start New Spreadsheet</v>
      </c>
      <c r="G14" s="1"/>
      <c r="H14" s="1"/>
    </row>
    <row r="15" spans="1:8" ht="14.25" customHeight="1" thickBot="1" x14ac:dyDescent="0.25">
      <c r="A15" s="68" t="s">
        <v>147</v>
      </c>
      <c r="B15" s="69" t="s">
        <v>14</v>
      </c>
      <c r="C15" s="69" t="s">
        <v>14</v>
      </c>
      <c r="D15" s="69" t="s">
        <v>14</v>
      </c>
      <c r="E15" s="69" t="s">
        <v>14</v>
      </c>
      <c r="F15" s="69" t="s">
        <v>14</v>
      </c>
      <c r="G15" s="1"/>
      <c r="H15" s="1"/>
    </row>
    <row r="16" spans="1:8" ht="14.25" customHeight="1" x14ac:dyDescent="0.2">
      <c r="A16" s="148" t="s">
        <v>148</v>
      </c>
      <c r="B16" s="70" t="s">
        <v>149</v>
      </c>
      <c r="C16" s="113"/>
      <c r="D16" s="113"/>
      <c r="E16" s="113"/>
      <c r="F16" s="113"/>
      <c r="G16" s="2"/>
    </row>
    <row r="17" spans="1:8" ht="14.25" customHeight="1" x14ac:dyDescent="0.2">
      <c r="A17" s="149" t="s">
        <v>150</v>
      </c>
      <c r="B17" s="71" t="s">
        <v>149</v>
      </c>
      <c r="C17" s="114"/>
      <c r="D17" s="114"/>
      <c r="E17" s="114"/>
      <c r="F17" s="114"/>
      <c r="G17" s="2"/>
    </row>
    <row r="18" spans="1:8" ht="14.25" customHeight="1" x14ac:dyDescent="0.2">
      <c r="A18" s="150" t="s">
        <v>151</v>
      </c>
      <c r="B18" s="71" t="s">
        <v>149</v>
      </c>
      <c r="C18" s="114"/>
      <c r="D18" s="114"/>
      <c r="E18" s="114"/>
      <c r="F18" s="114"/>
      <c r="G18" s="2"/>
    </row>
    <row r="19" spans="1:8" ht="14.25" customHeight="1" x14ac:dyDescent="0.2">
      <c r="A19" s="151" t="s">
        <v>152</v>
      </c>
      <c r="B19" s="72" t="s">
        <v>153</v>
      </c>
      <c r="C19" s="73">
        <f>SUM(C17:C18)</f>
        <v>0</v>
      </c>
      <c r="D19" s="73">
        <f>SUM(D17:D18)</f>
        <v>0</v>
      </c>
      <c r="E19" s="73">
        <f>SUM(E17:E18)</f>
        <v>0</v>
      </c>
      <c r="F19" s="73">
        <f>SUM(F17:F18)</f>
        <v>0</v>
      </c>
      <c r="G19" s="2"/>
      <c r="H19" s="2"/>
    </row>
    <row r="20" spans="1:8" ht="14.25" customHeight="1" x14ac:dyDescent="0.2">
      <c r="A20" s="149" t="s">
        <v>13</v>
      </c>
      <c r="B20" s="71" t="s">
        <v>149</v>
      </c>
      <c r="C20" s="115"/>
      <c r="D20" s="115"/>
      <c r="E20" s="115"/>
      <c r="F20" s="115"/>
      <c r="G20" s="2"/>
      <c r="H20" s="2"/>
    </row>
    <row r="21" spans="1:8" ht="14.25" customHeight="1" x14ac:dyDescent="0.2">
      <c r="A21" s="149" t="s">
        <v>15</v>
      </c>
      <c r="B21" s="71" t="s">
        <v>149</v>
      </c>
      <c r="C21" s="114"/>
      <c r="D21" s="114"/>
      <c r="E21" s="114"/>
      <c r="F21" s="114"/>
    </row>
    <row r="22" spans="1:8" ht="14.25" customHeight="1" x14ac:dyDescent="0.2">
      <c r="A22" s="151" t="s">
        <v>154</v>
      </c>
      <c r="B22" s="72" t="s">
        <v>153</v>
      </c>
      <c r="C22" s="74">
        <f>+C16+C19+C20+C21</f>
        <v>0</v>
      </c>
      <c r="D22" s="74">
        <f>+D16+D19+D20+D21</f>
        <v>0</v>
      </c>
      <c r="E22" s="74">
        <f>+E16+E19+E20+E21</f>
        <v>0</v>
      </c>
      <c r="F22" s="74">
        <f>+F16+F19+F20+F21</f>
        <v>0</v>
      </c>
    </row>
    <row r="23" spans="1:8" ht="14.25" customHeight="1" x14ac:dyDescent="0.2">
      <c r="A23" s="149" t="s">
        <v>19</v>
      </c>
      <c r="B23" s="71" t="s">
        <v>149</v>
      </c>
      <c r="C23" s="114"/>
      <c r="D23" s="114"/>
      <c r="E23" s="114"/>
      <c r="F23" s="114"/>
    </row>
    <row r="24" spans="1:8" ht="14.25" customHeight="1" x14ac:dyDescent="0.2">
      <c r="A24" s="150" t="s">
        <v>155</v>
      </c>
      <c r="B24" s="71" t="s">
        <v>149</v>
      </c>
      <c r="C24" s="114"/>
      <c r="D24" s="114"/>
      <c r="E24" s="114"/>
      <c r="F24" s="114"/>
    </row>
    <row r="25" spans="1:8" ht="14.25" customHeight="1" x14ac:dyDescent="0.2">
      <c r="A25" s="149" t="s">
        <v>21</v>
      </c>
      <c r="B25" s="71" t="s">
        <v>149</v>
      </c>
      <c r="C25" s="114"/>
      <c r="D25" s="114"/>
      <c r="E25" s="114"/>
      <c r="F25" s="114"/>
    </row>
    <row r="26" spans="1:8" ht="14.25" customHeight="1" x14ac:dyDescent="0.2">
      <c r="A26" s="149" t="s">
        <v>156</v>
      </c>
      <c r="B26" s="71"/>
      <c r="C26" s="114"/>
      <c r="D26" s="114"/>
      <c r="E26" s="114"/>
      <c r="F26" s="114"/>
    </row>
    <row r="27" spans="1:8" ht="14.25" customHeight="1" x14ac:dyDescent="0.2">
      <c r="A27" s="149" t="s">
        <v>157</v>
      </c>
      <c r="B27" s="71" t="s">
        <v>149</v>
      </c>
      <c r="C27" s="114"/>
      <c r="D27" s="114"/>
      <c r="E27" s="114"/>
      <c r="F27" s="114"/>
    </row>
    <row r="28" spans="1:8" ht="14.25" customHeight="1" x14ac:dyDescent="0.2">
      <c r="A28" s="149" t="s">
        <v>158</v>
      </c>
      <c r="B28" s="71" t="s">
        <v>149</v>
      </c>
      <c r="C28" s="114"/>
      <c r="D28" s="114"/>
      <c r="E28" s="114"/>
      <c r="F28" s="114"/>
      <c r="G28" s="2"/>
      <c r="H28" s="2"/>
    </row>
    <row r="29" spans="1:8" ht="14.25" customHeight="1" x14ac:dyDescent="0.2">
      <c r="A29" s="151" t="s">
        <v>159</v>
      </c>
      <c r="B29" s="72" t="s">
        <v>153</v>
      </c>
      <c r="C29" s="74">
        <f>+C27+C28</f>
        <v>0</v>
      </c>
      <c r="D29" s="74">
        <f t="shared" ref="D29:F29" si="0">+D27+D28</f>
        <v>0</v>
      </c>
      <c r="E29" s="74">
        <f t="shared" si="0"/>
        <v>0</v>
      </c>
      <c r="F29" s="74">
        <f t="shared" si="0"/>
        <v>0</v>
      </c>
    </row>
    <row r="30" spans="1:8" ht="14.25" customHeight="1" x14ac:dyDescent="0.2">
      <c r="A30" s="152" t="s">
        <v>160</v>
      </c>
      <c r="B30" s="71" t="s">
        <v>149</v>
      </c>
      <c r="C30" s="114"/>
      <c r="D30" s="114"/>
      <c r="E30" s="114"/>
      <c r="F30" s="114"/>
    </row>
    <row r="31" spans="1:8" ht="14.25" customHeight="1" x14ac:dyDescent="0.2">
      <c r="A31" s="149" t="s">
        <v>89</v>
      </c>
      <c r="B31" s="71" t="s">
        <v>149</v>
      </c>
      <c r="C31" s="114"/>
      <c r="D31" s="114"/>
      <c r="E31" s="114"/>
      <c r="F31" s="114"/>
    </row>
    <row r="32" spans="1:8" ht="14.25" customHeight="1" x14ac:dyDescent="0.2">
      <c r="A32" s="151" t="s">
        <v>161</v>
      </c>
      <c r="B32" s="72" t="s">
        <v>153</v>
      </c>
      <c r="C32" s="74">
        <f>+C22+C23+C24+C25+C26+C29+C30+C31</f>
        <v>0</v>
      </c>
      <c r="D32" s="74">
        <f t="shared" ref="D32:F32" si="1">+D22+D23+D24+D25+D26+D29+D30+D31</f>
        <v>0</v>
      </c>
      <c r="E32" s="74">
        <f t="shared" si="1"/>
        <v>0</v>
      </c>
      <c r="F32" s="74">
        <f t="shared" si="1"/>
        <v>0</v>
      </c>
      <c r="G32" s="2"/>
    </row>
    <row r="33" spans="1:8" ht="14.25" customHeight="1" x14ac:dyDescent="0.2">
      <c r="A33" s="149" t="s">
        <v>26</v>
      </c>
      <c r="B33" s="71" t="s">
        <v>149</v>
      </c>
      <c r="C33" s="114"/>
      <c r="D33" s="114"/>
      <c r="E33" s="114"/>
      <c r="F33" s="114"/>
    </row>
    <row r="34" spans="1:8" ht="14.25" customHeight="1" x14ac:dyDescent="0.2">
      <c r="A34" s="149" t="s">
        <v>28</v>
      </c>
      <c r="B34" s="71" t="s">
        <v>149</v>
      </c>
      <c r="C34" s="114"/>
      <c r="D34" s="114"/>
      <c r="E34" s="114"/>
      <c r="F34" s="114"/>
    </row>
    <row r="35" spans="1:8" ht="14.25" customHeight="1" x14ac:dyDescent="0.2">
      <c r="A35" s="150" t="s">
        <v>162</v>
      </c>
      <c r="B35" s="71" t="s">
        <v>149</v>
      </c>
      <c r="C35" s="114"/>
      <c r="D35" s="114"/>
      <c r="E35" s="114"/>
      <c r="F35" s="114"/>
    </row>
    <row r="36" spans="1:8" ht="14.25" customHeight="1" x14ac:dyDescent="0.2">
      <c r="A36" s="149" t="s">
        <v>30</v>
      </c>
      <c r="B36" s="71" t="s">
        <v>149</v>
      </c>
      <c r="C36" s="114"/>
      <c r="D36" s="114"/>
      <c r="E36" s="114"/>
      <c r="F36" s="114"/>
    </row>
    <row r="37" spans="1:8" ht="14.25" customHeight="1" x14ac:dyDescent="0.2">
      <c r="A37" s="149" t="s">
        <v>33</v>
      </c>
      <c r="B37" s="71" t="s">
        <v>149</v>
      </c>
      <c r="C37" s="114"/>
      <c r="D37" s="114"/>
      <c r="E37" s="114"/>
      <c r="F37" s="114"/>
    </row>
    <row r="38" spans="1:8" ht="14.25" customHeight="1" x14ac:dyDescent="0.2">
      <c r="A38" s="151" t="s">
        <v>163</v>
      </c>
      <c r="B38" s="72" t="s">
        <v>153</v>
      </c>
      <c r="C38" s="73">
        <f>SUM(C33:C37)</f>
        <v>0</v>
      </c>
      <c r="D38" s="73">
        <f>SUM(D33:D37)</f>
        <v>0</v>
      </c>
      <c r="E38" s="73">
        <f>SUM(E33:E37)</f>
        <v>0</v>
      </c>
      <c r="F38" s="73">
        <f>SUM(F33:F37)</f>
        <v>0</v>
      </c>
    </row>
    <row r="39" spans="1:8" ht="14.25" customHeight="1" x14ac:dyDescent="0.2">
      <c r="A39" s="149" t="s">
        <v>97</v>
      </c>
      <c r="B39" s="71" t="s">
        <v>149</v>
      </c>
      <c r="C39" s="114"/>
      <c r="D39" s="114"/>
      <c r="E39" s="114"/>
      <c r="F39" s="114"/>
    </row>
    <row r="40" spans="1:8" ht="14.25" customHeight="1" x14ac:dyDescent="0.2">
      <c r="A40" s="153" t="s">
        <v>164</v>
      </c>
      <c r="B40" s="71" t="s">
        <v>149</v>
      </c>
      <c r="C40" s="114"/>
      <c r="D40" s="114"/>
      <c r="E40" s="114"/>
      <c r="F40" s="114"/>
    </row>
    <row r="41" spans="1:8" ht="14.25" customHeight="1" x14ac:dyDescent="0.2">
      <c r="A41" s="149" t="s">
        <v>99</v>
      </c>
      <c r="B41" s="71" t="s">
        <v>149</v>
      </c>
      <c r="C41" s="114"/>
      <c r="D41" s="114"/>
      <c r="E41" s="114"/>
      <c r="F41" s="114"/>
    </row>
    <row r="42" spans="1:8" ht="14.25" customHeight="1" x14ac:dyDescent="0.2">
      <c r="A42" s="151" t="s">
        <v>165</v>
      </c>
      <c r="B42" s="72" t="s">
        <v>153</v>
      </c>
      <c r="C42" s="73">
        <f>SUM(C39:C41)</f>
        <v>0</v>
      </c>
      <c r="D42" s="73">
        <f>SUM(D39:D41)</f>
        <v>0</v>
      </c>
      <c r="E42" s="73">
        <f>SUM(E39:E41)</f>
        <v>0</v>
      </c>
      <c r="F42" s="73">
        <f>SUM(F39:F41)</f>
        <v>0</v>
      </c>
    </row>
    <row r="43" spans="1:8" ht="14.25" customHeight="1" x14ac:dyDescent="0.2">
      <c r="A43" s="151" t="s">
        <v>166</v>
      </c>
      <c r="B43" s="72" t="s">
        <v>153</v>
      </c>
      <c r="C43" s="74">
        <f>+C38+C42</f>
        <v>0</v>
      </c>
      <c r="D43" s="74">
        <f>+D38+D42</f>
        <v>0</v>
      </c>
      <c r="E43" s="74">
        <f>+E38+E42</f>
        <v>0</v>
      </c>
      <c r="F43" s="74">
        <f>+F38+F42</f>
        <v>0</v>
      </c>
      <c r="G43" s="2"/>
    </row>
    <row r="44" spans="1:8" ht="14.25" customHeight="1" x14ac:dyDescent="0.2">
      <c r="A44" s="150" t="s">
        <v>167</v>
      </c>
      <c r="B44" s="71" t="s">
        <v>149</v>
      </c>
      <c r="C44" s="114"/>
      <c r="D44" s="114"/>
      <c r="E44" s="114"/>
      <c r="F44" s="114"/>
      <c r="G44" s="2"/>
      <c r="H44" s="2"/>
    </row>
    <row r="45" spans="1:8" ht="14.25" customHeight="1" x14ac:dyDescent="0.2">
      <c r="A45" s="149" t="s">
        <v>168</v>
      </c>
      <c r="B45" s="71" t="s">
        <v>149</v>
      </c>
      <c r="C45" s="114"/>
      <c r="D45" s="114"/>
      <c r="E45" s="114"/>
      <c r="F45" s="114"/>
      <c r="G45" s="3"/>
    </row>
    <row r="46" spans="1:8" ht="14.25" customHeight="1" x14ac:dyDescent="0.2">
      <c r="A46" s="151" t="s">
        <v>169</v>
      </c>
      <c r="B46" s="72" t="s">
        <v>153</v>
      </c>
      <c r="C46" s="73">
        <f>SUM(C44:C45)</f>
        <v>0</v>
      </c>
      <c r="D46" s="73">
        <f>SUM(D44:D45)</f>
        <v>0</v>
      </c>
      <c r="E46" s="73">
        <f>SUM(E44:E45)</f>
        <v>0</v>
      </c>
      <c r="F46" s="73">
        <f>SUM(F44:F45)</f>
        <v>0</v>
      </c>
      <c r="G46" s="3"/>
    </row>
    <row r="47" spans="1:8" ht="14.25" customHeight="1" x14ac:dyDescent="0.2">
      <c r="A47" s="151" t="s">
        <v>170</v>
      </c>
      <c r="B47" s="72" t="s">
        <v>153</v>
      </c>
      <c r="C47" s="74">
        <f>+C43+C46</f>
        <v>0</v>
      </c>
      <c r="D47" s="74">
        <f>+D43+D46</f>
        <v>0</v>
      </c>
      <c r="E47" s="74">
        <f>+E43+E46</f>
        <v>0</v>
      </c>
      <c r="F47" s="74">
        <f>+F43+F46</f>
        <v>0</v>
      </c>
      <c r="G47" s="2"/>
    </row>
    <row r="48" spans="1:8" ht="14.25" customHeight="1" x14ac:dyDescent="0.2">
      <c r="A48" s="75" t="s">
        <v>171</v>
      </c>
      <c r="B48" s="69" t="s">
        <v>14</v>
      </c>
      <c r="C48" s="69" t="s">
        <v>14</v>
      </c>
      <c r="D48" s="69" t="s">
        <v>14</v>
      </c>
      <c r="E48" s="69" t="s">
        <v>14</v>
      </c>
      <c r="F48" s="69" t="s">
        <v>14</v>
      </c>
    </row>
    <row r="49" spans="1:8" s="12" customFormat="1" ht="14.25" customHeight="1" x14ac:dyDescent="0.2">
      <c r="A49" s="155" t="s">
        <v>172</v>
      </c>
      <c r="B49" s="76" t="s">
        <v>149</v>
      </c>
      <c r="C49" s="116"/>
      <c r="D49" s="116"/>
      <c r="E49" s="116"/>
      <c r="F49" s="116"/>
    </row>
    <row r="50" spans="1:8" s="12" customFormat="1" ht="14.25" customHeight="1" x14ac:dyDescent="0.2">
      <c r="A50" s="155" t="s">
        <v>173</v>
      </c>
      <c r="B50" s="76" t="s">
        <v>149</v>
      </c>
      <c r="C50" s="116"/>
      <c r="D50" s="116"/>
      <c r="E50" s="116"/>
      <c r="F50" s="116"/>
    </row>
    <row r="51" spans="1:8" ht="14.25" customHeight="1" x14ac:dyDescent="0.2">
      <c r="A51" s="167" t="s">
        <v>174</v>
      </c>
      <c r="B51" s="77" t="s">
        <v>153</v>
      </c>
      <c r="C51" s="73">
        <f>SUM(C49:C50)</f>
        <v>0</v>
      </c>
      <c r="D51" s="73">
        <f t="shared" ref="D51:F51" si="2">SUM(D49:D50)</f>
        <v>0</v>
      </c>
      <c r="E51" s="73">
        <f t="shared" si="2"/>
        <v>0</v>
      </c>
      <c r="F51" s="73">
        <f t="shared" si="2"/>
        <v>0</v>
      </c>
      <c r="G51" s="3"/>
    </row>
    <row r="52" spans="1:8" ht="14.25" customHeight="1" x14ac:dyDescent="0.2">
      <c r="A52" s="152" t="s">
        <v>106</v>
      </c>
      <c r="B52" s="78" t="s">
        <v>149</v>
      </c>
      <c r="C52" s="114"/>
      <c r="D52" s="114"/>
      <c r="E52" s="114"/>
      <c r="F52" s="114"/>
      <c r="G52" s="3"/>
    </row>
    <row r="53" spans="1:8" ht="14.25" customHeight="1" x14ac:dyDescent="0.2">
      <c r="A53" s="167" t="s">
        <v>175</v>
      </c>
      <c r="B53" s="77" t="s">
        <v>153</v>
      </c>
      <c r="C53" s="73">
        <f>SUM(C51:C52)</f>
        <v>0</v>
      </c>
      <c r="D53" s="73">
        <f t="shared" ref="D53:F53" si="3">SUM(D51:D52)</f>
        <v>0</v>
      </c>
      <c r="E53" s="73">
        <f t="shared" si="3"/>
        <v>0</v>
      </c>
      <c r="F53" s="73">
        <f t="shared" si="3"/>
        <v>0</v>
      </c>
      <c r="G53" s="3"/>
    </row>
    <row r="54" spans="1:8" ht="14.25" customHeight="1" x14ac:dyDescent="0.2">
      <c r="A54" s="152" t="s">
        <v>176</v>
      </c>
      <c r="B54" s="78" t="s">
        <v>149</v>
      </c>
      <c r="C54" s="114"/>
      <c r="D54" s="114"/>
      <c r="E54" s="114"/>
      <c r="F54" s="114"/>
      <c r="G54" s="3"/>
    </row>
    <row r="55" spans="1:8" ht="14.25" customHeight="1" x14ac:dyDescent="0.2">
      <c r="A55" s="154" t="s">
        <v>111</v>
      </c>
      <c r="B55" s="77" t="s">
        <v>153</v>
      </c>
      <c r="C55" s="73">
        <f>SUM(C53:C54)</f>
        <v>0</v>
      </c>
      <c r="D55" s="73">
        <f t="shared" ref="D55:F55" si="4">SUM(D53:D54)</f>
        <v>0</v>
      </c>
      <c r="E55" s="73">
        <f t="shared" si="4"/>
        <v>0</v>
      </c>
      <c r="F55" s="73">
        <f t="shared" si="4"/>
        <v>0</v>
      </c>
      <c r="G55" s="3"/>
    </row>
    <row r="56" spans="1:8" ht="14.25" customHeight="1" x14ac:dyDescent="0.2">
      <c r="A56" s="150" t="s">
        <v>177</v>
      </c>
      <c r="B56" s="79" t="s">
        <v>149</v>
      </c>
      <c r="C56" s="114"/>
      <c r="D56" s="114"/>
      <c r="E56" s="114"/>
      <c r="F56" s="114"/>
    </row>
    <row r="57" spans="1:8" ht="14.25" customHeight="1" x14ac:dyDescent="0.2">
      <c r="A57" s="150" t="s">
        <v>46</v>
      </c>
      <c r="B57" s="79" t="s">
        <v>149</v>
      </c>
      <c r="C57" s="114"/>
      <c r="D57" s="114"/>
      <c r="E57" s="114"/>
      <c r="F57" s="114"/>
      <c r="G57" s="3"/>
    </row>
    <row r="58" spans="1:8" ht="14.25" customHeight="1" x14ac:dyDescent="0.2">
      <c r="A58" s="150" t="s">
        <v>47</v>
      </c>
      <c r="B58" s="79" t="s">
        <v>149</v>
      </c>
      <c r="C58" s="114"/>
      <c r="D58" s="114"/>
      <c r="E58" s="114"/>
      <c r="F58" s="114"/>
      <c r="G58" s="3"/>
    </row>
    <row r="59" spans="1:8" ht="14.25" customHeight="1" x14ac:dyDescent="0.2">
      <c r="A59" s="150" t="s">
        <v>49</v>
      </c>
      <c r="B59" s="79" t="s">
        <v>149</v>
      </c>
      <c r="C59" s="114"/>
      <c r="D59" s="114"/>
      <c r="E59" s="114"/>
      <c r="F59" s="114"/>
    </row>
    <row r="60" spans="1:8" ht="14.25" customHeight="1" x14ac:dyDescent="0.2">
      <c r="A60" s="150" t="s">
        <v>178</v>
      </c>
      <c r="B60" s="79" t="s">
        <v>149</v>
      </c>
      <c r="C60" s="114"/>
      <c r="D60" s="114"/>
      <c r="E60" s="114"/>
      <c r="F60" s="114"/>
    </row>
    <row r="61" spans="1:8" ht="14.25" customHeight="1" x14ac:dyDescent="0.2">
      <c r="A61" s="150" t="s">
        <v>52</v>
      </c>
      <c r="B61" s="79" t="s">
        <v>149</v>
      </c>
      <c r="C61" s="114"/>
      <c r="D61" s="114"/>
      <c r="E61" s="114"/>
      <c r="F61" s="114"/>
    </row>
    <row r="62" spans="1:8" ht="14.25" customHeight="1" x14ac:dyDescent="0.2">
      <c r="A62" s="150" t="s">
        <v>179</v>
      </c>
      <c r="B62" s="79" t="s">
        <v>149</v>
      </c>
      <c r="C62" s="114"/>
      <c r="D62" s="114"/>
      <c r="E62" s="114"/>
      <c r="F62" s="114"/>
      <c r="G62" s="3"/>
    </row>
    <row r="63" spans="1:8" ht="14.25" customHeight="1" x14ac:dyDescent="0.2">
      <c r="A63" s="150" t="s">
        <v>55</v>
      </c>
      <c r="B63" s="79" t="s">
        <v>149</v>
      </c>
      <c r="C63" s="114"/>
      <c r="D63" s="114"/>
      <c r="E63" s="114"/>
      <c r="F63" s="114"/>
      <c r="G63" s="3"/>
    </row>
    <row r="64" spans="1:8" ht="14.25" customHeight="1" x14ac:dyDescent="0.2">
      <c r="A64" s="154" t="s">
        <v>180</v>
      </c>
      <c r="B64" s="77" t="s">
        <v>153</v>
      </c>
      <c r="C64" s="73">
        <f>SUM(C56:C63)</f>
        <v>0</v>
      </c>
      <c r="D64" s="73">
        <f>SUM(D56:D63)</f>
        <v>0</v>
      </c>
      <c r="E64" s="73">
        <f>SUM(E56:E63)</f>
        <v>0</v>
      </c>
      <c r="F64" s="73">
        <f>SUM(F56:F63)</f>
        <v>0</v>
      </c>
      <c r="H64" s="3"/>
    </row>
    <row r="65" spans="1:8" ht="14.25" customHeight="1" x14ac:dyDescent="0.2">
      <c r="A65" s="154" t="s">
        <v>181</v>
      </c>
      <c r="B65" s="77" t="s">
        <v>153</v>
      </c>
      <c r="C65" s="73">
        <f>+C55-C64</f>
        <v>0</v>
      </c>
      <c r="D65" s="73">
        <f>+D55-D64</f>
        <v>0</v>
      </c>
      <c r="E65" s="73">
        <f>+E55-E64</f>
        <v>0</v>
      </c>
      <c r="F65" s="73">
        <f>+F55-F64</f>
        <v>0</v>
      </c>
      <c r="H65" s="3"/>
    </row>
    <row r="66" spans="1:8" ht="14.25" customHeight="1" x14ac:dyDescent="0.2">
      <c r="A66" s="150" t="s">
        <v>182</v>
      </c>
      <c r="B66" s="79" t="s">
        <v>149</v>
      </c>
      <c r="C66" s="114"/>
      <c r="D66" s="114"/>
      <c r="E66" s="114"/>
      <c r="F66" s="114"/>
    </row>
    <row r="67" spans="1:8" ht="14.25" customHeight="1" x14ac:dyDescent="0.2">
      <c r="A67" s="150" t="s">
        <v>183</v>
      </c>
      <c r="B67" s="79" t="s">
        <v>149</v>
      </c>
      <c r="C67" s="114"/>
      <c r="D67" s="114"/>
      <c r="E67" s="114"/>
      <c r="F67" s="114"/>
    </row>
    <row r="68" spans="1:8" ht="14.25" customHeight="1" x14ac:dyDescent="0.2">
      <c r="A68" s="150" t="s">
        <v>124</v>
      </c>
      <c r="B68" s="79" t="s">
        <v>149</v>
      </c>
      <c r="C68" s="114"/>
      <c r="D68" s="114"/>
      <c r="E68" s="114"/>
      <c r="F68" s="114"/>
      <c r="G68" s="3"/>
    </row>
    <row r="69" spans="1:8" ht="14.25" customHeight="1" x14ac:dyDescent="0.2">
      <c r="A69" s="154" t="s">
        <v>126</v>
      </c>
      <c r="B69" s="77" t="s">
        <v>153</v>
      </c>
      <c r="C69" s="73">
        <f>SUM(C65:C68)</f>
        <v>0</v>
      </c>
      <c r="D69" s="73">
        <f>SUM(D65:D68)</f>
        <v>0</v>
      </c>
      <c r="E69" s="73">
        <f>SUM(E65:E68)</f>
        <v>0</v>
      </c>
      <c r="F69" s="73">
        <f>SUM(F65:F68)</f>
        <v>0</v>
      </c>
    </row>
    <row r="70" spans="1:8" ht="14.25" customHeight="1" x14ac:dyDescent="0.2">
      <c r="A70" s="150" t="s">
        <v>63</v>
      </c>
      <c r="B70" s="79" t="s">
        <v>149</v>
      </c>
      <c r="C70" s="117"/>
      <c r="D70" s="117"/>
      <c r="E70" s="117"/>
      <c r="F70" s="117"/>
    </row>
    <row r="71" spans="1:8" ht="14.25" customHeight="1" x14ac:dyDescent="0.2">
      <c r="A71" s="152" t="s">
        <v>65</v>
      </c>
      <c r="B71" s="78" t="s">
        <v>149</v>
      </c>
      <c r="C71" s="117"/>
      <c r="D71" s="117"/>
      <c r="E71" s="117"/>
      <c r="F71" s="117"/>
    </row>
    <row r="72" spans="1:8" ht="14.25" customHeight="1" x14ac:dyDescent="0.2">
      <c r="A72" s="150" t="s">
        <v>184</v>
      </c>
      <c r="B72" s="79" t="s">
        <v>149</v>
      </c>
      <c r="C72" s="117"/>
      <c r="D72" s="117"/>
      <c r="E72" s="117"/>
      <c r="F72" s="117"/>
    </row>
    <row r="73" spans="1:8" ht="14.25" customHeight="1" x14ac:dyDescent="0.2">
      <c r="A73" s="154" t="s">
        <v>185</v>
      </c>
      <c r="B73" s="77" t="s">
        <v>153</v>
      </c>
      <c r="C73" s="80">
        <f>SUM(C69:C72)</f>
        <v>0</v>
      </c>
      <c r="D73" s="80">
        <f>SUM(D69:D72)</f>
        <v>0</v>
      </c>
      <c r="E73" s="80">
        <f>SUM(E69:E72)</f>
        <v>0</v>
      </c>
      <c r="F73" s="80">
        <f>SUM(F69:F72)</f>
        <v>0</v>
      </c>
    </row>
    <row r="74" spans="1:8" ht="14.25" customHeight="1" x14ac:dyDescent="0.2">
      <c r="A74" s="81" t="s">
        <v>186</v>
      </c>
      <c r="B74" s="82" t="s">
        <v>153</v>
      </c>
      <c r="C74" s="69" t="s">
        <v>14</v>
      </c>
      <c r="D74" s="69" t="s">
        <v>14</v>
      </c>
      <c r="E74" s="69" t="s">
        <v>14</v>
      </c>
      <c r="F74" s="69" t="s">
        <v>14</v>
      </c>
    </row>
    <row r="75" spans="1:8" ht="14.25" customHeight="1" x14ac:dyDescent="0.2">
      <c r="A75" s="150" t="s">
        <v>187</v>
      </c>
      <c r="B75" s="83" t="s">
        <v>149</v>
      </c>
      <c r="C75" s="114"/>
      <c r="D75" s="114"/>
      <c r="E75" s="114"/>
      <c r="F75" s="114"/>
    </row>
    <row r="76" spans="1:8" ht="14.25" customHeight="1" x14ac:dyDescent="0.2">
      <c r="A76" s="150" t="s">
        <v>188</v>
      </c>
      <c r="B76" s="83" t="s">
        <v>153</v>
      </c>
      <c r="C76" s="147">
        <f>C26</f>
        <v>0</v>
      </c>
      <c r="D76" s="147">
        <f t="shared" ref="D76:F76" si="5">D26</f>
        <v>0</v>
      </c>
      <c r="E76" s="147">
        <f t="shared" si="5"/>
        <v>0</v>
      </c>
      <c r="F76" s="147">
        <f t="shared" si="5"/>
        <v>0</v>
      </c>
    </row>
    <row r="77" spans="1:8" ht="14.25" customHeight="1" x14ac:dyDescent="0.2">
      <c r="A77" s="81" t="s">
        <v>189</v>
      </c>
      <c r="B77" s="82" t="s">
        <v>153</v>
      </c>
      <c r="C77" s="69" t="s">
        <v>14</v>
      </c>
      <c r="D77" s="69" t="s">
        <v>14</v>
      </c>
      <c r="E77" s="69" t="s">
        <v>14</v>
      </c>
      <c r="F77" s="69" t="s">
        <v>14</v>
      </c>
    </row>
    <row r="78" spans="1:8" ht="14.25" customHeight="1" x14ac:dyDescent="0.2">
      <c r="A78" s="158" t="s">
        <v>190</v>
      </c>
      <c r="B78" s="83" t="s">
        <v>149</v>
      </c>
      <c r="C78" s="114"/>
      <c r="D78" s="114"/>
      <c r="E78" s="114"/>
      <c r="F78" s="114"/>
    </row>
    <row r="79" spans="1:8" ht="14.25" customHeight="1" x14ac:dyDescent="0.2">
      <c r="A79" s="84" t="s">
        <v>191</v>
      </c>
      <c r="B79" s="85" t="s">
        <v>153</v>
      </c>
      <c r="C79" s="69" t="s">
        <v>14</v>
      </c>
      <c r="D79" s="69" t="s">
        <v>14</v>
      </c>
      <c r="E79" s="69" t="s">
        <v>14</v>
      </c>
      <c r="F79" s="69" t="s">
        <v>14</v>
      </c>
    </row>
    <row r="80" spans="1:8" ht="14.25" customHeight="1" x14ac:dyDescent="0.2">
      <c r="A80" s="157" t="s">
        <v>192</v>
      </c>
      <c r="B80" s="86" t="s">
        <v>153</v>
      </c>
      <c r="C80" s="87" t="s">
        <v>14</v>
      </c>
      <c r="D80" s="87" t="s">
        <v>14</v>
      </c>
      <c r="E80" s="87" t="s">
        <v>14</v>
      </c>
      <c r="F80" s="87" t="s">
        <v>14</v>
      </c>
    </row>
    <row r="81" spans="1:14" ht="14.25" customHeight="1" x14ac:dyDescent="0.2">
      <c r="A81" s="156" t="s">
        <v>193</v>
      </c>
      <c r="B81" s="86" t="s">
        <v>194</v>
      </c>
      <c r="C81" s="118" t="s">
        <v>195</v>
      </c>
      <c r="D81" s="118" t="s">
        <v>195</v>
      </c>
      <c r="E81" s="118" t="s">
        <v>195</v>
      </c>
      <c r="F81" s="136" t="s">
        <v>195</v>
      </c>
    </row>
    <row r="82" spans="1:14" ht="14.25" customHeight="1" x14ac:dyDescent="0.2">
      <c r="A82" s="156" t="s">
        <v>196</v>
      </c>
      <c r="B82" s="86" t="s">
        <v>194</v>
      </c>
      <c r="C82" s="119"/>
      <c r="D82" s="119"/>
      <c r="E82" s="119"/>
      <c r="F82" s="119"/>
    </row>
    <row r="83" spans="1:14" ht="14.25" customHeight="1" x14ac:dyDescent="0.2">
      <c r="A83" s="156" t="s">
        <v>197</v>
      </c>
      <c r="B83" s="86" t="s">
        <v>194</v>
      </c>
      <c r="C83" s="119"/>
      <c r="D83" s="119"/>
      <c r="E83" s="119"/>
      <c r="F83" s="119"/>
    </row>
    <row r="84" spans="1:14" ht="14.25" customHeight="1" x14ac:dyDescent="0.2">
      <c r="A84" s="88" t="s">
        <v>198</v>
      </c>
      <c r="B84" s="89" t="s">
        <v>153</v>
      </c>
      <c r="C84" s="69" t="s">
        <v>14</v>
      </c>
      <c r="D84" s="69" t="s">
        <v>14</v>
      </c>
      <c r="E84" s="69" t="s">
        <v>14</v>
      </c>
      <c r="F84" s="69" t="s">
        <v>14</v>
      </c>
    </row>
    <row r="85" spans="1:14" ht="66" customHeight="1" x14ac:dyDescent="0.2">
      <c r="A85" s="157" t="s">
        <v>199</v>
      </c>
      <c r="B85" s="86" t="s">
        <v>194</v>
      </c>
      <c r="C85" s="119"/>
      <c r="D85" s="119"/>
      <c r="E85" s="119"/>
      <c r="F85" s="119"/>
    </row>
    <row r="86" spans="1:14" s="6" customFormat="1" ht="14.25" customHeight="1" x14ac:dyDescent="0.2">
      <c r="A86" s="75" t="s">
        <v>200</v>
      </c>
      <c r="B86" s="85" t="s">
        <v>153</v>
      </c>
      <c r="C86" s="69" t="s">
        <v>14</v>
      </c>
      <c r="D86" s="69" t="s">
        <v>14</v>
      </c>
      <c r="E86" s="69" t="s">
        <v>14</v>
      </c>
      <c r="F86" s="69" t="s">
        <v>14</v>
      </c>
      <c r="G86"/>
      <c r="H86"/>
      <c r="I86"/>
      <c r="J86"/>
      <c r="K86"/>
      <c r="L86"/>
      <c r="M86"/>
      <c r="N86"/>
    </row>
    <row r="87" spans="1:14" s="120" customFormat="1" ht="60.75" customHeight="1" x14ac:dyDescent="0.2">
      <c r="A87" s="157" t="s">
        <v>201</v>
      </c>
      <c r="B87" s="86" t="s">
        <v>194</v>
      </c>
      <c r="C87" s="119"/>
      <c r="D87" s="119"/>
      <c r="E87" s="119"/>
      <c r="F87" s="119"/>
    </row>
    <row r="88" spans="1:14" ht="14.25" customHeight="1" x14ac:dyDescent="0.2">
      <c r="A88" s="75" t="s">
        <v>202</v>
      </c>
      <c r="B88" s="82" t="s">
        <v>153</v>
      </c>
      <c r="C88" s="90">
        <f>SUM(C89:C93)</f>
        <v>0</v>
      </c>
      <c r="D88" s="90">
        <f>SUM(D89:D93)</f>
        <v>0</v>
      </c>
      <c r="E88" s="90">
        <f>SUM(E89:E93)</f>
        <v>0</v>
      </c>
      <c r="F88" s="90">
        <f>SUM(F89:F93)</f>
        <v>0</v>
      </c>
    </row>
    <row r="89" spans="1:14" ht="14.25" customHeight="1" x14ac:dyDescent="0.2">
      <c r="A89" s="159" t="s">
        <v>203</v>
      </c>
      <c r="B89" s="79" t="s">
        <v>149</v>
      </c>
      <c r="C89" s="114"/>
      <c r="D89" s="114"/>
      <c r="E89" s="114"/>
      <c r="F89" s="114"/>
    </row>
    <row r="90" spans="1:14" ht="14.25" customHeight="1" x14ac:dyDescent="0.2">
      <c r="A90" s="159" t="s">
        <v>204</v>
      </c>
      <c r="B90" s="79" t="s">
        <v>149</v>
      </c>
      <c r="C90" s="114"/>
      <c r="D90" s="114"/>
      <c r="E90" s="114"/>
      <c r="F90" s="114"/>
    </row>
    <row r="91" spans="1:14" ht="14.25" customHeight="1" x14ac:dyDescent="0.2">
      <c r="A91" s="158" t="s">
        <v>205</v>
      </c>
      <c r="B91" s="79" t="s">
        <v>149</v>
      </c>
      <c r="C91" s="114"/>
      <c r="D91" s="114"/>
      <c r="E91" s="114"/>
      <c r="F91" s="114"/>
    </row>
    <row r="92" spans="1:14" ht="14.25" customHeight="1" x14ac:dyDescent="0.2">
      <c r="A92" s="159" t="s">
        <v>206</v>
      </c>
      <c r="B92" s="79" t="s">
        <v>149</v>
      </c>
      <c r="C92" s="114"/>
      <c r="D92" s="114"/>
      <c r="E92" s="114"/>
      <c r="F92" s="114"/>
      <c r="G92" s="3"/>
      <c r="H92" s="3"/>
    </row>
    <row r="93" spans="1:14" ht="14.25" customHeight="1" x14ac:dyDescent="0.2">
      <c r="A93" s="159" t="s">
        <v>207</v>
      </c>
      <c r="B93" s="79" t="s">
        <v>149</v>
      </c>
      <c r="C93" s="114"/>
      <c r="D93" s="114"/>
      <c r="E93" s="114"/>
      <c r="F93" s="137"/>
      <c r="G93" s="3"/>
      <c r="H93" s="3"/>
    </row>
    <row r="94" spans="1:14" ht="14.25" customHeight="1" x14ac:dyDescent="0.2">
      <c r="A94" s="75" t="s">
        <v>208</v>
      </c>
      <c r="B94" s="82" t="s">
        <v>153</v>
      </c>
      <c r="C94" s="69" t="s">
        <v>14</v>
      </c>
      <c r="D94" s="69" t="s">
        <v>14</v>
      </c>
      <c r="E94" s="69" t="s">
        <v>14</v>
      </c>
      <c r="F94" s="69" t="s">
        <v>14</v>
      </c>
    </row>
    <row r="95" spans="1:14" ht="14.25" customHeight="1" x14ac:dyDescent="0.2">
      <c r="A95" s="159" t="s">
        <v>209</v>
      </c>
      <c r="B95" s="79" t="s">
        <v>149</v>
      </c>
      <c r="C95" s="121"/>
      <c r="D95" s="121"/>
      <c r="E95" s="121"/>
      <c r="F95" s="121"/>
    </row>
    <row r="96" spans="1:14" ht="14.25" customHeight="1" x14ac:dyDescent="0.2">
      <c r="A96" s="159" t="s">
        <v>210</v>
      </c>
      <c r="B96" s="79" t="s">
        <v>149</v>
      </c>
      <c r="C96" s="121"/>
      <c r="D96" s="121"/>
      <c r="E96" s="121"/>
      <c r="F96" s="121"/>
    </row>
    <row r="97" spans="1:7" ht="14.25" customHeight="1" x14ac:dyDescent="0.2">
      <c r="A97" s="75" t="s">
        <v>211</v>
      </c>
      <c r="B97" s="82" t="s">
        <v>153</v>
      </c>
      <c r="C97" s="69" t="s">
        <v>14</v>
      </c>
      <c r="D97" s="69" t="s">
        <v>14</v>
      </c>
      <c r="E97" s="69" t="s">
        <v>14</v>
      </c>
      <c r="F97" s="69" t="s">
        <v>14</v>
      </c>
    </row>
    <row r="98" spans="1:7" ht="14.25" customHeight="1" x14ac:dyDescent="0.2">
      <c r="A98" s="160" t="s">
        <v>212</v>
      </c>
      <c r="B98" s="79" t="s">
        <v>149</v>
      </c>
      <c r="C98" s="121"/>
      <c r="D98" s="121"/>
      <c r="E98" s="121"/>
      <c r="F98" s="121"/>
    </row>
    <row r="99" spans="1:7" ht="14.25" customHeight="1" x14ac:dyDescent="0.2">
      <c r="A99" s="160" t="s">
        <v>213</v>
      </c>
      <c r="B99" s="79" t="s">
        <v>149</v>
      </c>
      <c r="C99" s="121"/>
      <c r="D99" s="121"/>
      <c r="E99" s="121"/>
      <c r="F99" s="121"/>
    </row>
    <row r="100" spans="1:7" ht="14.25" customHeight="1" x14ac:dyDescent="0.2">
      <c r="A100" s="68" t="s">
        <v>214</v>
      </c>
      <c r="B100" s="82" t="s">
        <v>153</v>
      </c>
      <c r="C100" s="69" t="s">
        <v>14</v>
      </c>
      <c r="D100" s="69" t="s">
        <v>14</v>
      </c>
      <c r="E100" s="69" t="s">
        <v>14</v>
      </c>
      <c r="F100" s="69" t="s">
        <v>14</v>
      </c>
      <c r="G100" s="4"/>
    </row>
    <row r="101" spans="1:7" ht="14.25" customHeight="1" x14ac:dyDescent="0.2">
      <c r="A101" s="160" t="s">
        <v>212</v>
      </c>
      <c r="B101" s="79" t="s">
        <v>149</v>
      </c>
      <c r="C101" s="121"/>
      <c r="D101" s="121"/>
      <c r="E101" s="121"/>
      <c r="F101" s="121"/>
    </row>
    <row r="102" spans="1:7" ht="14.25" customHeight="1" x14ac:dyDescent="0.2">
      <c r="A102" s="160" t="s">
        <v>213</v>
      </c>
      <c r="B102" s="79" t="s">
        <v>149</v>
      </c>
      <c r="C102" s="121"/>
      <c r="D102" s="121"/>
      <c r="E102" s="121"/>
      <c r="F102" s="121"/>
    </row>
    <row r="103" spans="1:7" ht="14.25" customHeight="1" x14ac:dyDescent="0.2">
      <c r="A103" s="68" t="s">
        <v>215</v>
      </c>
      <c r="B103" s="82" t="s">
        <v>153</v>
      </c>
      <c r="C103" s="69" t="s">
        <v>14</v>
      </c>
      <c r="D103" s="69" t="s">
        <v>14</v>
      </c>
      <c r="E103" s="69" t="s">
        <v>14</v>
      </c>
      <c r="F103" s="69" t="s">
        <v>14</v>
      </c>
    </row>
    <row r="104" spans="1:7" ht="14.25" customHeight="1" x14ac:dyDescent="0.2">
      <c r="A104" s="160" t="s">
        <v>212</v>
      </c>
      <c r="B104" s="79" t="s">
        <v>149</v>
      </c>
      <c r="C104" s="121"/>
      <c r="D104" s="121"/>
      <c r="E104" s="121"/>
      <c r="F104" s="121"/>
      <c r="G104" s="4"/>
    </row>
    <row r="105" spans="1:7" ht="14.25" customHeight="1" x14ac:dyDescent="0.2">
      <c r="A105" s="160" t="s">
        <v>213</v>
      </c>
      <c r="B105" s="79" t="s">
        <v>149</v>
      </c>
      <c r="C105" s="121"/>
      <c r="D105" s="121"/>
      <c r="E105" s="121"/>
      <c r="F105" s="121"/>
      <c r="G105" s="4"/>
    </row>
    <row r="106" spans="1:7" ht="14.25" customHeight="1" x14ac:dyDescent="0.2">
      <c r="A106" s="68" t="s">
        <v>216</v>
      </c>
      <c r="B106" s="82" t="s">
        <v>153</v>
      </c>
      <c r="C106" s="69" t="s">
        <v>14</v>
      </c>
      <c r="D106" s="69" t="s">
        <v>14</v>
      </c>
      <c r="E106" s="69" t="s">
        <v>14</v>
      </c>
      <c r="F106" s="69" t="s">
        <v>14</v>
      </c>
    </row>
    <row r="107" spans="1:7" ht="14.25" customHeight="1" x14ac:dyDescent="0.2">
      <c r="A107" s="160" t="s">
        <v>212</v>
      </c>
      <c r="B107" s="79" t="s">
        <v>149</v>
      </c>
      <c r="C107" s="121"/>
      <c r="D107" s="121"/>
      <c r="E107" s="121"/>
      <c r="F107" s="121"/>
    </row>
    <row r="108" spans="1:7" ht="14.25" customHeight="1" x14ac:dyDescent="0.2">
      <c r="A108" s="160" t="s">
        <v>213</v>
      </c>
      <c r="B108" s="79" t="s">
        <v>149</v>
      </c>
      <c r="C108" s="121"/>
      <c r="D108" s="121"/>
      <c r="E108" s="121"/>
      <c r="F108" s="121"/>
    </row>
    <row r="109" spans="1:7" ht="14.25" customHeight="1" x14ac:dyDescent="0.2">
      <c r="A109" s="92" t="s">
        <v>217</v>
      </c>
      <c r="B109" s="85" t="s">
        <v>153</v>
      </c>
      <c r="C109" s="69" t="s">
        <v>14</v>
      </c>
      <c r="D109" s="69" t="s">
        <v>14</v>
      </c>
      <c r="E109" s="69" t="s">
        <v>14</v>
      </c>
      <c r="F109" s="69" t="s">
        <v>14</v>
      </c>
    </row>
    <row r="110" spans="1:7" ht="14.25" customHeight="1" x14ac:dyDescent="0.2">
      <c r="A110" s="160" t="s">
        <v>212</v>
      </c>
      <c r="B110" s="79" t="s">
        <v>149</v>
      </c>
      <c r="C110" s="121"/>
      <c r="D110" s="121"/>
      <c r="E110" s="121"/>
      <c r="F110" s="121"/>
    </row>
    <row r="111" spans="1:7" ht="14.25" customHeight="1" x14ac:dyDescent="0.2">
      <c r="A111" s="160" t="s">
        <v>213</v>
      </c>
      <c r="B111" s="79" t="s">
        <v>149</v>
      </c>
      <c r="C111" s="121"/>
      <c r="D111" s="121"/>
      <c r="E111" s="121"/>
      <c r="F111" s="121"/>
    </row>
    <row r="112" spans="1:7" ht="14.25" customHeight="1" x14ac:dyDescent="0.2">
      <c r="A112" s="68" t="s">
        <v>218</v>
      </c>
      <c r="B112" s="82" t="s">
        <v>153</v>
      </c>
      <c r="C112" s="69" t="s">
        <v>14</v>
      </c>
      <c r="D112" s="69" t="s">
        <v>14</v>
      </c>
      <c r="E112" s="69" t="s">
        <v>14</v>
      </c>
      <c r="F112" s="69" t="s">
        <v>14</v>
      </c>
    </row>
    <row r="113" spans="1:7" ht="14.25" customHeight="1" x14ac:dyDescent="0.2">
      <c r="A113" s="68" t="s">
        <v>219</v>
      </c>
      <c r="B113" s="82" t="s">
        <v>153</v>
      </c>
      <c r="C113" s="69" t="s">
        <v>14</v>
      </c>
      <c r="D113" s="69" t="s">
        <v>14</v>
      </c>
      <c r="E113" s="69" t="s">
        <v>14</v>
      </c>
      <c r="F113" s="69" t="s">
        <v>14</v>
      </c>
    </row>
    <row r="114" spans="1:7" ht="14.25" customHeight="1" x14ac:dyDescent="0.2">
      <c r="A114" s="160" t="s">
        <v>220</v>
      </c>
      <c r="B114" s="79" t="s">
        <v>149</v>
      </c>
      <c r="C114" s="122"/>
      <c r="D114" s="122"/>
      <c r="E114" s="122"/>
      <c r="F114" s="122"/>
    </row>
    <row r="115" spans="1:7" ht="14.25" customHeight="1" x14ac:dyDescent="0.2">
      <c r="A115" s="160" t="s">
        <v>221</v>
      </c>
      <c r="B115" s="79" t="s">
        <v>149</v>
      </c>
      <c r="C115" s="123"/>
      <c r="D115" s="123"/>
      <c r="E115" s="123"/>
      <c r="F115" s="123"/>
    </row>
    <row r="116" spans="1:7" ht="14.25" customHeight="1" x14ac:dyDescent="0.2">
      <c r="A116" s="68" t="s">
        <v>222</v>
      </c>
      <c r="B116" s="82" t="s">
        <v>153</v>
      </c>
      <c r="C116" s="69" t="s">
        <v>14</v>
      </c>
      <c r="D116" s="69" t="s">
        <v>14</v>
      </c>
      <c r="E116" s="69" t="s">
        <v>14</v>
      </c>
      <c r="F116" s="69" t="s">
        <v>14</v>
      </c>
    </row>
    <row r="117" spans="1:7" ht="14.25" customHeight="1" x14ac:dyDescent="0.2">
      <c r="A117" s="160" t="s">
        <v>223</v>
      </c>
      <c r="B117" s="79" t="s">
        <v>149</v>
      </c>
      <c r="C117" s="122"/>
      <c r="D117" s="122"/>
      <c r="E117" s="122"/>
      <c r="F117" s="122"/>
    </row>
    <row r="118" spans="1:7" ht="14.25" customHeight="1" x14ac:dyDescent="0.2">
      <c r="A118" s="160" t="s">
        <v>221</v>
      </c>
      <c r="B118" s="79" t="s">
        <v>149</v>
      </c>
      <c r="C118" s="123"/>
      <c r="D118" s="123"/>
      <c r="E118" s="123"/>
      <c r="F118" s="123"/>
    </row>
    <row r="119" spans="1:7" ht="14.25" customHeight="1" x14ac:dyDescent="0.2">
      <c r="A119" s="68" t="s">
        <v>224</v>
      </c>
      <c r="B119" s="82" t="s">
        <v>153</v>
      </c>
      <c r="C119" s="69" t="s">
        <v>14</v>
      </c>
      <c r="D119" s="69" t="s">
        <v>14</v>
      </c>
      <c r="E119" s="69" t="s">
        <v>14</v>
      </c>
      <c r="F119" s="69" t="s">
        <v>14</v>
      </c>
    </row>
    <row r="120" spans="1:7" ht="14.25" customHeight="1" x14ac:dyDescent="0.2">
      <c r="A120" s="160" t="s">
        <v>225</v>
      </c>
      <c r="B120" s="79" t="s">
        <v>149</v>
      </c>
      <c r="C120" s="121"/>
      <c r="D120" s="121"/>
      <c r="E120" s="121"/>
      <c r="F120" s="121"/>
    </row>
    <row r="121" spans="1:7" ht="14.25" customHeight="1" x14ac:dyDescent="0.2">
      <c r="A121" s="160" t="s">
        <v>226</v>
      </c>
      <c r="B121" s="79" t="s">
        <v>149</v>
      </c>
      <c r="C121" s="121"/>
      <c r="D121" s="121"/>
      <c r="E121" s="121"/>
      <c r="F121" s="121"/>
    </row>
    <row r="122" spans="1:7" ht="14.25" customHeight="1" x14ac:dyDescent="0.2">
      <c r="A122" s="160" t="s">
        <v>227</v>
      </c>
      <c r="B122" s="79" t="s">
        <v>149</v>
      </c>
      <c r="C122" s="121"/>
      <c r="D122" s="121"/>
      <c r="E122" s="121"/>
      <c r="F122" s="121"/>
    </row>
    <row r="123" spans="1:7" ht="14.25" customHeight="1" x14ac:dyDescent="0.2">
      <c r="A123" s="160" t="s">
        <v>228</v>
      </c>
      <c r="B123" s="79" t="s">
        <v>149</v>
      </c>
      <c r="C123" s="121"/>
      <c r="D123" s="121"/>
      <c r="E123" s="121"/>
      <c r="F123" s="121"/>
      <c r="G123" s="4"/>
    </row>
    <row r="124" spans="1:7" ht="14.25" customHeight="1" x14ac:dyDescent="0.2">
      <c r="A124" s="160" t="s">
        <v>229</v>
      </c>
      <c r="B124" s="79" t="s">
        <v>149</v>
      </c>
      <c r="C124" s="121"/>
      <c r="D124" s="121"/>
      <c r="E124" s="121"/>
      <c r="F124" s="121"/>
      <c r="G124" s="4"/>
    </row>
    <row r="125" spans="1:7" ht="14.25" customHeight="1" x14ac:dyDescent="0.2">
      <c r="A125" s="160" t="s">
        <v>230</v>
      </c>
      <c r="B125" s="79" t="s">
        <v>149</v>
      </c>
      <c r="C125" s="121"/>
      <c r="D125" s="121"/>
      <c r="E125" s="121"/>
      <c r="F125" s="121"/>
    </row>
    <row r="126" spans="1:7" ht="14.25" customHeight="1" x14ac:dyDescent="0.2">
      <c r="A126" s="68" t="s">
        <v>231</v>
      </c>
      <c r="B126" s="82" t="s">
        <v>153</v>
      </c>
      <c r="C126" s="69" t="s">
        <v>14</v>
      </c>
      <c r="D126" s="69" t="s">
        <v>14</v>
      </c>
      <c r="E126" s="69" t="s">
        <v>14</v>
      </c>
      <c r="F126" s="69" t="s">
        <v>14</v>
      </c>
    </row>
    <row r="127" spans="1:7" ht="14.25" customHeight="1" x14ac:dyDescent="0.2">
      <c r="A127" s="91" t="s">
        <v>232</v>
      </c>
      <c r="B127" s="79" t="s">
        <v>149</v>
      </c>
      <c r="C127" s="124"/>
      <c r="D127" s="124"/>
      <c r="E127" s="124"/>
      <c r="F127" s="124"/>
    </row>
    <row r="128" spans="1:7" ht="14.25" customHeight="1" x14ac:dyDescent="0.2">
      <c r="A128" s="88" t="s">
        <v>233</v>
      </c>
      <c r="B128" s="69" t="s">
        <v>14</v>
      </c>
      <c r="C128" s="69" t="s">
        <v>14</v>
      </c>
      <c r="D128" s="69" t="s">
        <v>14</v>
      </c>
      <c r="E128" s="69" t="s">
        <v>14</v>
      </c>
      <c r="F128" s="69" t="s">
        <v>14</v>
      </c>
    </row>
    <row r="129" spans="1:14" ht="39" thickBot="1" x14ac:dyDescent="0.25">
      <c r="A129" s="155" t="s">
        <v>234</v>
      </c>
      <c r="B129" s="87" t="s">
        <v>14</v>
      </c>
      <c r="C129" s="87" t="s">
        <v>14</v>
      </c>
      <c r="D129" s="87" t="s">
        <v>14</v>
      </c>
      <c r="E129" s="87" t="s">
        <v>14</v>
      </c>
      <c r="F129" s="87" t="s">
        <v>14</v>
      </c>
    </row>
    <row r="130" spans="1:14" ht="14.25" customHeight="1" thickBot="1" x14ac:dyDescent="0.25">
      <c r="A130" s="161" t="s">
        <v>235</v>
      </c>
      <c r="B130" s="125" t="s">
        <v>195</v>
      </c>
      <c r="C130" s="93" t="s">
        <v>14</v>
      </c>
      <c r="D130" s="87" t="s">
        <v>14</v>
      </c>
      <c r="E130" s="87" t="s">
        <v>14</v>
      </c>
      <c r="F130" s="87" t="s">
        <v>14</v>
      </c>
    </row>
    <row r="131" spans="1:14" ht="14.25" customHeight="1" x14ac:dyDescent="0.2">
      <c r="A131" s="162" t="s">
        <v>236</v>
      </c>
      <c r="B131" s="126" t="s">
        <v>237</v>
      </c>
      <c r="C131" s="119"/>
      <c r="D131" s="119"/>
      <c r="E131" s="119"/>
      <c r="F131" s="119"/>
    </row>
    <row r="132" spans="1:14" ht="14.25" customHeight="1" x14ac:dyDescent="0.2">
      <c r="A132" s="162" t="str">
        <f>IF(OR(B130=1,B130="Please select…"),"[placeholder row for CCN #2]","CCN #2")</f>
        <v>[placeholder row for CCN #2]</v>
      </c>
      <c r="B132" s="127" t="s">
        <v>237</v>
      </c>
      <c r="C132" s="119"/>
      <c r="D132" s="119"/>
      <c r="E132" s="119"/>
      <c r="F132" s="119"/>
    </row>
    <row r="133" spans="1:14" ht="14.25" customHeight="1" x14ac:dyDescent="0.2">
      <c r="A133" s="162" t="str">
        <f>IF(OR(B130&lt;3,B130="Please select…"),"[placeholder row for CCN #3]","CCN #3")</f>
        <v>[placeholder row for CCN #3]</v>
      </c>
      <c r="B133" s="127" t="s">
        <v>237</v>
      </c>
      <c r="C133" s="119"/>
      <c r="D133" s="119"/>
      <c r="E133" s="119"/>
      <c r="F133" s="119"/>
    </row>
    <row r="134" spans="1:14" ht="14.25" customHeight="1" x14ac:dyDescent="0.2">
      <c r="A134" s="162" t="str">
        <f>IF(OR(B130&lt;4,B130="Please select…"),"[placeholder row for CCN #4]","CCN #4")</f>
        <v>[placeholder row for CCN #4]</v>
      </c>
      <c r="B134" s="127" t="s">
        <v>237</v>
      </c>
      <c r="C134" s="119"/>
      <c r="D134" s="119"/>
      <c r="E134" s="119"/>
      <c r="F134" s="119"/>
    </row>
    <row r="135" spans="1:14" ht="14.25" customHeight="1" x14ac:dyDescent="0.2">
      <c r="A135" s="162" t="str">
        <f>IF(OR(B130&lt;5,B130="Please select…"),"[placeholder row for CCN #5]","CCN #5")</f>
        <v>[placeholder row for CCN #5]</v>
      </c>
      <c r="B135" s="127" t="s">
        <v>237</v>
      </c>
      <c r="C135" s="119"/>
      <c r="D135" s="119"/>
      <c r="E135" s="119"/>
      <c r="F135" s="119"/>
    </row>
    <row r="136" spans="1:14" ht="14.25" customHeight="1" x14ac:dyDescent="0.2">
      <c r="A136" s="162" t="str">
        <f>IF(OR(B130&lt;6,B130="Please select…"),"[placeholder row for CCN #6]","CCN #6")</f>
        <v>[placeholder row for CCN #6]</v>
      </c>
      <c r="B136" s="127" t="s">
        <v>237</v>
      </c>
      <c r="C136" s="119"/>
      <c r="D136" s="119"/>
      <c r="E136" s="119"/>
      <c r="F136" s="119"/>
    </row>
    <row r="137" spans="1:14" ht="14.25" customHeight="1" x14ac:dyDescent="0.2">
      <c r="A137" s="162" t="str">
        <f>IF(OR(B130&lt;7,B130="Please select…"),"[placeholder row for CCN #7]","CCN #7")</f>
        <v>[placeholder row for CCN #7]</v>
      </c>
      <c r="B137" s="127" t="s">
        <v>237</v>
      </c>
      <c r="C137" s="119"/>
      <c r="D137" s="119"/>
      <c r="E137" s="119"/>
      <c r="F137" s="119"/>
    </row>
    <row r="138" spans="1:14" ht="14.25" customHeight="1" x14ac:dyDescent="0.2">
      <c r="A138" s="94" t="s">
        <v>238</v>
      </c>
      <c r="B138" s="69" t="s">
        <v>14</v>
      </c>
      <c r="C138" s="69" t="s">
        <v>14</v>
      </c>
      <c r="D138" s="69" t="s">
        <v>14</v>
      </c>
      <c r="E138" s="69" t="s">
        <v>14</v>
      </c>
      <c r="F138" s="69" t="s">
        <v>14</v>
      </c>
    </row>
    <row r="139" spans="1:14" ht="39" thickBot="1" x14ac:dyDescent="0.25">
      <c r="A139" s="163" t="s">
        <v>239</v>
      </c>
      <c r="B139" s="87" t="s">
        <v>14</v>
      </c>
      <c r="C139" s="87" t="s">
        <v>14</v>
      </c>
      <c r="D139" s="87" t="s">
        <v>14</v>
      </c>
      <c r="E139" s="87" t="s">
        <v>14</v>
      </c>
      <c r="F139" s="87" t="s">
        <v>14</v>
      </c>
    </row>
    <row r="140" spans="1:14" ht="14.25" customHeight="1" thickBot="1" x14ac:dyDescent="0.25">
      <c r="A140" s="164" t="s">
        <v>240</v>
      </c>
      <c r="B140" s="125" t="s">
        <v>195</v>
      </c>
      <c r="C140" s="93" t="s">
        <v>14</v>
      </c>
      <c r="D140" s="87" t="s">
        <v>14</v>
      </c>
      <c r="E140" s="87" t="s">
        <v>14</v>
      </c>
      <c r="F140" s="87" t="s">
        <v>14</v>
      </c>
      <c r="H140" s="6"/>
    </row>
    <row r="141" spans="1:14" ht="14.25" customHeight="1" x14ac:dyDescent="0.2">
      <c r="A141" s="165" t="s">
        <v>241</v>
      </c>
      <c r="B141" s="128" t="s">
        <v>237</v>
      </c>
      <c r="C141" s="129"/>
      <c r="D141" s="129"/>
      <c r="E141" s="129"/>
      <c r="F141" s="129"/>
    </row>
    <row r="142" spans="1:14" s="6" customFormat="1" ht="14.25" customHeight="1" x14ac:dyDescent="0.2">
      <c r="A142" s="165" t="s">
        <v>242</v>
      </c>
      <c r="B142" s="130" t="s">
        <v>14</v>
      </c>
      <c r="C142" s="131"/>
      <c r="D142" s="131"/>
      <c r="E142" s="131"/>
      <c r="F142" s="131"/>
      <c r="G142"/>
      <c r="H142"/>
      <c r="I142"/>
      <c r="J142"/>
      <c r="K142"/>
      <c r="L142"/>
      <c r="M142"/>
      <c r="N142"/>
    </row>
    <row r="143" spans="1:14" ht="14.25" customHeight="1" x14ac:dyDescent="0.2">
      <c r="A143" s="166" t="str">
        <f>IF(OR(B140=1,B140="Please select…"),"[placeholder row for SNF/NF #2 Occupancy]","SNF / NF #2 - Occupancy")</f>
        <v>[placeholder row for SNF/NF #2 Occupancy]</v>
      </c>
      <c r="B143" s="132" t="s">
        <v>237</v>
      </c>
      <c r="C143" s="129"/>
      <c r="D143" s="129"/>
      <c r="E143" s="129"/>
      <c r="F143" s="129"/>
    </row>
    <row r="144" spans="1:14" s="6" customFormat="1" ht="14.25" customHeight="1" x14ac:dyDescent="0.2">
      <c r="A144" s="166" t="str">
        <f>IF(OR(B140=1,B140="Please select…"),"[placeholder row for SNF/NF #2 CMS Star Rating]","SNF / NF #2 - CMS Star Rating")</f>
        <v>[placeholder row for SNF/NF #2 CMS Star Rating]</v>
      </c>
      <c r="B144" s="130" t="s">
        <v>14</v>
      </c>
      <c r="C144" s="131"/>
      <c r="D144" s="131"/>
      <c r="E144" s="131"/>
      <c r="F144" s="131"/>
    </row>
    <row r="145" spans="1:8" ht="14.25" customHeight="1" x14ac:dyDescent="0.2">
      <c r="A145" s="166" t="str">
        <f>IF(OR(B140&lt;3,B140="Please select…"),"[placeholder row for SNF/NF #3 Occupancy]","SNF / NF #3 - Occupancy")</f>
        <v>[placeholder row for SNF/NF #3 Occupancy]</v>
      </c>
      <c r="B145" s="132" t="s">
        <v>237</v>
      </c>
      <c r="C145" s="129"/>
      <c r="D145" s="129"/>
      <c r="E145" s="129"/>
      <c r="F145" s="129"/>
    </row>
    <row r="146" spans="1:8" s="6" customFormat="1" ht="14.25" customHeight="1" thickBot="1" x14ac:dyDescent="0.25">
      <c r="A146" s="166" t="str">
        <f>IF(OR(B140&lt;3,B140="Please select…"),"[placeholder row for SNF/NF #3 CMS Star Rating]","SNF / NF #3 - CMS Star Rating")</f>
        <v>[placeholder row for SNF/NF #3 CMS Star Rating]</v>
      </c>
      <c r="B146" s="130" t="s">
        <v>14</v>
      </c>
      <c r="C146" s="131"/>
      <c r="D146" s="131"/>
      <c r="E146" s="131"/>
      <c r="F146" s="131"/>
    </row>
    <row r="147" spans="1:8" ht="14.25" customHeight="1" thickBot="1" x14ac:dyDescent="0.25">
      <c r="A147" s="164" t="s">
        <v>243</v>
      </c>
      <c r="B147" s="125" t="s">
        <v>195</v>
      </c>
      <c r="C147" s="95" t="s">
        <v>14</v>
      </c>
      <c r="D147" s="96" t="s">
        <v>14</v>
      </c>
      <c r="E147" s="96" t="s">
        <v>14</v>
      </c>
      <c r="F147" s="96" t="s">
        <v>14</v>
      </c>
      <c r="H147" s="6"/>
    </row>
    <row r="148" spans="1:8" ht="14.25" customHeight="1" x14ac:dyDescent="0.2">
      <c r="A148" s="165" t="s">
        <v>244</v>
      </c>
      <c r="B148" s="133" t="s">
        <v>153</v>
      </c>
      <c r="C148" s="129"/>
      <c r="D148" s="129"/>
      <c r="E148" s="129"/>
      <c r="F148" s="129"/>
    </row>
    <row r="149" spans="1:8" ht="14.25" customHeight="1" x14ac:dyDescent="0.2">
      <c r="A149" s="165" t="str">
        <f>IF(OR(B147=1,B147="Please select…"),"[placeholder row for ALF #2 Occupancy]","ALF #2 - Occupancy")</f>
        <v>[placeholder row for ALF #2 Occupancy]</v>
      </c>
      <c r="B149" s="130" t="s">
        <v>153</v>
      </c>
      <c r="C149" s="129"/>
      <c r="D149" s="129"/>
      <c r="E149" s="129"/>
      <c r="F149" s="129"/>
    </row>
    <row r="150" spans="1:8" ht="14.25" customHeight="1" thickBot="1" x14ac:dyDescent="0.25">
      <c r="A150" s="178" t="str">
        <f>IF(OR(B147&lt;3,B147="Please select…"),"[placeholder row for ALF #3 Occupancy]","ALF #3 - Occupancy")</f>
        <v>[placeholder row for ALF #3 Occupancy]</v>
      </c>
      <c r="B150" s="134" t="s">
        <v>153</v>
      </c>
      <c r="C150" s="129"/>
      <c r="D150" s="129"/>
      <c r="E150" s="129"/>
      <c r="F150" s="129"/>
    </row>
    <row r="151" spans="1:8" ht="14.25" customHeight="1" x14ac:dyDescent="0.2">
      <c r="A151" s="49" t="s">
        <v>245</v>
      </c>
      <c r="B151" s="49"/>
      <c r="C151" s="49"/>
      <c r="D151" s="49"/>
      <c r="E151" s="49"/>
      <c r="F151" s="50"/>
    </row>
    <row r="152" spans="1:8" ht="14.25" customHeight="1" x14ac:dyDescent="0.2">
      <c r="A152" s="22" t="s">
        <v>138</v>
      </c>
      <c r="B152" s="23"/>
      <c r="C152" s="23"/>
      <c r="D152" s="23"/>
      <c r="E152" s="23"/>
      <c r="F152" s="24"/>
    </row>
    <row r="153" spans="1:8" ht="14.25" customHeight="1" x14ac:dyDescent="0.2">
      <c r="A153" s="47" t="s">
        <v>246</v>
      </c>
      <c r="B153" s="43"/>
      <c r="C153" s="43"/>
      <c r="D153" s="43"/>
      <c r="E153" s="43"/>
      <c r="F153" s="24"/>
    </row>
    <row r="154" spans="1:8" ht="14.25" customHeight="1" x14ac:dyDescent="0.2">
      <c r="A154" s="47" t="s">
        <v>247</v>
      </c>
      <c r="B154" s="48"/>
      <c r="C154" s="48"/>
      <c r="D154" s="48"/>
      <c r="E154" s="48"/>
      <c r="F154" s="24"/>
    </row>
    <row r="155" spans="1:8" ht="14.25" customHeight="1" x14ac:dyDescent="0.2">
      <c r="A155" s="47" t="s">
        <v>248</v>
      </c>
      <c r="B155" s="48"/>
      <c r="C155" s="48"/>
      <c r="D155" s="48"/>
      <c r="E155" s="48"/>
      <c r="F155" s="24"/>
      <c r="G155" s="5"/>
    </row>
    <row r="156" spans="1:8" ht="14.25" customHeight="1" x14ac:dyDescent="0.2">
      <c r="A156" s="51" t="s">
        <v>4</v>
      </c>
      <c r="B156" s="30"/>
      <c r="C156" s="23"/>
      <c r="D156" s="23"/>
      <c r="E156" s="23"/>
      <c r="F156" s="24"/>
      <c r="G156" s="5"/>
    </row>
    <row r="157" spans="1:8" ht="83.25" customHeight="1" x14ac:dyDescent="0.2">
      <c r="A157" s="31" t="s">
        <v>249</v>
      </c>
      <c r="B157" s="204" t="s">
        <v>250</v>
      </c>
      <c r="C157" s="204"/>
      <c r="D157" s="204"/>
      <c r="E157" s="204"/>
      <c r="F157" s="25"/>
      <c r="G157" s="5"/>
    </row>
    <row r="158" spans="1:8" ht="14.25" customHeight="1" x14ac:dyDescent="0.2">
      <c r="A158" s="52" t="s">
        <v>251</v>
      </c>
      <c r="B158" s="60" t="s">
        <v>252</v>
      </c>
      <c r="C158" s="56" t="s">
        <v>253</v>
      </c>
      <c r="D158" s="57" t="s">
        <v>254</v>
      </c>
      <c r="E158" s="32"/>
      <c r="F158" s="25"/>
      <c r="G158" s="5"/>
    </row>
    <row r="159" spans="1:8" ht="14.25" customHeight="1" x14ac:dyDescent="0.2">
      <c r="A159" s="52" t="s">
        <v>251</v>
      </c>
      <c r="B159" s="61" t="str">
        <f>IF($E$5=1,"7th Month","1st Quarter")</f>
        <v>7th Month</v>
      </c>
      <c r="C159" s="44" t="s">
        <v>195</v>
      </c>
      <c r="D159" s="55"/>
      <c r="E159" s="97"/>
      <c r="F159" s="25"/>
      <c r="G159" s="5"/>
    </row>
    <row r="160" spans="1:8" ht="14.25" customHeight="1" x14ac:dyDescent="0.2">
      <c r="A160" s="52" t="s">
        <v>251</v>
      </c>
      <c r="B160" s="61" t="str">
        <f>IF($E$5=1,"8th Month","2nd Quarter")</f>
        <v>8th Month</v>
      </c>
      <c r="C160" s="44" t="s">
        <v>195</v>
      </c>
      <c r="D160" s="55"/>
      <c r="E160" s="97"/>
      <c r="F160" s="25"/>
      <c r="G160" s="5"/>
    </row>
    <row r="161" spans="1:7" ht="14.25" customHeight="1" x14ac:dyDescent="0.2">
      <c r="A161" s="52" t="s">
        <v>251</v>
      </c>
      <c r="B161" s="61" t="str">
        <f>IF($E$5=1,"9th Month","3rd Quarter")</f>
        <v>9th Month</v>
      </c>
      <c r="C161" s="44" t="s">
        <v>195</v>
      </c>
      <c r="D161" s="55"/>
      <c r="E161" s="97"/>
      <c r="F161" s="25"/>
      <c r="G161" s="5"/>
    </row>
    <row r="162" spans="1:7" ht="25.5" x14ac:dyDescent="0.2">
      <c r="A162" s="52" t="s">
        <v>251</v>
      </c>
      <c r="B162" s="61" t="str">
        <f>IF($E$5=1,"Do not Use - Start New Spreadsheet","4th Quarter")</f>
        <v>Do not Use - Start New Spreadsheet</v>
      </c>
      <c r="C162" s="58" t="s">
        <v>195</v>
      </c>
      <c r="D162" s="59"/>
      <c r="E162" s="97"/>
      <c r="F162" s="25"/>
      <c r="G162" s="5"/>
    </row>
    <row r="163" spans="1:7" ht="14.25" customHeight="1" x14ac:dyDescent="0.2">
      <c r="A163" s="53" t="s">
        <v>4</v>
      </c>
      <c r="B163" s="34"/>
      <c r="C163" s="26"/>
      <c r="D163" s="26"/>
      <c r="E163" s="26"/>
      <c r="F163" s="25"/>
      <c r="G163" s="5"/>
    </row>
    <row r="164" spans="1:7" ht="43.5" customHeight="1" x14ac:dyDescent="0.2">
      <c r="A164" s="31" t="s">
        <v>255</v>
      </c>
      <c r="B164" s="204" t="s">
        <v>256</v>
      </c>
      <c r="C164" s="204"/>
      <c r="D164" s="204"/>
      <c r="E164" s="204"/>
      <c r="F164" s="25"/>
      <c r="G164" s="5"/>
    </row>
    <row r="165" spans="1:7" ht="14.25" customHeight="1" x14ac:dyDescent="0.2">
      <c r="A165" s="52" t="s">
        <v>257</v>
      </c>
      <c r="B165" s="60" t="s">
        <v>252</v>
      </c>
      <c r="C165" s="56" t="s">
        <v>253</v>
      </c>
      <c r="D165" s="57" t="s">
        <v>254</v>
      </c>
      <c r="E165" s="32"/>
      <c r="F165" s="25"/>
      <c r="G165" s="5"/>
    </row>
    <row r="166" spans="1:7" ht="14.25" customHeight="1" x14ac:dyDescent="0.2">
      <c r="A166" s="52" t="s">
        <v>257</v>
      </c>
      <c r="B166" s="61" t="str">
        <f>IF($E$5=1,"7th Month","1st Quarter")</f>
        <v>7th Month</v>
      </c>
      <c r="C166" s="44" t="s">
        <v>195</v>
      </c>
      <c r="D166" s="55"/>
      <c r="E166" s="97"/>
      <c r="F166" s="25"/>
      <c r="G166" s="5"/>
    </row>
    <row r="167" spans="1:7" ht="14.25" customHeight="1" x14ac:dyDescent="0.2">
      <c r="A167" s="52" t="s">
        <v>257</v>
      </c>
      <c r="B167" s="61" t="str">
        <f>IF($E$5=1,"8th Month","2nd Quarter")</f>
        <v>8th Month</v>
      </c>
      <c r="C167" s="44" t="s">
        <v>195</v>
      </c>
      <c r="D167" s="55"/>
      <c r="E167" s="97"/>
      <c r="F167" s="25"/>
      <c r="G167" s="5"/>
    </row>
    <row r="168" spans="1:7" ht="14.25" customHeight="1" x14ac:dyDescent="0.2">
      <c r="A168" s="52" t="s">
        <v>257</v>
      </c>
      <c r="B168" s="61" t="str">
        <f>IF($E$5=1,"9th Month","3rd Quarter")</f>
        <v>9th Month</v>
      </c>
      <c r="C168" s="44" t="s">
        <v>195</v>
      </c>
      <c r="D168" s="55"/>
      <c r="E168" s="97"/>
      <c r="F168" s="25"/>
      <c r="G168" s="5"/>
    </row>
    <row r="169" spans="1:7" ht="25.5" x14ac:dyDescent="0.2">
      <c r="A169" s="52" t="s">
        <v>257</v>
      </c>
      <c r="B169" s="61" t="str">
        <f>IF($E$5=1,"Do not Use - Start New Spreadsheet","4th Quarter")</f>
        <v>Do not Use - Start New Spreadsheet</v>
      </c>
      <c r="C169" s="58" t="s">
        <v>195</v>
      </c>
      <c r="D169" s="59"/>
      <c r="E169" s="97"/>
      <c r="F169" s="25"/>
      <c r="G169" s="5"/>
    </row>
    <row r="170" spans="1:7" ht="14.25" customHeight="1" x14ac:dyDescent="0.2">
      <c r="A170" s="54" t="s">
        <v>4</v>
      </c>
      <c r="B170" s="34"/>
      <c r="C170" s="26"/>
      <c r="D170" s="26"/>
      <c r="E170" s="26"/>
      <c r="F170" s="25"/>
      <c r="G170" s="5"/>
    </row>
    <row r="171" spans="1:7" ht="47.25" customHeight="1" x14ac:dyDescent="0.2">
      <c r="A171" s="31" t="s">
        <v>258</v>
      </c>
      <c r="B171" s="204" t="s">
        <v>259</v>
      </c>
      <c r="C171" s="204"/>
      <c r="D171" s="204"/>
      <c r="E171" s="204"/>
      <c r="F171" s="25"/>
      <c r="G171" s="5"/>
    </row>
    <row r="172" spans="1:7" ht="14.25" customHeight="1" x14ac:dyDescent="0.2">
      <c r="A172" s="52" t="s">
        <v>260</v>
      </c>
      <c r="B172" s="60" t="s">
        <v>252</v>
      </c>
      <c r="C172" s="56" t="s">
        <v>253</v>
      </c>
      <c r="D172" s="57" t="s">
        <v>254</v>
      </c>
      <c r="E172" s="32"/>
      <c r="F172" s="25"/>
      <c r="G172" s="5"/>
    </row>
    <row r="173" spans="1:7" ht="14.25" customHeight="1" x14ac:dyDescent="0.2">
      <c r="A173" s="52" t="s">
        <v>260</v>
      </c>
      <c r="B173" s="61" t="str">
        <f>IF($E$5=1,"7th Month","1st Quarter")</f>
        <v>7th Month</v>
      </c>
      <c r="C173" s="44" t="s">
        <v>195</v>
      </c>
      <c r="D173" s="55"/>
      <c r="E173" s="97"/>
      <c r="F173" s="25"/>
      <c r="G173" s="5"/>
    </row>
    <row r="174" spans="1:7" ht="14.25" customHeight="1" x14ac:dyDescent="0.2">
      <c r="A174" s="52" t="s">
        <v>260</v>
      </c>
      <c r="B174" s="61" t="str">
        <f>IF($E$5=1,"8th Month","2nd Quarter")</f>
        <v>8th Month</v>
      </c>
      <c r="C174" s="44" t="s">
        <v>195</v>
      </c>
      <c r="D174" s="55"/>
      <c r="E174" s="97"/>
      <c r="F174" s="25"/>
      <c r="G174" s="5"/>
    </row>
    <row r="175" spans="1:7" ht="14.25" customHeight="1" x14ac:dyDescent="0.2">
      <c r="A175" s="52" t="s">
        <v>260</v>
      </c>
      <c r="B175" s="61" t="str">
        <f>IF($E$5=1,"9th Month","3rd Quarter")</f>
        <v>9th Month</v>
      </c>
      <c r="C175" s="44" t="s">
        <v>195</v>
      </c>
      <c r="D175" s="55"/>
      <c r="E175" s="97"/>
      <c r="F175" s="25"/>
      <c r="G175" s="5"/>
    </row>
    <row r="176" spans="1:7" ht="25.5" x14ac:dyDescent="0.2">
      <c r="A176" s="52" t="s">
        <v>260</v>
      </c>
      <c r="B176" s="61" t="str">
        <f>IF($E$5=1,"Do not Use - Start New Spreadsheet","4th Quarter")</f>
        <v>Do not Use - Start New Spreadsheet</v>
      </c>
      <c r="C176" s="58" t="s">
        <v>195</v>
      </c>
      <c r="D176" s="59"/>
      <c r="E176" s="97"/>
      <c r="F176" s="25"/>
      <c r="G176" s="5"/>
    </row>
    <row r="177" spans="1:7" ht="14.25" customHeight="1" x14ac:dyDescent="0.2">
      <c r="A177" s="54" t="s">
        <v>4</v>
      </c>
      <c r="B177" s="179"/>
      <c r="C177" s="179"/>
      <c r="D177" s="179"/>
      <c r="E177" s="179"/>
      <c r="F177" s="25"/>
      <c r="G177" s="5"/>
    </row>
    <row r="178" spans="1:7" ht="75" customHeight="1" x14ac:dyDescent="0.2">
      <c r="A178" s="31" t="s">
        <v>261</v>
      </c>
      <c r="B178" s="204" t="s">
        <v>262</v>
      </c>
      <c r="C178" s="204"/>
      <c r="D178" s="204"/>
      <c r="E178" s="204"/>
      <c r="F178" s="25"/>
      <c r="G178" s="5"/>
    </row>
    <row r="179" spans="1:7" ht="14.25" customHeight="1" x14ac:dyDescent="0.2">
      <c r="A179" s="52" t="s">
        <v>263</v>
      </c>
      <c r="B179" s="60" t="s">
        <v>252</v>
      </c>
      <c r="C179" s="56" t="s">
        <v>253</v>
      </c>
      <c r="D179" s="57" t="s">
        <v>254</v>
      </c>
      <c r="E179" s="32"/>
      <c r="F179" s="25"/>
      <c r="G179" s="5"/>
    </row>
    <row r="180" spans="1:7" ht="14.25" customHeight="1" x14ac:dyDescent="0.2">
      <c r="A180" s="52" t="s">
        <v>263</v>
      </c>
      <c r="B180" s="61" t="str">
        <f>IF($E$5=1,"7th Month","1st Quarter")</f>
        <v>7th Month</v>
      </c>
      <c r="C180" s="44" t="s">
        <v>195</v>
      </c>
      <c r="D180" s="55"/>
      <c r="E180" s="97"/>
      <c r="F180" s="25"/>
      <c r="G180" s="5"/>
    </row>
    <row r="181" spans="1:7" ht="14.25" customHeight="1" x14ac:dyDescent="0.2">
      <c r="A181" s="52" t="s">
        <v>263</v>
      </c>
      <c r="B181" s="61" t="str">
        <f>IF($E$5=1,"8th Month","2nd Quarter")</f>
        <v>8th Month</v>
      </c>
      <c r="C181" s="44" t="s">
        <v>195</v>
      </c>
      <c r="D181" s="55"/>
      <c r="E181" s="97"/>
      <c r="F181" s="25"/>
      <c r="G181" s="5"/>
    </row>
    <row r="182" spans="1:7" ht="14.25" customHeight="1" x14ac:dyDescent="0.2">
      <c r="A182" s="52" t="s">
        <v>263</v>
      </c>
      <c r="B182" s="61" t="str">
        <f>IF($E$5=1,"9th Month","3rd Quarter")</f>
        <v>9th Month</v>
      </c>
      <c r="C182" s="44" t="s">
        <v>195</v>
      </c>
      <c r="D182" s="55"/>
      <c r="E182" s="97"/>
      <c r="F182" s="25"/>
      <c r="G182" s="5"/>
    </row>
    <row r="183" spans="1:7" ht="25.5" x14ac:dyDescent="0.2">
      <c r="A183" s="52" t="s">
        <v>263</v>
      </c>
      <c r="B183" s="61" t="str">
        <f>IF($E$5=1,"Do not Use - Start New Spreadsheet","4th Quarter")</f>
        <v>Do not Use - Start New Spreadsheet</v>
      </c>
      <c r="C183" s="58" t="s">
        <v>195</v>
      </c>
      <c r="D183" s="59"/>
      <c r="E183" s="97"/>
      <c r="F183" s="25"/>
      <c r="G183" s="5"/>
    </row>
    <row r="184" spans="1:7" ht="14.25" customHeight="1" x14ac:dyDescent="0.2">
      <c r="A184" s="54" t="s">
        <v>4</v>
      </c>
      <c r="B184" s="33"/>
      <c r="C184" s="179"/>
      <c r="D184" s="179"/>
      <c r="E184" s="179"/>
      <c r="F184" s="25"/>
      <c r="G184" s="5"/>
    </row>
    <row r="185" spans="1:7" ht="14.25" customHeight="1" x14ac:dyDescent="0.2">
      <c r="A185" s="54" t="s">
        <v>4</v>
      </c>
      <c r="B185" s="179"/>
      <c r="C185" s="179"/>
      <c r="D185" s="179"/>
      <c r="E185" s="179"/>
      <c r="F185" s="25"/>
      <c r="G185" s="5"/>
    </row>
    <row r="186" spans="1:7" ht="57" customHeight="1" x14ac:dyDescent="0.2">
      <c r="A186" s="31" t="s">
        <v>264</v>
      </c>
      <c r="B186" s="204" t="s">
        <v>265</v>
      </c>
      <c r="C186" s="204"/>
      <c r="D186" s="204"/>
      <c r="E186" s="204"/>
      <c r="F186" s="25"/>
      <c r="G186" s="5"/>
    </row>
    <row r="187" spans="1:7" ht="14.25" customHeight="1" x14ac:dyDescent="0.2">
      <c r="A187" s="52" t="s">
        <v>266</v>
      </c>
      <c r="B187" s="60" t="s">
        <v>252</v>
      </c>
      <c r="C187" s="56" t="s">
        <v>253</v>
      </c>
      <c r="D187" s="57" t="s">
        <v>254</v>
      </c>
      <c r="E187" s="32"/>
      <c r="F187" s="25"/>
      <c r="G187" s="5"/>
    </row>
    <row r="188" spans="1:7" ht="14.25" customHeight="1" x14ac:dyDescent="0.2">
      <c r="A188" s="52" t="s">
        <v>266</v>
      </c>
      <c r="B188" s="61" t="str">
        <f>IF($E$5=1,"7th Month","1st Quarter")</f>
        <v>7th Month</v>
      </c>
      <c r="C188" s="44" t="s">
        <v>195</v>
      </c>
      <c r="D188" s="55"/>
      <c r="E188" s="97"/>
      <c r="F188" s="25"/>
      <c r="G188" s="5"/>
    </row>
    <row r="189" spans="1:7" ht="14.25" customHeight="1" x14ac:dyDescent="0.2">
      <c r="A189" s="52" t="s">
        <v>266</v>
      </c>
      <c r="B189" s="61" t="str">
        <f>IF($E$5=1,"8th Month","2nd Quarter")</f>
        <v>8th Month</v>
      </c>
      <c r="C189" s="44" t="s">
        <v>195</v>
      </c>
      <c r="D189" s="55"/>
      <c r="E189" s="97"/>
      <c r="F189" s="25"/>
      <c r="G189" s="5"/>
    </row>
    <row r="190" spans="1:7" ht="14.25" customHeight="1" x14ac:dyDescent="0.2">
      <c r="A190" s="52" t="s">
        <v>266</v>
      </c>
      <c r="B190" s="61" t="str">
        <f>IF($E$5=1,"9th Month","3rd Quarter")</f>
        <v>9th Month</v>
      </c>
      <c r="C190" s="44" t="s">
        <v>195</v>
      </c>
      <c r="D190" s="55"/>
      <c r="E190" s="97"/>
      <c r="F190" s="25"/>
      <c r="G190" s="5"/>
    </row>
    <row r="191" spans="1:7" ht="25.5" x14ac:dyDescent="0.2">
      <c r="A191" s="52" t="s">
        <v>266</v>
      </c>
      <c r="B191" s="61" t="str">
        <f>IF($E$5=1,"Do not Use - Start New Spreadsheet","4th Quarter")</f>
        <v>Do not Use - Start New Spreadsheet</v>
      </c>
      <c r="C191" s="58" t="s">
        <v>195</v>
      </c>
      <c r="D191" s="59"/>
      <c r="E191" s="97"/>
      <c r="F191" s="25"/>
      <c r="G191" s="5"/>
    </row>
    <row r="192" spans="1:7" ht="14.25" customHeight="1" x14ac:dyDescent="0.2">
      <c r="A192" s="54" t="s">
        <v>4</v>
      </c>
      <c r="B192" s="179"/>
      <c r="C192" s="179"/>
      <c r="D192" s="179"/>
      <c r="E192" s="179"/>
      <c r="F192" s="25"/>
      <c r="G192" s="5"/>
    </row>
    <row r="193" spans="1:7" ht="94.5" customHeight="1" x14ac:dyDescent="0.2">
      <c r="A193" s="31" t="s">
        <v>267</v>
      </c>
      <c r="B193" s="232" t="s">
        <v>268</v>
      </c>
      <c r="C193" s="232"/>
      <c r="D193" s="232"/>
      <c r="E193" s="232"/>
      <c r="F193" s="25"/>
      <c r="G193" s="5"/>
    </row>
    <row r="194" spans="1:7" ht="14.25" customHeight="1" x14ac:dyDescent="0.2">
      <c r="A194" s="52" t="s">
        <v>269</v>
      </c>
      <c r="B194" s="60" t="s">
        <v>252</v>
      </c>
      <c r="C194" s="56" t="s">
        <v>253</v>
      </c>
      <c r="D194" s="57" t="s">
        <v>254</v>
      </c>
      <c r="E194" s="32"/>
      <c r="F194" s="25"/>
      <c r="G194" s="5"/>
    </row>
    <row r="195" spans="1:7" ht="14.25" customHeight="1" x14ac:dyDescent="0.2">
      <c r="A195" s="52" t="s">
        <v>269</v>
      </c>
      <c r="B195" s="61" t="str">
        <f>IF($E$5=1,"7th Month","1st Quarter")</f>
        <v>7th Month</v>
      </c>
      <c r="C195" s="44" t="s">
        <v>195</v>
      </c>
      <c r="D195" s="55"/>
      <c r="E195" s="97"/>
      <c r="F195" s="25"/>
      <c r="G195" s="5"/>
    </row>
    <row r="196" spans="1:7" ht="14.25" customHeight="1" x14ac:dyDescent="0.2">
      <c r="A196" s="52" t="s">
        <v>269</v>
      </c>
      <c r="B196" s="61" t="str">
        <f>IF($E$5=1,"8th Month","2nd Quarter")</f>
        <v>8th Month</v>
      </c>
      <c r="C196" s="44" t="s">
        <v>195</v>
      </c>
      <c r="D196" s="55"/>
      <c r="E196" s="97"/>
      <c r="F196" s="25"/>
      <c r="G196" s="5"/>
    </row>
    <row r="197" spans="1:7" ht="14.25" customHeight="1" x14ac:dyDescent="0.2">
      <c r="A197" s="52" t="s">
        <v>269</v>
      </c>
      <c r="B197" s="61" t="str">
        <f>IF($E$5=1,"9th Month","3rd Quarter")</f>
        <v>9th Month</v>
      </c>
      <c r="C197" s="44" t="s">
        <v>195</v>
      </c>
      <c r="D197" s="55"/>
      <c r="E197" s="97"/>
      <c r="F197" s="25"/>
      <c r="G197" s="5"/>
    </row>
    <row r="198" spans="1:7" ht="25.5" x14ac:dyDescent="0.2">
      <c r="A198" s="52" t="s">
        <v>269</v>
      </c>
      <c r="B198" s="61" t="str">
        <f>IF($E$5=1,"Do not Use - Start New Spreadsheet","4th Quarter")</f>
        <v>Do not Use - Start New Spreadsheet</v>
      </c>
      <c r="C198" s="58" t="s">
        <v>195</v>
      </c>
      <c r="D198" s="59"/>
      <c r="E198" s="97"/>
      <c r="F198" s="25"/>
      <c r="G198" s="5"/>
    </row>
    <row r="199" spans="1:7" ht="14.25" customHeight="1" x14ac:dyDescent="0.2">
      <c r="A199" s="54" t="s">
        <v>4</v>
      </c>
      <c r="B199" s="179"/>
      <c r="C199" s="179"/>
      <c r="D199" s="179"/>
      <c r="E199" s="179"/>
      <c r="F199" s="25"/>
      <c r="G199" s="5"/>
    </row>
    <row r="200" spans="1:7" ht="14.25" customHeight="1" x14ac:dyDescent="0.2">
      <c r="A200" s="45" t="s">
        <v>270</v>
      </c>
      <c r="B200" s="21"/>
      <c r="C200" s="21"/>
      <c r="D200" s="21"/>
      <c r="E200" s="21"/>
      <c r="F200" s="27"/>
      <c r="G200" s="5"/>
    </row>
    <row r="201" spans="1:7" ht="27" customHeight="1" x14ac:dyDescent="0.2">
      <c r="A201" s="229" t="str">
        <f>CONCATENATE("I hereby certify that I have read the financial statements and supplementary information of ", $A$4," supplied within this form, and to the best of my knowledge and belief, the same are complete and accurate.")</f>
        <v>I hereby certify that I have read the financial statements and supplementary information of [ENTER BORROWER LEGAL NAME HERE] supplied within this form, and to the best of my knowledge and belief, the same are complete and accurate.</v>
      </c>
      <c r="B201" s="230"/>
      <c r="C201" s="230"/>
      <c r="D201" s="230"/>
      <c r="E201" s="230"/>
      <c r="F201" s="231"/>
      <c r="G201" s="5"/>
    </row>
    <row r="202" spans="1:7" ht="14.25" customHeight="1" x14ac:dyDescent="0.2">
      <c r="A202" s="233" t="s">
        <v>271</v>
      </c>
      <c r="B202" s="234"/>
      <c r="C202" s="234"/>
      <c r="D202" s="234"/>
      <c r="E202" s="234"/>
      <c r="F202" s="235"/>
      <c r="G202" s="5"/>
    </row>
    <row r="203" spans="1:7" ht="14.25" customHeight="1" thickBot="1" x14ac:dyDescent="0.25">
      <c r="A203" s="236"/>
      <c r="B203" s="237"/>
      <c r="C203" s="237"/>
      <c r="D203" s="237"/>
      <c r="E203" s="237"/>
      <c r="F203" s="238"/>
      <c r="G203" s="5"/>
    </row>
    <row r="204" spans="1:7" ht="14.25" customHeight="1" x14ac:dyDescent="0.2">
      <c r="A204" s="223" t="s">
        <v>272</v>
      </c>
      <c r="B204" s="224"/>
      <c r="C204" s="224"/>
      <c r="D204" s="224"/>
      <c r="E204" s="224"/>
      <c r="F204" s="225"/>
      <c r="G204" s="5"/>
    </row>
    <row r="205" spans="1:7" ht="14.25" customHeight="1" thickBot="1" x14ac:dyDescent="0.25">
      <c r="A205" s="226"/>
      <c r="B205" s="227"/>
      <c r="C205" s="227"/>
      <c r="D205" s="227"/>
      <c r="E205" s="227"/>
      <c r="F205" s="228"/>
      <c r="G205" s="5"/>
    </row>
    <row r="206" spans="1:7" ht="18" thickBot="1" x14ac:dyDescent="0.35">
      <c r="A206" s="46" t="s">
        <v>273</v>
      </c>
      <c r="G206" s="5"/>
    </row>
    <row r="207" spans="1:7" ht="14.25" customHeight="1" thickTop="1" x14ac:dyDescent="0.2">
      <c r="A207" s="28" t="s">
        <v>274</v>
      </c>
      <c r="G207" s="5"/>
    </row>
    <row r="208" spans="1:7" ht="14.25" customHeight="1" x14ac:dyDescent="0.2">
      <c r="A208" s="28" t="s">
        <v>275</v>
      </c>
      <c r="G208" s="5"/>
    </row>
    <row r="209" spans="1:8" ht="14.25" customHeight="1" x14ac:dyDescent="0.2">
      <c r="A209" s="28" t="s">
        <v>276</v>
      </c>
      <c r="G209" s="5"/>
    </row>
    <row r="210" spans="1:8" ht="14.25" customHeight="1" x14ac:dyDescent="0.2">
      <c r="A210" s="28" t="s">
        <v>277</v>
      </c>
      <c r="G210" s="5"/>
    </row>
    <row r="211" spans="1:8" ht="14.25" customHeight="1" x14ac:dyDescent="0.2">
      <c r="A211" s="28" t="s">
        <v>278</v>
      </c>
      <c r="G211" s="5"/>
    </row>
    <row r="212" spans="1:8" ht="14.25" customHeight="1" x14ac:dyDescent="0.2">
      <c r="A212" s="29" t="s">
        <v>279</v>
      </c>
      <c r="G212" s="5"/>
    </row>
    <row r="213" spans="1:8" ht="17.25" x14ac:dyDescent="0.3">
      <c r="A213" s="146" t="s">
        <v>280</v>
      </c>
      <c r="B213" s="146"/>
      <c r="G213" s="5"/>
    </row>
    <row r="214" spans="1:8" ht="14.25" customHeight="1" x14ac:dyDescent="0.2">
      <c r="A214" s="98" t="s">
        <v>280</v>
      </c>
      <c r="B214" s="145" t="s">
        <v>153</v>
      </c>
      <c r="C214" s="138" t="s">
        <v>281</v>
      </c>
      <c r="D214" s="138" t="s">
        <v>282</v>
      </c>
      <c r="E214" s="138" t="s">
        <v>283</v>
      </c>
      <c r="F214" s="138" t="s">
        <v>284</v>
      </c>
      <c r="G214" s="5"/>
    </row>
    <row r="215" spans="1:8" ht="14.25" customHeight="1" x14ac:dyDescent="0.2">
      <c r="A215" s="99" t="s">
        <v>147</v>
      </c>
      <c r="B215" s="100" t="s">
        <v>153</v>
      </c>
      <c r="C215" s="101"/>
      <c r="D215" s="101"/>
      <c r="E215" s="101"/>
      <c r="F215" s="101"/>
      <c r="G215" s="5"/>
    </row>
    <row r="216" spans="1:8" ht="14.25" customHeight="1" x14ac:dyDescent="0.2">
      <c r="A216" s="102" t="s">
        <v>285</v>
      </c>
      <c r="B216" s="103" t="s">
        <v>153</v>
      </c>
      <c r="C216" s="186" t="str">
        <f>IF((C17+C18=C19),"Yes","No")</f>
        <v>Yes</v>
      </c>
      <c r="D216" s="186" t="str">
        <f t="shared" ref="D216:F216" si="6">IF((D17+D18=D19),"Yes","No")</f>
        <v>Yes</v>
      </c>
      <c r="E216" s="186" t="str">
        <f t="shared" si="6"/>
        <v>Yes</v>
      </c>
      <c r="F216" s="186" t="str">
        <f t="shared" si="6"/>
        <v>Yes</v>
      </c>
      <c r="G216" s="5"/>
    </row>
    <row r="217" spans="1:8" ht="14.25" customHeight="1" x14ac:dyDescent="0.2">
      <c r="A217" s="102" t="s">
        <v>286</v>
      </c>
      <c r="B217" s="103" t="s">
        <v>153</v>
      </c>
      <c r="C217" s="186" t="str">
        <f>IF((C16+C19+C20+C21=C22),"Yes","No")</f>
        <v>Yes</v>
      </c>
      <c r="D217" s="186" t="str">
        <f t="shared" ref="D217:F217" si="7">IF((D16+D19+D20+D21=D22),"Yes","No")</f>
        <v>Yes</v>
      </c>
      <c r="E217" s="186" t="str">
        <f t="shared" si="7"/>
        <v>Yes</v>
      </c>
      <c r="F217" s="186" t="str">
        <f t="shared" si="7"/>
        <v>Yes</v>
      </c>
      <c r="G217" s="5"/>
      <c r="H217" s="15"/>
    </row>
    <row r="218" spans="1:8" ht="14.25" customHeight="1" x14ac:dyDescent="0.2">
      <c r="A218" s="102" t="s">
        <v>287</v>
      </c>
      <c r="B218" s="103" t="s">
        <v>153</v>
      </c>
      <c r="C218" s="186" t="str">
        <f>IF((C22+C23+C24+C25+C26+C29+C30+C31=C32),"Yes","No")</f>
        <v>Yes</v>
      </c>
      <c r="D218" s="186" t="str">
        <f t="shared" ref="D218:F218" si="8">IF((D22+D23+D24+D25+D26+D29+D30+D31=D32),"Yes","No")</f>
        <v>Yes</v>
      </c>
      <c r="E218" s="186" t="str">
        <f t="shared" si="8"/>
        <v>Yes</v>
      </c>
      <c r="F218" s="186" t="str">
        <f t="shared" si="8"/>
        <v>Yes</v>
      </c>
      <c r="G218" s="5"/>
    </row>
    <row r="219" spans="1:8" ht="14.25" customHeight="1" x14ac:dyDescent="0.2">
      <c r="A219" s="102" t="s">
        <v>288</v>
      </c>
      <c r="B219" s="103" t="s">
        <v>153</v>
      </c>
      <c r="C219" s="186" t="str">
        <f>IF((C33+C34+C35+C36+C37=C38),"Yes","No")</f>
        <v>Yes</v>
      </c>
      <c r="D219" s="186" t="str">
        <f t="shared" ref="D219:F219" si="9">IF((D33+D34+D35+D36+D37=D38),"Yes","No")</f>
        <v>Yes</v>
      </c>
      <c r="E219" s="186" t="str">
        <f t="shared" si="9"/>
        <v>Yes</v>
      </c>
      <c r="F219" s="186" t="str">
        <f t="shared" si="9"/>
        <v>Yes</v>
      </c>
      <c r="G219" s="5"/>
    </row>
    <row r="220" spans="1:8" ht="14.25" customHeight="1" x14ac:dyDescent="0.2">
      <c r="A220" s="102" t="s">
        <v>289</v>
      </c>
      <c r="B220" s="103" t="s">
        <v>153</v>
      </c>
      <c r="C220" s="186" t="str">
        <f>IF((C39+C40+C41=C42),"Yes","No")</f>
        <v>Yes</v>
      </c>
      <c r="D220" s="186" t="str">
        <f t="shared" ref="D220:F220" si="10">IF((D39+D40+D41=D42),"Yes","No")</f>
        <v>Yes</v>
      </c>
      <c r="E220" s="186" t="str">
        <f t="shared" si="10"/>
        <v>Yes</v>
      </c>
      <c r="F220" s="186" t="str">
        <f t="shared" si="10"/>
        <v>Yes</v>
      </c>
      <c r="G220" s="5"/>
    </row>
    <row r="221" spans="1:8" ht="14.25" customHeight="1" x14ac:dyDescent="0.2">
      <c r="A221" s="102" t="s">
        <v>290</v>
      </c>
      <c r="B221" s="103" t="s">
        <v>153</v>
      </c>
      <c r="C221" s="186" t="str">
        <f>IF((C38+C42=C43),"Yes","No")</f>
        <v>Yes</v>
      </c>
      <c r="D221" s="186" t="str">
        <f t="shared" ref="D221:F221" si="11">IF((D38+D42=D43),"Yes","No")</f>
        <v>Yes</v>
      </c>
      <c r="E221" s="186" t="str">
        <f t="shared" si="11"/>
        <v>Yes</v>
      </c>
      <c r="F221" s="186" t="str">
        <f t="shared" si="11"/>
        <v>Yes</v>
      </c>
      <c r="G221" s="5"/>
    </row>
    <row r="222" spans="1:8" ht="14.25" customHeight="1" x14ac:dyDescent="0.2">
      <c r="A222" s="102" t="s">
        <v>291</v>
      </c>
      <c r="B222" s="103" t="s">
        <v>153</v>
      </c>
      <c r="C222" s="186" t="str">
        <f>IF((C44+C45=C46),"Yes","No")</f>
        <v>Yes</v>
      </c>
      <c r="D222" s="186" t="str">
        <f t="shared" ref="D222:F222" si="12">IF((D44+D45=D46),"Yes","No")</f>
        <v>Yes</v>
      </c>
      <c r="E222" s="186" t="str">
        <f t="shared" si="12"/>
        <v>Yes</v>
      </c>
      <c r="F222" s="186" t="str">
        <f t="shared" si="12"/>
        <v>Yes</v>
      </c>
      <c r="G222" s="5"/>
    </row>
    <row r="223" spans="1:8" ht="14.25" customHeight="1" x14ac:dyDescent="0.2">
      <c r="A223" s="102" t="s">
        <v>292</v>
      </c>
      <c r="B223" s="103" t="s">
        <v>153</v>
      </c>
      <c r="C223" s="186" t="str">
        <f>IF((C43+C46=C47),"Yes","No")</f>
        <v>Yes</v>
      </c>
      <c r="D223" s="186" t="str">
        <f t="shared" ref="D223:F223" si="13">IF((D43+D46=D47),"Yes","No")</f>
        <v>Yes</v>
      </c>
      <c r="E223" s="186" t="str">
        <f t="shared" si="13"/>
        <v>Yes</v>
      </c>
      <c r="F223" s="186" t="str">
        <f t="shared" si="13"/>
        <v>Yes</v>
      </c>
      <c r="G223" s="5"/>
    </row>
    <row r="224" spans="1:8" ht="14.25" customHeight="1" x14ac:dyDescent="0.2">
      <c r="A224" s="102" t="s">
        <v>293</v>
      </c>
      <c r="B224" s="103" t="s">
        <v>153</v>
      </c>
      <c r="C224" s="186" t="str">
        <f>IF((C32=C47),"Yes","No")</f>
        <v>Yes</v>
      </c>
      <c r="D224" s="186" t="str">
        <f t="shared" ref="D224:F224" si="14">IF((D32=D47),"Yes","No")</f>
        <v>Yes</v>
      </c>
      <c r="E224" s="186" t="str">
        <f t="shared" si="14"/>
        <v>Yes</v>
      </c>
      <c r="F224" s="186" t="str">
        <f t="shared" si="14"/>
        <v>Yes</v>
      </c>
    </row>
    <row r="225" spans="1:8" ht="14.25" customHeight="1" x14ac:dyDescent="0.2">
      <c r="A225" s="104" t="s">
        <v>171</v>
      </c>
      <c r="B225" s="105" t="s">
        <v>153</v>
      </c>
      <c r="C225" s="106"/>
      <c r="D225" s="106"/>
      <c r="E225" s="106"/>
      <c r="F225" s="106"/>
    </row>
    <row r="226" spans="1:8" ht="14.25" customHeight="1" x14ac:dyDescent="0.2">
      <c r="A226" s="102" t="s">
        <v>294</v>
      </c>
      <c r="B226" s="103" t="s">
        <v>153</v>
      </c>
      <c r="C226" s="186" t="str">
        <f>IF((C49+C50=C51),"Yes","No")</f>
        <v>Yes</v>
      </c>
      <c r="D226" s="186" t="str">
        <f t="shared" ref="D226:F226" si="15">IF((D49+D50=D51),"Yes","No")</f>
        <v>Yes</v>
      </c>
      <c r="E226" s="186" t="str">
        <f t="shared" si="15"/>
        <v>Yes</v>
      </c>
      <c r="F226" s="186" t="str">
        <f t="shared" si="15"/>
        <v>Yes</v>
      </c>
      <c r="H226" s="15"/>
    </row>
    <row r="227" spans="1:8" ht="14.25" customHeight="1" x14ac:dyDescent="0.2">
      <c r="A227" s="102" t="s">
        <v>295</v>
      </c>
      <c r="B227" s="107" t="s">
        <v>153</v>
      </c>
      <c r="C227" s="186" t="str">
        <f>IF((C51+C52+C54=C55),"Yes","No")</f>
        <v>Yes</v>
      </c>
      <c r="D227" s="186" t="str">
        <f t="shared" ref="D227:F227" si="16">IF((D51+D52+D54=D55),"Yes","No")</f>
        <v>Yes</v>
      </c>
      <c r="E227" s="186" t="str">
        <f t="shared" si="16"/>
        <v>Yes</v>
      </c>
      <c r="F227" s="186" t="str">
        <f t="shared" si="16"/>
        <v>Yes</v>
      </c>
    </row>
    <row r="228" spans="1:8" ht="14.25" customHeight="1" x14ac:dyDescent="0.2">
      <c r="A228" s="108" t="s">
        <v>296</v>
      </c>
      <c r="B228" s="107" t="s">
        <v>153</v>
      </c>
      <c r="C228" s="186" t="str">
        <f>IF((C56+C57+C58+C59+C60+C61+C62+C63=C64),"Yes","No")</f>
        <v>Yes</v>
      </c>
      <c r="D228" s="186" t="str">
        <f t="shared" ref="D228:F228" si="17">IF((D56+D57+D58+D59+D60+D61+D62+D63=D64),"Yes","No")</f>
        <v>Yes</v>
      </c>
      <c r="E228" s="186" t="str">
        <f t="shared" si="17"/>
        <v>Yes</v>
      </c>
      <c r="F228" s="186" t="str">
        <f t="shared" si="17"/>
        <v>Yes</v>
      </c>
    </row>
    <row r="229" spans="1:8" ht="14.25" customHeight="1" x14ac:dyDescent="0.2">
      <c r="A229" s="102" t="s">
        <v>297</v>
      </c>
      <c r="B229" s="107" t="s">
        <v>153</v>
      </c>
      <c r="C229" s="186" t="str">
        <f>IF((C65+C66+C67+C68=C69),"Yes","No")</f>
        <v>Yes</v>
      </c>
      <c r="D229" s="186" t="str">
        <f t="shared" ref="D229:F229" si="18">IF((D65+D66+D67+D68=D69),"Yes","No")</f>
        <v>Yes</v>
      </c>
      <c r="E229" s="186" t="str">
        <f t="shared" si="18"/>
        <v>Yes</v>
      </c>
      <c r="F229" s="186" t="str">
        <f t="shared" si="18"/>
        <v>Yes</v>
      </c>
      <c r="H229" s="15"/>
    </row>
    <row r="230" spans="1:8" ht="14.25" customHeight="1" x14ac:dyDescent="0.2">
      <c r="A230" s="102" t="s">
        <v>298</v>
      </c>
      <c r="B230" s="107" t="s">
        <v>153</v>
      </c>
      <c r="C230" s="186" t="str">
        <f>IF((C69+C70+C71+C72=C73),"Yes","No")</f>
        <v>Yes</v>
      </c>
      <c r="D230" s="186" t="str">
        <f t="shared" ref="D230:F230" si="19">IF((D69+D70+D71+D72=D73),"Yes","No")</f>
        <v>Yes</v>
      </c>
      <c r="E230" s="186" t="str">
        <f t="shared" si="19"/>
        <v>Yes</v>
      </c>
      <c r="F230" s="186" t="str">
        <f t="shared" si="19"/>
        <v>Yes</v>
      </c>
    </row>
    <row r="231" spans="1:8" ht="14.25" customHeight="1" x14ac:dyDescent="0.2">
      <c r="A231" s="102" t="s">
        <v>299</v>
      </c>
      <c r="B231" s="107" t="s">
        <v>153</v>
      </c>
      <c r="C231" s="186" t="str">
        <f>IF((C89+C90+C91+C92+C93=C49),"Yes","No")</f>
        <v>Yes</v>
      </c>
      <c r="D231" s="186" t="str">
        <f t="shared" ref="D231:F231" si="20">IF((D89+D90+D91+D92+D93=D49),"Yes","No")</f>
        <v>Yes</v>
      </c>
      <c r="E231" s="186" t="str">
        <f t="shared" si="20"/>
        <v>Yes</v>
      </c>
      <c r="F231" s="186" t="str">
        <f t="shared" si="20"/>
        <v>Yes</v>
      </c>
    </row>
    <row r="232" spans="1:8" ht="14.25" customHeight="1" x14ac:dyDescent="0.2">
      <c r="A232" s="104" t="s">
        <v>300</v>
      </c>
      <c r="B232" s="105" t="s">
        <v>153</v>
      </c>
      <c r="C232" s="109"/>
      <c r="D232" s="109"/>
      <c r="E232" s="109"/>
      <c r="F232" s="109"/>
    </row>
    <row r="233" spans="1:8" ht="14.25" customHeight="1" x14ac:dyDescent="0.2">
      <c r="A233" s="102" t="s">
        <v>301</v>
      </c>
      <c r="B233" s="103" t="s">
        <v>153</v>
      </c>
      <c r="C233" s="186" t="str">
        <f>IF(C53&lt;=C55,"Yes","No")</f>
        <v>Yes</v>
      </c>
      <c r="D233" s="186" t="str">
        <f>IF(D53&lt;=D55,"Yes","No")</f>
        <v>Yes</v>
      </c>
      <c r="E233" s="186" t="str">
        <f>IF(E53&lt;=E55,"Yes","No")</f>
        <v>Yes</v>
      </c>
      <c r="F233" s="186" t="str">
        <f>IF(F53&lt;=F55,"Yes","No")</f>
        <v>Yes</v>
      </c>
    </row>
    <row r="234" spans="1:8" ht="14.25" customHeight="1" x14ac:dyDescent="0.2">
      <c r="A234" s="102" t="s">
        <v>302</v>
      </c>
      <c r="B234" s="103" t="s">
        <v>153</v>
      </c>
      <c r="C234" s="186" t="str">
        <f>IF(C55-C64+C66+C67+C68=C69,"Yes","No")</f>
        <v>Yes</v>
      </c>
      <c r="D234" s="186" t="str">
        <f>IF(D55-D64+D66+D67+D68=D69,"Yes","No")</f>
        <v>Yes</v>
      </c>
      <c r="E234" s="186" t="str">
        <f>IF(E55-E64+E66+E67+E68=E69,"Yes","No")</f>
        <v>Yes</v>
      </c>
      <c r="F234" s="186" t="str">
        <f>IF(F55-F64+F66+F67+F68=F69,"Yes","No")</f>
        <v>Yes</v>
      </c>
    </row>
    <row r="235" spans="1:8" ht="14.25" customHeight="1" x14ac:dyDescent="0.2">
      <c r="A235" s="108" t="s">
        <v>303</v>
      </c>
      <c r="B235" s="103" t="s">
        <v>153</v>
      </c>
      <c r="C235" s="186" t="str">
        <f>IF(C56+C57+C58+C59+C60+C61+C62&lt;=C64,"Yes","No")</f>
        <v>Yes</v>
      </c>
      <c r="D235" s="186" t="str">
        <f>IF(D56+D57+D58+D59+D60+D61+D62&lt;=D64,"Yes","No")</f>
        <v>Yes</v>
      </c>
      <c r="E235" s="186" t="str">
        <f>IF(E56+E57+E58+E59+E60+E61+E62&lt;=E64,"Yes","No")</f>
        <v>Yes</v>
      </c>
      <c r="F235" s="186" t="str">
        <f>IF(F56+F57+F58+F59+F60+F61+F62&lt;=F64,"Yes","No")</f>
        <v>Yes</v>
      </c>
    </row>
    <row r="236" spans="1:8" ht="14.25" customHeight="1" x14ac:dyDescent="0.2">
      <c r="A236" s="102" t="s">
        <v>304</v>
      </c>
      <c r="B236" s="103" t="s">
        <v>153</v>
      </c>
      <c r="C236" s="186" t="str">
        <f>IF(C16+C19+C20+C21&lt;=C22,"Yes","No")</f>
        <v>Yes</v>
      </c>
      <c r="D236" s="186" t="str">
        <f t="shared" ref="D236:F236" si="21">IF(D16+D19+D20+D21&lt;=D22,"Yes","No")</f>
        <v>Yes</v>
      </c>
      <c r="E236" s="186" t="str">
        <f t="shared" si="21"/>
        <v>Yes</v>
      </c>
      <c r="F236" s="186" t="str">
        <f t="shared" si="21"/>
        <v>Yes</v>
      </c>
    </row>
    <row r="237" spans="1:8" ht="14.25" customHeight="1" x14ac:dyDescent="0.2">
      <c r="A237" s="102" t="s">
        <v>305</v>
      </c>
      <c r="B237" s="103" t="s">
        <v>153</v>
      </c>
      <c r="C237" s="186" t="str">
        <f>IF(C22+C25+C29&lt;=C32,"Yes","No")</f>
        <v>Yes</v>
      </c>
      <c r="D237" s="186" t="str">
        <f>IF(D22+D25+D29&lt;=D32,"Yes","No")</f>
        <v>Yes</v>
      </c>
      <c r="E237" s="186" t="str">
        <f>IF(E22+E25+E29&lt;=E32,"Yes","No")</f>
        <v>Yes</v>
      </c>
      <c r="F237" s="186" t="str">
        <f>IF(F22+F25+F29&lt;=F32,"Yes","No")</f>
        <v>Yes</v>
      </c>
    </row>
    <row r="238" spans="1:8" ht="14.25" customHeight="1" x14ac:dyDescent="0.2">
      <c r="A238" s="102" t="s">
        <v>306</v>
      </c>
      <c r="B238" s="103" t="s">
        <v>153</v>
      </c>
      <c r="C238" s="186" t="str">
        <f>IF(C32=C43+C44+C45,"Yes","No")</f>
        <v>Yes</v>
      </c>
      <c r="D238" s="186" t="str">
        <f>IF(D32=D43+D44+D45,"Yes","No")</f>
        <v>Yes</v>
      </c>
      <c r="E238" s="186" t="str">
        <f>IF(E32=E43+E44+E45,"Yes","No")</f>
        <v>Yes</v>
      </c>
      <c r="F238" s="186" t="str">
        <f>IF(F32=F43+F44+F45,"Yes","No")</f>
        <v>Yes</v>
      </c>
    </row>
    <row r="239" spans="1:8" ht="14.25" customHeight="1" x14ac:dyDescent="0.2">
      <c r="A239" s="102" t="s">
        <v>307</v>
      </c>
      <c r="B239" s="103" t="s">
        <v>153</v>
      </c>
      <c r="C239" s="186" t="str">
        <f>IF(C33+C34+C35&lt;=C38,"Yes","No")</f>
        <v>Yes</v>
      </c>
      <c r="D239" s="186" t="str">
        <f>IF(D33+D34+D35&lt;=D38,"Yes","No")</f>
        <v>Yes</v>
      </c>
      <c r="E239" s="186" t="str">
        <f>IF(E33+E34+E35&lt;=E38,"Yes","No")</f>
        <v>Yes</v>
      </c>
      <c r="F239" s="186" t="str">
        <f>IF(F33+F34+F35&lt;=F38,"Yes","No")</f>
        <v>Yes</v>
      </c>
    </row>
    <row r="240" spans="1:8" ht="14.25" customHeight="1" x14ac:dyDescent="0.2">
      <c r="A240" s="102" t="s">
        <v>308</v>
      </c>
      <c r="B240" s="103" t="s">
        <v>153</v>
      </c>
      <c r="C240" s="186" t="str">
        <f>IF(C38+C39&lt;=C43,"Yes","No")</f>
        <v>Yes</v>
      </c>
      <c r="D240" s="186" t="str">
        <f>IF(D38+D39&lt;=D43,"Yes","No")</f>
        <v>Yes</v>
      </c>
      <c r="E240" s="186" t="str">
        <f>IF(E38+E39&lt;=E43,"Yes","No")</f>
        <v>Yes</v>
      </c>
      <c r="F240" s="186" t="str">
        <f>IF(F38+F39&lt;=F43,"Yes","No")</f>
        <v>Yes</v>
      </c>
    </row>
    <row r="241" spans="1:6" ht="14.25" customHeight="1" x14ac:dyDescent="0.2">
      <c r="A241" s="108" t="s">
        <v>309</v>
      </c>
      <c r="B241" s="135"/>
      <c r="C241" s="186" t="s">
        <v>14</v>
      </c>
      <c r="D241" s="186" t="s">
        <v>14</v>
      </c>
      <c r="E241" s="186" t="s">
        <v>14</v>
      </c>
      <c r="F241" s="186" t="s">
        <v>14</v>
      </c>
    </row>
    <row r="242" spans="1:6" ht="14.25" customHeight="1" x14ac:dyDescent="0.2">
      <c r="A242" s="108" t="s">
        <v>310</v>
      </c>
      <c r="B242" s="110" t="s">
        <v>153</v>
      </c>
      <c r="C242" s="186" t="str">
        <f>IF(ABS(($B$241+C69+C70+C71+C72)-C46)&lt;=100,"Yes","No")</f>
        <v>Yes</v>
      </c>
      <c r="D242" s="186" t="str">
        <f>IF(ABS(($B$241+D69+D70+D71+D72)-D46)&lt;=100,"Yes","No")</f>
        <v>Yes</v>
      </c>
      <c r="E242" s="186" t="str">
        <f>IF(ABS(($B$241+E69+E70+E71+E72)-E46)&lt;=100,"Yes","No")</f>
        <v>Yes</v>
      </c>
      <c r="F242" s="186" t="str">
        <f>IF(ABS(($B$241+F69+F70+F71+F72)-F46)&lt;=100,"Yes","No")</f>
        <v>Yes</v>
      </c>
    </row>
    <row r="243" spans="1:6" ht="14.25" customHeight="1" x14ac:dyDescent="0.2">
      <c r="A243" s="111" t="s">
        <v>311</v>
      </c>
      <c r="B243" s="112" t="s">
        <v>14</v>
      </c>
      <c r="C243" s="187" t="str">
        <f>IF((C98+C101+C104=0),"-",((C64*(C49/C51))/(C98+C101+C104)))</f>
        <v>-</v>
      </c>
      <c r="D243" s="187" t="str">
        <f>IF((D98+D101+D104 = 0),"-",((D64*(D49/D51))/(D98+D101+D104)))</f>
        <v>-</v>
      </c>
      <c r="E243" s="187" t="str">
        <f>IF((E98+E101+E104 = 0),"-",((E64*(E49/E51))/(E98+E101+E104)))</f>
        <v>-</v>
      </c>
      <c r="F243" s="187" t="str">
        <f>IF((F98+F101+F104 = 0),"-",((F64*(F49/F51))/(F98+F101+F104)))</f>
        <v>-</v>
      </c>
    </row>
  </sheetData>
  <sheetProtection algorithmName="SHA-512" hashValue="QOC70v8dpneQENMSpDG5TPaQOgQkV7Y5iUlQW05g1rXXcHc0+/8ebrzTMRXydyfgBOnWDEBbjOj3SOqeIGWJsQ==" saltValue="PA8WfIlRqQhf3sShyMyVdQ==" spinCount="100000" sheet="1" objects="1" scenarios="1"/>
  <mergeCells count="24">
    <mergeCell ref="A5:C5"/>
    <mergeCell ref="A1:F1"/>
    <mergeCell ref="A2:F2"/>
    <mergeCell ref="A3:F3"/>
    <mergeCell ref="A4:C4"/>
    <mergeCell ref="D4:F4"/>
    <mergeCell ref="B186:E186"/>
    <mergeCell ref="A6:F6"/>
    <mergeCell ref="A7:F7"/>
    <mergeCell ref="A8:F8"/>
    <mergeCell ref="A9:F9"/>
    <mergeCell ref="A10:F10"/>
    <mergeCell ref="A11:F11"/>
    <mergeCell ref="A13:F13"/>
    <mergeCell ref="B157:E157"/>
    <mergeCell ref="B164:E164"/>
    <mergeCell ref="B171:E171"/>
    <mergeCell ref="B178:E178"/>
    <mergeCell ref="A12:F12"/>
    <mergeCell ref="B193:E193"/>
    <mergeCell ref="A201:F201"/>
    <mergeCell ref="A202:F202"/>
    <mergeCell ref="A203:F203"/>
    <mergeCell ref="A204:F205"/>
  </mergeCells>
  <conditionalFormatting sqref="C149:F150 A149:A150">
    <cfRule type="expression" dxfId="245" priority="43">
      <formula>$B$147=1</formula>
    </cfRule>
    <cfRule type="expression" dxfId="244" priority="44">
      <formula>$B$147="Please select…"</formula>
    </cfRule>
  </conditionalFormatting>
  <conditionalFormatting sqref="C150:F150 A150">
    <cfRule type="expression" dxfId="243" priority="42">
      <formula>$B$147=2</formula>
    </cfRule>
  </conditionalFormatting>
  <conditionalFormatting sqref="D159:E159">
    <cfRule type="expression" dxfId="242" priority="41">
      <formula>C159&lt;&gt;"Yes"</formula>
    </cfRule>
  </conditionalFormatting>
  <conditionalFormatting sqref="D160:E160">
    <cfRule type="expression" dxfId="241" priority="40">
      <formula>C160&lt;&gt;"Yes"</formula>
    </cfRule>
  </conditionalFormatting>
  <conditionalFormatting sqref="D161:E161">
    <cfRule type="expression" dxfId="240" priority="39">
      <formula>C161&lt;&gt;"Yes"</formula>
    </cfRule>
  </conditionalFormatting>
  <conditionalFormatting sqref="D162:E162">
    <cfRule type="expression" dxfId="239" priority="38">
      <formula>C162&lt;&gt;"Yes"</formula>
    </cfRule>
  </conditionalFormatting>
  <conditionalFormatting sqref="D166:E166">
    <cfRule type="expression" dxfId="238" priority="37">
      <formula>C166&lt;&gt;"Yes"</formula>
    </cfRule>
  </conditionalFormatting>
  <conditionalFormatting sqref="D167:E167">
    <cfRule type="expression" dxfId="237" priority="36">
      <formula>C167&lt;&gt;"Yes"</formula>
    </cfRule>
  </conditionalFormatting>
  <conditionalFormatting sqref="D168:E168">
    <cfRule type="expression" dxfId="236" priority="35">
      <formula>C168&lt;&gt;"Yes"</formula>
    </cfRule>
  </conditionalFormatting>
  <conditionalFormatting sqref="D169:E169">
    <cfRule type="expression" dxfId="235" priority="34">
      <formula>C169&lt;&gt;"Yes"</formula>
    </cfRule>
  </conditionalFormatting>
  <conditionalFormatting sqref="D173:E173">
    <cfRule type="expression" dxfId="234" priority="33">
      <formula>C173&lt;&gt;"Yes"</formula>
    </cfRule>
  </conditionalFormatting>
  <conditionalFormatting sqref="D174:E174">
    <cfRule type="expression" dxfId="233" priority="32">
      <formula>C174&lt;&gt;"Yes"</formula>
    </cfRule>
  </conditionalFormatting>
  <conditionalFormatting sqref="D175:E175">
    <cfRule type="expression" dxfId="232" priority="31">
      <formula>C175&lt;&gt;"Yes"</formula>
    </cfRule>
  </conditionalFormatting>
  <conditionalFormatting sqref="D176:E176">
    <cfRule type="expression" dxfId="231" priority="30">
      <formula>C176&lt;&gt;"Yes"</formula>
    </cfRule>
  </conditionalFormatting>
  <conditionalFormatting sqref="D180:E180">
    <cfRule type="expression" dxfId="230" priority="29">
      <formula>C180&lt;&gt;"Yes"</formula>
    </cfRule>
  </conditionalFormatting>
  <conditionalFormatting sqref="D181:E181">
    <cfRule type="expression" dxfId="229" priority="28">
      <formula>C181&lt;&gt;"Yes"</formula>
    </cfRule>
  </conditionalFormatting>
  <conditionalFormatting sqref="D182:E182">
    <cfRule type="expression" dxfId="228" priority="27">
      <formula>C182&lt;&gt;"Yes"</formula>
    </cfRule>
  </conditionalFormatting>
  <conditionalFormatting sqref="D183:E183">
    <cfRule type="expression" dxfId="227" priority="26">
      <formula>C183&lt;&gt;"Yes"</formula>
    </cfRule>
  </conditionalFormatting>
  <conditionalFormatting sqref="D188:E188">
    <cfRule type="expression" dxfId="226" priority="25">
      <formula>C188&lt;&gt;"Yes"</formula>
    </cfRule>
  </conditionalFormatting>
  <conditionalFormatting sqref="D189:E189">
    <cfRule type="expression" dxfId="225" priority="24">
      <formula>C189&lt;&gt;"Yes"</formula>
    </cfRule>
  </conditionalFormatting>
  <conditionalFormatting sqref="D190:E190">
    <cfRule type="expression" dxfId="224" priority="23">
      <formula>C190&lt;&gt;"Yes"</formula>
    </cfRule>
  </conditionalFormatting>
  <conditionalFormatting sqref="D191:E191">
    <cfRule type="expression" dxfId="223" priority="22">
      <formula>C191&lt;&gt;"Yes"</formula>
    </cfRule>
  </conditionalFormatting>
  <conditionalFormatting sqref="D195:E195">
    <cfRule type="expression" dxfId="222" priority="21">
      <formula>C195&lt;&gt;"Yes"</formula>
    </cfRule>
  </conditionalFormatting>
  <conditionalFormatting sqref="D196:E196">
    <cfRule type="expression" dxfId="221" priority="20">
      <formula>C196&lt;&gt;"Yes"</formula>
    </cfRule>
  </conditionalFormatting>
  <conditionalFormatting sqref="D197:E197">
    <cfRule type="expression" dxfId="220" priority="19">
      <formula>C197&lt;&gt;"Yes"</formula>
    </cfRule>
  </conditionalFormatting>
  <conditionalFormatting sqref="F16:F18">
    <cfRule type="expression" dxfId="219" priority="17">
      <formula>$E$5=2</formula>
    </cfRule>
  </conditionalFormatting>
  <conditionalFormatting sqref="F20:F21">
    <cfRule type="expression" dxfId="218" priority="15">
      <formula>$E$5=2</formula>
    </cfRule>
  </conditionalFormatting>
  <conditionalFormatting sqref="F23:F28">
    <cfRule type="expression" dxfId="217" priority="13">
      <formula>$E$5=1</formula>
    </cfRule>
    <cfRule type="expression" dxfId="216" priority="14">
      <formula>$E$5=2</formula>
    </cfRule>
  </conditionalFormatting>
  <conditionalFormatting sqref="F30:F31 F33:F37">
    <cfRule type="expression" dxfId="215" priority="12">
      <formula>$E$5=2</formula>
    </cfRule>
  </conditionalFormatting>
  <conditionalFormatting sqref="F30:F31 F33:F37 F39:F41">
    <cfRule type="expression" dxfId="214" priority="11">
      <formula>$E$5=1</formula>
    </cfRule>
  </conditionalFormatting>
  <conditionalFormatting sqref="F44:F45 F49:F50 F54 F56:F63 F66:F68">
    <cfRule type="expression" dxfId="213" priority="9">
      <formula>$E$5=1</formula>
    </cfRule>
    <cfRule type="expression" dxfId="212" priority="10">
      <formula>$E$5=2</formula>
    </cfRule>
  </conditionalFormatting>
  <conditionalFormatting sqref="F70:F72 F75 F78 F89:F93 F95:F96 F98:F99 F101:F102 F104:F105 F107:F108 F110:F111 F114:F115 F117:F118 F120:F125 F127">
    <cfRule type="expression" dxfId="211" priority="7">
      <formula>$E$5=1</formula>
    </cfRule>
    <cfRule type="expression" dxfId="210" priority="8">
      <formula>$E$5=2</formula>
    </cfRule>
  </conditionalFormatting>
  <conditionalFormatting sqref="F131:F137">
    <cfRule type="expression" dxfId="209" priority="45">
      <formula>$E$5=1</formula>
    </cfRule>
  </conditionalFormatting>
  <conditionalFormatting sqref="F141:F146">
    <cfRule type="expression" dxfId="208" priority="56">
      <formula>$E$5=1</formula>
    </cfRule>
    <cfRule type="expression" dxfId="207" priority="57">
      <formula>$E$5=2</formula>
    </cfRule>
  </conditionalFormatting>
  <conditionalFormatting sqref="F16:F18 F81:F83 F85 F87">
    <cfRule type="expression" dxfId="206" priority="18">
      <formula>$E$5=1</formula>
    </cfRule>
  </conditionalFormatting>
  <conditionalFormatting sqref="F131:F137 F81:F83 F85 F87 F148:F150">
    <cfRule type="expression" dxfId="205" priority="54">
      <formula>$E$5=2</formula>
    </cfRule>
  </conditionalFormatting>
  <conditionalFormatting sqref="F20:F21 F148:F150">
    <cfRule type="expression" dxfId="204" priority="16">
      <formula>$E$5=1</formula>
    </cfRule>
  </conditionalFormatting>
  <conditionalFormatting sqref="A132:F137">
    <cfRule type="expression" dxfId="203" priority="46">
      <formula>$B$130="Please select…"</formula>
    </cfRule>
    <cfRule type="expression" dxfId="202" priority="48">
      <formula>$B$130=1</formula>
    </cfRule>
  </conditionalFormatting>
  <conditionalFormatting sqref="A133:F137">
    <cfRule type="expression" dxfId="201" priority="49">
      <formula>$B$130=2</formula>
    </cfRule>
  </conditionalFormatting>
  <conditionalFormatting sqref="A134:F137">
    <cfRule type="expression" dxfId="200" priority="50">
      <formula>$B$130=3</formula>
    </cfRule>
  </conditionalFormatting>
  <conditionalFormatting sqref="A135:F137">
    <cfRule type="expression" dxfId="199" priority="51">
      <formula>$B$130=4</formula>
    </cfRule>
  </conditionalFormatting>
  <conditionalFormatting sqref="A136:F137">
    <cfRule type="expression" dxfId="198" priority="52">
      <formula>$B$130=5</formula>
    </cfRule>
  </conditionalFormatting>
  <conditionalFormatting sqref="A137:F137">
    <cfRule type="expression" dxfId="197" priority="53">
      <formula>$B$130=6</formula>
    </cfRule>
  </conditionalFormatting>
  <conditionalFormatting sqref="A145:F146">
    <cfRule type="expression" dxfId="196" priority="55">
      <formula>$B$140=2</formula>
    </cfRule>
  </conditionalFormatting>
  <conditionalFormatting sqref="C162 C169 C176 C183 C191">
    <cfRule type="expression" dxfId="195" priority="5">
      <formula>$E$5=1</formula>
    </cfRule>
  </conditionalFormatting>
  <conditionalFormatting sqref="A143:F146">
    <cfRule type="expression" dxfId="194" priority="6">
      <formula>$B$140="Please select…"</formula>
    </cfRule>
    <cfRule type="expression" dxfId="193" priority="47">
      <formula>$B$140=1</formula>
    </cfRule>
  </conditionalFormatting>
  <conditionalFormatting sqref="D198:E198">
    <cfRule type="expression" dxfId="192" priority="4">
      <formula>C198&lt;&gt;"Yes"</formula>
    </cfRule>
  </conditionalFormatting>
  <conditionalFormatting sqref="C198">
    <cfRule type="expression" dxfId="191" priority="3">
      <formula>$E$5=1</formula>
    </cfRule>
  </conditionalFormatting>
  <conditionalFormatting sqref="F52">
    <cfRule type="expression" dxfId="190" priority="1">
      <formula>$E$5=1</formula>
    </cfRule>
    <cfRule type="expression" dxfId="189" priority="2">
      <formula>$E$5=2</formula>
    </cfRule>
  </conditionalFormatting>
  <dataValidations count="61">
    <dataValidation allowBlank="1" showInputMessage="1" showErrorMessage="1" prompt="Confirm that the sum of Cash &amp; Temporary Investments, Net Accounts Receivable, Due from Related Entities, and All Other Current Assets is less then Total Current Assets. Refer to F15, F18, F19, F20, and F21." sqref="F236" xr:uid="{DF39F9A9-1F77-4246-B77F-67D40405EFCD}"/>
    <dataValidation allowBlank="1" showInputMessage="1" showErrorMessage="1" prompt="Confirm that the sum of Cash &amp; Temporary Investments, Net Accounts Receivable, Due from Related Entities, and All Other Current Assets is less then Total Current Assets. Refer to E15, E18, E19, E20, and E21." sqref="E236" xr:uid="{C8A9E745-3E3F-4FF7-8EB8-B7D8A78A41D9}"/>
    <dataValidation allowBlank="1" showInputMessage="1" showErrorMessage="1" prompt="Confirm that the sum of Cash &amp; Temporary Investments, Net Accounts Receivable, Due from Related Entities, and All Other Current Assets is less then Total Current Assets. Refer to D15, D18, D19, D20, and D21." sqref="D236" xr:uid="{659A1D3B-F1EF-4CBA-A89D-81EAFDD94E9C}"/>
    <dataValidation allowBlank="1" showInputMessage="1" showErrorMessage="1" prompt="Confirm that Total Net Assets from Prior Year plus Net Income plus Unrecognized Gains/Losses plus Changes in Restricted Net Asset plus Other Changes in Fund Balance equals Total Net Assets of the Current Year. Refer to B240, F68, F69, F70, F71, and F45." sqref="F242" xr:uid="{D90A4A9C-4B73-4F37-95FB-19825305762E}"/>
    <dataValidation allowBlank="1" showInputMessage="1" showErrorMessage="1" prompt="Confirm that Total Net Assets from Prior Year plus Net Income plus Unrecognized Gains/Losses plus Changes in Restricted Net Asset plus Other Changes in Fund Balance equals Total Net Assets of the Current Year. Refer to B240, E68, E69, E70, E71, and E45." sqref="E242" xr:uid="{E782A220-07C2-4C4C-BE4D-8354783EEE6B}"/>
    <dataValidation allowBlank="1" showInputMessage="1" showErrorMessage="1" prompt="Confirm that Total Net Assets from Prior Year plus Net Income plus Unrecognized Gains/Losses plus Changes in Restricted Net Asset plus Other Changes in Fund Balance equals Total Net Assets of the Current Year. Refer to B240, D68, D69, D70, D71, and D45." sqref="D242" xr:uid="{D14F09AD-AFF2-4602-8A61-B6CCC64ECD5F}"/>
    <dataValidation allowBlank="1" showInputMessage="1" showErrorMessage="1" prompt="Confirm that Total Net Assets from Prior Year plus Net Income plus Unrecognized Gains/Losses plus Changes in Restricted Net Asset plus Other Changes in Fund Balance equals Total Net Assets of the Current Year. Refer to B240, C68, C69, C70, C71, and C45." sqref="C242" xr:uid="{061F6C5E-5893-40FB-A202-69C3C4DF9432}"/>
    <dataValidation allowBlank="1" showInputMessage="1" showErrorMessage="1" prompt="Confirm that Total Current Liabilities plus Long Term Debt and Leases is less than or equal to Total Liabilities. Refer to F37, F38, and F42." sqref="F240" xr:uid="{4813F3EC-B096-41E0-BB5D-70085A5EA0A2}"/>
    <dataValidation allowBlank="1" showInputMessage="1" showErrorMessage="1" prompt="Confirm that Total Current Liabilities plus Long Term Debt and Leases is less than or equal to Total Liabilities. Refer to E37, E38, and E42." sqref="E240" xr:uid="{CEEE49FE-C352-4899-9C1F-6810E0673644}"/>
    <dataValidation allowBlank="1" showInputMessage="1" showErrorMessage="1" prompt="Confirm that Total Current Liabilities plus Long Term Debt and Leases is less than or equal to Total Liabilities. Refer to D37, D38, and D42." sqref="D240" xr:uid="{2A41F7DF-6538-4D0F-ADE5-C75109B8B21A}"/>
    <dataValidation allowBlank="1" showInputMessage="1" showErrorMessage="1" prompt="Confirm that Total Current Liabilities plus Long Term Debt and Leases is less than or equal to Total Liabilities. Refer to C37, C38, and C42." sqref="C240" xr:uid="{75A7B7C1-3C29-478D-B6C1-7C983DCA3D23}"/>
    <dataValidation allowBlank="1" showInputMessage="1" showErrorMessage="1" prompt="Confirm that the sum of Accounts Payable, Accrued Expenses, and Current Portion of LT Debts and Leases is less than or equal to Total Current Liabilities. Refer to F32, F33, F34, and F37." sqref="F239" xr:uid="{A14AD8E3-5AD0-46D2-A6C2-CC60CBBDC217}"/>
    <dataValidation allowBlank="1" showInputMessage="1" showErrorMessage="1" prompt="Confirm that the sum of Accounts Payable, Accrued Expenses, and Current Portion of LT Debts and Leases is less than or equal to Total Current Liabilities. Refer to E32, E33, E34, and E37." sqref="E239" xr:uid="{10A247AB-E8E0-4A50-8EEB-3914B5CE5303}"/>
    <dataValidation allowBlank="1" showInputMessage="1" showErrorMessage="1" prompt="Confirm that the sum of Accounts Payable, Accrued Expenses, and Current Portion of LT Debts and Leases is less than or equal to Total Current Liabilities. Refer to D32, D33, D34, and D37." sqref="D239" xr:uid="{D55BB2A9-0102-485C-90E6-89B7ACAC964B}"/>
    <dataValidation allowBlank="1" showInputMessage="1" showErrorMessage="1" prompt="Confirm that the sum of Accounts Payable, Accrued Expenses, and Current Portion of LT Debts and Leases is less than or equal to Total Current Liabilities. Refer to C32, C33, C34, and C37." sqref="C239" xr:uid="{C07C2694-DF9D-456B-BF4E-B3AE9DC9D53C}"/>
    <dataValidation allowBlank="1" showInputMessage="1" showErrorMessage="1" prompt="Confirm that Total Assets is equal to Total Liabilities plus Net Assets without Donor Restrictions plus Net Assets with Donor Restrictions. Refer to F31, F42, F43, and F44." sqref="F238" xr:uid="{ECBD6909-DE82-4F7F-94C0-A3640BB798FB}"/>
    <dataValidation allowBlank="1" showInputMessage="1" showErrorMessage="1" prompt="Confirm that Total Assets is equal to Total Liabilities plus Net Assets without Donor Restrictions plus Net Assets with Donor Restrictions. Refer to E31, E42, E43, and E44." sqref="E238" xr:uid="{138F4B9D-D21A-4904-9459-E0BD684B6E51}"/>
    <dataValidation allowBlank="1" showInputMessage="1" showErrorMessage="1" prompt="Confirm that Total Assets is equal to Total Liabilities plus Net Assets without Donor Restrictions plus Net Assets with Donor Restrictions. Refer to D31, D42, D43, and D44." sqref="D238" xr:uid="{5F8EDAB9-F5D1-4600-9420-D53002F67F7E}"/>
    <dataValidation allowBlank="1" showInputMessage="1" showErrorMessage="1" prompt="Confirm that Total Assets is equal to Total Liabilities plus Net Assets without Donor Restrictions plus Net Assets with Donor Restrictions. Refer to C31, C42, C43, and C44." sqref="C238" xr:uid="{D3E79347-9E44-40D0-B162-7ECBBEB010D4}"/>
    <dataValidation allowBlank="1" showInputMessage="1" showErrorMessage="1" prompt="Confirm that Total Currents Assets plus Limited Use or Designated Assets plus Net Property, Plant &amp; Equipment is less than or equal to Total Assets. Refer to F21, F25, F28, and F31." sqref="F237" xr:uid="{34FFEF30-7B95-45DF-A51F-86B4BE629D8A}"/>
    <dataValidation allowBlank="1" showInputMessage="1" showErrorMessage="1" prompt="Confirm that Total Currents Assets plus Limited Use or Designated Assets plus Net Property, Plant &amp; Equipment is less than or equal to Total Assets. Refer to E21, E25, E28, and E31." sqref="E237" xr:uid="{2023CCDA-356D-4B09-BB10-D53FC18E4F3F}"/>
    <dataValidation allowBlank="1" showInputMessage="1" showErrorMessage="1" prompt="Confirm that Total Currents Assets plus Limited Use or Designated Assets plus Net Property, Plant &amp; Equipment is less than or equal to Total Assets. Refer to D21, D25, D28, and D31." sqref="D237" xr:uid="{7F0FDC19-04E5-4A22-8089-A238BA2F1252}"/>
    <dataValidation allowBlank="1" showInputMessage="1" showErrorMessage="1" prompt="Confirm that Total Currents Assets plus Limited Use or Designated Assets plus Net Property, Plant &amp; Equipment is less than or equal to Total Assets. Refer to C21, C25, C28, and C31." sqref="C237" xr:uid="{33A3506A-124F-4C17-993B-321DEFA1C1E4}"/>
    <dataValidation allowBlank="1" showInputMessage="1" showErrorMessage="1" prompt="Confirm that the sum of Cash &amp; Temporary Investments, Net Accounts Receivable, Due from Related Entities, and All Other Current Assets is less then Total Current Assets. Refer to C15, C18, C19, C20, and C21." sqref="C236" xr:uid="{D26F010C-18A4-4CB8-A5B5-FDC81AD93642}"/>
    <dataValidation allowBlank="1" showInputMessage="1" showErrorMessage="1" prompt="Confirm that the sum of Salaries &amp; Wages, Employee Benefits, Contract Labor, Supplies &amp; Pharmaceuticals, Depreciation, Interest, and Bad Debt Expenses are less than or equal to Total Operating Expense. Refer to F55, F56, F57, F58, F59, F60, F61, and F63." sqref="F235" xr:uid="{B905BCEA-BCBB-4154-8A2B-0EF1790C1D1F}"/>
    <dataValidation allowBlank="1" showInputMessage="1" showErrorMessage="1" prompt="Confirm that the sum of Salaries &amp; Wages, Employee Benefits, Contract Labor, Supplies &amp; Pharmaceuticals, Depreciation, Interest, and Bad Debt Expenses are less than or equal to Total Operating Expense. Refer to E55, E56, E57, E58, E59, E60, E61, and E63." sqref="E235" xr:uid="{B4CFC1D3-07E9-45F7-B988-F35461FE5156}"/>
    <dataValidation allowBlank="1" showInputMessage="1" showErrorMessage="1" prompt="Confirm that the sum of Salaries &amp; Wages, Employee Benefits, Contract Labor, Supplies &amp; Pharmaceuticals, Depreciation, Interest, and Bad Debt Expenses are less than or equal to Total Operating Expense. Refer to D55, D56, D57, D58, D59, D60, D61, and D63." sqref="D235" xr:uid="{5CE09CA8-6056-450E-A2D9-5FBB3D6DCD65}"/>
    <dataValidation allowBlank="1" showInputMessage="1" showErrorMessage="1" prompt="Confirm that the sum of Salaries &amp; Wages, Employee Benefits, Contract Labor, Supplies &amp; Pharmaceuticals, Depreciation, Interest, and Bad Debt Expenses are less than or equal to Total Operating Expense. Refer to C55, C56, C57, C58, C59, C60, C61, and C63." sqref="C235" xr:uid="{845A3EDA-B454-470A-ABC5-F04AF1647A72}"/>
    <dataValidation allowBlank="1" showInputMessage="1" showErrorMessage="1" prompt="Confirm that Total Operating Revenue less Total Operating Expense plus Non-Operating Revenue less Non-Operating Expense plus Extraordinary Items &amp; Income Tax is equal to Net Income. Refer to cells F54, F63, F65, F66, F67, and F68." sqref="F234" xr:uid="{64435B35-7CA3-4154-B9C4-119E17F2EA64}"/>
    <dataValidation allowBlank="1" showInputMessage="1" showErrorMessage="1" prompt="Confirm that Total Operating Revenue less Total Operating Expense plus Non-Operating Revenue less Non-Operating Expense plus Extraordinary Items &amp; Income Tax is equal to Net Income. Refer to cells E54, E63, E65, E66, E67, and E68." sqref="E234" xr:uid="{0E9CD123-B1B8-463F-AC17-7B95C480998E}"/>
    <dataValidation allowBlank="1" showInputMessage="1" showErrorMessage="1" prompt="Confirm that Total Operating Revenue less Total Operating Expense plus Non-Operating Revenue less Non-Operating Expense plus Extraordinary Items &amp; Income Tax is equal to Net Income. Refer to cells D54, D63, D65, D66, D67, and D68." sqref="D234" xr:uid="{1009F0FC-38ED-43AE-A98F-D50F4D054C88}"/>
    <dataValidation allowBlank="1" showInputMessage="1" showErrorMessage="1" prompt="Confirm that Total Operating Revenue less Total Operating Expense plus Non-Operating Revenue less Non-Operating Expense plus Extraordinary Items &amp; Income Tax is equal to Net Income. Refer to cells C54, C63, C65, C66, C67, and C68." sqref="C234" xr:uid="{B7C21DDF-2DB6-438A-A8F7-CDB85A3716E9}"/>
    <dataValidation allowBlank="1" showInputMessage="1" showErrorMessage="1" prompt="Confirm that Net Patient Service Revenue less Provision for Bad Debts is less than or equal to Total Operating Revenue. Refer to cells F52 and F54." sqref="F233" xr:uid="{313A4235-EE76-427C-8A7A-9F01A67FF932}"/>
    <dataValidation allowBlank="1" showInputMessage="1" showErrorMessage="1" prompt="Confirm that Net Patient Service Revenue less Provision for Bad Debts is less than or equal to Total Operating Revenue. Refer to cells E52 and E54." sqref="E233" xr:uid="{81E0DA6A-7778-4D1A-91AF-3D807FB483F2}"/>
    <dataValidation allowBlank="1" showInputMessage="1" showErrorMessage="1" prompt="Confirm that Net Patient Service Revenue less Provision for Bad Debts is less than or equal to Total Operating Revenue. Refer to cells D52 and D54." sqref="D233" xr:uid="{388D06EF-8499-42CB-BCEB-7438367D8F86}"/>
    <dataValidation allowBlank="1" showInputMessage="1" showErrorMessage="1" prompt="Confirm that Net Patient Service Revenue less Provision for Bad Debts is less than or equal to Total Operating Revenue. Refer to cells C52 and C54." sqref="C233" xr:uid="{BA6E9203-9FE5-4D5D-A283-B2FB730ECDC8}"/>
    <dataValidation type="whole" allowBlank="1" showInputMessage="1" showErrorMessage="1" error="Enter a 1 for monthly or a 2 for quarterly." prompt="Required" sqref="E5" xr:uid="{85C4CEDB-76AF-41CF-821D-31909BA45820}">
      <formula1>1</formula1>
      <formula2>2</formula2>
    </dataValidation>
    <dataValidation allowBlank="1" showInputMessage="1" showErrorMessage="1" prompt="Required if 3 SNFs / NFs" sqref="B145" xr:uid="{2643A52E-08BA-423D-9725-80F28258BE8D}"/>
    <dataValidation allowBlank="1" showInputMessage="1" showErrorMessage="1" prompt="Required if 2 or more SNFs / NFs" sqref="B143" xr:uid="{E34C20B7-5AF9-4DF2-AFB6-44DA6C58017D}"/>
    <dataValidation allowBlank="1" showInputMessage="1" showErrorMessage="1" prompt="Required if 1 or more SNFs / NFs" sqref="B141" xr:uid="{178FC2F2-FFE4-4809-B30C-5D0979209D03}"/>
    <dataValidation allowBlank="1" showInputMessage="1" showErrorMessage="1" prompt="Required if 7 CCNs" sqref="B137" xr:uid="{00EDF2BE-A87C-4A20-8D4F-5E743F8A84C3}"/>
    <dataValidation allowBlank="1" showInputMessage="1" showErrorMessage="1" prompt="Required if 6 or more CCNs" sqref="B136" xr:uid="{69468E1A-6631-408D-9FC8-B243F76DA512}"/>
    <dataValidation allowBlank="1" showInputMessage="1" showErrorMessage="1" prompt="Required if 5 or more CCNs" sqref="B135" xr:uid="{93BB4BDF-266F-4CAF-BDF7-2AADEB21FBD2}"/>
    <dataValidation allowBlank="1" showInputMessage="1" showErrorMessage="1" prompt="Required if 4 or more CCNs" sqref="B134" xr:uid="{A64557C0-DE5D-4915-8325-7525B9BA3EB1}"/>
    <dataValidation allowBlank="1" showInputMessage="1" showErrorMessage="1" prompt="Required if 3 or more CCNs" sqref="B133" xr:uid="{4B4DB4D9-408C-4008-89DA-6B4612CD8247}"/>
    <dataValidation allowBlank="1" showInputMessage="1" showErrorMessage="1" prompt="Required if 2 or more CCNs" sqref="B132" xr:uid="{701F4C67-571B-4DAF-A869-E00AED452F86}"/>
    <dataValidation allowBlank="1" showInputMessage="1" showErrorMessage="1" prompt="Required if 1 or more CCNs" sqref="B131" xr:uid="{E74B402E-36CC-478E-9695-7CC4D6353352}"/>
    <dataValidation allowBlank="1" showInputMessage="1" showErrorMessage="1" prompt="Required" sqref="B241 A4:F4" xr:uid="{8F2FCB9B-BA4E-4A91-A1A8-FC53563BA164}"/>
    <dataValidation allowBlank="1" showInputMessage="1" showErrorMessage="1" prompt="If the value of this cell is given as &quot;-,&quot; please confirm that non-zero data has been entered in cells F97, F100, and F103 (discharges for Acute Medical/Surgical Service, Newborn Service, and Other Acute Care Services)." sqref="F243" xr:uid="{15996D61-B068-42ED-9C0C-E883268DFF14}"/>
    <dataValidation allowBlank="1" showInputMessage="1" showErrorMessage="1" prompt="If the value of this cell is given as &quot;-,&quot; please confirm that non-zero data has been entered in cells E97, E100, and E103 (Month 3 discharges for Acute Medical/Surgical Service, Newborn Service, and Other Acute Care Services)." sqref="E243" xr:uid="{BD14CA5F-1DBA-4FDD-A81E-01DC8CCCE5E9}"/>
    <dataValidation allowBlank="1" showInputMessage="1" showErrorMessage="1" prompt="If the value of this cell is given as &quot;-,&quot; please confirm that non-zero data has been entered in cells D97, D100, and D103 (Month 2 discharges for Acute Medical/Surgical Service, Newborn Service, and Other Acute Care Services)." sqref="D243" xr:uid="{95646EF2-F066-4C8A-ADE8-54B49B5FB272}"/>
    <dataValidation allowBlank="1" showInputMessage="1" showErrorMessage="1" prompt="If the value of this cell is given as &quot;-,&quot; please confirm that non-zero data has been entered in cells C97, C100, and C103 (Month 1 discharges for Acute Medical/Surgical Service, Newborn Service, and Other Acute Care Services)." sqref="C243" xr:uid="{D934CCAB-B164-4E8D-BE7E-882FEA5590DC}"/>
    <dataValidation type="list" allowBlank="1" showInputMessage="1" showErrorMessage="1" sqref="C81:F81" xr:uid="{C35DC512-AC41-463A-B85D-FA35871AF224}">
      <formula1>"Please select…,Cash,Investments,Accounts Receivable,Other"</formula1>
    </dataValidation>
    <dataValidation type="list" allowBlank="1" showInputMessage="1" showErrorMessage="1" sqref="B140 B147" xr:uid="{F972726F-F910-4E55-89D3-405627787F86}">
      <formula1>"Please select…,1,2,3"</formula1>
    </dataValidation>
    <dataValidation type="list" allowBlank="1" showInputMessage="1" showErrorMessage="1" sqref="C166:C169 C173:C176 C180:C183 C195:C198 C188:C191 C159:C162" xr:uid="{4F2E660C-3405-4E8E-8635-D6293F0849AC}">
      <formula1>"Please select…,Yes,No"</formula1>
    </dataValidation>
    <dataValidation type="list" allowBlank="1" showInputMessage="1" showErrorMessage="1" sqref="B130" xr:uid="{34789A1E-4F5C-4E10-968A-EB1E2EDA15FC}">
      <formula1>"Please select…,1,2,3,4,5,6,7"</formula1>
    </dataValidation>
    <dataValidation allowBlank="1" showInputMessage="1" showErrorMessage="1" prompt="For Borrowers with multiple FHA-insured mortgages, please input as a formula (i.e., loan1amount + loan2amount)" sqref="C78:F78" xr:uid="{6FC345FC-2A2E-40F7-AC48-73E37497A9EA}"/>
    <dataValidation allowBlank="1" showInputMessage="1" showErrorMessage="1" prompt="Enter increases to Net Income as a positive number. Enter decreases to Net Income as a negative number." sqref="C66:F68" xr:uid="{341A02E9-A398-400E-8764-10612A98FA9C}"/>
    <dataValidation allowBlank="1" showInputMessage="1" showErrorMessage="1" prompt="Provision for Bad Debts should be entered as a negative number." sqref="C52:F52" xr:uid="{023A9273-1908-4A45-B2A9-2677FD2FB2F7}"/>
    <dataValidation allowBlank="1" showInputMessage="1" showErrorMessage="1" prompt="Accumulated Depreciation should be entered as a negative number." sqref="C28:F28" xr:uid="{056B7FBF-D84B-46DA-84DA-81AC2E76D4D3}"/>
    <dataValidation allowBlank="1" showInputMessage="1" showErrorMessage="1" prompt="Allowance for doubtful accounts should be entered as a negative number." sqref="C18:F18" xr:uid="{9D77AE4B-E032-4D87-9D0D-9D993F0D7613}"/>
  </dataValidations>
  <printOptions horizontalCentered="1"/>
  <pageMargins left="0.7" right="0.7" top="0.75" bottom="0.75" header="0.3" footer="0.3"/>
  <pageSetup scale="76" fitToHeight="0" orientation="landscape" r:id="rId1"/>
  <headerFooter>
    <oddHeader>&amp;R&amp;"Times New Roman,Regular"&amp;9 4615.1 REV-1 - APPENDIX 9</oddHeader>
    <oddFooter>&amp;C&amp;"Times New Roman,Regular"&amp;9&amp;A - Page &amp;P</oddFooter>
  </headerFooter>
  <rowBreaks count="4" manualBreakCount="4">
    <brk id="47" max="16383" man="1"/>
    <brk id="73" max="16383" man="1"/>
    <brk id="111" max="16383" man="1"/>
    <brk id="212" max="16383" man="1"/>
  </rowBreaks>
  <drawing r:id="rId2"/>
  <tableParts count="8">
    <tablePart r:id="rId3"/>
    <tablePart r:id="rId4"/>
    <tablePart r:id="rId5"/>
    <tablePart r:id="rId6"/>
    <tablePart r:id="rId7"/>
    <tablePart r:id="rId8"/>
    <tablePart r:id="rId9"/>
    <tablePart r:id="rId10"/>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7C09D-9728-4234-89D6-F1EF66745245}">
  <sheetPr>
    <pageSetUpPr fitToPage="1"/>
  </sheetPr>
  <dimension ref="A1:O243"/>
  <sheetViews>
    <sheetView showGridLines="0" zoomScaleNormal="100" zoomScaleSheetLayoutView="100" zoomScalePageLayoutView="80" workbookViewId="0">
      <selection sqref="A1:F1"/>
    </sheetView>
  </sheetViews>
  <sheetFormatPr defaultColWidth="0" defaultRowHeight="12.75" customHeight="1" zeroHeight="1" x14ac:dyDescent="0.2"/>
  <cols>
    <col min="1" max="1" width="56.42578125" style="15" customWidth="1"/>
    <col min="2" max="2" width="22.140625" style="15" customWidth="1"/>
    <col min="3" max="6" width="20.5703125" style="15" customWidth="1"/>
    <col min="7" max="7" width="3.42578125" hidden="1" customWidth="1"/>
    <col min="8" max="8" width="13.42578125" hidden="1" customWidth="1"/>
    <col min="9" max="15" width="0" hidden="1" customWidth="1"/>
    <col min="16" max="16384" width="9.140625" hidden="1"/>
  </cols>
  <sheetData>
    <row r="1" spans="1:8" ht="14.25" customHeight="1" x14ac:dyDescent="0.2">
      <c r="A1" s="218" t="s">
        <v>132</v>
      </c>
      <c r="B1" s="218"/>
      <c r="C1" s="218"/>
      <c r="D1" s="218"/>
      <c r="E1" s="218"/>
      <c r="F1" s="218"/>
    </row>
    <row r="2" spans="1:8" ht="14.25" customHeight="1" thickBot="1" x14ac:dyDescent="0.25">
      <c r="A2" s="217" t="s">
        <v>133</v>
      </c>
      <c r="B2" s="217"/>
      <c r="C2" s="217"/>
      <c r="D2" s="217"/>
      <c r="E2" s="217"/>
      <c r="F2" s="217"/>
    </row>
    <row r="3" spans="1:8" s="12" customFormat="1" ht="33" customHeight="1" thickBot="1" x14ac:dyDescent="0.25">
      <c r="A3" s="239" t="s">
        <v>134</v>
      </c>
      <c r="B3" s="240"/>
      <c r="C3" s="240"/>
      <c r="D3" s="240"/>
      <c r="E3" s="240"/>
      <c r="F3" s="240"/>
      <c r="G3" s="11"/>
      <c r="H3" s="18"/>
    </row>
    <row r="4" spans="1:8" ht="14.25" customHeight="1" thickTop="1" x14ac:dyDescent="0.2">
      <c r="A4" s="221" t="s">
        <v>135</v>
      </c>
      <c r="B4" s="222"/>
      <c r="C4" s="222"/>
      <c r="D4" s="221" t="s">
        <v>136</v>
      </c>
      <c r="E4" s="222"/>
      <c r="F4" s="222"/>
      <c r="G4" s="1"/>
      <c r="H4" s="19"/>
    </row>
    <row r="5" spans="1:8" ht="14.25" customHeight="1" x14ac:dyDescent="0.2">
      <c r="A5" s="197" t="s">
        <v>137</v>
      </c>
      <c r="B5" s="197"/>
      <c r="C5" s="197"/>
      <c r="D5" s="180"/>
      <c r="E5" s="185">
        <v>1</v>
      </c>
      <c r="F5" s="39"/>
      <c r="G5" s="1"/>
      <c r="H5" s="20"/>
    </row>
    <row r="6" spans="1:8" ht="14.25" customHeight="1" x14ac:dyDescent="0.2">
      <c r="A6" s="214" t="s">
        <v>138</v>
      </c>
      <c r="B6" s="215"/>
      <c r="C6" s="215"/>
      <c r="D6" s="215"/>
      <c r="E6" s="215"/>
      <c r="F6" s="216"/>
      <c r="G6" s="1"/>
      <c r="H6" s="16"/>
    </row>
    <row r="7" spans="1:8" ht="25.5" customHeight="1" x14ac:dyDescent="0.2">
      <c r="A7" s="208" t="s">
        <v>139</v>
      </c>
      <c r="B7" s="209"/>
      <c r="C7" s="209"/>
      <c r="D7" s="209"/>
      <c r="E7" s="209"/>
      <c r="F7" s="210"/>
      <c r="G7" s="1"/>
    </row>
    <row r="8" spans="1:8" ht="14.25" customHeight="1" x14ac:dyDescent="0.2">
      <c r="A8" s="205" t="s">
        <v>140</v>
      </c>
      <c r="B8" s="206"/>
      <c r="C8" s="206"/>
      <c r="D8" s="206"/>
      <c r="E8" s="206"/>
      <c r="F8" s="207"/>
      <c r="G8" s="1"/>
    </row>
    <row r="9" spans="1:8" x14ac:dyDescent="0.2">
      <c r="A9" s="201" t="s">
        <v>312</v>
      </c>
      <c r="B9" s="202"/>
      <c r="C9" s="202"/>
      <c r="D9" s="202"/>
      <c r="E9" s="202"/>
      <c r="F9" s="203"/>
      <c r="G9" s="1"/>
      <c r="H9" s="1"/>
    </row>
    <row r="10" spans="1:8" ht="30.75" customHeight="1" x14ac:dyDescent="0.2">
      <c r="A10" s="198" t="s">
        <v>142</v>
      </c>
      <c r="B10" s="199"/>
      <c r="C10" s="199"/>
      <c r="D10" s="199"/>
      <c r="E10" s="199"/>
      <c r="F10" s="200"/>
      <c r="G10" s="1"/>
      <c r="H10" s="1"/>
    </row>
    <row r="11" spans="1:8" ht="14.25" customHeight="1" x14ac:dyDescent="0.2">
      <c r="A11" s="201" t="s">
        <v>313</v>
      </c>
      <c r="B11" s="202"/>
      <c r="C11" s="202"/>
      <c r="D11" s="202"/>
      <c r="E11" s="202"/>
      <c r="F11" s="203"/>
      <c r="G11" s="1"/>
      <c r="H11" s="1"/>
    </row>
    <row r="12" spans="1:8" ht="26.25" customHeight="1" x14ac:dyDescent="0.2">
      <c r="A12" s="198" t="s">
        <v>144</v>
      </c>
      <c r="B12" s="199"/>
      <c r="C12" s="199"/>
      <c r="D12" s="199"/>
      <c r="E12" s="199"/>
      <c r="F12" s="200"/>
      <c r="G12" s="1"/>
      <c r="H12" s="1"/>
    </row>
    <row r="13" spans="1:8" ht="28.5" customHeight="1" x14ac:dyDescent="0.2">
      <c r="A13" s="211" t="s">
        <v>145</v>
      </c>
      <c r="B13" s="212"/>
      <c r="C13" s="212"/>
      <c r="D13" s="212"/>
      <c r="E13" s="212"/>
      <c r="F13" s="213"/>
      <c r="G13" s="1"/>
      <c r="H13" s="1"/>
    </row>
    <row r="14" spans="1:8" ht="26.25" customHeight="1" x14ac:dyDescent="0.2">
      <c r="A14" s="143" t="s">
        <v>146</v>
      </c>
      <c r="B14" s="143"/>
      <c r="C14" s="144" t="str">
        <f>IF($E$5=1,"10th Month YTD","1st Qtr YTD")</f>
        <v>10th Month YTD</v>
      </c>
      <c r="D14" s="144" t="str">
        <f>IF($E$5=1,"11th Month YTD","2nd Qtr YTD")</f>
        <v>11th Month YTD</v>
      </c>
      <c r="E14" s="144" t="str">
        <f>IF($E$5=1,"12th Month YTD","3rd Qtr YTD")</f>
        <v>12th Month YTD</v>
      </c>
      <c r="F14" s="144" t="str">
        <f>IF($E$5=1,"Do not Use - Start New Spreadsheet","4th Qtr YTD")</f>
        <v>Do not Use - Start New Spreadsheet</v>
      </c>
      <c r="G14" s="1"/>
      <c r="H14" s="1"/>
    </row>
    <row r="15" spans="1:8" ht="14.25" customHeight="1" thickBot="1" x14ac:dyDescent="0.25">
      <c r="A15" s="68" t="s">
        <v>147</v>
      </c>
      <c r="B15" s="69" t="s">
        <v>14</v>
      </c>
      <c r="C15" s="69" t="s">
        <v>14</v>
      </c>
      <c r="D15" s="69" t="s">
        <v>14</v>
      </c>
      <c r="E15" s="69" t="s">
        <v>14</v>
      </c>
      <c r="F15" s="69" t="s">
        <v>14</v>
      </c>
      <c r="G15" s="1"/>
      <c r="H15" s="1"/>
    </row>
    <row r="16" spans="1:8" ht="14.25" customHeight="1" x14ac:dyDescent="0.2">
      <c r="A16" s="148" t="s">
        <v>148</v>
      </c>
      <c r="B16" s="70" t="s">
        <v>149</v>
      </c>
      <c r="C16" s="113"/>
      <c r="D16" s="113"/>
      <c r="E16" s="113"/>
      <c r="F16" s="113"/>
      <c r="G16" s="2"/>
    </row>
    <row r="17" spans="1:8" ht="14.25" customHeight="1" x14ac:dyDescent="0.2">
      <c r="A17" s="149" t="s">
        <v>150</v>
      </c>
      <c r="B17" s="71" t="s">
        <v>149</v>
      </c>
      <c r="C17" s="114"/>
      <c r="D17" s="114"/>
      <c r="E17" s="114"/>
      <c r="F17" s="114"/>
      <c r="G17" s="2"/>
    </row>
    <row r="18" spans="1:8" ht="14.25" customHeight="1" x14ac:dyDescent="0.2">
      <c r="A18" s="150" t="s">
        <v>151</v>
      </c>
      <c r="B18" s="71" t="s">
        <v>149</v>
      </c>
      <c r="C18" s="114"/>
      <c r="D18" s="114"/>
      <c r="E18" s="114"/>
      <c r="F18" s="114"/>
      <c r="G18" s="2"/>
    </row>
    <row r="19" spans="1:8" ht="14.25" customHeight="1" x14ac:dyDescent="0.2">
      <c r="A19" s="184" t="s">
        <v>152</v>
      </c>
      <c r="B19" s="72" t="s">
        <v>153</v>
      </c>
      <c r="C19" s="73">
        <f>SUM(C17:C18)</f>
        <v>0</v>
      </c>
      <c r="D19" s="73">
        <f>SUM(D17:D18)</f>
        <v>0</v>
      </c>
      <c r="E19" s="73">
        <f>SUM(E17:E18)</f>
        <v>0</v>
      </c>
      <c r="F19" s="73">
        <f>SUM(F17:F18)</f>
        <v>0</v>
      </c>
      <c r="G19" s="2"/>
      <c r="H19" s="2"/>
    </row>
    <row r="20" spans="1:8" ht="14.25" customHeight="1" x14ac:dyDescent="0.2">
      <c r="A20" s="149" t="s">
        <v>13</v>
      </c>
      <c r="B20" s="71" t="s">
        <v>149</v>
      </c>
      <c r="C20" s="115"/>
      <c r="D20" s="115"/>
      <c r="E20" s="115"/>
      <c r="F20" s="115"/>
      <c r="G20" s="2"/>
      <c r="H20" s="2"/>
    </row>
    <row r="21" spans="1:8" ht="14.25" customHeight="1" x14ac:dyDescent="0.2">
      <c r="A21" s="149" t="s">
        <v>15</v>
      </c>
      <c r="B21" s="71" t="s">
        <v>149</v>
      </c>
      <c r="C21" s="114"/>
      <c r="D21" s="114"/>
      <c r="E21" s="114"/>
      <c r="F21" s="114"/>
    </row>
    <row r="22" spans="1:8" ht="14.25" customHeight="1" x14ac:dyDescent="0.2">
      <c r="A22" s="151" t="s">
        <v>154</v>
      </c>
      <c r="B22" s="72" t="s">
        <v>153</v>
      </c>
      <c r="C22" s="74">
        <f>+C16+C19+C20+C21</f>
        <v>0</v>
      </c>
      <c r="D22" s="74">
        <f>+D16+D19+D20+D21</f>
        <v>0</v>
      </c>
      <c r="E22" s="74">
        <f>+E16+E19+E20+E21</f>
        <v>0</v>
      </c>
      <c r="F22" s="74">
        <f>+F16+F19+F20+F21</f>
        <v>0</v>
      </c>
    </row>
    <row r="23" spans="1:8" ht="14.25" customHeight="1" x14ac:dyDescent="0.2">
      <c r="A23" s="149" t="s">
        <v>19</v>
      </c>
      <c r="B23" s="71" t="s">
        <v>149</v>
      </c>
      <c r="C23" s="114"/>
      <c r="D23" s="114"/>
      <c r="E23" s="114"/>
      <c r="F23" s="114"/>
    </row>
    <row r="24" spans="1:8" ht="14.25" customHeight="1" x14ac:dyDescent="0.2">
      <c r="A24" s="150" t="s">
        <v>155</v>
      </c>
      <c r="B24" s="71" t="s">
        <v>149</v>
      </c>
      <c r="C24" s="114"/>
      <c r="D24" s="114"/>
      <c r="E24" s="114"/>
      <c r="F24" s="114"/>
    </row>
    <row r="25" spans="1:8" ht="14.25" customHeight="1" x14ac:dyDescent="0.2">
      <c r="A25" s="149" t="s">
        <v>21</v>
      </c>
      <c r="B25" s="71" t="s">
        <v>149</v>
      </c>
      <c r="C25" s="114"/>
      <c r="D25" s="114"/>
      <c r="E25" s="114"/>
      <c r="F25" s="114"/>
    </row>
    <row r="26" spans="1:8" ht="14.25" customHeight="1" x14ac:dyDescent="0.2">
      <c r="A26" s="149" t="s">
        <v>156</v>
      </c>
      <c r="B26" s="71"/>
      <c r="C26" s="114"/>
      <c r="D26" s="114"/>
      <c r="E26" s="114"/>
      <c r="F26" s="114"/>
    </row>
    <row r="27" spans="1:8" ht="14.25" customHeight="1" x14ac:dyDescent="0.2">
      <c r="A27" s="149" t="s">
        <v>157</v>
      </c>
      <c r="B27" s="71" t="s">
        <v>149</v>
      </c>
      <c r="C27" s="114"/>
      <c r="D27" s="114"/>
      <c r="E27" s="114"/>
      <c r="F27" s="114"/>
    </row>
    <row r="28" spans="1:8" ht="14.25" customHeight="1" x14ac:dyDescent="0.2">
      <c r="A28" s="149" t="s">
        <v>158</v>
      </c>
      <c r="B28" s="71" t="s">
        <v>149</v>
      </c>
      <c r="C28" s="114"/>
      <c r="D28" s="114"/>
      <c r="E28" s="114"/>
      <c r="F28" s="114"/>
      <c r="G28" s="2"/>
      <c r="H28" s="2"/>
    </row>
    <row r="29" spans="1:8" ht="14.25" customHeight="1" x14ac:dyDescent="0.2">
      <c r="A29" s="151" t="s">
        <v>159</v>
      </c>
      <c r="B29" s="72" t="s">
        <v>153</v>
      </c>
      <c r="C29" s="74">
        <f>+C27+C28</f>
        <v>0</v>
      </c>
      <c r="D29" s="74">
        <f t="shared" ref="D29:F29" si="0">+D27+D28</f>
        <v>0</v>
      </c>
      <c r="E29" s="74">
        <f t="shared" si="0"/>
        <v>0</v>
      </c>
      <c r="F29" s="74">
        <f t="shared" si="0"/>
        <v>0</v>
      </c>
    </row>
    <row r="30" spans="1:8" ht="14.25" customHeight="1" x14ac:dyDescent="0.2">
      <c r="A30" s="152" t="s">
        <v>160</v>
      </c>
      <c r="B30" s="71" t="s">
        <v>149</v>
      </c>
      <c r="C30" s="114"/>
      <c r="D30" s="114"/>
      <c r="E30" s="114"/>
      <c r="F30" s="114"/>
    </row>
    <row r="31" spans="1:8" ht="14.25" customHeight="1" x14ac:dyDescent="0.2">
      <c r="A31" s="149" t="s">
        <v>89</v>
      </c>
      <c r="B31" s="71" t="s">
        <v>149</v>
      </c>
      <c r="C31" s="114"/>
      <c r="D31" s="114"/>
      <c r="E31" s="114"/>
      <c r="F31" s="114"/>
    </row>
    <row r="32" spans="1:8" ht="14.25" customHeight="1" x14ac:dyDescent="0.2">
      <c r="A32" s="151" t="s">
        <v>161</v>
      </c>
      <c r="B32" s="72" t="s">
        <v>153</v>
      </c>
      <c r="C32" s="74">
        <f>+C22+C23+C24+C25+C26+C29+C30+C31</f>
        <v>0</v>
      </c>
      <c r="D32" s="74">
        <f t="shared" ref="D32:F32" si="1">+D22+D23+D24+D25+D26+D29+D30+D31</f>
        <v>0</v>
      </c>
      <c r="E32" s="74">
        <f t="shared" si="1"/>
        <v>0</v>
      </c>
      <c r="F32" s="74">
        <f t="shared" si="1"/>
        <v>0</v>
      </c>
      <c r="G32" s="2"/>
    </row>
    <row r="33" spans="1:8" ht="14.25" customHeight="1" x14ac:dyDescent="0.2">
      <c r="A33" s="149" t="s">
        <v>26</v>
      </c>
      <c r="B33" s="71" t="s">
        <v>149</v>
      </c>
      <c r="C33" s="114"/>
      <c r="D33" s="114"/>
      <c r="E33" s="114"/>
      <c r="F33" s="114"/>
    </row>
    <row r="34" spans="1:8" ht="14.25" customHeight="1" x14ac:dyDescent="0.2">
      <c r="A34" s="149" t="s">
        <v>28</v>
      </c>
      <c r="B34" s="71" t="s">
        <v>149</v>
      </c>
      <c r="C34" s="114"/>
      <c r="D34" s="114"/>
      <c r="E34" s="114"/>
      <c r="F34" s="114"/>
    </row>
    <row r="35" spans="1:8" ht="14.25" customHeight="1" x14ac:dyDescent="0.2">
      <c r="A35" s="150" t="s">
        <v>162</v>
      </c>
      <c r="B35" s="71" t="s">
        <v>149</v>
      </c>
      <c r="C35" s="114"/>
      <c r="D35" s="114"/>
      <c r="E35" s="114"/>
      <c r="F35" s="114"/>
    </row>
    <row r="36" spans="1:8" ht="14.25" customHeight="1" x14ac:dyDescent="0.2">
      <c r="A36" s="149" t="s">
        <v>30</v>
      </c>
      <c r="B36" s="71" t="s">
        <v>149</v>
      </c>
      <c r="C36" s="114"/>
      <c r="D36" s="114"/>
      <c r="E36" s="114"/>
      <c r="F36" s="114"/>
    </row>
    <row r="37" spans="1:8" ht="14.25" customHeight="1" x14ac:dyDescent="0.2">
      <c r="A37" s="149" t="s">
        <v>33</v>
      </c>
      <c r="B37" s="71" t="s">
        <v>149</v>
      </c>
      <c r="C37" s="114"/>
      <c r="D37" s="114"/>
      <c r="E37" s="114"/>
      <c r="F37" s="114"/>
    </row>
    <row r="38" spans="1:8" ht="14.25" customHeight="1" x14ac:dyDescent="0.2">
      <c r="A38" s="151" t="s">
        <v>163</v>
      </c>
      <c r="B38" s="72" t="s">
        <v>153</v>
      </c>
      <c r="C38" s="73">
        <f>SUM(C33:C37)</f>
        <v>0</v>
      </c>
      <c r="D38" s="73">
        <f>SUM(D33:D37)</f>
        <v>0</v>
      </c>
      <c r="E38" s="73">
        <f>SUM(E33:E37)</f>
        <v>0</v>
      </c>
      <c r="F38" s="73">
        <f>SUM(F33:F37)</f>
        <v>0</v>
      </c>
    </row>
    <row r="39" spans="1:8" ht="14.25" customHeight="1" x14ac:dyDescent="0.2">
      <c r="A39" s="149" t="s">
        <v>97</v>
      </c>
      <c r="B39" s="71" t="s">
        <v>149</v>
      </c>
      <c r="C39" s="114"/>
      <c r="D39" s="114"/>
      <c r="E39" s="114"/>
      <c r="F39" s="114"/>
    </row>
    <row r="40" spans="1:8" ht="14.25" customHeight="1" x14ac:dyDescent="0.2">
      <c r="A40" s="153" t="s">
        <v>164</v>
      </c>
      <c r="B40" s="71" t="s">
        <v>149</v>
      </c>
      <c r="C40" s="114"/>
      <c r="D40" s="114"/>
      <c r="E40" s="114"/>
      <c r="F40" s="114"/>
    </row>
    <row r="41" spans="1:8" ht="14.25" customHeight="1" x14ac:dyDescent="0.2">
      <c r="A41" s="149" t="s">
        <v>99</v>
      </c>
      <c r="B41" s="71" t="s">
        <v>149</v>
      </c>
      <c r="C41" s="114"/>
      <c r="D41" s="114"/>
      <c r="E41" s="114"/>
      <c r="F41" s="114"/>
    </row>
    <row r="42" spans="1:8" ht="14.25" customHeight="1" x14ac:dyDescent="0.2">
      <c r="A42" s="151" t="s">
        <v>165</v>
      </c>
      <c r="B42" s="72" t="s">
        <v>153</v>
      </c>
      <c r="C42" s="73">
        <f>SUM(C39:C41)</f>
        <v>0</v>
      </c>
      <c r="D42" s="73">
        <f>SUM(D39:D41)</f>
        <v>0</v>
      </c>
      <c r="E42" s="73">
        <f>SUM(E39:E41)</f>
        <v>0</v>
      </c>
      <c r="F42" s="73">
        <f>SUM(F39:F41)</f>
        <v>0</v>
      </c>
    </row>
    <row r="43" spans="1:8" ht="14.25" customHeight="1" x14ac:dyDescent="0.2">
      <c r="A43" s="151" t="s">
        <v>166</v>
      </c>
      <c r="B43" s="72" t="s">
        <v>153</v>
      </c>
      <c r="C43" s="74">
        <f>+C38+C42</f>
        <v>0</v>
      </c>
      <c r="D43" s="74">
        <f>+D38+D42</f>
        <v>0</v>
      </c>
      <c r="E43" s="74">
        <f>+E38+E42</f>
        <v>0</v>
      </c>
      <c r="F43" s="74">
        <f>+F38+F42</f>
        <v>0</v>
      </c>
      <c r="G43" s="2"/>
    </row>
    <row r="44" spans="1:8" ht="14.25" customHeight="1" x14ac:dyDescent="0.2">
      <c r="A44" s="150" t="s">
        <v>167</v>
      </c>
      <c r="B44" s="71" t="s">
        <v>149</v>
      </c>
      <c r="C44" s="114"/>
      <c r="D44" s="114"/>
      <c r="E44" s="114"/>
      <c r="F44" s="114"/>
      <c r="G44" s="2"/>
      <c r="H44" s="2"/>
    </row>
    <row r="45" spans="1:8" ht="14.25" customHeight="1" x14ac:dyDescent="0.2">
      <c r="A45" s="149" t="s">
        <v>168</v>
      </c>
      <c r="B45" s="71" t="s">
        <v>149</v>
      </c>
      <c r="C45" s="114"/>
      <c r="D45" s="114"/>
      <c r="E45" s="114"/>
      <c r="F45" s="114"/>
      <c r="G45" s="3"/>
    </row>
    <row r="46" spans="1:8" ht="14.25" customHeight="1" x14ac:dyDescent="0.2">
      <c r="A46" s="151" t="s">
        <v>169</v>
      </c>
      <c r="B46" s="72" t="s">
        <v>153</v>
      </c>
      <c r="C46" s="73">
        <f>SUM(C44:C45)</f>
        <v>0</v>
      </c>
      <c r="D46" s="73">
        <f>SUM(D44:D45)</f>
        <v>0</v>
      </c>
      <c r="E46" s="73">
        <f>SUM(E44:E45)</f>
        <v>0</v>
      </c>
      <c r="F46" s="73">
        <f>SUM(F44:F45)</f>
        <v>0</v>
      </c>
      <c r="G46" s="3"/>
    </row>
    <row r="47" spans="1:8" ht="14.25" customHeight="1" x14ac:dyDescent="0.2">
      <c r="A47" s="151" t="s">
        <v>170</v>
      </c>
      <c r="B47" s="72" t="s">
        <v>153</v>
      </c>
      <c r="C47" s="74">
        <f>+C43+C46</f>
        <v>0</v>
      </c>
      <c r="D47" s="74">
        <f>+D43+D46</f>
        <v>0</v>
      </c>
      <c r="E47" s="74">
        <f>+E43+E46</f>
        <v>0</v>
      </c>
      <c r="F47" s="74">
        <f>+F43+F46</f>
        <v>0</v>
      </c>
      <c r="G47" s="2"/>
    </row>
    <row r="48" spans="1:8" ht="14.25" customHeight="1" x14ac:dyDescent="0.2">
      <c r="A48" s="75" t="s">
        <v>171</v>
      </c>
      <c r="B48" s="69" t="s">
        <v>14</v>
      </c>
      <c r="C48" s="69" t="s">
        <v>14</v>
      </c>
      <c r="D48" s="69" t="s">
        <v>14</v>
      </c>
      <c r="E48" s="69" t="s">
        <v>14</v>
      </c>
      <c r="F48" s="69" t="s">
        <v>14</v>
      </c>
    </row>
    <row r="49" spans="1:8" s="12" customFormat="1" ht="14.25" customHeight="1" x14ac:dyDescent="0.2">
      <c r="A49" s="155" t="s">
        <v>172</v>
      </c>
      <c r="B49" s="76" t="s">
        <v>149</v>
      </c>
      <c r="C49" s="116"/>
      <c r="D49" s="116"/>
      <c r="E49" s="116"/>
      <c r="F49" s="116"/>
    </row>
    <row r="50" spans="1:8" s="12" customFormat="1" ht="14.25" customHeight="1" x14ac:dyDescent="0.2">
      <c r="A50" s="155" t="s">
        <v>173</v>
      </c>
      <c r="B50" s="76" t="s">
        <v>149</v>
      </c>
      <c r="C50" s="116"/>
      <c r="D50" s="116"/>
      <c r="E50" s="116"/>
      <c r="F50" s="116"/>
    </row>
    <row r="51" spans="1:8" ht="14.25" customHeight="1" x14ac:dyDescent="0.2">
      <c r="A51" s="167" t="s">
        <v>174</v>
      </c>
      <c r="B51" s="77" t="s">
        <v>153</v>
      </c>
      <c r="C51" s="73">
        <f>SUM(C49:C50)</f>
        <v>0</v>
      </c>
      <c r="D51" s="73">
        <f t="shared" ref="D51:F51" si="2">SUM(D49:D50)</f>
        <v>0</v>
      </c>
      <c r="E51" s="73">
        <f t="shared" si="2"/>
        <v>0</v>
      </c>
      <c r="F51" s="73">
        <f t="shared" si="2"/>
        <v>0</v>
      </c>
      <c r="G51" s="3"/>
    </row>
    <row r="52" spans="1:8" ht="14.25" customHeight="1" x14ac:dyDescent="0.2">
      <c r="A52" s="152" t="s">
        <v>106</v>
      </c>
      <c r="B52" s="78" t="s">
        <v>149</v>
      </c>
      <c r="C52" s="114"/>
      <c r="D52" s="114"/>
      <c r="E52" s="114"/>
      <c r="F52" s="114"/>
      <c r="G52" s="3"/>
    </row>
    <row r="53" spans="1:8" ht="14.25" customHeight="1" x14ac:dyDescent="0.2">
      <c r="A53" s="167" t="s">
        <v>175</v>
      </c>
      <c r="B53" s="77" t="s">
        <v>153</v>
      </c>
      <c r="C53" s="73">
        <f>SUM(C51:C52)</f>
        <v>0</v>
      </c>
      <c r="D53" s="73">
        <f t="shared" ref="D53:F53" si="3">SUM(D51:D52)</f>
        <v>0</v>
      </c>
      <c r="E53" s="73">
        <f t="shared" si="3"/>
        <v>0</v>
      </c>
      <c r="F53" s="73">
        <f t="shared" si="3"/>
        <v>0</v>
      </c>
      <c r="G53" s="3"/>
    </row>
    <row r="54" spans="1:8" ht="14.25" customHeight="1" x14ac:dyDescent="0.2">
      <c r="A54" s="152" t="s">
        <v>176</v>
      </c>
      <c r="B54" s="78" t="s">
        <v>149</v>
      </c>
      <c r="C54" s="114"/>
      <c r="D54" s="114"/>
      <c r="E54" s="114"/>
      <c r="F54" s="114"/>
      <c r="G54" s="3"/>
    </row>
    <row r="55" spans="1:8" ht="14.25" customHeight="1" x14ac:dyDescent="0.2">
      <c r="A55" s="154" t="s">
        <v>111</v>
      </c>
      <c r="B55" s="77" t="s">
        <v>153</v>
      </c>
      <c r="C55" s="73">
        <f>SUM(C53:C54)</f>
        <v>0</v>
      </c>
      <c r="D55" s="73">
        <f t="shared" ref="D55:F55" si="4">SUM(D53:D54)</f>
        <v>0</v>
      </c>
      <c r="E55" s="73">
        <f t="shared" si="4"/>
        <v>0</v>
      </c>
      <c r="F55" s="73">
        <f t="shared" si="4"/>
        <v>0</v>
      </c>
      <c r="G55" s="3"/>
    </row>
    <row r="56" spans="1:8" ht="14.25" customHeight="1" x14ac:dyDescent="0.2">
      <c r="A56" s="150" t="s">
        <v>177</v>
      </c>
      <c r="B56" s="79" t="s">
        <v>149</v>
      </c>
      <c r="C56" s="114"/>
      <c r="D56" s="114"/>
      <c r="E56" s="114"/>
      <c r="F56" s="114"/>
    </row>
    <row r="57" spans="1:8" ht="14.25" customHeight="1" x14ac:dyDescent="0.2">
      <c r="A57" s="150" t="s">
        <v>46</v>
      </c>
      <c r="B57" s="79" t="s">
        <v>149</v>
      </c>
      <c r="C57" s="114"/>
      <c r="D57" s="114"/>
      <c r="E57" s="114"/>
      <c r="F57" s="114"/>
      <c r="G57" s="3"/>
    </row>
    <row r="58" spans="1:8" ht="14.25" customHeight="1" x14ac:dyDescent="0.2">
      <c r="A58" s="150" t="s">
        <v>47</v>
      </c>
      <c r="B58" s="79" t="s">
        <v>149</v>
      </c>
      <c r="C58" s="114"/>
      <c r="D58" s="114"/>
      <c r="E58" s="114"/>
      <c r="F58" s="114"/>
      <c r="G58" s="3"/>
    </row>
    <row r="59" spans="1:8" ht="14.25" customHeight="1" x14ac:dyDescent="0.2">
      <c r="A59" s="150" t="s">
        <v>49</v>
      </c>
      <c r="B59" s="79" t="s">
        <v>149</v>
      </c>
      <c r="C59" s="114"/>
      <c r="D59" s="114"/>
      <c r="E59" s="114"/>
      <c r="F59" s="114"/>
    </row>
    <row r="60" spans="1:8" ht="14.25" customHeight="1" x14ac:dyDescent="0.2">
      <c r="A60" s="150" t="s">
        <v>178</v>
      </c>
      <c r="B60" s="79" t="s">
        <v>149</v>
      </c>
      <c r="C60" s="114"/>
      <c r="D60" s="114"/>
      <c r="E60" s="114"/>
      <c r="F60" s="114"/>
    </row>
    <row r="61" spans="1:8" ht="14.25" customHeight="1" x14ac:dyDescent="0.2">
      <c r="A61" s="150" t="s">
        <v>52</v>
      </c>
      <c r="B61" s="79" t="s">
        <v>149</v>
      </c>
      <c r="C61" s="114"/>
      <c r="D61" s="114"/>
      <c r="E61" s="114"/>
      <c r="F61" s="114"/>
    </row>
    <row r="62" spans="1:8" ht="14.25" customHeight="1" x14ac:dyDescent="0.2">
      <c r="A62" s="150" t="s">
        <v>179</v>
      </c>
      <c r="B62" s="79" t="s">
        <v>149</v>
      </c>
      <c r="C62" s="114"/>
      <c r="D62" s="114"/>
      <c r="E62" s="114"/>
      <c r="F62" s="114"/>
      <c r="G62" s="3"/>
    </row>
    <row r="63" spans="1:8" ht="14.25" customHeight="1" x14ac:dyDescent="0.2">
      <c r="A63" s="150" t="s">
        <v>55</v>
      </c>
      <c r="B63" s="79" t="s">
        <v>149</v>
      </c>
      <c r="C63" s="114"/>
      <c r="D63" s="114"/>
      <c r="E63" s="114"/>
      <c r="F63" s="114"/>
      <c r="G63" s="3"/>
    </row>
    <row r="64" spans="1:8" ht="14.25" customHeight="1" x14ac:dyDescent="0.2">
      <c r="A64" s="154" t="s">
        <v>180</v>
      </c>
      <c r="B64" s="77" t="s">
        <v>153</v>
      </c>
      <c r="C64" s="73">
        <f>SUM(C56:C63)</f>
        <v>0</v>
      </c>
      <c r="D64" s="73">
        <f>SUM(D56:D63)</f>
        <v>0</v>
      </c>
      <c r="E64" s="73">
        <f>SUM(E56:E63)</f>
        <v>0</v>
      </c>
      <c r="F64" s="73">
        <f>SUM(F56:F63)</f>
        <v>0</v>
      </c>
      <c r="H64" s="3"/>
    </row>
    <row r="65" spans="1:8" ht="14.25" customHeight="1" x14ac:dyDescent="0.2">
      <c r="A65" s="154" t="s">
        <v>181</v>
      </c>
      <c r="B65" s="77" t="s">
        <v>153</v>
      </c>
      <c r="C65" s="73">
        <f>+C55-C64</f>
        <v>0</v>
      </c>
      <c r="D65" s="73">
        <f>+D55-D64</f>
        <v>0</v>
      </c>
      <c r="E65" s="73">
        <f>+E55-E64</f>
        <v>0</v>
      </c>
      <c r="F65" s="73">
        <f>+F55-F64</f>
        <v>0</v>
      </c>
      <c r="H65" s="3"/>
    </row>
    <row r="66" spans="1:8" ht="14.25" customHeight="1" x14ac:dyDescent="0.2">
      <c r="A66" s="150" t="s">
        <v>182</v>
      </c>
      <c r="B66" s="79" t="s">
        <v>149</v>
      </c>
      <c r="C66" s="114"/>
      <c r="D66" s="114"/>
      <c r="E66" s="114"/>
      <c r="F66" s="114"/>
    </row>
    <row r="67" spans="1:8" ht="14.25" customHeight="1" x14ac:dyDescent="0.2">
      <c r="A67" s="150" t="s">
        <v>183</v>
      </c>
      <c r="B67" s="79" t="s">
        <v>149</v>
      </c>
      <c r="C67" s="114"/>
      <c r="D67" s="114"/>
      <c r="E67" s="114"/>
      <c r="F67" s="114"/>
    </row>
    <row r="68" spans="1:8" ht="14.25" customHeight="1" x14ac:dyDescent="0.2">
      <c r="A68" s="150" t="s">
        <v>124</v>
      </c>
      <c r="B68" s="79" t="s">
        <v>149</v>
      </c>
      <c r="C68" s="114"/>
      <c r="D68" s="114"/>
      <c r="E68" s="114"/>
      <c r="F68" s="114"/>
      <c r="G68" s="3"/>
    </row>
    <row r="69" spans="1:8" ht="14.25" customHeight="1" x14ac:dyDescent="0.2">
      <c r="A69" s="154" t="s">
        <v>126</v>
      </c>
      <c r="B69" s="77" t="s">
        <v>153</v>
      </c>
      <c r="C69" s="73">
        <f>SUM(C65:C68)</f>
        <v>0</v>
      </c>
      <c r="D69" s="73">
        <f>SUM(D65:D68)</f>
        <v>0</v>
      </c>
      <c r="E69" s="73">
        <f>SUM(E65:E68)</f>
        <v>0</v>
      </c>
      <c r="F69" s="73">
        <f>SUM(F65:F68)</f>
        <v>0</v>
      </c>
    </row>
    <row r="70" spans="1:8" ht="14.25" customHeight="1" x14ac:dyDescent="0.2">
      <c r="A70" s="150" t="s">
        <v>63</v>
      </c>
      <c r="B70" s="79" t="s">
        <v>149</v>
      </c>
      <c r="C70" s="117"/>
      <c r="D70" s="117"/>
      <c r="E70" s="117"/>
      <c r="F70" s="117"/>
    </row>
    <row r="71" spans="1:8" ht="14.25" customHeight="1" x14ac:dyDescent="0.2">
      <c r="A71" s="152" t="s">
        <v>65</v>
      </c>
      <c r="B71" s="78" t="s">
        <v>149</v>
      </c>
      <c r="C71" s="117"/>
      <c r="D71" s="117"/>
      <c r="E71" s="117"/>
      <c r="F71" s="117"/>
    </row>
    <row r="72" spans="1:8" ht="14.25" customHeight="1" x14ac:dyDescent="0.2">
      <c r="A72" s="150" t="s">
        <v>184</v>
      </c>
      <c r="B72" s="79" t="s">
        <v>149</v>
      </c>
      <c r="C72" s="117"/>
      <c r="D72" s="117"/>
      <c r="E72" s="117"/>
      <c r="F72" s="117"/>
    </row>
    <row r="73" spans="1:8" ht="14.25" customHeight="1" x14ac:dyDescent="0.2">
      <c r="A73" s="154" t="s">
        <v>185</v>
      </c>
      <c r="B73" s="77" t="s">
        <v>153</v>
      </c>
      <c r="C73" s="80">
        <f>SUM(C69:C72)</f>
        <v>0</v>
      </c>
      <c r="D73" s="80">
        <f>SUM(D69:D72)</f>
        <v>0</v>
      </c>
      <c r="E73" s="80">
        <f>SUM(E69:E72)</f>
        <v>0</v>
      </c>
      <c r="F73" s="80">
        <f>SUM(F69:F72)</f>
        <v>0</v>
      </c>
    </row>
    <row r="74" spans="1:8" ht="14.25" customHeight="1" x14ac:dyDescent="0.2">
      <c r="A74" s="81" t="s">
        <v>186</v>
      </c>
      <c r="B74" s="82" t="s">
        <v>153</v>
      </c>
      <c r="C74" s="69" t="s">
        <v>14</v>
      </c>
      <c r="D74" s="69" t="s">
        <v>14</v>
      </c>
      <c r="E74" s="69" t="s">
        <v>14</v>
      </c>
      <c r="F74" s="69" t="s">
        <v>14</v>
      </c>
    </row>
    <row r="75" spans="1:8" ht="14.25" customHeight="1" x14ac:dyDescent="0.2">
      <c r="A75" s="150" t="s">
        <v>187</v>
      </c>
      <c r="B75" s="83" t="s">
        <v>149</v>
      </c>
      <c r="C75" s="114"/>
      <c r="D75" s="114"/>
      <c r="E75" s="114"/>
      <c r="F75" s="114"/>
    </row>
    <row r="76" spans="1:8" ht="14.25" customHeight="1" x14ac:dyDescent="0.2">
      <c r="A76" s="150" t="s">
        <v>188</v>
      </c>
      <c r="B76" s="83" t="s">
        <v>153</v>
      </c>
      <c r="C76" s="147">
        <f>C26</f>
        <v>0</v>
      </c>
      <c r="D76" s="147">
        <f t="shared" ref="D76:F76" si="5">D26</f>
        <v>0</v>
      </c>
      <c r="E76" s="147">
        <f t="shared" si="5"/>
        <v>0</v>
      </c>
      <c r="F76" s="147">
        <f t="shared" si="5"/>
        <v>0</v>
      </c>
    </row>
    <row r="77" spans="1:8" ht="14.25" customHeight="1" x14ac:dyDescent="0.2">
      <c r="A77" s="81" t="s">
        <v>189</v>
      </c>
      <c r="B77" s="82" t="s">
        <v>153</v>
      </c>
      <c r="C77" s="69" t="s">
        <v>14</v>
      </c>
      <c r="D77" s="69" t="s">
        <v>14</v>
      </c>
      <c r="E77" s="69" t="s">
        <v>14</v>
      </c>
      <c r="F77" s="69" t="s">
        <v>14</v>
      </c>
    </row>
    <row r="78" spans="1:8" ht="14.25" customHeight="1" x14ac:dyDescent="0.2">
      <c r="A78" s="158" t="s">
        <v>190</v>
      </c>
      <c r="B78" s="83" t="s">
        <v>149</v>
      </c>
      <c r="C78" s="114"/>
      <c r="D78" s="114"/>
      <c r="E78" s="114"/>
      <c r="F78" s="114"/>
    </row>
    <row r="79" spans="1:8" ht="14.25" customHeight="1" x14ac:dyDescent="0.2">
      <c r="A79" s="84" t="s">
        <v>191</v>
      </c>
      <c r="B79" s="85" t="s">
        <v>153</v>
      </c>
      <c r="C79" s="69" t="s">
        <v>14</v>
      </c>
      <c r="D79" s="69" t="s">
        <v>14</v>
      </c>
      <c r="E79" s="69" t="s">
        <v>14</v>
      </c>
      <c r="F79" s="69" t="s">
        <v>14</v>
      </c>
    </row>
    <row r="80" spans="1:8" ht="14.25" customHeight="1" x14ac:dyDescent="0.2">
      <c r="A80" s="157" t="s">
        <v>192</v>
      </c>
      <c r="B80" s="86" t="s">
        <v>153</v>
      </c>
      <c r="C80" s="87" t="s">
        <v>14</v>
      </c>
      <c r="D80" s="87" t="s">
        <v>14</v>
      </c>
      <c r="E80" s="87" t="s">
        <v>14</v>
      </c>
      <c r="F80" s="87" t="s">
        <v>14</v>
      </c>
    </row>
    <row r="81" spans="1:14" ht="14.25" customHeight="1" x14ac:dyDescent="0.2">
      <c r="A81" s="156" t="s">
        <v>193</v>
      </c>
      <c r="B81" s="86" t="s">
        <v>194</v>
      </c>
      <c r="C81" s="118" t="s">
        <v>195</v>
      </c>
      <c r="D81" s="118" t="s">
        <v>195</v>
      </c>
      <c r="E81" s="118" t="s">
        <v>195</v>
      </c>
      <c r="F81" s="136" t="s">
        <v>195</v>
      </c>
    </row>
    <row r="82" spans="1:14" ht="14.25" customHeight="1" x14ac:dyDescent="0.2">
      <c r="A82" s="156" t="s">
        <v>196</v>
      </c>
      <c r="B82" s="86" t="s">
        <v>194</v>
      </c>
      <c r="C82" s="119"/>
      <c r="D82" s="119"/>
      <c r="E82" s="119"/>
      <c r="F82" s="119"/>
    </row>
    <row r="83" spans="1:14" ht="14.25" customHeight="1" x14ac:dyDescent="0.2">
      <c r="A83" s="156" t="s">
        <v>197</v>
      </c>
      <c r="B83" s="86" t="s">
        <v>194</v>
      </c>
      <c r="C83" s="119"/>
      <c r="D83" s="119"/>
      <c r="E83" s="119"/>
      <c r="F83" s="119"/>
    </row>
    <row r="84" spans="1:14" ht="14.25" customHeight="1" x14ac:dyDescent="0.2">
      <c r="A84" s="88" t="s">
        <v>198</v>
      </c>
      <c r="B84" s="89" t="s">
        <v>153</v>
      </c>
      <c r="C84" s="69" t="s">
        <v>14</v>
      </c>
      <c r="D84" s="69" t="s">
        <v>14</v>
      </c>
      <c r="E84" s="69" t="s">
        <v>14</v>
      </c>
      <c r="F84" s="69" t="s">
        <v>14</v>
      </c>
    </row>
    <row r="85" spans="1:14" ht="66" customHeight="1" x14ac:dyDescent="0.2">
      <c r="A85" s="157" t="s">
        <v>199</v>
      </c>
      <c r="B85" s="86" t="s">
        <v>194</v>
      </c>
      <c r="C85" s="119"/>
      <c r="D85" s="119"/>
      <c r="E85" s="119"/>
      <c r="F85" s="119"/>
    </row>
    <row r="86" spans="1:14" s="6" customFormat="1" ht="14.25" customHeight="1" x14ac:dyDescent="0.2">
      <c r="A86" s="75" t="s">
        <v>200</v>
      </c>
      <c r="B86" s="85" t="s">
        <v>153</v>
      </c>
      <c r="C86" s="69" t="s">
        <v>14</v>
      </c>
      <c r="D86" s="69" t="s">
        <v>14</v>
      </c>
      <c r="E86" s="69" t="s">
        <v>14</v>
      </c>
      <c r="F86" s="69" t="s">
        <v>14</v>
      </c>
      <c r="G86"/>
      <c r="H86"/>
      <c r="I86"/>
      <c r="J86"/>
      <c r="K86"/>
      <c r="L86"/>
      <c r="M86"/>
      <c r="N86"/>
    </row>
    <row r="87" spans="1:14" s="120" customFormat="1" ht="60.75" customHeight="1" x14ac:dyDescent="0.2">
      <c r="A87" s="157" t="s">
        <v>201</v>
      </c>
      <c r="B87" s="86" t="s">
        <v>194</v>
      </c>
      <c r="C87" s="119"/>
      <c r="D87" s="119"/>
      <c r="E87" s="119"/>
      <c r="F87" s="119"/>
    </row>
    <row r="88" spans="1:14" ht="14.25" customHeight="1" x14ac:dyDescent="0.2">
      <c r="A88" s="75" t="s">
        <v>202</v>
      </c>
      <c r="B88" s="82" t="s">
        <v>153</v>
      </c>
      <c r="C88" s="90">
        <f>SUM(C89:C93)</f>
        <v>0</v>
      </c>
      <c r="D88" s="90">
        <f>SUM(D89:D93)</f>
        <v>0</v>
      </c>
      <c r="E88" s="90">
        <f>SUM(E89:E93)</f>
        <v>0</v>
      </c>
      <c r="F88" s="90">
        <f>SUM(F89:F93)</f>
        <v>0</v>
      </c>
    </row>
    <row r="89" spans="1:14" ht="14.25" customHeight="1" x14ac:dyDescent="0.2">
      <c r="A89" s="159" t="s">
        <v>203</v>
      </c>
      <c r="B89" s="79" t="s">
        <v>149</v>
      </c>
      <c r="C89" s="114"/>
      <c r="D89" s="114"/>
      <c r="E89" s="114"/>
      <c r="F89" s="114"/>
    </row>
    <row r="90" spans="1:14" ht="14.25" customHeight="1" x14ac:dyDescent="0.2">
      <c r="A90" s="159" t="s">
        <v>204</v>
      </c>
      <c r="B90" s="79" t="s">
        <v>149</v>
      </c>
      <c r="C90" s="114"/>
      <c r="D90" s="114"/>
      <c r="E90" s="114"/>
      <c r="F90" s="114"/>
    </row>
    <row r="91" spans="1:14" ht="14.25" customHeight="1" x14ac:dyDescent="0.2">
      <c r="A91" s="158" t="s">
        <v>205</v>
      </c>
      <c r="B91" s="79" t="s">
        <v>149</v>
      </c>
      <c r="C91" s="114"/>
      <c r="D91" s="114"/>
      <c r="E91" s="114"/>
      <c r="F91" s="114"/>
    </row>
    <row r="92" spans="1:14" ht="14.25" customHeight="1" x14ac:dyDescent="0.2">
      <c r="A92" s="159" t="s">
        <v>206</v>
      </c>
      <c r="B92" s="79" t="s">
        <v>149</v>
      </c>
      <c r="C92" s="114"/>
      <c r="D92" s="114"/>
      <c r="E92" s="114"/>
      <c r="F92" s="114"/>
      <c r="G92" s="3"/>
      <c r="H92" s="3"/>
    </row>
    <row r="93" spans="1:14" ht="14.25" customHeight="1" x14ac:dyDescent="0.2">
      <c r="A93" s="159" t="s">
        <v>207</v>
      </c>
      <c r="B93" s="79" t="s">
        <v>149</v>
      </c>
      <c r="C93" s="114"/>
      <c r="D93" s="114"/>
      <c r="E93" s="114"/>
      <c r="F93" s="137"/>
      <c r="G93" s="3"/>
      <c r="H93" s="3"/>
    </row>
    <row r="94" spans="1:14" ht="14.25" customHeight="1" x14ac:dyDescent="0.2">
      <c r="A94" s="75" t="s">
        <v>208</v>
      </c>
      <c r="B94" s="82" t="s">
        <v>153</v>
      </c>
      <c r="C94" s="69" t="s">
        <v>14</v>
      </c>
      <c r="D94" s="69" t="s">
        <v>14</v>
      </c>
      <c r="E94" s="69" t="s">
        <v>14</v>
      </c>
      <c r="F94" s="69" t="s">
        <v>14</v>
      </c>
    </row>
    <row r="95" spans="1:14" ht="14.25" customHeight="1" x14ac:dyDescent="0.2">
      <c r="A95" s="159" t="s">
        <v>209</v>
      </c>
      <c r="B95" s="79" t="s">
        <v>149</v>
      </c>
      <c r="C95" s="121"/>
      <c r="D95" s="121"/>
      <c r="E95" s="121"/>
      <c r="F95" s="121"/>
    </row>
    <row r="96" spans="1:14" ht="14.25" customHeight="1" x14ac:dyDescent="0.2">
      <c r="A96" s="159" t="s">
        <v>210</v>
      </c>
      <c r="B96" s="79" t="s">
        <v>149</v>
      </c>
      <c r="C96" s="121"/>
      <c r="D96" s="121"/>
      <c r="E96" s="121"/>
      <c r="F96" s="121"/>
    </row>
    <row r="97" spans="1:7" ht="14.25" customHeight="1" x14ac:dyDescent="0.2">
      <c r="A97" s="75" t="s">
        <v>211</v>
      </c>
      <c r="B97" s="82" t="s">
        <v>153</v>
      </c>
      <c r="C97" s="69" t="s">
        <v>14</v>
      </c>
      <c r="D97" s="69" t="s">
        <v>14</v>
      </c>
      <c r="E97" s="69" t="s">
        <v>14</v>
      </c>
      <c r="F97" s="69" t="s">
        <v>14</v>
      </c>
    </row>
    <row r="98" spans="1:7" ht="14.25" customHeight="1" x14ac:dyDescent="0.2">
      <c r="A98" s="160" t="s">
        <v>212</v>
      </c>
      <c r="B98" s="79" t="s">
        <v>149</v>
      </c>
      <c r="C98" s="121"/>
      <c r="D98" s="121"/>
      <c r="E98" s="121"/>
      <c r="F98" s="121"/>
    </row>
    <row r="99" spans="1:7" ht="14.25" customHeight="1" x14ac:dyDescent="0.2">
      <c r="A99" s="160" t="s">
        <v>213</v>
      </c>
      <c r="B99" s="79" t="s">
        <v>149</v>
      </c>
      <c r="C99" s="121"/>
      <c r="D99" s="121"/>
      <c r="E99" s="121"/>
      <c r="F99" s="121"/>
    </row>
    <row r="100" spans="1:7" ht="14.25" customHeight="1" x14ac:dyDescent="0.2">
      <c r="A100" s="68" t="s">
        <v>214</v>
      </c>
      <c r="B100" s="82" t="s">
        <v>153</v>
      </c>
      <c r="C100" s="69" t="s">
        <v>14</v>
      </c>
      <c r="D100" s="69" t="s">
        <v>14</v>
      </c>
      <c r="E100" s="69" t="s">
        <v>14</v>
      </c>
      <c r="F100" s="69" t="s">
        <v>14</v>
      </c>
      <c r="G100" s="4"/>
    </row>
    <row r="101" spans="1:7" ht="14.25" customHeight="1" x14ac:dyDescent="0.2">
      <c r="A101" s="160" t="s">
        <v>212</v>
      </c>
      <c r="B101" s="79" t="s">
        <v>149</v>
      </c>
      <c r="C101" s="121"/>
      <c r="D101" s="121"/>
      <c r="E101" s="121"/>
      <c r="F101" s="121"/>
    </row>
    <row r="102" spans="1:7" ht="14.25" customHeight="1" x14ac:dyDescent="0.2">
      <c r="A102" s="160" t="s">
        <v>213</v>
      </c>
      <c r="B102" s="79" t="s">
        <v>149</v>
      </c>
      <c r="C102" s="121"/>
      <c r="D102" s="121"/>
      <c r="E102" s="121"/>
      <c r="F102" s="121"/>
    </row>
    <row r="103" spans="1:7" ht="14.25" customHeight="1" x14ac:dyDescent="0.2">
      <c r="A103" s="68" t="s">
        <v>215</v>
      </c>
      <c r="B103" s="82" t="s">
        <v>153</v>
      </c>
      <c r="C103" s="69" t="s">
        <v>14</v>
      </c>
      <c r="D103" s="69" t="s">
        <v>14</v>
      </c>
      <c r="E103" s="69" t="s">
        <v>14</v>
      </c>
      <c r="F103" s="69" t="s">
        <v>14</v>
      </c>
    </row>
    <row r="104" spans="1:7" ht="14.25" customHeight="1" x14ac:dyDescent="0.2">
      <c r="A104" s="160" t="s">
        <v>212</v>
      </c>
      <c r="B104" s="79" t="s">
        <v>149</v>
      </c>
      <c r="C104" s="121"/>
      <c r="D104" s="121"/>
      <c r="E104" s="121"/>
      <c r="F104" s="121"/>
      <c r="G104" s="4"/>
    </row>
    <row r="105" spans="1:7" ht="14.25" customHeight="1" x14ac:dyDescent="0.2">
      <c r="A105" s="160" t="s">
        <v>213</v>
      </c>
      <c r="B105" s="79" t="s">
        <v>149</v>
      </c>
      <c r="C105" s="121"/>
      <c r="D105" s="121"/>
      <c r="E105" s="121"/>
      <c r="F105" s="121"/>
      <c r="G105" s="4"/>
    </row>
    <row r="106" spans="1:7" ht="14.25" customHeight="1" x14ac:dyDescent="0.2">
      <c r="A106" s="68" t="s">
        <v>216</v>
      </c>
      <c r="B106" s="82" t="s">
        <v>153</v>
      </c>
      <c r="C106" s="69" t="s">
        <v>14</v>
      </c>
      <c r="D106" s="69" t="s">
        <v>14</v>
      </c>
      <c r="E106" s="69" t="s">
        <v>14</v>
      </c>
      <c r="F106" s="69" t="s">
        <v>14</v>
      </c>
    </row>
    <row r="107" spans="1:7" ht="14.25" customHeight="1" x14ac:dyDescent="0.2">
      <c r="A107" s="160" t="s">
        <v>212</v>
      </c>
      <c r="B107" s="79" t="s">
        <v>149</v>
      </c>
      <c r="C107" s="121"/>
      <c r="D107" s="121"/>
      <c r="E107" s="121"/>
      <c r="F107" s="121"/>
    </row>
    <row r="108" spans="1:7" ht="14.25" customHeight="1" x14ac:dyDescent="0.2">
      <c r="A108" s="160" t="s">
        <v>213</v>
      </c>
      <c r="B108" s="79" t="s">
        <v>149</v>
      </c>
      <c r="C108" s="121"/>
      <c r="D108" s="121"/>
      <c r="E108" s="121"/>
      <c r="F108" s="121"/>
    </row>
    <row r="109" spans="1:7" ht="14.25" customHeight="1" x14ac:dyDescent="0.2">
      <c r="A109" s="92" t="s">
        <v>217</v>
      </c>
      <c r="B109" s="85" t="s">
        <v>153</v>
      </c>
      <c r="C109" s="69" t="s">
        <v>14</v>
      </c>
      <c r="D109" s="69" t="s">
        <v>14</v>
      </c>
      <c r="E109" s="69" t="s">
        <v>14</v>
      </c>
      <c r="F109" s="69" t="s">
        <v>14</v>
      </c>
    </row>
    <row r="110" spans="1:7" ht="14.25" customHeight="1" x14ac:dyDescent="0.2">
      <c r="A110" s="160" t="s">
        <v>212</v>
      </c>
      <c r="B110" s="79" t="s">
        <v>149</v>
      </c>
      <c r="C110" s="121"/>
      <c r="D110" s="121"/>
      <c r="E110" s="121"/>
      <c r="F110" s="121"/>
    </row>
    <row r="111" spans="1:7" ht="14.25" customHeight="1" x14ac:dyDescent="0.2">
      <c r="A111" s="160" t="s">
        <v>213</v>
      </c>
      <c r="B111" s="79" t="s">
        <v>149</v>
      </c>
      <c r="C111" s="121"/>
      <c r="D111" s="121"/>
      <c r="E111" s="121"/>
      <c r="F111" s="121"/>
    </row>
    <row r="112" spans="1:7" ht="14.25" customHeight="1" x14ac:dyDescent="0.2">
      <c r="A112" s="68" t="s">
        <v>218</v>
      </c>
      <c r="B112" s="82" t="s">
        <v>153</v>
      </c>
      <c r="C112" s="69" t="s">
        <v>14</v>
      </c>
      <c r="D112" s="69" t="s">
        <v>14</v>
      </c>
      <c r="E112" s="69" t="s">
        <v>14</v>
      </c>
      <c r="F112" s="69" t="s">
        <v>14</v>
      </c>
    </row>
    <row r="113" spans="1:7" ht="14.25" customHeight="1" x14ac:dyDescent="0.2">
      <c r="A113" s="68" t="s">
        <v>219</v>
      </c>
      <c r="B113" s="82" t="s">
        <v>153</v>
      </c>
      <c r="C113" s="69" t="s">
        <v>14</v>
      </c>
      <c r="D113" s="69" t="s">
        <v>14</v>
      </c>
      <c r="E113" s="69" t="s">
        <v>14</v>
      </c>
      <c r="F113" s="69" t="s">
        <v>14</v>
      </c>
    </row>
    <row r="114" spans="1:7" ht="14.25" customHeight="1" x14ac:dyDescent="0.2">
      <c r="A114" s="160" t="s">
        <v>220</v>
      </c>
      <c r="B114" s="79" t="s">
        <v>149</v>
      </c>
      <c r="C114" s="122"/>
      <c r="D114" s="122"/>
      <c r="E114" s="122"/>
      <c r="F114" s="122"/>
    </row>
    <row r="115" spans="1:7" ht="14.25" customHeight="1" x14ac:dyDescent="0.2">
      <c r="A115" s="160" t="s">
        <v>221</v>
      </c>
      <c r="B115" s="79" t="s">
        <v>149</v>
      </c>
      <c r="C115" s="123"/>
      <c r="D115" s="123"/>
      <c r="E115" s="123"/>
      <c r="F115" s="123"/>
    </row>
    <row r="116" spans="1:7" ht="14.25" customHeight="1" x14ac:dyDescent="0.2">
      <c r="A116" s="68" t="s">
        <v>222</v>
      </c>
      <c r="B116" s="82" t="s">
        <v>153</v>
      </c>
      <c r="C116" s="69" t="s">
        <v>14</v>
      </c>
      <c r="D116" s="69" t="s">
        <v>14</v>
      </c>
      <c r="E116" s="69" t="s">
        <v>14</v>
      </c>
      <c r="F116" s="69" t="s">
        <v>14</v>
      </c>
    </row>
    <row r="117" spans="1:7" ht="14.25" customHeight="1" x14ac:dyDescent="0.2">
      <c r="A117" s="160" t="s">
        <v>223</v>
      </c>
      <c r="B117" s="79" t="s">
        <v>149</v>
      </c>
      <c r="C117" s="122"/>
      <c r="D117" s="122"/>
      <c r="E117" s="122"/>
      <c r="F117" s="122"/>
    </row>
    <row r="118" spans="1:7" ht="14.25" customHeight="1" x14ac:dyDescent="0.2">
      <c r="A118" s="160" t="s">
        <v>221</v>
      </c>
      <c r="B118" s="79" t="s">
        <v>149</v>
      </c>
      <c r="C118" s="123"/>
      <c r="D118" s="123"/>
      <c r="E118" s="123"/>
      <c r="F118" s="123"/>
    </row>
    <row r="119" spans="1:7" ht="14.25" customHeight="1" x14ac:dyDescent="0.2">
      <c r="A119" s="68" t="s">
        <v>224</v>
      </c>
      <c r="B119" s="82" t="s">
        <v>153</v>
      </c>
      <c r="C119" s="69" t="s">
        <v>14</v>
      </c>
      <c r="D119" s="69" t="s">
        <v>14</v>
      </c>
      <c r="E119" s="69" t="s">
        <v>14</v>
      </c>
      <c r="F119" s="69" t="s">
        <v>14</v>
      </c>
    </row>
    <row r="120" spans="1:7" ht="14.25" customHeight="1" x14ac:dyDescent="0.2">
      <c r="A120" s="160" t="s">
        <v>225</v>
      </c>
      <c r="B120" s="79" t="s">
        <v>149</v>
      </c>
      <c r="C120" s="121"/>
      <c r="D120" s="121"/>
      <c r="E120" s="121"/>
      <c r="F120" s="121"/>
    </row>
    <row r="121" spans="1:7" ht="14.25" customHeight="1" x14ac:dyDescent="0.2">
      <c r="A121" s="160" t="s">
        <v>226</v>
      </c>
      <c r="B121" s="79" t="s">
        <v>149</v>
      </c>
      <c r="C121" s="121"/>
      <c r="D121" s="121"/>
      <c r="E121" s="121"/>
      <c r="F121" s="121"/>
    </row>
    <row r="122" spans="1:7" ht="14.25" customHeight="1" x14ac:dyDescent="0.2">
      <c r="A122" s="160" t="s">
        <v>227</v>
      </c>
      <c r="B122" s="79" t="s">
        <v>149</v>
      </c>
      <c r="C122" s="121"/>
      <c r="D122" s="121"/>
      <c r="E122" s="121"/>
      <c r="F122" s="121"/>
    </row>
    <row r="123" spans="1:7" ht="14.25" customHeight="1" x14ac:dyDescent="0.2">
      <c r="A123" s="160" t="s">
        <v>228</v>
      </c>
      <c r="B123" s="79" t="s">
        <v>149</v>
      </c>
      <c r="C123" s="121"/>
      <c r="D123" s="121"/>
      <c r="E123" s="121"/>
      <c r="F123" s="121"/>
      <c r="G123" s="4"/>
    </row>
    <row r="124" spans="1:7" ht="14.25" customHeight="1" x14ac:dyDescent="0.2">
      <c r="A124" s="160" t="s">
        <v>229</v>
      </c>
      <c r="B124" s="79" t="s">
        <v>149</v>
      </c>
      <c r="C124" s="121"/>
      <c r="D124" s="121"/>
      <c r="E124" s="121"/>
      <c r="F124" s="121"/>
      <c r="G124" s="4"/>
    </row>
    <row r="125" spans="1:7" ht="14.25" customHeight="1" x14ac:dyDescent="0.2">
      <c r="A125" s="160" t="s">
        <v>230</v>
      </c>
      <c r="B125" s="79" t="s">
        <v>149</v>
      </c>
      <c r="C125" s="121"/>
      <c r="D125" s="121"/>
      <c r="E125" s="121"/>
      <c r="F125" s="121"/>
    </row>
    <row r="126" spans="1:7" ht="14.25" customHeight="1" x14ac:dyDescent="0.2">
      <c r="A126" s="68" t="s">
        <v>231</v>
      </c>
      <c r="B126" s="82" t="s">
        <v>153</v>
      </c>
      <c r="C126" s="69" t="s">
        <v>14</v>
      </c>
      <c r="D126" s="69" t="s">
        <v>14</v>
      </c>
      <c r="E126" s="69" t="s">
        <v>14</v>
      </c>
      <c r="F126" s="69" t="s">
        <v>14</v>
      </c>
    </row>
    <row r="127" spans="1:7" ht="14.25" customHeight="1" x14ac:dyDescent="0.2">
      <c r="A127" s="91" t="s">
        <v>232</v>
      </c>
      <c r="B127" s="79" t="s">
        <v>149</v>
      </c>
      <c r="C127" s="124"/>
      <c r="D127" s="124"/>
      <c r="E127" s="124"/>
      <c r="F127" s="124"/>
    </row>
    <row r="128" spans="1:7" ht="14.25" customHeight="1" x14ac:dyDescent="0.2">
      <c r="A128" s="88" t="s">
        <v>233</v>
      </c>
      <c r="B128" s="69" t="s">
        <v>14</v>
      </c>
      <c r="C128" s="69" t="s">
        <v>14</v>
      </c>
      <c r="D128" s="69" t="s">
        <v>14</v>
      </c>
      <c r="E128" s="69" t="s">
        <v>14</v>
      </c>
      <c r="F128" s="69" t="s">
        <v>14</v>
      </c>
    </row>
    <row r="129" spans="1:14" ht="39" thickBot="1" x14ac:dyDescent="0.25">
      <c r="A129" s="155" t="s">
        <v>234</v>
      </c>
      <c r="B129" s="87" t="s">
        <v>14</v>
      </c>
      <c r="C129" s="87" t="s">
        <v>14</v>
      </c>
      <c r="D129" s="87" t="s">
        <v>14</v>
      </c>
      <c r="E129" s="87" t="s">
        <v>14</v>
      </c>
      <c r="F129" s="87" t="s">
        <v>14</v>
      </c>
    </row>
    <row r="130" spans="1:14" ht="14.25" customHeight="1" thickBot="1" x14ac:dyDescent="0.25">
      <c r="A130" s="161" t="s">
        <v>235</v>
      </c>
      <c r="B130" s="125" t="s">
        <v>195</v>
      </c>
      <c r="C130" s="93" t="s">
        <v>14</v>
      </c>
      <c r="D130" s="87" t="s">
        <v>14</v>
      </c>
      <c r="E130" s="87" t="s">
        <v>14</v>
      </c>
      <c r="F130" s="87" t="s">
        <v>14</v>
      </c>
    </row>
    <row r="131" spans="1:14" ht="14.25" customHeight="1" x14ac:dyDescent="0.2">
      <c r="A131" s="162" t="s">
        <v>236</v>
      </c>
      <c r="B131" s="126" t="s">
        <v>237</v>
      </c>
      <c r="C131" s="119"/>
      <c r="D131" s="119"/>
      <c r="E131" s="119"/>
      <c r="F131" s="119"/>
    </row>
    <row r="132" spans="1:14" ht="14.25" customHeight="1" x14ac:dyDescent="0.2">
      <c r="A132" s="162" t="str">
        <f>IF(OR(B130=1,B130="Please select…"),"[placeholder row for CCN #2]","CCN #2")</f>
        <v>[placeholder row for CCN #2]</v>
      </c>
      <c r="B132" s="127" t="s">
        <v>237</v>
      </c>
      <c r="C132" s="119"/>
      <c r="D132" s="119"/>
      <c r="E132" s="119"/>
      <c r="F132" s="119"/>
    </row>
    <row r="133" spans="1:14" ht="14.25" customHeight="1" x14ac:dyDescent="0.2">
      <c r="A133" s="162" t="str">
        <f>IF(OR(B130&lt;3,B130="Please select…"),"[placeholder row for CCN #3]","CCN #3")</f>
        <v>[placeholder row for CCN #3]</v>
      </c>
      <c r="B133" s="127" t="s">
        <v>237</v>
      </c>
      <c r="C133" s="119"/>
      <c r="D133" s="119"/>
      <c r="E133" s="119"/>
      <c r="F133" s="119"/>
    </row>
    <row r="134" spans="1:14" ht="14.25" customHeight="1" x14ac:dyDescent="0.2">
      <c r="A134" s="162" t="str">
        <f>IF(OR(B130&lt;4,B130="Please select…"),"[placeholder row for CCN #4]","CCN #4")</f>
        <v>[placeholder row for CCN #4]</v>
      </c>
      <c r="B134" s="127" t="s">
        <v>237</v>
      </c>
      <c r="C134" s="119"/>
      <c r="D134" s="119"/>
      <c r="E134" s="119"/>
      <c r="F134" s="119"/>
    </row>
    <row r="135" spans="1:14" ht="14.25" customHeight="1" x14ac:dyDescent="0.2">
      <c r="A135" s="162" t="str">
        <f>IF(OR(B130&lt;5,B130="Please select…"),"[placeholder row for CCN #5]","CCN #5")</f>
        <v>[placeholder row for CCN #5]</v>
      </c>
      <c r="B135" s="127" t="s">
        <v>237</v>
      </c>
      <c r="C135" s="119"/>
      <c r="D135" s="119"/>
      <c r="E135" s="119"/>
      <c r="F135" s="119"/>
    </row>
    <row r="136" spans="1:14" ht="14.25" customHeight="1" x14ac:dyDescent="0.2">
      <c r="A136" s="162" t="str">
        <f>IF(OR(B130&lt;6,B130="Please select…"),"[placeholder row for CCN #6]","CCN #6")</f>
        <v>[placeholder row for CCN #6]</v>
      </c>
      <c r="B136" s="127" t="s">
        <v>237</v>
      </c>
      <c r="C136" s="119"/>
      <c r="D136" s="119"/>
      <c r="E136" s="119"/>
      <c r="F136" s="119"/>
    </row>
    <row r="137" spans="1:14" ht="14.25" customHeight="1" x14ac:dyDescent="0.2">
      <c r="A137" s="162" t="str">
        <f>IF(OR(B130&lt;7,B130="Please select…"),"[placeholder row for CCN #7]","CCN #7")</f>
        <v>[placeholder row for CCN #7]</v>
      </c>
      <c r="B137" s="127" t="s">
        <v>237</v>
      </c>
      <c r="C137" s="119"/>
      <c r="D137" s="119"/>
      <c r="E137" s="119"/>
      <c r="F137" s="119"/>
    </row>
    <row r="138" spans="1:14" ht="14.25" customHeight="1" x14ac:dyDescent="0.2">
      <c r="A138" s="94" t="s">
        <v>238</v>
      </c>
      <c r="B138" s="69" t="s">
        <v>14</v>
      </c>
      <c r="C138" s="69" t="s">
        <v>14</v>
      </c>
      <c r="D138" s="69" t="s">
        <v>14</v>
      </c>
      <c r="E138" s="69" t="s">
        <v>14</v>
      </c>
      <c r="F138" s="69" t="s">
        <v>14</v>
      </c>
    </row>
    <row r="139" spans="1:14" ht="39" thickBot="1" x14ac:dyDescent="0.25">
      <c r="A139" s="163" t="s">
        <v>239</v>
      </c>
      <c r="B139" s="87" t="s">
        <v>14</v>
      </c>
      <c r="C139" s="87" t="s">
        <v>14</v>
      </c>
      <c r="D139" s="87" t="s">
        <v>14</v>
      </c>
      <c r="E139" s="87" t="s">
        <v>14</v>
      </c>
      <c r="F139" s="87" t="s">
        <v>14</v>
      </c>
    </row>
    <row r="140" spans="1:14" ht="14.25" customHeight="1" thickBot="1" x14ac:dyDescent="0.25">
      <c r="A140" s="164" t="s">
        <v>240</v>
      </c>
      <c r="B140" s="125" t="s">
        <v>195</v>
      </c>
      <c r="C140" s="93" t="s">
        <v>14</v>
      </c>
      <c r="D140" s="87" t="s">
        <v>14</v>
      </c>
      <c r="E140" s="87" t="s">
        <v>14</v>
      </c>
      <c r="F140" s="87" t="s">
        <v>14</v>
      </c>
      <c r="H140" s="6"/>
    </row>
    <row r="141" spans="1:14" ht="14.25" customHeight="1" x14ac:dyDescent="0.2">
      <c r="A141" s="165" t="s">
        <v>241</v>
      </c>
      <c r="B141" s="128" t="s">
        <v>237</v>
      </c>
      <c r="C141" s="129"/>
      <c r="D141" s="129"/>
      <c r="E141" s="129"/>
      <c r="F141" s="129"/>
    </row>
    <row r="142" spans="1:14" s="6" customFormat="1" ht="14.25" customHeight="1" x14ac:dyDescent="0.2">
      <c r="A142" s="165" t="s">
        <v>242</v>
      </c>
      <c r="B142" s="130" t="s">
        <v>14</v>
      </c>
      <c r="C142" s="131"/>
      <c r="D142" s="131"/>
      <c r="E142" s="131"/>
      <c r="F142" s="131"/>
      <c r="G142"/>
      <c r="H142"/>
      <c r="I142"/>
      <c r="J142"/>
      <c r="K142"/>
      <c r="L142"/>
      <c r="M142"/>
      <c r="N142"/>
    </row>
    <row r="143" spans="1:14" ht="14.25" customHeight="1" x14ac:dyDescent="0.2">
      <c r="A143" s="166" t="str">
        <f>IF(OR(B140=1,B140="Please select…"),"[placeholder row for SNF/NF #2 Occupancy]","SNF / NF #2 - Occupancy")</f>
        <v>[placeholder row for SNF/NF #2 Occupancy]</v>
      </c>
      <c r="B143" s="132" t="s">
        <v>237</v>
      </c>
      <c r="C143" s="129"/>
      <c r="D143" s="129"/>
      <c r="E143" s="129"/>
      <c r="F143" s="129"/>
    </row>
    <row r="144" spans="1:14" s="6" customFormat="1" ht="14.25" customHeight="1" x14ac:dyDescent="0.2">
      <c r="A144" s="166" t="str">
        <f>IF(OR(B140=1,B140="Please select…"),"[placeholder row for SNF/NF #2 CMS Star Rating]","SNF / NF #2 - CMS Star Rating")</f>
        <v>[placeholder row for SNF/NF #2 CMS Star Rating]</v>
      </c>
      <c r="B144" s="130" t="s">
        <v>14</v>
      </c>
      <c r="C144" s="131"/>
      <c r="D144" s="131"/>
      <c r="E144" s="131"/>
      <c r="F144" s="131"/>
    </row>
    <row r="145" spans="1:8" ht="14.25" customHeight="1" x14ac:dyDescent="0.2">
      <c r="A145" s="166" t="str">
        <f>IF(OR(B140&lt;3,B140="Please select…"),"[placeholder row for SNF/NF #3 Occupancy]","SNF / NF #3 - Occupancy")</f>
        <v>[placeholder row for SNF/NF #3 Occupancy]</v>
      </c>
      <c r="B145" s="132" t="s">
        <v>237</v>
      </c>
      <c r="C145" s="129"/>
      <c r="D145" s="129"/>
      <c r="E145" s="129"/>
      <c r="F145" s="129"/>
    </row>
    <row r="146" spans="1:8" s="6" customFormat="1" ht="14.25" customHeight="1" thickBot="1" x14ac:dyDescent="0.25">
      <c r="A146" s="166" t="str">
        <f>IF(OR(B140&lt;3,B140="Please select…"),"[placeholder row for SNF/NF #3 CMS Star Rating]","SNF / NF #3 - CMS Star Rating")</f>
        <v>[placeholder row for SNF/NF #3 CMS Star Rating]</v>
      </c>
      <c r="B146" s="130" t="s">
        <v>14</v>
      </c>
      <c r="C146" s="131"/>
      <c r="D146" s="131"/>
      <c r="E146" s="131"/>
      <c r="F146" s="131"/>
    </row>
    <row r="147" spans="1:8" ht="14.25" customHeight="1" thickBot="1" x14ac:dyDescent="0.25">
      <c r="A147" s="164" t="s">
        <v>243</v>
      </c>
      <c r="B147" s="125" t="s">
        <v>195</v>
      </c>
      <c r="C147" s="95" t="s">
        <v>14</v>
      </c>
      <c r="D147" s="96" t="s">
        <v>14</v>
      </c>
      <c r="E147" s="96" t="s">
        <v>14</v>
      </c>
      <c r="F147" s="96" t="s">
        <v>14</v>
      </c>
      <c r="H147" s="6"/>
    </row>
    <row r="148" spans="1:8" ht="14.25" customHeight="1" x14ac:dyDescent="0.2">
      <c r="A148" s="165" t="s">
        <v>244</v>
      </c>
      <c r="B148" s="133" t="s">
        <v>153</v>
      </c>
      <c r="C148" s="129"/>
      <c r="D148" s="129"/>
      <c r="E148" s="129"/>
      <c r="F148" s="129"/>
    </row>
    <row r="149" spans="1:8" ht="14.25" customHeight="1" x14ac:dyDescent="0.2">
      <c r="A149" s="165" t="str">
        <f>IF(OR(B147=1,B147="Please select…"),"[placeholder row for ALF #2 Occupancy]","ALF #2 - Occupancy")</f>
        <v>[placeholder row for ALF #2 Occupancy]</v>
      </c>
      <c r="B149" s="130" t="s">
        <v>153</v>
      </c>
      <c r="C149" s="129"/>
      <c r="D149" s="129"/>
      <c r="E149" s="129"/>
      <c r="F149" s="129"/>
    </row>
    <row r="150" spans="1:8" ht="14.25" customHeight="1" thickBot="1" x14ac:dyDescent="0.25">
      <c r="A150" s="178" t="str">
        <f>IF(OR(B147&lt;3,B147="Please select…"),"[placeholder row for ALF #3 Occupancy]","ALF #3 - Occupancy")</f>
        <v>[placeholder row for ALF #3 Occupancy]</v>
      </c>
      <c r="B150" s="134" t="s">
        <v>153</v>
      </c>
      <c r="C150" s="129"/>
      <c r="D150" s="129"/>
      <c r="E150" s="129"/>
      <c r="F150" s="129"/>
    </row>
    <row r="151" spans="1:8" ht="14.25" customHeight="1" x14ac:dyDescent="0.2">
      <c r="A151" s="49" t="s">
        <v>245</v>
      </c>
      <c r="B151" s="49"/>
      <c r="C151" s="49"/>
      <c r="D151" s="49"/>
      <c r="E151" s="49"/>
      <c r="F151" s="50"/>
    </row>
    <row r="152" spans="1:8" ht="14.25" customHeight="1" x14ac:dyDescent="0.2">
      <c r="A152" s="22" t="s">
        <v>138</v>
      </c>
      <c r="B152" s="23"/>
      <c r="C152" s="23"/>
      <c r="D152" s="23"/>
      <c r="E152" s="23"/>
      <c r="F152" s="24"/>
    </row>
    <row r="153" spans="1:8" ht="14.25" customHeight="1" x14ac:dyDescent="0.2">
      <c r="A153" s="47" t="s">
        <v>246</v>
      </c>
      <c r="B153" s="43"/>
      <c r="C153" s="43"/>
      <c r="D153" s="43"/>
      <c r="E153" s="43"/>
      <c r="F153" s="24"/>
    </row>
    <row r="154" spans="1:8" ht="14.25" customHeight="1" x14ac:dyDescent="0.2">
      <c r="A154" s="47" t="s">
        <v>247</v>
      </c>
      <c r="B154" s="48"/>
      <c r="C154" s="48"/>
      <c r="D154" s="48"/>
      <c r="E154" s="48"/>
      <c r="F154" s="24"/>
    </row>
    <row r="155" spans="1:8" ht="14.25" customHeight="1" x14ac:dyDescent="0.2">
      <c r="A155" s="47" t="s">
        <v>248</v>
      </c>
      <c r="B155" s="48"/>
      <c r="C155" s="48"/>
      <c r="D155" s="48"/>
      <c r="E155" s="48"/>
      <c r="F155" s="24"/>
      <c r="G155" s="5"/>
    </row>
    <row r="156" spans="1:8" ht="14.25" customHeight="1" x14ac:dyDescent="0.2">
      <c r="A156" s="51" t="s">
        <v>4</v>
      </c>
      <c r="B156" s="30"/>
      <c r="C156" s="23"/>
      <c r="D156" s="23"/>
      <c r="E156" s="23"/>
      <c r="F156" s="24"/>
      <c r="G156" s="5"/>
    </row>
    <row r="157" spans="1:8" ht="83.25" customHeight="1" x14ac:dyDescent="0.2">
      <c r="A157" s="31" t="s">
        <v>249</v>
      </c>
      <c r="B157" s="204" t="s">
        <v>250</v>
      </c>
      <c r="C157" s="204"/>
      <c r="D157" s="204"/>
      <c r="E157" s="204"/>
      <c r="F157" s="25"/>
      <c r="G157" s="5"/>
    </row>
    <row r="158" spans="1:8" ht="14.25" customHeight="1" x14ac:dyDescent="0.2">
      <c r="A158" s="52" t="s">
        <v>251</v>
      </c>
      <c r="B158" s="60" t="s">
        <v>252</v>
      </c>
      <c r="C158" s="56" t="s">
        <v>253</v>
      </c>
      <c r="D158" s="57" t="s">
        <v>254</v>
      </c>
      <c r="E158" s="32"/>
      <c r="F158" s="25"/>
      <c r="G158" s="5"/>
    </row>
    <row r="159" spans="1:8" ht="14.25" customHeight="1" x14ac:dyDescent="0.2">
      <c r="A159" s="52" t="s">
        <v>251</v>
      </c>
      <c r="B159" s="61" t="str">
        <f>IF($E$5=1,"10th Month","1st Quarter")</f>
        <v>10th Month</v>
      </c>
      <c r="C159" s="44" t="s">
        <v>195</v>
      </c>
      <c r="D159" s="55"/>
      <c r="E159" s="97"/>
      <c r="F159" s="25"/>
      <c r="G159" s="5"/>
    </row>
    <row r="160" spans="1:8" ht="14.25" customHeight="1" x14ac:dyDescent="0.2">
      <c r="A160" s="52" t="s">
        <v>251</v>
      </c>
      <c r="B160" s="61" t="str">
        <f>IF($E$5=1,"11th Month","2nd Quarter")</f>
        <v>11th Month</v>
      </c>
      <c r="C160" s="44" t="s">
        <v>195</v>
      </c>
      <c r="D160" s="55"/>
      <c r="E160" s="97"/>
      <c r="F160" s="25"/>
      <c r="G160" s="5"/>
    </row>
    <row r="161" spans="1:7" ht="14.25" customHeight="1" x14ac:dyDescent="0.2">
      <c r="A161" s="52" t="s">
        <v>251</v>
      </c>
      <c r="B161" s="61" t="str">
        <f>IF($E$5=1,"12th Month","3rd Quarter")</f>
        <v>12th Month</v>
      </c>
      <c r="C161" s="44" t="s">
        <v>195</v>
      </c>
      <c r="D161" s="55"/>
      <c r="E161" s="97"/>
      <c r="F161" s="25"/>
      <c r="G161" s="5"/>
    </row>
    <row r="162" spans="1:7" ht="25.5" x14ac:dyDescent="0.2">
      <c r="A162" s="52" t="s">
        <v>251</v>
      </c>
      <c r="B162" s="61" t="str">
        <f>IF($E$5=1,"Do not Use - Start New Spreadsheet","4th Quarter")</f>
        <v>Do not Use - Start New Spreadsheet</v>
      </c>
      <c r="C162" s="58" t="s">
        <v>195</v>
      </c>
      <c r="D162" s="59"/>
      <c r="E162" s="97"/>
      <c r="F162" s="25"/>
      <c r="G162" s="5"/>
    </row>
    <row r="163" spans="1:7" ht="14.25" customHeight="1" x14ac:dyDescent="0.2">
      <c r="A163" s="53" t="s">
        <v>4</v>
      </c>
      <c r="B163" s="34"/>
      <c r="C163" s="26"/>
      <c r="D163" s="26"/>
      <c r="E163" s="26"/>
      <c r="F163" s="25"/>
      <c r="G163" s="5"/>
    </row>
    <row r="164" spans="1:7" ht="43.5" customHeight="1" x14ac:dyDescent="0.2">
      <c r="A164" s="31" t="s">
        <v>255</v>
      </c>
      <c r="B164" s="204" t="s">
        <v>256</v>
      </c>
      <c r="C164" s="204"/>
      <c r="D164" s="204"/>
      <c r="E164" s="204"/>
      <c r="F164" s="25"/>
      <c r="G164" s="5"/>
    </row>
    <row r="165" spans="1:7" ht="14.25" customHeight="1" x14ac:dyDescent="0.2">
      <c r="A165" s="52" t="s">
        <v>257</v>
      </c>
      <c r="B165" s="60" t="s">
        <v>252</v>
      </c>
      <c r="C165" s="56" t="s">
        <v>253</v>
      </c>
      <c r="D165" s="57" t="s">
        <v>254</v>
      </c>
      <c r="E165" s="32"/>
      <c r="F165" s="25"/>
      <c r="G165" s="5"/>
    </row>
    <row r="166" spans="1:7" ht="14.25" customHeight="1" x14ac:dyDescent="0.2">
      <c r="A166" s="52" t="s">
        <v>257</v>
      </c>
      <c r="B166" s="61" t="str">
        <f>IF($E$5=1,"10th Month","1st Quarter")</f>
        <v>10th Month</v>
      </c>
      <c r="C166" s="44" t="s">
        <v>195</v>
      </c>
      <c r="D166" s="55"/>
      <c r="E166" s="97"/>
      <c r="F166" s="25"/>
      <c r="G166" s="5"/>
    </row>
    <row r="167" spans="1:7" ht="14.25" customHeight="1" x14ac:dyDescent="0.2">
      <c r="A167" s="52" t="s">
        <v>257</v>
      </c>
      <c r="B167" s="61" t="str">
        <f>IF($E$5=1,"11th Month","2nd Quarter")</f>
        <v>11th Month</v>
      </c>
      <c r="C167" s="44" t="s">
        <v>195</v>
      </c>
      <c r="D167" s="55"/>
      <c r="E167" s="97"/>
      <c r="F167" s="25"/>
      <c r="G167" s="5"/>
    </row>
    <row r="168" spans="1:7" ht="14.25" customHeight="1" x14ac:dyDescent="0.2">
      <c r="A168" s="52" t="s">
        <v>257</v>
      </c>
      <c r="B168" s="61" t="str">
        <f>IF($E$5=1,"12th Month","3rd Quarter")</f>
        <v>12th Month</v>
      </c>
      <c r="C168" s="44" t="s">
        <v>195</v>
      </c>
      <c r="D168" s="55"/>
      <c r="E168" s="97"/>
      <c r="F168" s="25"/>
      <c r="G168" s="5"/>
    </row>
    <row r="169" spans="1:7" ht="25.5" x14ac:dyDescent="0.2">
      <c r="A169" s="52" t="s">
        <v>257</v>
      </c>
      <c r="B169" s="61" t="str">
        <f>IF($E$5=1,"Do not Use - Start New Spreadsheet","4th Quarter")</f>
        <v>Do not Use - Start New Spreadsheet</v>
      </c>
      <c r="C169" s="58" t="s">
        <v>195</v>
      </c>
      <c r="D169" s="59"/>
      <c r="E169" s="97"/>
      <c r="F169" s="25"/>
      <c r="G169" s="5"/>
    </row>
    <row r="170" spans="1:7" ht="14.25" customHeight="1" x14ac:dyDescent="0.2">
      <c r="A170" s="54" t="s">
        <v>4</v>
      </c>
      <c r="B170" s="34"/>
      <c r="C170" s="26"/>
      <c r="D170" s="26"/>
      <c r="E170" s="26"/>
      <c r="F170" s="25"/>
      <c r="G170" s="5"/>
    </row>
    <row r="171" spans="1:7" ht="47.25" customHeight="1" x14ac:dyDescent="0.2">
      <c r="A171" s="31" t="s">
        <v>258</v>
      </c>
      <c r="B171" s="204" t="s">
        <v>259</v>
      </c>
      <c r="C171" s="204"/>
      <c r="D171" s="204"/>
      <c r="E171" s="204"/>
      <c r="F171" s="25"/>
      <c r="G171" s="5"/>
    </row>
    <row r="172" spans="1:7" ht="14.25" customHeight="1" x14ac:dyDescent="0.2">
      <c r="A172" s="52" t="s">
        <v>260</v>
      </c>
      <c r="B172" s="60" t="s">
        <v>252</v>
      </c>
      <c r="C172" s="56" t="s">
        <v>253</v>
      </c>
      <c r="D172" s="57" t="s">
        <v>254</v>
      </c>
      <c r="E172" s="32"/>
      <c r="F172" s="25"/>
      <c r="G172" s="5"/>
    </row>
    <row r="173" spans="1:7" ht="14.25" customHeight="1" x14ac:dyDescent="0.2">
      <c r="A173" s="52" t="s">
        <v>260</v>
      </c>
      <c r="B173" s="61" t="str">
        <f>IF($E$5=1,"10th Month","1st Quarter")</f>
        <v>10th Month</v>
      </c>
      <c r="C173" s="44" t="s">
        <v>195</v>
      </c>
      <c r="D173" s="55"/>
      <c r="E173" s="97"/>
      <c r="F173" s="25"/>
      <c r="G173" s="5"/>
    </row>
    <row r="174" spans="1:7" ht="14.25" customHeight="1" x14ac:dyDescent="0.2">
      <c r="A174" s="52" t="s">
        <v>260</v>
      </c>
      <c r="B174" s="61" t="str">
        <f>IF($E$5=1,"11th Month","2nd Quarter")</f>
        <v>11th Month</v>
      </c>
      <c r="C174" s="44" t="s">
        <v>195</v>
      </c>
      <c r="D174" s="55"/>
      <c r="E174" s="97"/>
      <c r="F174" s="25"/>
      <c r="G174" s="5"/>
    </row>
    <row r="175" spans="1:7" ht="14.25" customHeight="1" x14ac:dyDescent="0.2">
      <c r="A175" s="52" t="s">
        <v>260</v>
      </c>
      <c r="B175" s="61" t="str">
        <f>IF($E$5=1,"12th Month","3rd Quarter")</f>
        <v>12th Month</v>
      </c>
      <c r="C175" s="44" t="s">
        <v>195</v>
      </c>
      <c r="D175" s="55"/>
      <c r="E175" s="97"/>
      <c r="F175" s="25"/>
      <c r="G175" s="5"/>
    </row>
    <row r="176" spans="1:7" ht="25.5" x14ac:dyDescent="0.2">
      <c r="A176" s="52" t="s">
        <v>260</v>
      </c>
      <c r="B176" s="61" t="str">
        <f>IF($E$5=1,"Do not Use - Start New Spreadsheet","4th Quarter")</f>
        <v>Do not Use - Start New Spreadsheet</v>
      </c>
      <c r="C176" s="58" t="s">
        <v>195</v>
      </c>
      <c r="D176" s="59"/>
      <c r="E176" s="97"/>
      <c r="F176" s="25"/>
      <c r="G176" s="5"/>
    </row>
    <row r="177" spans="1:7" ht="14.25" customHeight="1" x14ac:dyDescent="0.2">
      <c r="A177" s="54" t="s">
        <v>4</v>
      </c>
      <c r="B177" s="179"/>
      <c r="C177" s="179"/>
      <c r="D177" s="179"/>
      <c r="E177" s="179"/>
      <c r="F177" s="25"/>
      <c r="G177" s="5"/>
    </row>
    <row r="178" spans="1:7" ht="75" customHeight="1" x14ac:dyDescent="0.2">
      <c r="A178" s="31" t="s">
        <v>261</v>
      </c>
      <c r="B178" s="204" t="s">
        <v>262</v>
      </c>
      <c r="C178" s="204"/>
      <c r="D178" s="204"/>
      <c r="E178" s="204"/>
      <c r="F178" s="25"/>
      <c r="G178" s="5"/>
    </row>
    <row r="179" spans="1:7" ht="14.25" customHeight="1" x14ac:dyDescent="0.2">
      <c r="A179" s="52" t="s">
        <v>263</v>
      </c>
      <c r="B179" s="60" t="s">
        <v>252</v>
      </c>
      <c r="C179" s="56" t="s">
        <v>253</v>
      </c>
      <c r="D179" s="57" t="s">
        <v>254</v>
      </c>
      <c r="E179" s="32"/>
      <c r="F179" s="25"/>
      <c r="G179" s="5"/>
    </row>
    <row r="180" spans="1:7" ht="14.25" customHeight="1" x14ac:dyDescent="0.2">
      <c r="A180" s="52" t="s">
        <v>263</v>
      </c>
      <c r="B180" s="61" t="str">
        <f>IF($E$5=1,"10th Month","1st Quarter")</f>
        <v>10th Month</v>
      </c>
      <c r="C180" s="44" t="s">
        <v>195</v>
      </c>
      <c r="D180" s="55"/>
      <c r="E180" s="97"/>
      <c r="F180" s="25"/>
      <c r="G180" s="5"/>
    </row>
    <row r="181" spans="1:7" ht="14.25" customHeight="1" x14ac:dyDescent="0.2">
      <c r="A181" s="52" t="s">
        <v>263</v>
      </c>
      <c r="B181" s="61" t="str">
        <f>IF($E$5=1,"11th Month","2nd Quarter")</f>
        <v>11th Month</v>
      </c>
      <c r="C181" s="44" t="s">
        <v>195</v>
      </c>
      <c r="D181" s="55"/>
      <c r="E181" s="97"/>
      <c r="F181" s="25"/>
      <c r="G181" s="5"/>
    </row>
    <row r="182" spans="1:7" ht="14.25" customHeight="1" x14ac:dyDescent="0.2">
      <c r="A182" s="52" t="s">
        <v>263</v>
      </c>
      <c r="B182" s="61" t="str">
        <f>IF($E$5=1,"12th Month","3rd Quarter")</f>
        <v>12th Month</v>
      </c>
      <c r="C182" s="44" t="s">
        <v>195</v>
      </c>
      <c r="D182" s="55"/>
      <c r="E182" s="97"/>
      <c r="F182" s="25"/>
      <c r="G182" s="5"/>
    </row>
    <row r="183" spans="1:7" ht="25.5" x14ac:dyDescent="0.2">
      <c r="A183" s="52" t="s">
        <v>263</v>
      </c>
      <c r="B183" s="61" t="str">
        <f>IF($E$5=1,"Do not Use - Start New Spreadsheet","4th Quarter")</f>
        <v>Do not Use - Start New Spreadsheet</v>
      </c>
      <c r="C183" s="58" t="s">
        <v>195</v>
      </c>
      <c r="D183" s="59"/>
      <c r="E183" s="97"/>
      <c r="F183" s="25"/>
      <c r="G183" s="5"/>
    </row>
    <row r="184" spans="1:7" ht="14.25" customHeight="1" x14ac:dyDescent="0.2">
      <c r="A184" s="54" t="s">
        <v>4</v>
      </c>
      <c r="B184" s="33"/>
      <c r="C184" s="179"/>
      <c r="D184" s="179"/>
      <c r="E184" s="179"/>
      <c r="F184" s="25"/>
      <c r="G184" s="5"/>
    </row>
    <row r="185" spans="1:7" ht="14.25" customHeight="1" x14ac:dyDescent="0.2">
      <c r="A185" s="54" t="s">
        <v>4</v>
      </c>
      <c r="B185" s="179"/>
      <c r="C185" s="179"/>
      <c r="D185" s="179"/>
      <c r="E185" s="179"/>
      <c r="F185" s="25"/>
      <c r="G185" s="5"/>
    </row>
    <row r="186" spans="1:7" ht="57" customHeight="1" x14ac:dyDescent="0.2">
      <c r="A186" s="31" t="s">
        <v>264</v>
      </c>
      <c r="B186" s="204" t="s">
        <v>265</v>
      </c>
      <c r="C186" s="204"/>
      <c r="D186" s="204"/>
      <c r="E186" s="204"/>
      <c r="F186" s="25"/>
      <c r="G186" s="5"/>
    </row>
    <row r="187" spans="1:7" ht="14.25" customHeight="1" x14ac:dyDescent="0.2">
      <c r="A187" s="52" t="s">
        <v>266</v>
      </c>
      <c r="B187" s="60" t="s">
        <v>252</v>
      </c>
      <c r="C187" s="56" t="s">
        <v>253</v>
      </c>
      <c r="D187" s="57" t="s">
        <v>254</v>
      </c>
      <c r="E187" s="32"/>
      <c r="F187" s="25"/>
      <c r="G187" s="5"/>
    </row>
    <row r="188" spans="1:7" ht="14.25" customHeight="1" x14ac:dyDescent="0.2">
      <c r="A188" s="52" t="s">
        <v>266</v>
      </c>
      <c r="B188" s="61" t="str">
        <f>IF($E$5=1,"10th Month","1st Quarter")</f>
        <v>10th Month</v>
      </c>
      <c r="C188" s="44" t="s">
        <v>195</v>
      </c>
      <c r="D188" s="55"/>
      <c r="E188" s="97"/>
      <c r="F188" s="25"/>
      <c r="G188" s="5"/>
    </row>
    <row r="189" spans="1:7" ht="14.25" customHeight="1" x14ac:dyDescent="0.2">
      <c r="A189" s="52" t="s">
        <v>266</v>
      </c>
      <c r="B189" s="61" t="str">
        <f>IF($E$5=1,"11th Month","2nd Quarter")</f>
        <v>11th Month</v>
      </c>
      <c r="C189" s="44" t="s">
        <v>195</v>
      </c>
      <c r="D189" s="55"/>
      <c r="E189" s="97"/>
      <c r="F189" s="25"/>
      <c r="G189" s="5"/>
    </row>
    <row r="190" spans="1:7" ht="14.25" customHeight="1" x14ac:dyDescent="0.2">
      <c r="A190" s="52" t="s">
        <v>266</v>
      </c>
      <c r="B190" s="61" t="str">
        <f>IF($E$5=1,"12th Month","3rd Quarter")</f>
        <v>12th Month</v>
      </c>
      <c r="C190" s="44" t="s">
        <v>195</v>
      </c>
      <c r="D190" s="55"/>
      <c r="E190" s="97"/>
      <c r="F190" s="25"/>
      <c r="G190" s="5"/>
    </row>
    <row r="191" spans="1:7" ht="25.5" x14ac:dyDescent="0.2">
      <c r="A191" s="52" t="s">
        <v>266</v>
      </c>
      <c r="B191" s="61" t="str">
        <f>IF($E$5=1,"Do not Use - Start New Spreadsheet","4th Quarter")</f>
        <v>Do not Use - Start New Spreadsheet</v>
      </c>
      <c r="C191" s="58" t="s">
        <v>195</v>
      </c>
      <c r="D191" s="59"/>
      <c r="E191" s="97"/>
      <c r="F191" s="25"/>
      <c r="G191" s="5"/>
    </row>
    <row r="192" spans="1:7" ht="14.25" customHeight="1" x14ac:dyDescent="0.2">
      <c r="A192" s="54" t="s">
        <v>4</v>
      </c>
      <c r="B192" s="179"/>
      <c r="C192" s="179"/>
      <c r="D192" s="179"/>
      <c r="E192" s="179"/>
      <c r="F192" s="25"/>
      <c r="G192" s="5"/>
    </row>
    <row r="193" spans="1:7" ht="94.5" customHeight="1" x14ac:dyDescent="0.2">
      <c r="A193" s="31" t="s">
        <v>267</v>
      </c>
      <c r="B193" s="232" t="s">
        <v>268</v>
      </c>
      <c r="C193" s="232"/>
      <c r="D193" s="232"/>
      <c r="E193" s="232"/>
      <c r="F193" s="25"/>
      <c r="G193" s="5"/>
    </row>
    <row r="194" spans="1:7" ht="14.25" customHeight="1" x14ac:dyDescent="0.2">
      <c r="A194" s="52" t="s">
        <v>269</v>
      </c>
      <c r="B194" s="60" t="s">
        <v>252</v>
      </c>
      <c r="C194" s="56" t="s">
        <v>253</v>
      </c>
      <c r="D194" s="57" t="s">
        <v>254</v>
      </c>
      <c r="E194" s="32"/>
      <c r="F194" s="25"/>
      <c r="G194" s="5"/>
    </row>
    <row r="195" spans="1:7" ht="14.25" customHeight="1" x14ac:dyDescent="0.2">
      <c r="A195" s="52" t="s">
        <v>269</v>
      </c>
      <c r="B195" s="61" t="str">
        <f>IF($E$5=1,"10th Month","1st Quarter")</f>
        <v>10th Month</v>
      </c>
      <c r="C195" s="44" t="s">
        <v>195</v>
      </c>
      <c r="D195" s="55"/>
      <c r="E195" s="97"/>
      <c r="F195" s="25"/>
      <c r="G195" s="5"/>
    </row>
    <row r="196" spans="1:7" ht="14.25" customHeight="1" x14ac:dyDescent="0.2">
      <c r="A196" s="52" t="s">
        <v>269</v>
      </c>
      <c r="B196" s="61" t="str">
        <f>IF($E$5=1,"11th Month","2nd Quarter")</f>
        <v>11th Month</v>
      </c>
      <c r="C196" s="44" t="s">
        <v>195</v>
      </c>
      <c r="D196" s="55"/>
      <c r="E196" s="97"/>
      <c r="F196" s="25"/>
      <c r="G196" s="5"/>
    </row>
    <row r="197" spans="1:7" ht="14.25" customHeight="1" x14ac:dyDescent="0.2">
      <c r="A197" s="52" t="s">
        <v>269</v>
      </c>
      <c r="B197" s="61" t="str">
        <f>IF($E$5=1,"12th Month","3rd Quarter")</f>
        <v>12th Month</v>
      </c>
      <c r="C197" s="44" t="s">
        <v>195</v>
      </c>
      <c r="D197" s="55"/>
      <c r="E197" s="97"/>
      <c r="F197" s="25"/>
      <c r="G197" s="5"/>
    </row>
    <row r="198" spans="1:7" ht="25.5" x14ac:dyDescent="0.2">
      <c r="A198" s="52" t="s">
        <v>269</v>
      </c>
      <c r="B198" s="61" t="str">
        <f>IF($E$5=1,"Do not Use - Start New Spreadsheet","4th Quarter")</f>
        <v>Do not Use - Start New Spreadsheet</v>
      </c>
      <c r="C198" s="58" t="s">
        <v>195</v>
      </c>
      <c r="D198" s="59"/>
      <c r="E198" s="97"/>
      <c r="F198" s="25"/>
      <c r="G198" s="5"/>
    </row>
    <row r="199" spans="1:7" ht="14.25" customHeight="1" x14ac:dyDescent="0.2">
      <c r="A199" s="54" t="s">
        <v>4</v>
      </c>
      <c r="B199" s="179"/>
      <c r="C199" s="179"/>
      <c r="D199" s="179"/>
      <c r="E199" s="179"/>
      <c r="F199" s="25"/>
      <c r="G199" s="5"/>
    </row>
    <row r="200" spans="1:7" ht="14.25" customHeight="1" x14ac:dyDescent="0.2">
      <c r="A200" s="45" t="s">
        <v>270</v>
      </c>
      <c r="B200" s="21"/>
      <c r="C200" s="21"/>
      <c r="D200" s="21"/>
      <c r="E200" s="21"/>
      <c r="F200" s="27"/>
      <c r="G200" s="5"/>
    </row>
    <row r="201" spans="1:7" ht="27" customHeight="1" x14ac:dyDescent="0.2">
      <c r="A201" s="229" t="str">
        <f>CONCATENATE("I hereby certify that I have read the financial statements and supplementary information of ", $A$4," supplied within this form, and to the best of my knowledge and belief, the same are complete and accurate.")</f>
        <v>I hereby certify that I have read the financial statements and supplementary information of [ENTER BORROWER LEGAL NAME HERE] supplied within this form, and to the best of my knowledge and belief, the same are complete and accurate.</v>
      </c>
      <c r="B201" s="230"/>
      <c r="C201" s="230"/>
      <c r="D201" s="230"/>
      <c r="E201" s="230"/>
      <c r="F201" s="231"/>
      <c r="G201" s="5"/>
    </row>
    <row r="202" spans="1:7" ht="14.25" customHeight="1" x14ac:dyDescent="0.2">
      <c r="A202" s="233" t="s">
        <v>271</v>
      </c>
      <c r="B202" s="234"/>
      <c r="C202" s="234"/>
      <c r="D202" s="234"/>
      <c r="E202" s="234"/>
      <c r="F202" s="235"/>
      <c r="G202" s="5"/>
    </row>
    <row r="203" spans="1:7" ht="14.25" customHeight="1" thickBot="1" x14ac:dyDescent="0.25">
      <c r="A203" s="236"/>
      <c r="B203" s="237"/>
      <c r="C203" s="237"/>
      <c r="D203" s="237"/>
      <c r="E203" s="237"/>
      <c r="F203" s="238"/>
      <c r="G203" s="5"/>
    </row>
    <row r="204" spans="1:7" ht="14.25" customHeight="1" x14ac:dyDescent="0.2">
      <c r="A204" s="223" t="s">
        <v>272</v>
      </c>
      <c r="B204" s="224"/>
      <c r="C204" s="224"/>
      <c r="D204" s="224"/>
      <c r="E204" s="224"/>
      <c r="F204" s="225"/>
      <c r="G204" s="5"/>
    </row>
    <row r="205" spans="1:7" ht="14.25" customHeight="1" thickBot="1" x14ac:dyDescent="0.25">
      <c r="A205" s="226"/>
      <c r="B205" s="227"/>
      <c r="C205" s="227"/>
      <c r="D205" s="227"/>
      <c r="E205" s="227"/>
      <c r="F205" s="228"/>
      <c r="G205" s="5"/>
    </row>
    <row r="206" spans="1:7" ht="18" thickBot="1" x14ac:dyDescent="0.35">
      <c r="A206" s="46" t="s">
        <v>273</v>
      </c>
      <c r="G206" s="5"/>
    </row>
    <row r="207" spans="1:7" ht="14.25" customHeight="1" thickTop="1" x14ac:dyDescent="0.2">
      <c r="A207" s="28" t="s">
        <v>274</v>
      </c>
      <c r="G207" s="5"/>
    </row>
    <row r="208" spans="1:7" ht="14.25" customHeight="1" x14ac:dyDescent="0.2">
      <c r="A208" s="28" t="s">
        <v>275</v>
      </c>
      <c r="G208" s="5"/>
    </row>
    <row r="209" spans="1:8" ht="14.25" customHeight="1" x14ac:dyDescent="0.2">
      <c r="A209" s="28" t="s">
        <v>276</v>
      </c>
      <c r="G209" s="5"/>
    </row>
    <row r="210" spans="1:8" ht="14.25" customHeight="1" x14ac:dyDescent="0.2">
      <c r="A210" s="28" t="s">
        <v>277</v>
      </c>
      <c r="G210" s="5"/>
    </row>
    <row r="211" spans="1:8" ht="14.25" customHeight="1" x14ac:dyDescent="0.2">
      <c r="A211" s="28" t="s">
        <v>278</v>
      </c>
      <c r="G211" s="5"/>
    </row>
    <row r="212" spans="1:8" ht="14.25" customHeight="1" x14ac:dyDescent="0.2">
      <c r="A212" s="29" t="s">
        <v>279</v>
      </c>
      <c r="G212" s="5"/>
    </row>
    <row r="213" spans="1:8" ht="17.25" x14ac:dyDescent="0.3">
      <c r="A213" s="146" t="s">
        <v>280</v>
      </c>
      <c r="B213" s="146"/>
      <c r="G213" s="5"/>
    </row>
    <row r="214" spans="1:8" ht="14.25" customHeight="1" x14ac:dyDescent="0.2">
      <c r="A214" s="98" t="s">
        <v>280</v>
      </c>
      <c r="B214" s="145" t="s">
        <v>153</v>
      </c>
      <c r="C214" s="138" t="s">
        <v>281</v>
      </c>
      <c r="D214" s="138" t="s">
        <v>282</v>
      </c>
      <c r="E214" s="138" t="s">
        <v>283</v>
      </c>
      <c r="F214" s="138" t="s">
        <v>284</v>
      </c>
      <c r="G214" s="5"/>
    </row>
    <row r="215" spans="1:8" ht="14.25" customHeight="1" x14ac:dyDescent="0.2">
      <c r="A215" s="99" t="s">
        <v>147</v>
      </c>
      <c r="B215" s="100" t="s">
        <v>153</v>
      </c>
      <c r="C215" s="101"/>
      <c r="D215" s="101"/>
      <c r="E215" s="101"/>
      <c r="F215" s="101"/>
      <c r="G215" s="5"/>
    </row>
    <row r="216" spans="1:8" ht="14.25" customHeight="1" x14ac:dyDescent="0.2">
      <c r="A216" s="102" t="s">
        <v>285</v>
      </c>
      <c r="B216" s="103" t="s">
        <v>153</v>
      </c>
      <c r="C216" s="186" t="str">
        <f>IF((C17+C18=C19),"Yes","No")</f>
        <v>Yes</v>
      </c>
      <c r="D216" s="186" t="str">
        <f t="shared" ref="D216:F216" si="6">IF((D17+D18=D19),"Yes","No")</f>
        <v>Yes</v>
      </c>
      <c r="E216" s="186" t="str">
        <f t="shared" si="6"/>
        <v>Yes</v>
      </c>
      <c r="F216" s="186" t="str">
        <f t="shared" si="6"/>
        <v>Yes</v>
      </c>
      <c r="G216" s="5"/>
    </row>
    <row r="217" spans="1:8" ht="14.25" customHeight="1" x14ac:dyDescent="0.2">
      <c r="A217" s="102" t="s">
        <v>286</v>
      </c>
      <c r="B217" s="103" t="s">
        <v>153</v>
      </c>
      <c r="C217" s="186" t="str">
        <f>IF((C16+C19+C20+C21=C22),"Yes","No")</f>
        <v>Yes</v>
      </c>
      <c r="D217" s="186" t="str">
        <f t="shared" ref="D217:F217" si="7">IF((D16+D19+D20+D21=D22),"Yes","No")</f>
        <v>Yes</v>
      </c>
      <c r="E217" s="186" t="str">
        <f t="shared" si="7"/>
        <v>Yes</v>
      </c>
      <c r="F217" s="186" t="str">
        <f t="shared" si="7"/>
        <v>Yes</v>
      </c>
      <c r="G217" s="5"/>
      <c r="H217" s="15"/>
    </row>
    <row r="218" spans="1:8" ht="14.25" customHeight="1" x14ac:dyDescent="0.2">
      <c r="A218" s="102" t="s">
        <v>287</v>
      </c>
      <c r="B218" s="103" t="s">
        <v>153</v>
      </c>
      <c r="C218" s="186" t="str">
        <f>IF((C22+C23+C24+C25+C26+C29+C30+C31=C32),"Yes","No")</f>
        <v>Yes</v>
      </c>
      <c r="D218" s="186" t="str">
        <f t="shared" ref="D218:F218" si="8">IF((D22+D23+D24+D25+D26+D29+D30+D31=D32),"Yes","No")</f>
        <v>Yes</v>
      </c>
      <c r="E218" s="186" t="str">
        <f t="shared" si="8"/>
        <v>Yes</v>
      </c>
      <c r="F218" s="186" t="str">
        <f t="shared" si="8"/>
        <v>Yes</v>
      </c>
      <c r="G218" s="5"/>
    </row>
    <row r="219" spans="1:8" ht="14.25" customHeight="1" x14ac:dyDescent="0.2">
      <c r="A219" s="102" t="s">
        <v>288</v>
      </c>
      <c r="B219" s="103" t="s">
        <v>153</v>
      </c>
      <c r="C219" s="186" t="str">
        <f>IF((C33+C34+C35+C36+C37=C38),"Yes","No")</f>
        <v>Yes</v>
      </c>
      <c r="D219" s="186" t="str">
        <f t="shared" ref="D219:F219" si="9">IF((D33+D34+D35+D36+D37=D38),"Yes","No")</f>
        <v>Yes</v>
      </c>
      <c r="E219" s="186" t="str">
        <f t="shared" si="9"/>
        <v>Yes</v>
      </c>
      <c r="F219" s="186" t="str">
        <f t="shared" si="9"/>
        <v>Yes</v>
      </c>
      <c r="G219" s="5"/>
    </row>
    <row r="220" spans="1:8" ht="14.25" customHeight="1" x14ac:dyDescent="0.2">
      <c r="A220" s="102" t="s">
        <v>289</v>
      </c>
      <c r="B220" s="103" t="s">
        <v>153</v>
      </c>
      <c r="C220" s="186" t="str">
        <f>IF((C39+C40+C41=C42),"Yes","No")</f>
        <v>Yes</v>
      </c>
      <c r="D220" s="186" t="str">
        <f t="shared" ref="D220:F220" si="10">IF((D39+D40+D41=D42),"Yes","No")</f>
        <v>Yes</v>
      </c>
      <c r="E220" s="186" t="str">
        <f t="shared" si="10"/>
        <v>Yes</v>
      </c>
      <c r="F220" s="186" t="str">
        <f t="shared" si="10"/>
        <v>Yes</v>
      </c>
      <c r="G220" s="5"/>
    </row>
    <row r="221" spans="1:8" ht="14.25" customHeight="1" x14ac:dyDescent="0.2">
      <c r="A221" s="102" t="s">
        <v>290</v>
      </c>
      <c r="B221" s="103" t="s">
        <v>153</v>
      </c>
      <c r="C221" s="186" t="str">
        <f>IF((C38+C42=C43),"Yes","No")</f>
        <v>Yes</v>
      </c>
      <c r="D221" s="186" t="str">
        <f t="shared" ref="D221:F221" si="11">IF((D38+D42=D43),"Yes","No")</f>
        <v>Yes</v>
      </c>
      <c r="E221" s="186" t="str">
        <f t="shared" si="11"/>
        <v>Yes</v>
      </c>
      <c r="F221" s="186" t="str">
        <f t="shared" si="11"/>
        <v>Yes</v>
      </c>
      <c r="G221" s="5"/>
    </row>
    <row r="222" spans="1:8" ht="14.25" customHeight="1" x14ac:dyDescent="0.2">
      <c r="A222" s="102" t="s">
        <v>291</v>
      </c>
      <c r="B222" s="103" t="s">
        <v>153</v>
      </c>
      <c r="C222" s="186" t="str">
        <f>IF((C44+C45=C46),"Yes","No")</f>
        <v>Yes</v>
      </c>
      <c r="D222" s="186" t="str">
        <f t="shared" ref="D222:F222" si="12">IF((D44+D45=D46),"Yes","No")</f>
        <v>Yes</v>
      </c>
      <c r="E222" s="186" t="str">
        <f t="shared" si="12"/>
        <v>Yes</v>
      </c>
      <c r="F222" s="186" t="str">
        <f t="shared" si="12"/>
        <v>Yes</v>
      </c>
      <c r="G222" s="5"/>
    </row>
    <row r="223" spans="1:8" ht="14.25" customHeight="1" x14ac:dyDescent="0.2">
      <c r="A223" s="102" t="s">
        <v>292</v>
      </c>
      <c r="B223" s="103" t="s">
        <v>153</v>
      </c>
      <c r="C223" s="186" t="str">
        <f>IF((C43+C46=C47),"Yes","No")</f>
        <v>Yes</v>
      </c>
      <c r="D223" s="186" t="str">
        <f t="shared" ref="D223:F223" si="13">IF((D43+D46=D47),"Yes","No")</f>
        <v>Yes</v>
      </c>
      <c r="E223" s="186" t="str">
        <f t="shared" si="13"/>
        <v>Yes</v>
      </c>
      <c r="F223" s="186" t="str">
        <f t="shared" si="13"/>
        <v>Yes</v>
      </c>
      <c r="G223" s="5"/>
    </row>
    <row r="224" spans="1:8" ht="14.25" customHeight="1" x14ac:dyDescent="0.2">
      <c r="A224" s="102" t="s">
        <v>293</v>
      </c>
      <c r="B224" s="103" t="s">
        <v>153</v>
      </c>
      <c r="C224" s="186" t="str">
        <f>IF((C32=C47),"Yes","No")</f>
        <v>Yes</v>
      </c>
      <c r="D224" s="186" t="str">
        <f t="shared" ref="D224:F224" si="14">IF((D32=D47),"Yes","No")</f>
        <v>Yes</v>
      </c>
      <c r="E224" s="186" t="str">
        <f t="shared" si="14"/>
        <v>Yes</v>
      </c>
      <c r="F224" s="186" t="str">
        <f t="shared" si="14"/>
        <v>Yes</v>
      </c>
    </row>
    <row r="225" spans="1:8" ht="14.25" customHeight="1" x14ac:dyDescent="0.2">
      <c r="A225" s="104" t="s">
        <v>171</v>
      </c>
      <c r="B225" s="105" t="s">
        <v>153</v>
      </c>
      <c r="C225" s="106"/>
      <c r="D225" s="106"/>
      <c r="E225" s="106"/>
      <c r="F225" s="106"/>
    </row>
    <row r="226" spans="1:8" ht="14.25" customHeight="1" x14ac:dyDescent="0.2">
      <c r="A226" s="102" t="s">
        <v>294</v>
      </c>
      <c r="B226" s="103" t="s">
        <v>153</v>
      </c>
      <c r="C226" s="186" t="str">
        <f>IF((C49+C50=C51),"Yes","No")</f>
        <v>Yes</v>
      </c>
      <c r="D226" s="186" t="str">
        <f t="shared" ref="D226:F226" si="15">IF((D49+D50=D51),"Yes","No")</f>
        <v>Yes</v>
      </c>
      <c r="E226" s="186" t="str">
        <f t="shared" si="15"/>
        <v>Yes</v>
      </c>
      <c r="F226" s="186" t="str">
        <f t="shared" si="15"/>
        <v>Yes</v>
      </c>
      <c r="H226" s="15"/>
    </row>
    <row r="227" spans="1:8" ht="14.25" customHeight="1" x14ac:dyDescent="0.2">
      <c r="A227" s="102" t="s">
        <v>295</v>
      </c>
      <c r="B227" s="107" t="s">
        <v>153</v>
      </c>
      <c r="C227" s="186" t="str">
        <f>IF((C51+C52+C54=C55),"Yes","No")</f>
        <v>Yes</v>
      </c>
      <c r="D227" s="186" t="str">
        <f t="shared" ref="D227:F227" si="16">IF((D51+D52+D54=D55),"Yes","No")</f>
        <v>Yes</v>
      </c>
      <c r="E227" s="186" t="str">
        <f t="shared" si="16"/>
        <v>Yes</v>
      </c>
      <c r="F227" s="186" t="str">
        <f t="shared" si="16"/>
        <v>Yes</v>
      </c>
    </row>
    <row r="228" spans="1:8" ht="14.25" customHeight="1" x14ac:dyDescent="0.2">
      <c r="A228" s="108" t="s">
        <v>296</v>
      </c>
      <c r="B228" s="107" t="s">
        <v>153</v>
      </c>
      <c r="C228" s="186" t="str">
        <f>IF((C56+C57+C58+C59+C60+C61+C62+C63=C64),"Yes","No")</f>
        <v>Yes</v>
      </c>
      <c r="D228" s="186" t="str">
        <f t="shared" ref="D228:F228" si="17">IF((D56+D57+D58+D59+D60+D61+D62+D63=D64),"Yes","No")</f>
        <v>Yes</v>
      </c>
      <c r="E228" s="186" t="str">
        <f t="shared" si="17"/>
        <v>Yes</v>
      </c>
      <c r="F228" s="186" t="str">
        <f t="shared" si="17"/>
        <v>Yes</v>
      </c>
    </row>
    <row r="229" spans="1:8" ht="14.25" customHeight="1" x14ac:dyDescent="0.2">
      <c r="A229" s="102" t="s">
        <v>297</v>
      </c>
      <c r="B229" s="107" t="s">
        <v>153</v>
      </c>
      <c r="C229" s="186" t="str">
        <f>IF((C65+C66+C67+C68=C69),"Yes","No")</f>
        <v>Yes</v>
      </c>
      <c r="D229" s="186" t="str">
        <f t="shared" ref="D229:F229" si="18">IF((D65+D66+D67+D68=D69),"Yes","No")</f>
        <v>Yes</v>
      </c>
      <c r="E229" s="186" t="str">
        <f t="shared" si="18"/>
        <v>Yes</v>
      </c>
      <c r="F229" s="186" t="str">
        <f t="shared" si="18"/>
        <v>Yes</v>
      </c>
      <c r="H229" s="15"/>
    </row>
    <row r="230" spans="1:8" ht="14.25" customHeight="1" x14ac:dyDescent="0.2">
      <c r="A230" s="102" t="s">
        <v>298</v>
      </c>
      <c r="B230" s="107" t="s">
        <v>153</v>
      </c>
      <c r="C230" s="186" t="str">
        <f>IF((C69+C70+C71+C72=C73),"Yes","No")</f>
        <v>Yes</v>
      </c>
      <c r="D230" s="186" t="str">
        <f t="shared" ref="D230:F230" si="19">IF((D69+D70+D71+D72=D73),"Yes","No")</f>
        <v>Yes</v>
      </c>
      <c r="E230" s="186" t="str">
        <f t="shared" si="19"/>
        <v>Yes</v>
      </c>
      <c r="F230" s="186" t="str">
        <f t="shared" si="19"/>
        <v>Yes</v>
      </c>
    </row>
    <row r="231" spans="1:8" ht="14.25" customHeight="1" x14ac:dyDescent="0.2">
      <c r="A231" s="102" t="s">
        <v>299</v>
      </c>
      <c r="B231" s="107" t="s">
        <v>153</v>
      </c>
      <c r="C231" s="186" t="str">
        <f>IF((C89+C90+C91+C92+C93=C49),"Yes","No")</f>
        <v>Yes</v>
      </c>
      <c r="D231" s="186" t="str">
        <f t="shared" ref="D231:F231" si="20">IF((D89+D90+D91+D92+D93=D49),"Yes","No")</f>
        <v>Yes</v>
      </c>
      <c r="E231" s="186" t="str">
        <f t="shared" si="20"/>
        <v>Yes</v>
      </c>
      <c r="F231" s="186" t="str">
        <f t="shared" si="20"/>
        <v>Yes</v>
      </c>
    </row>
    <row r="232" spans="1:8" ht="14.25" customHeight="1" x14ac:dyDescent="0.2">
      <c r="A232" s="104" t="s">
        <v>300</v>
      </c>
      <c r="B232" s="105" t="s">
        <v>153</v>
      </c>
      <c r="C232" s="109"/>
      <c r="D232" s="109"/>
      <c r="E232" s="109"/>
      <c r="F232" s="109"/>
    </row>
    <row r="233" spans="1:8" ht="14.25" customHeight="1" x14ac:dyDescent="0.2">
      <c r="A233" s="102" t="s">
        <v>301</v>
      </c>
      <c r="B233" s="103" t="s">
        <v>153</v>
      </c>
      <c r="C233" s="186" t="str">
        <f>IF(C53&lt;=C55,"Yes","No")</f>
        <v>Yes</v>
      </c>
      <c r="D233" s="186" t="str">
        <f>IF(D53&lt;=D55,"Yes","No")</f>
        <v>Yes</v>
      </c>
      <c r="E233" s="186" t="str">
        <f>IF(E53&lt;=E55,"Yes","No")</f>
        <v>Yes</v>
      </c>
      <c r="F233" s="186" t="str">
        <f>IF(F53&lt;=F55,"Yes","No")</f>
        <v>Yes</v>
      </c>
    </row>
    <row r="234" spans="1:8" ht="14.25" customHeight="1" x14ac:dyDescent="0.2">
      <c r="A234" s="102" t="s">
        <v>302</v>
      </c>
      <c r="B234" s="103" t="s">
        <v>153</v>
      </c>
      <c r="C234" s="186" t="str">
        <f>IF(C55-C64+C66+C67+C68=C69,"Yes","No")</f>
        <v>Yes</v>
      </c>
      <c r="D234" s="186" t="str">
        <f>IF(D55-D64+D66+D67+D68=D69,"Yes","No")</f>
        <v>Yes</v>
      </c>
      <c r="E234" s="186" t="str">
        <f>IF(E55-E64+E66+E67+E68=E69,"Yes","No")</f>
        <v>Yes</v>
      </c>
      <c r="F234" s="186" t="str">
        <f>IF(F55-F64+F66+F67+F68=F69,"Yes","No")</f>
        <v>Yes</v>
      </c>
    </row>
    <row r="235" spans="1:8" ht="14.25" customHeight="1" x14ac:dyDescent="0.2">
      <c r="A235" s="108" t="s">
        <v>303</v>
      </c>
      <c r="B235" s="103" t="s">
        <v>153</v>
      </c>
      <c r="C235" s="186" t="str">
        <f>IF(C56+C57+C58+C59+C60+C61+C62&lt;=C64,"Yes","No")</f>
        <v>Yes</v>
      </c>
      <c r="D235" s="186" t="str">
        <f>IF(D56+D57+D58+D59+D60+D61+D62&lt;=D64,"Yes","No")</f>
        <v>Yes</v>
      </c>
      <c r="E235" s="186" t="str">
        <f>IF(E56+E57+E58+E59+E60+E61+E62&lt;=E64,"Yes","No")</f>
        <v>Yes</v>
      </c>
      <c r="F235" s="186" t="str">
        <f>IF(F56+F57+F58+F59+F60+F61+F62&lt;=F64,"Yes","No")</f>
        <v>Yes</v>
      </c>
    </row>
    <row r="236" spans="1:8" ht="14.25" customHeight="1" x14ac:dyDescent="0.2">
      <c r="A236" s="102" t="s">
        <v>304</v>
      </c>
      <c r="B236" s="103" t="s">
        <v>153</v>
      </c>
      <c r="C236" s="186" t="str">
        <f>IF(C16+C19+C20+C21&lt;=C22,"Yes","No")</f>
        <v>Yes</v>
      </c>
      <c r="D236" s="186" t="str">
        <f t="shared" ref="D236:F236" si="21">IF(D16+D19+D20+D21&lt;=D22,"Yes","No")</f>
        <v>Yes</v>
      </c>
      <c r="E236" s="186" t="str">
        <f t="shared" si="21"/>
        <v>Yes</v>
      </c>
      <c r="F236" s="186" t="str">
        <f t="shared" si="21"/>
        <v>Yes</v>
      </c>
    </row>
    <row r="237" spans="1:8" ht="14.25" customHeight="1" x14ac:dyDescent="0.2">
      <c r="A237" s="102" t="s">
        <v>305</v>
      </c>
      <c r="B237" s="103" t="s">
        <v>153</v>
      </c>
      <c r="C237" s="186" t="str">
        <f>IF(C22+C25+C29&lt;=C32,"Yes","No")</f>
        <v>Yes</v>
      </c>
      <c r="D237" s="186" t="str">
        <f>IF(D22+D25+D29&lt;=D32,"Yes","No")</f>
        <v>Yes</v>
      </c>
      <c r="E237" s="186" t="str">
        <f>IF(E22+E25+E29&lt;=E32,"Yes","No")</f>
        <v>Yes</v>
      </c>
      <c r="F237" s="186" t="str">
        <f>IF(F22+F25+F29&lt;=F32,"Yes","No")</f>
        <v>Yes</v>
      </c>
    </row>
    <row r="238" spans="1:8" ht="14.25" customHeight="1" x14ac:dyDescent="0.2">
      <c r="A238" s="102" t="s">
        <v>306</v>
      </c>
      <c r="B238" s="103" t="s">
        <v>153</v>
      </c>
      <c r="C238" s="186" t="str">
        <f>IF(C32=C43+C44+C45,"Yes","No")</f>
        <v>Yes</v>
      </c>
      <c r="D238" s="186" t="str">
        <f>IF(D32=D43+D44+D45,"Yes","No")</f>
        <v>Yes</v>
      </c>
      <c r="E238" s="186" t="str">
        <f>IF(E32=E43+E44+E45,"Yes","No")</f>
        <v>Yes</v>
      </c>
      <c r="F238" s="186" t="str">
        <f>IF(F32=F43+F44+F45,"Yes","No")</f>
        <v>Yes</v>
      </c>
    </row>
    <row r="239" spans="1:8" ht="14.25" customHeight="1" x14ac:dyDescent="0.2">
      <c r="A239" s="102" t="s">
        <v>307</v>
      </c>
      <c r="B239" s="103" t="s">
        <v>153</v>
      </c>
      <c r="C239" s="186" t="str">
        <f>IF(C33+C34+C35&lt;=C38,"Yes","No")</f>
        <v>Yes</v>
      </c>
      <c r="D239" s="186" t="str">
        <f>IF(D33+D34+D35&lt;=D38,"Yes","No")</f>
        <v>Yes</v>
      </c>
      <c r="E239" s="186" t="str">
        <f>IF(E33+E34+E35&lt;=E38,"Yes","No")</f>
        <v>Yes</v>
      </c>
      <c r="F239" s="186" t="str">
        <f>IF(F33+F34+F35&lt;=F38,"Yes","No")</f>
        <v>Yes</v>
      </c>
    </row>
    <row r="240" spans="1:8" ht="14.25" customHeight="1" x14ac:dyDescent="0.2">
      <c r="A240" s="102" t="s">
        <v>308</v>
      </c>
      <c r="B240" s="103" t="s">
        <v>153</v>
      </c>
      <c r="C240" s="186" t="str">
        <f>IF(C38+C39&lt;=C43,"Yes","No")</f>
        <v>Yes</v>
      </c>
      <c r="D240" s="186" t="str">
        <f>IF(D38+D39&lt;=D43,"Yes","No")</f>
        <v>Yes</v>
      </c>
      <c r="E240" s="186" t="str">
        <f>IF(E38+E39&lt;=E43,"Yes","No")</f>
        <v>Yes</v>
      </c>
      <c r="F240" s="186" t="str">
        <f>IF(F38+F39&lt;=F43,"Yes","No")</f>
        <v>Yes</v>
      </c>
    </row>
    <row r="241" spans="1:6" ht="14.25" customHeight="1" x14ac:dyDescent="0.2">
      <c r="A241" s="108" t="s">
        <v>309</v>
      </c>
      <c r="B241" s="135"/>
      <c r="C241" s="186" t="s">
        <v>14</v>
      </c>
      <c r="D241" s="186" t="s">
        <v>14</v>
      </c>
      <c r="E241" s="186" t="s">
        <v>14</v>
      </c>
      <c r="F241" s="186" t="s">
        <v>14</v>
      </c>
    </row>
    <row r="242" spans="1:6" ht="14.25" customHeight="1" x14ac:dyDescent="0.2">
      <c r="A242" s="108" t="s">
        <v>310</v>
      </c>
      <c r="B242" s="110" t="s">
        <v>153</v>
      </c>
      <c r="C242" s="186" t="str">
        <f>IF(ABS(($B$241+C69+C70+C71+C72)-C46)&lt;=100,"Yes","No")</f>
        <v>Yes</v>
      </c>
      <c r="D242" s="186" t="str">
        <f>IF(ABS(($B$241+D69+D70+D71+D72)-D46)&lt;=100,"Yes","No")</f>
        <v>Yes</v>
      </c>
      <c r="E242" s="186" t="str">
        <f>IF(ABS(($B$241+E69+E70+E71+E72)-E46)&lt;=100,"Yes","No")</f>
        <v>Yes</v>
      </c>
      <c r="F242" s="186" t="str">
        <f>IF(ABS(($B$241+F69+F70+F71+F72)-F46)&lt;=100,"Yes","No")</f>
        <v>Yes</v>
      </c>
    </row>
    <row r="243" spans="1:6" ht="14.25" customHeight="1" x14ac:dyDescent="0.2">
      <c r="A243" s="111" t="s">
        <v>311</v>
      </c>
      <c r="B243" s="112" t="s">
        <v>14</v>
      </c>
      <c r="C243" s="187" t="str">
        <f>IF((C98+C101+C104=0),"-",((C64*(C49/C51))/(C98+C101+C104)))</f>
        <v>-</v>
      </c>
      <c r="D243" s="187" t="str">
        <f>IF((D98+D101+D104 = 0),"-",((D64*(D49/D51))/(D98+D101+D104)))</f>
        <v>-</v>
      </c>
      <c r="E243" s="187" t="str">
        <f>IF((E98+E101+E104 = 0),"-",((E64*(E49/E51))/(E98+E101+E104)))</f>
        <v>-</v>
      </c>
      <c r="F243" s="187" t="str">
        <f>IF((F98+F101+F104 = 0),"-",((F64*(F49/F51))/(F98+F101+F104)))</f>
        <v>-</v>
      </c>
    </row>
  </sheetData>
  <sheetProtection algorithmName="SHA-512" hashValue="X2c0cVutw3Eknrs//4C7tJ7XOHQs4wA6l84A8dCCEgAsMDyu5TyuPdqyainduIZFE8QFY+x49GXfvkAEm+mH9A==" saltValue="3jz730smRlFmzywPbRwb5Q==" spinCount="100000" sheet="1" objects="1" scenarios="1"/>
  <mergeCells count="24">
    <mergeCell ref="A5:C5"/>
    <mergeCell ref="A1:F1"/>
    <mergeCell ref="A2:F2"/>
    <mergeCell ref="A3:F3"/>
    <mergeCell ref="A4:C4"/>
    <mergeCell ref="D4:F4"/>
    <mergeCell ref="B186:E186"/>
    <mergeCell ref="A6:F6"/>
    <mergeCell ref="A7:F7"/>
    <mergeCell ref="A8:F8"/>
    <mergeCell ref="A9:F9"/>
    <mergeCell ref="A10:F10"/>
    <mergeCell ref="A11:F11"/>
    <mergeCell ref="A13:F13"/>
    <mergeCell ref="B157:E157"/>
    <mergeCell ref="B164:E164"/>
    <mergeCell ref="B171:E171"/>
    <mergeCell ref="B178:E178"/>
    <mergeCell ref="A12:F12"/>
    <mergeCell ref="B193:E193"/>
    <mergeCell ref="A201:F201"/>
    <mergeCell ref="A202:F202"/>
    <mergeCell ref="A203:F203"/>
    <mergeCell ref="A204:F205"/>
  </mergeCells>
  <conditionalFormatting sqref="C149:F150 A149:A150">
    <cfRule type="expression" dxfId="122" priority="43">
      <formula>$B$147=1</formula>
    </cfRule>
    <cfRule type="expression" dxfId="121" priority="44">
      <formula>$B$147="Please select…"</formula>
    </cfRule>
  </conditionalFormatting>
  <conditionalFormatting sqref="C150:F150 A150">
    <cfRule type="expression" dxfId="120" priority="42">
      <formula>$B$147=2</formula>
    </cfRule>
  </conditionalFormatting>
  <conditionalFormatting sqref="D159:E159">
    <cfRule type="expression" dxfId="119" priority="41">
      <formula>C159&lt;&gt;"Yes"</formula>
    </cfRule>
  </conditionalFormatting>
  <conditionalFormatting sqref="D160:E160">
    <cfRule type="expression" dxfId="118" priority="40">
      <formula>C160&lt;&gt;"Yes"</formula>
    </cfRule>
  </conditionalFormatting>
  <conditionalFormatting sqref="D161:E161">
    <cfRule type="expression" dxfId="117" priority="39">
      <formula>C161&lt;&gt;"Yes"</formula>
    </cfRule>
  </conditionalFormatting>
  <conditionalFormatting sqref="D162:E162">
    <cfRule type="expression" dxfId="116" priority="38">
      <formula>C162&lt;&gt;"Yes"</formula>
    </cfRule>
  </conditionalFormatting>
  <conditionalFormatting sqref="D166:E166">
    <cfRule type="expression" dxfId="115" priority="37">
      <formula>C166&lt;&gt;"Yes"</formula>
    </cfRule>
  </conditionalFormatting>
  <conditionalFormatting sqref="D167:E167">
    <cfRule type="expression" dxfId="114" priority="36">
      <formula>C167&lt;&gt;"Yes"</formula>
    </cfRule>
  </conditionalFormatting>
  <conditionalFormatting sqref="D168:E168">
    <cfRule type="expression" dxfId="113" priority="35">
      <formula>C168&lt;&gt;"Yes"</formula>
    </cfRule>
  </conditionalFormatting>
  <conditionalFormatting sqref="D169:E169">
    <cfRule type="expression" dxfId="112" priority="34">
      <formula>C169&lt;&gt;"Yes"</formula>
    </cfRule>
  </conditionalFormatting>
  <conditionalFormatting sqref="D173:E173">
    <cfRule type="expression" dxfId="111" priority="33">
      <formula>C173&lt;&gt;"Yes"</formula>
    </cfRule>
  </conditionalFormatting>
  <conditionalFormatting sqref="D174:E174">
    <cfRule type="expression" dxfId="110" priority="32">
      <formula>C174&lt;&gt;"Yes"</formula>
    </cfRule>
  </conditionalFormatting>
  <conditionalFormatting sqref="D175:E175">
    <cfRule type="expression" dxfId="109" priority="31">
      <formula>C175&lt;&gt;"Yes"</formula>
    </cfRule>
  </conditionalFormatting>
  <conditionalFormatting sqref="D176:E176">
    <cfRule type="expression" dxfId="108" priority="30">
      <formula>C176&lt;&gt;"Yes"</formula>
    </cfRule>
  </conditionalFormatting>
  <conditionalFormatting sqref="D180:E180">
    <cfRule type="expression" dxfId="107" priority="29">
      <formula>C180&lt;&gt;"Yes"</formula>
    </cfRule>
  </conditionalFormatting>
  <conditionalFormatting sqref="D181:E181">
    <cfRule type="expression" dxfId="106" priority="28">
      <formula>C181&lt;&gt;"Yes"</formula>
    </cfRule>
  </conditionalFormatting>
  <conditionalFormatting sqref="D182:E182">
    <cfRule type="expression" dxfId="105" priority="27">
      <formula>C182&lt;&gt;"Yes"</formula>
    </cfRule>
  </conditionalFormatting>
  <conditionalFormatting sqref="D183:E183">
    <cfRule type="expression" dxfId="104" priority="26">
      <formula>C183&lt;&gt;"Yes"</formula>
    </cfRule>
  </conditionalFormatting>
  <conditionalFormatting sqref="D188:E188">
    <cfRule type="expression" dxfId="103" priority="25">
      <formula>C188&lt;&gt;"Yes"</formula>
    </cfRule>
  </conditionalFormatting>
  <conditionalFormatting sqref="D189:E189">
    <cfRule type="expression" dxfId="102" priority="24">
      <formula>C189&lt;&gt;"Yes"</formula>
    </cfRule>
  </conditionalFormatting>
  <conditionalFormatting sqref="D190:E190">
    <cfRule type="expression" dxfId="101" priority="23">
      <formula>C190&lt;&gt;"Yes"</formula>
    </cfRule>
  </conditionalFormatting>
  <conditionalFormatting sqref="D191:E191">
    <cfRule type="expression" dxfId="100" priority="22">
      <formula>C191&lt;&gt;"Yes"</formula>
    </cfRule>
  </conditionalFormatting>
  <conditionalFormatting sqref="D195:E195">
    <cfRule type="expression" dxfId="99" priority="21">
      <formula>C195&lt;&gt;"Yes"</formula>
    </cfRule>
  </conditionalFormatting>
  <conditionalFormatting sqref="D196:E196">
    <cfRule type="expression" dxfId="98" priority="20">
      <formula>C196&lt;&gt;"Yes"</formula>
    </cfRule>
  </conditionalFormatting>
  <conditionalFormatting sqref="D197:E197">
    <cfRule type="expression" dxfId="97" priority="19">
      <formula>C197&lt;&gt;"Yes"</formula>
    </cfRule>
  </conditionalFormatting>
  <conditionalFormatting sqref="F16:F18">
    <cfRule type="expression" dxfId="96" priority="17">
      <formula>$E$5=2</formula>
    </cfRule>
  </conditionalFormatting>
  <conditionalFormatting sqref="F20:F21">
    <cfRule type="expression" dxfId="95" priority="15">
      <formula>$E$5=2</formula>
    </cfRule>
  </conditionalFormatting>
  <conditionalFormatting sqref="F23:F28">
    <cfRule type="expression" dxfId="94" priority="13">
      <formula>$E$5=1</formula>
    </cfRule>
    <cfRule type="expression" dxfId="93" priority="14">
      <formula>$E$5=2</formula>
    </cfRule>
  </conditionalFormatting>
  <conditionalFormatting sqref="F30:F31 F33:F37">
    <cfRule type="expression" dxfId="92" priority="12">
      <formula>$E$5=2</formula>
    </cfRule>
  </conditionalFormatting>
  <conditionalFormatting sqref="F30:F31 F33:F37 F39:F41">
    <cfRule type="expression" dxfId="91" priority="11">
      <formula>$E$5=1</formula>
    </cfRule>
  </conditionalFormatting>
  <conditionalFormatting sqref="F44:F45 F49:F50 F54 F56:F63 F66:F68">
    <cfRule type="expression" dxfId="90" priority="9">
      <formula>$E$5=1</formula>
    </cfRule>
    <cfRule type="expression" dxfId="89" priority="10">
      <formula>$E$5=2</formula>
    </cfRule>
  </conditionalFormatting>
  <conditionalFormatting sqref="F70:F72 F75 F78 F89:F93 F95:F96 F98:F99 F101:F102 F104:F105 F107:F108 F110:F111 F114:F115 F117:F118 F120:F125 F127">
    <cfRule type="expression" dxfId="88" priority="7">
      <formula>$E$5=1</formula>
    </cfRule>
    <cfRule type="expression" dxfId="87" priority="8">
      <formula>$E$5=2</formula>
    </cfRule>
  </conditionalFormatting>
  <conditionalFormatting sqref="F131:F137">
    <cfRule type="expression" dxfId="86" priority="45">
      <formula>$E$5=1</formula>
    </cfRule>
  </conditionalFormatting>
  <conditionalFormatting sqref="F141:F146">
    <cfRule type="expression" dxfId="85" priority="56">
      <formula>$E$5=1</formula>
    </cfRule>
    <cfRule type="expression" dxfId="84" priority="57">
      <formula>$E$5=2</formula>
    </cfRule>
  </conditionalFormatting>
  <conditionalFormatting sqref="F16:F18 F81:F83 F85 F87">
    <cfRule type="expression" dxfId="83" priority="18">
      <formula>$E$5=1</formula>
    </cfRule>
  </conditionalFormatting>
  <conditionalFormatting sqref="F131:F137 F81:F83 F85 F87 F148:F150">
    <cfRule type="expression" dxfId="82" priority="54">
      <formula>$E$5=2</formula>
    </cfRule>
  </conditionalFormatting>
  <conditionalFormatting sqref="F20:F21 F148:F150">
    <cfRule type="expression" dxfId="81" priority="16">
      <formula>$E$5=1</formula>
    </cfRule>
  </conditionalFormatting>
  <conditionalFormatting sqref="A132:F137">
    <cfRule type="expression" dxfId="80" priority="46">
      <formula>$B$130="Please select…"</formula>
    </cfRule>
    <cfRule type="expression" dxfId="79" priority="48">
      <formula>$B$130=1</formula>
    </cfRule>
  </conditionalFormatting>
  <conditionalFormatting sqref="A133:F137">
    <cfRule type="expression" dxfId="78" priority="49">
      <formula>$B$130=2</formula>
    </cfRule>
  </conditionalFormatting>
  <conditionalFormatting sqref="A134:F137">
    <cfRule type="expression" dxfId="77" priority="50">
      <formula>$B$130=3</formula>
    </cfRule>
  </conditionalFormatting>
  <conditionalFormatting sqref="A135:F137">
    <cfRule type="expression" dxfId="76" priority="51">
      <formula>$B$130=4</formula>
    </cfRule>
  </conditionalFormatting>
  <conditionalFormatting sqref="A136:F137">
    <cfRule type="expression" dxfId="75" priority="52">
      <formula>$B$130=5</formula>
    </cfRule>
  </conditionalFormatting>
  <conditionalFormatting sqref="A137:F137">
    <cfRule type="expression" dxfId="74" priority="53">
      <formula>$B$130=6</formula>
    </cfRule>
  </conditionalFormatting>
  <conditionalFormatting sqref="A145:F146">
    <cfRule type="expression" dxfId="73" priority="55">
      <formula>$B$140=2</formula>
    </cfRule>
  </conditionalFormatting>
  <conditionalFormatting sqref="C162 C169 C176 C183 C191">
    <cfRule type="expression" dxfId="72" priority="5">
      <formula>$E$5=1</formula>
    </cfRule>
  </conditionalFormatting>
  <conditionalFormatting sqref="A143:F146">
    <cfRule type="expression" dxfId="71" priority="6">
      <formula>$B$140="Please select…"</formula>
    </cfRule>
    <cfRule type="expression" dxfId="70" priority="47">
      <formula>$B$140=1</formula>
    </cfRule>
  </conditionalFormatting>
  <conditionalFormatting sqref="D198:E198">
    <cfRule type="expression" dxfId="69" priority="4">
      <formula>C198&lt;&gt;"Yes"</formula>
    </cfRule>
  </conditionalFormatting>
  <conditionalFormatting sqref="C198">
    <cfRule type="expression" dxfId="68" priority="3">
      <formula>$E$5=1</formula>
    </cfRule>
  </conditionalFormatting>
  <conditionalFormatting sqref="F52">
    <cfRule type="expression" dxfId="67" priority="1">
      <formula>$E$5=1</formula>
    </cfRule>
    <cfRule type="expression" dxfId="66" priority="2">
      <formula>$E$5=2</formula>
    </cfRule>
  </conditionalFormatting>
  <dataValidations count="61">
    <dataValidation allowBlank="1" showInputMessage="1" showErrorMessage="1" prompt="Allowance for doubtful accounts should be entered as a negative number." sqref="C18:F18" xr:uid="{DDCCB8B1-10CB-44F3-929C-D65B4F767EC0}"/>
    <dataValidation allowBlank="1" showInputMessage="1" showErrorMessage="1" prompt="Accumulated Depreciation should be entered as a negative number." sqref="C28:F28" xr:uid="{194EC7DA-F2BD-45B9-A2BB-394D321070AA}"/>
    <dataValidation allowBlank="1" showInputMessage="1" showErrorMessage="1" prompt="Provision for Bad Debts should be entered as a negative number." sqref="C52:F52" xr:uid="{39D86C9A-EA6C-46D4-A00B-165DA9F6C7C0}"/>
    <dataValidation allowBlank="1" showInputMessage="1" showErrorMessage="1" prompt="Enter increases to Net Income as a positive number. Enter decreases to Net Income as a negative number." sqref="C66:F68" xr:uid="{9716C746-D161-4B30-9043-19258E8F6CDE}"/>
    <dataValidation allowBlank="1" showInputMessage="1" showErrorMessage="1" prompt="For Borrowers with multiple FHA-insured mortgages, please input as a formula (i.e., loan1amount + loan2amount)" sqref="C78:F78" xr:uid="{42C18556-1C82-48ED-A091-C3D5011E3C35}"/>
    <dataValidation type="list" allowBlank="1" showInputMessage="1" showErrorMessage="1" sqref="B130" xr:uid="{901529B0-97C2-4186-8F90-633051B03259}">
      <formula1>"Please select…,1,2,3,4,5,6,7"</formula1>
    </dataValidation>
    <dataValidation type="list" allowBlank="1" showInputMessage="1" showErrorMessage="1" sqref="C166:C169 C173:C176 C180:C183 C195:C198 C188:C191 C159:C162" xr:uid="{6E33C0FD-E0BA-480A-BA75-37F0FF1230B9}">
      <formula1>"Please select…,Yes,No"</formula1>
    </dataValidation>
    <dataValidation type="list" allowBlank="1" showInputMessage="1" showErrorMessage="1" sqref="B140 B147" xr:uid="{A066FB90-8876-4E54-BF45-B009463F9B36}">
      <formula1>"Please select…,1,2,3"</formula1>
    </dataValidation>
    <dataValidation type="list" allowBlank="1" showInputMessage="1" showErrorMessage="1" sqref="C81:F81" xr:uid="{6FE0F0A8-8964-48DA-8207-A2FD2FFDADF1}">
      <formula1>"Please select…,Cash,Investments,Accounts Receivable,Other"</formula1>
    </dataValidation>
    <dataValidation allowBlank="1" showInputMessage="1" showErrorMessage="1" prompt="If the value of this cell is given as &quot;-,&quot; please confirm that non-zero data has been entered in cells C97, C100, and C103 (Month 1 discharges for Acute Medical/Surgical Service, Newborn Service, and Other Acute Care Services)." sqref="C243" xr:uid="{126A84F8-11A8-455E-8595-CDAB37864BC6}"/>
    <dataValidation allowBlank="1" showInputMessage="1" showErrorMessage="1" prompt="If the value of this cell is given as &quot;-,&quot; please confirm that non-zero data has been entered in cells D97, D100, and D103 (Month 2 discharges for Acute Medical/Surgical Service, Newborn Service, and Other Acute Care Services)." sqref="D243" xr:uid="{44455D1F-DCA0-40DE-88ED-D66DC33A3B9D}"/>
    <dataValidation allowBlank="1" showInputMessage="1" showErrorMessage="1" prompt="If the value of this cell is given as &quot;-,&quot; please confirm that non-zero data has been entered in cells E97, E100, and E103 (Month 3 discharges for Acute Medical/Surgical Service, Newborn Service, and Other Acute Care Services)." sqref="E243" xr:uid="{267D82E0-9B07-4714-BDBF-03CA7D24BDD7}"/>
    <dataValidation allowBlank="1" showInputMessage="1" showErrorMessage="1" prompt="If the value of this cell is given as &quot;-,&quot; please confirm that non-zero data has been entered in cells F97, F100, and F103 (discharges for Acute Medical/Surgical Service, Newborn Service, and Other Acute Care Services)." sqref="F243" xr:uid="{0C3CB1CD-C8BB-41D3-932B-A240ADEBA762}"/>
    <dataValidation allowBlank="1" showInputMessage="1" showErrorMessage="1" prompt="Required" sqref="B241 A4:F4" xr:uid="{18289103-A4DE-4F57-8A1C-BD37E3086C7F}"/>
    <dataValidation allowBlank="1" showInputMessage="1" showErrorMessage="1" prompt="Required if 1 or more CCNs" sqref="B131" xr:uid="{B7E60C91-95D5-425B-BFE7-C09EB130A6FA}"/>
    <dataValidation allowBlank="1" showInputMessage="1" showErrorMessage="1" prompt="Required if 2 or more CCNs" sqref="B132" xr:uid="{7A9F34B3-C83B-4FDA-B801-A2E7E1CF3C91}"/>
    <dataValidation allowBlank="1" showInputMessage="1" showErrorMessage="1" prompt="Required if 3 or more CCNs" sqref="B133" xr:uid="{20510822-6C69-466C-99F2-8BCED7B88BAE}"/>
    <dataValidation allowBlank="1" showInputMessage="1" showErrorMessage="1" prompt="Required if 4 or more CCNs" sqref="B134" xr:uid="{48E160F3-4BF2-4982-B283-34F11BF2B926}"/>
    <dataValidation allowBlank="1" showInputMessage="1" showErrorMessage="1" prompt="Required if 5 or more CCNs" sqref="B135" xr:uid="{4B2EF6CA-C436-46F9-A76B-5A54D9921F69}"/>
    <dataValidation allowBlank="1" showInputMessage="1" showErrorMessage="1" prompt="Required if 6 or more CCNs" sqref="B136" xr:uid="{B3DA4060-BF3D-4DBF-BCF9-32AE20C527DD}"/>
    <dataValidation allowBlank="1" showInputMessage="1" showErrorMessage="1" prompt="Required if 7 CCNs" sqref="B137" xr:uid="{17E7A066-CBF5-4241-A49C-BCC585B593E2}"/>
    <dataValidation allowBlank="1" showInputMessage="1" showErrorMessage="1" prompt="Required if 1 or more SNFs / NFs" sqref="B141" xr:uid="{60E00A32-AC45-43AA-B476-A928A12FDE75}"/>
    <dataValidation allowBlank="1" showInputMessage="1" showErrorMessage="1" prompt="Required if 2 or more SNFs / NFs" sqref="B143" xr:uid="{E7FCBD5A-3A69-4177-BB34-0714CDC39D0C}"/>
    <dataValidation allowBlank="1" showInputMessage="1" showErrorMessage="1" prompt="Required if 3 SNFs / NFs" sqref="B145" xr:uid="{0658EFB4-98F1-483B-9DAF-DCBB460CBBCA}"/>
    <dataValidation type="whole" allowBlank="1" showInputMessage="1" showErrorMessage="1" error="Enter a 1 for monthly or a 2 for quarterly." prompt="Required" sqref="E5" xr:uid="{6951AEE0-CBBE-4948-A257-BB20F38E41A2}">
      <formula1>1</formula1>
      <formula2>2</formula2>
    </dataValidation>
    <dataValidation allowBlank="1" showInputMessage="1" showErrorMessage="1" prompt="Confirm that Net Patient Service Revenue less Provision for Bad Debts is less than or equal to Total Operating Revenue. Refer to cells C52 and C54." sqref="C233" xr:uid="{BCC1ED26-6717-4EDB-8DB2-091F1BDA5902}"/>
    <dataValidation allowBlank="1" showInputMessage="1" showErrorMessage="1" prompt="Confirm that Net Patient Service Revenue less Provision for Bad Debts is less than or equal to Total Operating Revenue. Refer to cells D52 and D54." sqref="D233" xr:uid="{782AE301-3798-4660-A4EE-7249D572B187}"/>
    <dataValidation allowBlank="1" showInputMessage="1" showErrorMessage="1" prompt="Confirm that Net Patient Service Revenue less Provision for Bad Debts is less than or equal to Total Operating Revenue. Refer to cells E52 and E54." sqref="E233" xr:uid="{7C62EE94-7626-4A8E-BA04-58D6E33FAF83}"/>
    <dataValidation allowBlank="1" showInputMessage="1" showErrorMessage="1" prompt="Confirm that Net Patient Service Revenue less Provision for Bad Debts is less than or equal to Total Operating Revenue. Refer to cells F52 and F54." sqref="F233" xr:uid="{D7D85865-7F58-4336-9DE7-AAE5E1FAFD53}"/>
    <dataValidation allowBlank="1" showInputMessage="1" showErrorMessage="1" prompt="Confirm that Total Operating Revenue less Total Operating Expense plus Non-Operating Revenue less Non-Operating Expense plus Extraordinary Items &amp; Income Tax is equal to Net Income. Refer to cells C54, C63, C65, C66, C67, and C68." sqref="C234" xr:uid="{72E841C5-4EC2-49BB-9B42-7DF84E586113}"/>
    <dataValidation allowBlank="1" showInputMessage="1" showErrorMessage="1" prompt="Confirm that Total Operating Revenue less Total Operating Expense plus Non-Operating Revenue less Non-Operating Expense plus Extraordinary Items &amp; Income Tax is equal to Net Income. Refer to cells D54, D63, D65, D66, D67, and D68." sqref="D234" xr:uid="{939900C8-ABE9-4B17-8864-55126CE4D2AD}"/>
    <dataValidation allowBlank="1" showInputMessage="1" showErrorMessage="1" prompt="Confirm that Total Operating Revenue less Total Operating Expense plus Non-Operating Revenue less Non-Operating Expense plus Extraordinary Items &amp; Income Tax is equal to Net Income. Refer to cells E54, E63, E65, E66, E67, and E68." sqref="E234" xr:uid="{FD7F593B-9F00-4C18-8FE5-8A7D12864915}"/>
    <dataValidation allowBlank="1" showInputMessage="1" showErrorMessage="1" prompt="Confirm that Total Operating Revenue less Total Operating Expense plus Non-Operating Revenue less Non-Operating Expense plus Extraordinary Items &amp; Income Tax is equal to Net Income. Refer to cells F54, F63, F65, F66, F67, and F68." sqref="F234" xr:uid="{6E3A90C4-574F-47CA-A995-AE8F1A9FFF3E}"/>
    <dataValidation allowBlank="1" showInputMessage="1" showErrorMessage="1" prompt="Confirm that the sum of Salaries &amp; Wages, Employee Benefits, Contract Labor, Supplies &amp; Pharmaceuticals, Depreciation, Interest, and Bad Debt Expenses are less than or equal to Total Operating Expense. Refer to C55, C56, C57, C58, C59, C60, C61, and C63." sqref="C235" xr:uid="{FFB74404-9CBF-4EDA-9F0F-C386867974FE}"/>
    <dataValidation allowBlank="1" showInputMessage="1" showErrorMessage="1" prompt="Confirm that the sum of Salaries &amp; Wages, Employee Benefits, Contract Labor, Supplies &amp; Pharmaceuticals, Depreciation, Interest, and Bad Debt Expenses are less than or equal to Total Operating Expense. Refer to D55, D56, D57, D58, D59, D60, D61, and D63." sqref="D235" xr:uid="{671C7271-6667-4590-B2AD-6AEE2D977467}"/>
    <dataValidation allowBlank="1" showInputMessage="1" showErrorMessage="1" prompt="Confirm that the sum of Salaries &amp; Wages, Employee Benefits, Contract Labor, Supplies &amp; Pharmaceuticals, Depreciation, Interest, and Bad Debt Expenses are less than or equal to Total Operating Expense. Refer to E55, E56, E57, E58, E59, E60, E61, and E63." sqref="E235" xr:uid="{9E3E926B-D472-4DA1-B4E9-BAFD8C4CC741}"/>
    <dataValidation allowBlank="1" showInputMessage="1" showErrorMessage="1" prompt="Confirm that the sum of Salaries &amp; Wages, Employee Benefits, Contract Labor, Supplies &amp; Pharmaceuticals, Depreciation, Interest, and Bad Debt Expenses are less than or equal to Total Operating Expense. Refer to F55, F56, F57, F58, F59, F60, F61, and F63." sqref="F235" xr:uid="{BF931858-A0B3-43C2-BCE5-EBD9CDAF3AD1}"/>
    <dataValidation allowBlank="1" showInputMessage="1" showErrorMessage="1" prompt="Confirm that the sum of Cash &amp; Temporary Investments, Net Accounts Receivable, Due from Related Entities, and All Other Current Assets is less then Total Current Assets. Refer to C15, C18, C19, C20, and C21." sqref="C236" xr:uid="{D2712C75-8123-426F-8DED-F0A716E38673}"/>
    <dataValidation allowBlank="1" showInputMessage="1" showErrorMessage="1" prompt="Confirm that Total Currents Assets plus Limited Use or Designated Assets plus Net Property, Plant &amp; Equipment is less than or equal to Total Assets. Refer to C21, C25, C28, and C31." sqref="C237" xr:uid="{A356922F-86F0-4016-AA67-456F75C57C95}"/>
    <dataValidation allowBlank="1" showInputMessage="1" showErrorMessage="1" prompt="Confirm that Total Currents Assets plus Limited Use or Designated Assets plus Net Property, Plant &amp; Equipment is less than or equal to Total Assets. Refer to D21, D25, D28, and D31." sqref="D237" xr:uid="{DAE0C8C0-58A0-4584-A976-DCF9CE756371}"/>
    <dataValidation allowBlank="1" showInputMessage="1" showErrorMessage="1" prompt="Confirm that Total Currents Assets plus Limited Use or Designated Assets plus Net Property, Plant &amp; Equipment is less than or equal to Total Assets. Refer to E21, E25, E28, and E31." sqref="E237" xr:uid="{A80732DB-EC0F-458D-AEAA-F99A80C96519}"/>
    <dataValidation allowBlank="1" showInputMessage="1" showErrorMessage="1" prompt="Confirm that Total Currents Assets plus Limited Use or Designated Assets plus Net Property, Plant &amp; Equipment is less than or equal to Total Assets. Refer to F21, F25, F28, and F31." sqref="F237" xr:uid="{F307C9E6-5869-45B5-8A03-92839C86F5CF}"/>
    <dataValidation allowBlank="1" showInputMessage="1" showErrorMessage="1" prompt="Confirm that Total Assets is equal to Total Liabilities plus Net Assets without Donor Restrictions plus Net Assets with Donor Restrictions. Refer to C31, C42, C43, and C44." sqref="C238" xr:uid="{D0D76433-EB86-4770-A430-C24F78DFE094}"/>
    <dataValidation allowBlank="1" showInputMessage="1" showErrorMessage="1" prompt="Confirm that Total Assets is equal to Total Liabilities plus Net Assets without Donor Restrictions plus Net Assets with Donor Restrictions. Refer to D31, D42, D43, and D44." sqref="D238" xr:uid="{63017A17-AB25-4CFA-A4E9-EF84CBFFE359}"/>
    <dataValidation allowBlank="1" showInputMessage="1" showErrorMessage="1" prompt="Confirm that Total Assets is equal to Total Liabilities plus Net Assets without Donor Restrictions plus Net Assets with Donor Restrictions. Refer to E31, E42, E43, and E44." sqref="E238" xr:uid="{A3CADD04-653A-4447-BF7A-F99685E56131}"/>
    <dataValidation allowBlank="1" showInputMessage="1" showErrorMessage="1" prompt="Confirm that Total Assets is equal to Total Liabilities plus Net Assets without Donor Restrictions plus Net Assets with Donor Restrictions. Refer to F31, F42, F43, and F44." sqref="F238" xr:uid="{F979F8E5-ADCA-42D9-8C1D-B19789DF8739}"/>
    <dataValidation allowBlank="1" showInputMessage="1" showErrorMessage="1" prompt="Confirm that the sum of Accounts Payable, Accrued Expenses, and Current Portion of LT Debts and Leases is less than or equal to Total Current Liabilities. Refer to C32, C33, C34, and C37." sqref="C239" xr:uid="{27349919-C546-48F4-BC15-68F06457DE81}"/>
    <dataValidation allowBlank="1" showInputMessage="1" showErrorMessage="1" prompt="Confirm that the sum of Accounts Payable, Accrued Expenses, and Current Portion of LT Debts and Leases is less than or equal to Total Current Liabilities. Refer to D32, D33, D34, and D37." sqref="D239" xr:uid="{0920A291-038E-433E-8E3E-7EE2CDF9460D}"/>
    <dataValidation allowBlank="1" showInputMessage="1" showErrorMessage="1" prompt="Confirm that the sum of Accounts Payable, Accrued Expenses, and Current Portion of LT Debts and Leases is less than or equal to Total Current Liabilities. Refer to E32, E33, E34, and E37." sqref="E239" xr:uid="{47898208-C69E-422E-825A-DF1470A700AE}"/>
    <dataValidation allowBlank="1" showInputMessage="1" showErrorMessage="1" prompt="Confirm that the sum of Accounts Payable, Accrued Expenses, and Current Portion of LT Debts and Leases is less than or equal to Total Current Liabilities. Refer to F32, F33, F34, and F37." sqref="F239" xr:uid="{655C8386-CEE7-46B1-A216-21CDF63B08E0}"/>
    <dataValidation allowBlank="1" showInputMessage="1" showErrorMessage="1" prompt="Confirm that Total Current Liabilities plus Long Term Debt and Leases is less than or equal to Total Liabilities. Refer to C37, C38, and C42." sqref="C240" xr:uid="{514AD7DA-746E-4A12-B8A3-E726D8C23FEA}"/>
    <dataValidation allowBlank="1" showInputMessage="1" showErrorMessage="1" prompt="Confirm that Total Current Liabilities plus Long Term Debt and Leases is less than or equal to Total Liabilities. Refer to D37, D38, and D42." sqref="D240" xr:uid="{35A8CDEB-4791-4CCC-9AC7-068470218A66}"/>
    <dataValidation allowBlank="1" showInputMessage="1" showErrorMessage="1" prompt="Confirm that Total Current Liabilities plus Long Term Debt and Leases is less than or equal to Total Liabilities. Refer to E37, E38, and E42." sqref="E240" xr:uid="{87924037-1EF2-4852-AC87-0C1BDFA6C2C6}"/>
    <dataValidation allowBlank="1" showInputMessage="1" showErrorMessage="1" prompt="Confirm that Total Current Liabilities plus Long Term Debt and Leases is less than or equal to Total Liabilities. Refer to F37, F38, and F42." sqref="F240" xr:uid="{2E57ABE7-D087-4B87-9367-E194B7EF42B2}"/>
    <dataValidation allowBlank="1" showInputMessage="1" showErrorMessage="1" prompt="Confirm that Total Net Assets from Prior Year plus Net Income plus Unrecognized Gains/Losses plus Changes in Restricted Net Asset plus Other Changes in Fund Balance equals Total Net Assets of the Current Year. Refer to B240, C68, C69, C70, C71, and C45." sqref="C242" xr:uid="{A6A58F28-2009-4C26-844D-1FB87149CB07}"/>
    <dataValidation allowBlank="1" showInputMessage="1" showErrorMessage="1" prompt="Confirm that Total Net Assets from Prior Year plus Net Income plus Unrecognized Gains/Losses plus Changes in Restricted Net Asset plus Other Changes in Fund Balance equals Total Net Assets of the Current Year. Refer to B240, D68, D69, D70, D71, and D45." sqref="D242" xr:uid="{39695FE1-DD07-4265-970B-2090CCF6E482}"/>
    <dataValidation allowBlank="1" showInputMessage="1" showErrorMessage="1" prompt="Confirm that Total Net Assets from Prior Year plus Net Income plus Unrecognized Gains/Losses plus Changes in Restricted Net Asset plus Other Changes in Fund Balance equals Total Net Assets of the Current Year. Refer to B240, E68, E69, E70, E71, and E45." sqref="E242" xr:uid="{C897D24D-C78B-40F6-B493-F0EF10696CBC}"/>
    <dataValidation allowBlank="1" showInputMessage="1" showErrorMessage="1" prompt="Confirm that Total Net Assets from Prior Year plus Net Income plus Unrecognized Gains/Losses plus Changes in Restricted Net Asset plus Other Changes in Fund Balance equals Total Net Assets of the Current Year. Refer to B240, F68, F69, F70, F71, and F45." sqref="F242" xr:uid="{0222FA97-F5AF-4AD4-8C6D-C668ABFBC9EB}"/>
    <dataValidation allowBlank="1" showInputMessage="1" showErrorMessage="1" prompt="Confirm that the sum of Cash &amp; Temporary Investments, Net Accounts Receivable, Due from Related Entities, and All Other Current Assets is less then Total Current Assets. Refer to D15, D18, D19, D20, and D21." sqref="D236" xr:uid="{4B7B726B-DB72-40BA-BC8A-53488633E2FD}"/>
    <dataValidation allowBlank="1" showInputMessage="1" showErrorMessage="1" prompt="Confirm that the sum of Cash &amp; Temporary Investments, Net Accounts Receivable, Due from Related Entities, and All Other Current Assets is less then Total Current Assets. Refer to E15, E18, E19, E20, and E21." sqref="E236" xr:uid="{9FEEC774-3A91-407D-9175-147A235A03D6}"/>
    <dataValidation allowBlank="1" showInputMessage="1" showErrorMessage="1" prompt="Confirm that the sum of Cash &amp; Temporary Investments, Net Accounts Receivable, Due from Related Entities, and All Other Current Assets is less then Total Current Assets. Refer to F15, F18, F19, F20, and F21." sqref="F236" xr:uid="{E845A99E-CAD4-4D86-817C-670FA1080849}"/>
  </dataValidations>
  <printOptions horizontalCentered="1"/>
  <pageMargins left="0.7" right="0.7" top="0.75" bottom="0.75" header="0.3" footer="0.3"/>
  <pageSetup scale="76" fitToHeight="0" orientation="landscape" r:id="rId1"/>
  <headerFooter>
    <oddHeader>&amp;R&amp;"Times New Roman,Regular"&amp;9 4615.1 REV-1 - APPENDIX 9</oddHeader>
    <oddFooter>&amp;C&amp;"Times New Roman,Regular"&amp;9&amp;A - Page &amp;P</oddFooter>
  </headerFooter>
  <rowBreaks count="4" manualBreakCount="4">
    <brk id="47" max="16383" man="1"/>
    <brk id="73" max="16383" man="1"/>
    <brk id="111" max="16383" man="1"/>
    <brk id="212" max="16383" man="1"/>
  </rowBreaks>
  <drawing r:id="rId2"/>
  <tableParts count="8">
    <tablePart r:id="rId3"/>
    <tablePart r:id="rId4"/>
    <tablePart r:id="rId5"/>
    <tablePart r:id="rId6"/>
    <tablePart r:id="rId7"/>
    <tablePart r:id="rId8"/>
    <tablePart r:id="rId9"/>
    <tablePart r:id="rId1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5183A68B6DBE49A1AA187E74D03758" ma:contentTypeVersion="12" ma:contentTypeDescription="Create a new document." ma:contentTypeScope="" ma:versionID="ee58e3db95ebc91760be31ac98742352">
  <xsd:schema xmlns:xsd="http://www.w3.org/2001/XMLSchema" xmlns:xs="http://www.w3.org/2001/XMLSchema" xmlns:p="http://schemas.microsoft.com/office/2006/metadata/properties" xmlns:ns2="1600b303-fd8e-4ce1-b45f-8a7b337d6f97" xmlns:ns3="ce727d1f-2a6f-419b-95f2-f0992fc48839" targetNamespace="http://schemas.microsoft.com/office/2006/metadata/properties" ma:root="true" ma:fieldsID="33cdbb291a756f6512bba8becf353f28" ns2:_="" ns3:_="">
    <xsd:import namespace="1600b303-fd8e-4ce1-b45f-8a7b337d6f97"/>
    <xsd:import namespace="ce727d1f-2a6f-419b-95f2-f0992fc4883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00b303-fd8e-4ce1-b45f-8a7b337d6f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727d1f-2a6f-419b-95f2-f0992fc4883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Flow_SignoffStatus xmlns="1600b303-fd8e-4ce1-b45f-8a7b337d6f97" xsi:nil="true"/>
  </documentManagement>
</p:properties>
</file>

<file path=customXml/itemProps1.xml><?xml version="1.0" encoding="utf-8"?>
<ds:datastoreItem xmlns:ds="http://schemas.openxmlformats.org/officeDocument/2006/customXml" ds:itemID="{6C395B58-3A9F-46BB-8262-30C6A1F889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00b303-fd8e-4ce1-b45f-8a7b337d6f97"/>
    <ds:schemaRef ds:uri="ce727d1f-2a6f-419b-95f2-f0992fc48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18DD93-6F0C-45BF-959C-A10C2EA2220C}">
  <ds:schemaRefs>
    <ds:schemaRef ds:uri="http://schemas.microsoft.com/sharepoint/v3/contenttype/forms"/>
  </ds:schemaRefs>
</ds:datastoreItem>
</file>

<file path=customXml/itemProps3.xml><?xml version="1.0" encoding="utf-8"?>
<ds:datastoreItem xmlns:ds="http://schemas.openxmlformats.org/officeDocument/2006/customXml" ds:itemID="{86EEFB96-1FBB-47D8-A6A6-384AC927DA6D}">
  <ds:schemaRefs>
    <ds:schemaRef ds:uri="http://purl.org/dc/elements/1.1/"/>
    <ds:schemaRef ds:uri="http://schemas.openxmlformats.org/package/2006/metadata/core-properties"/>
    <ds:schemaRef ds:uri="ce727d1f-2a6f-419b-95f2-f0992fc48839"/>
    <ds:schemaRef ds:uri="http://schemas.microsoft.com/office/2006/metadata/properties"/>
    <ds:schemaRef ds:uri="http://schemas.microsoft.com/office/infopath/2007/PartnerControls"/>
    <ds:schemaRef ds:uri="http://purl.org/dc/dcmitype/"/>
    <ds:schemaRef ds:uri="http://schemas.microsoft.com/office/2006/documentManagement/types"/>
    <ds:schemaRef ds:uri="1600b303-fd8e-4ce1-b45f-8a7b337d6f97"/>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PRA Statement</vt:lpstr>
      <vt:lpstr>Account Groupings</vt:lpstr>
      <vt:lpstr>Definitions</vt:lpstr>
      <vt:lpstr>Quarterly Reporting Only</vt:lpstr>
      <vt:lpstr>Monthly Reporting - 1st Qtr</vt:lpstr>
      <vt:lpstr>Monthly Reporting - 2nd Qtr</vt:lpstr>
      <vt:lpstr>Monthly Reporting - 3rd Qtr</vt:lpstr>
      <vt:lpstr>Monthly Reporting - 4th Qtr</vt:lpstr>
      <vt:lpstr>Definitions!Print_Area</vt:lpstr>
      <vt:lpstr>'Monthly Reporting - 1st Qtr'!Print_Area</vt:lpstr>
      <vt:lpstr>'Monthly Reporting - 2nd Qtr'!Print_Area</vt:lpstr>
      <vt:lpstr>'Monthly Reporting - 3rd Qtr'!Print_Area</vt:lpstr>
      <vt:lpstr>'Monthly Reporting - 4th Qtr'!Print_Area</vt:lpstr>
      <vt:lpstr>'Quarterly Reporting Only'!Print_Area</vt:lpstr>
      <vt:lpstr>'Account Groupings'!Print_Titles</vt:lpstr>
      <vt:lpstr>Definitions!Print_Titles</vt:lpstr>
      <vt:lpstr>'Monthly Reporting - 1st Qtr'!Print_Titles</vt:lpstr>
      <vt:lpstr>'Monthly Reporting - 2nd Qtr'!Print_Titles</vt:lpstr>
      <vt:lpstr>'Monthly Reporting - 3rd Qtr'!Print_Titles</vt:lpstr>
      <vt:lpstr>'Monthly Reporting - 4th Qtr'!Print_Titles</vt:lpstr>
      <vt:lpstr>'Quarterly Reporting Only'!Print_Titles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HUD-92422-OHF</dc:title>
  <dc:subject>Financial and Statistical Data for HUD Reporting, 2021 update</dc:subject>
  <dc:creator>Alex Stough</dc:creator>
  <cp:keywords/>
  <dc:description/>
  <cp:lastModifiedBy>Alex Stough</cp:lastModifiedBy>
  <cp:revision/>
  <dcterms:created xsi:type="dcterms:W3CDTF">2013-05-28T15:41:45Z</dcterms:created>
  <dcterms:modified xsi:type="dcterms:W3CDTF">2022-06-30T20:47:10Z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0x010100EF5183A68B6DBE49A1AA187E74D03758</vt:lpwstr>
  </property>
  <property fmtid="{D5CDD505-2E9C-101B-9397-08002B2CF9AE}" pid="3" name="_dlc_DocIdItemGuid">
    <vt:lpwstr>0b78deeb-704a-41db-ad5f-f7fb18cc00b7</vt:lpwstr>
  </property>
  <property fmtid="{D5CDD505-2E9C-101B-9397-08002B2CF9AE}" pid="4" name="_NewReviewCycle">
    <vt:lpwstr/>
  </property>
</Properties>
</file>