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HS - 0575\0575-0115-Housing Preservation Grants\2022\"/>
    </mc:Choice>
  </mc:AlternateContent>
  <xr:revisionPtr revIDLastSave="0" documentId="13_ncr:1_{D278C7E9-CD47-415E-AB76-0E7D9AEAC086}" xr6:coauthVersionLast="45" xr6:coauthVersionMax="48" xr10:uidLastSave="{00000000-0000-0000-0000-000000000000}"/>
  <bookViews>
    <workbookView xWindow="28680" yWindow="60" windowWidth="29040" windowHeight="15840" xr2:uid="{00000000-000D-0000-FFFF-FFFF00000000}"/>
  </bookViews>
  <sheets>
    <sheet name="Burden Hours - 1 IC " sheetId="3" r:id="rId1"/>
    <sheet name="Prev. Submission - 2 ICs " sheetId="1" r:id="rId2"/>
    <sheet name="Forms Approved Other Pkgs" sheetId="2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3" l="1"/>
  <c r="G28" i="3" l="1"/>
  <c r="J24" i="3"/>
  <c r="F38" i="3"/>
  <c r="F18" i="3"/>
  <c r="H18" i="3" s="1"/>
  <c r="J18" i="3" s="1"/>
  <c r="F17" i="3"/>
  <c r="H17" i="3" s="1"/>
  <c r="J17" i="3" s="1"/>
  <c r="F16" i="3"/>
  <c r="H16" i="3" s="1"/>
  <c r="J16" i="3" s="1"/>
  <c r="F15" i="3"/>
  <c r="H15" i="3" s="1"/>
  <c r="J15" i="3" s="1"/>
  <c r="F14" i="3"/>
  <c r="H14" i="3" s="1"/>
  <c r="J14" i="3" s="1"/>
  <c r="F13" i="3"/>
  <c r="H13" i="3" s="1"/>
  <c r="J13" i="3" s="1"/>
  <c r="F12" i="3"/>
  <c r="H12" i="3" s="1"/>
  <c r="J12" i="3" s="1"/>
  <c r="F11" i="3"/>
  <c r="H11" i="3" s="1"/>
  <c r="J11" i="3" s="1"/>
  <c r="F10" i="3"/>
  <c r="H10" i="3" s="1"/>
  <c r="J10" i="3" s="1"/>
  <c r="F9" i="3"/>
  <c r="H9" i="3" s="1"/>
  <c r="J9" i="3" s="1"/>
  <c r="F8" i="3"/>
  <c r="H8" i="3" s="1"/>
  <c r="J8" i="3" s="1"/>
  <c r="F7" i="3"/>
  <c r="H7" i="3" s="1"/>
  <c r="J7" i="3" s="1"/>
  <c r="F6" i="3"/>
  <c r="H6" i="3" s="1"/>
  <c r="J6" i="3" s="1"/>
  <c r="F41" i="3"/>
  <c r="H41" i="3" s="1"/>
  <c r="J41" i="3" s="1"/>
  <c r="F40" i="3"/>
  <c r="H40" i="3" s="1"/>
  <c r="J40" i="3" s="1"/>
  <c r="F25" i="3"/>
  <c r="F28" i="3" s="1"/>
  <c r="H25" i="3" l="1"/>
  <c r="H28" i="3" s="1"/>
  <c r="G20" i="3"/>
  <c r="J25" i="3" l="1"/>
  <c r="J28" i="3" s="1"/>
  <c r="N18" i="1"/>
  <c r="L14" i="1"/>
  <c r="G33" i="3"/>
  <c r="G35" i="3" s="1"/>
  <c r="J89" i="1"/>
  <c r="J88" i="1"/>
  <c r="F20" i="1"/>
  <c r="F39" i="3" l="1"/>
  <c r="H39" i="3" s="1"/>
  <c r="J39" i="3" s="1"/>
  <c r="H38" i="3"/>
  <c r="J38" i="3" s="1"/>
  <c r="F20" i="3" l="1"/>
  <c r="F31" i="3"/>
  <c r="J42" i="3"/>
  <c r="F86" i="1"/>
  <c r="H86" i="1" s="1"/>
  <c r="J86" i="1" s="1"/>
  <c r="F87" i="1"/>
  <c r="H87" i="1" s="1"/>
  <c r="J87" i="1" s="1"/>
  <c r="F83" i="1"/>
  <c r="H83" i="1" s="1"/>
  <c r="J83" i="1" s="1"/>
  <c r="F81" i="1"/>
  <c r="H81" i="1" s="1"/>
  <c r="J81" i="1" s="1"/>
  <c r="F80" i="1"/>
  <c r="H80" i="1" s="1"/>
  <c r="J80" i="1" s="1"/>
  <c r="F78" i="1"/>
  <c r="H78" i="1" s="1"/>
  <c r="J78" i="1" s="1"/>
  <c r="F77" i="1"/>
  <c r="H77" i="1" s="1"/>
  <c r="J77" i="1" s="1"/>
  <c r="F84" i="1"/>
  <c r="H84" i="1" s="1"/>
  <c r="J84" i="1" s="1"/>
  <c r="F75" i="1"/>
  <c r="H75" i="1" s="1"/>
  <c r="J75" i="1" s="1"/>
  <c r="F74" i="1"/>
  <c r="H74" i="1" s="1"/>
  <c r="J74" i="1" s="1"/>
  <c r="F72" i="1"/>
  <c r="H72" i="1" s="1"/>
  <c r="J72" i="1" s="1"/>
  <c r="F71" i="1"/>
  <c r="H71" i="1" s="1"/>
  <c r="J71" i="1" s="1"/>
  <c r="F69" i="1"/>
  <c r="H69" i="1" s="1"/>
  <c r="J69" i="1" s="1"/>
  <c r="F68" i="1"/>
  <c r="H68" i="1" s="1"/>
  <c r="J68" i="1" s="1"/>
  <c r="F66" i="1"/>
  <c r="H66" i="1" s="1"/>
  <c r="J66" i="1" s="1"/>
  <c r="F65" i="1"/>
  <c r="H65" i="1" s="1"/>
  <c r="J65" i="1" s="1"/>
  <c r="H31" i="3" l="1"/>
  <c r="F33" i="3"/>
  <c r="F35" i="3" s="1"/>
  <c r="H20" i="3"/>
  <c r="F44" i="1"/>
  <c r="H44" i="1" s="1"/>
  <c r="J44" i="1" s="1"/>
  <c r="F43" i="1"/>
  <c r="H43" i="1" s="1"/>
  <c r="J43" i="1" s="1"/>
  <c r="F41" i="1"/>
  <c r="H41" i="1" s="1"/>
  <c r="J41" i="1" s="1"/>
  <c r="F40" i="1"/>
  <c r="H40" i="1" s="1"/>
  <c r="J40" i="1" s="1"/>
  <c r="F38" i="1"/>
  <c r="H38" i="1" s="1"/>
  <c r="J38" i="1" s="1"/>
  <c r="F37" i="1"/>
  <c r="H37" i="1" s="1"/>
  <c r="J37" i="1" s="1"/>
  <c r="F35" i="1"/>
  <c r="H35" i="1" s="1"/>
  <c r="J35" i="1" s="1"/>
  <c r="F34" i="1"/>
  <c r="F32" i="1"/>
  <c r="H32" i="1" s="1"/>
  <c r="J32" i="1" s="1"/>
  <c r="F31" i="1"/>
  <c r="H31" i="1" s="1"/>
  <c r="J31" i="1" s="1"/>
  <c r="F29" i="1"/>
  <c r="H29" i="1" s="1"/>
  <c r="J29" i="1" s="1"/>
  <c r="F28" i="1"/>
  <c r="H28" i="1" s="1"/>
  <c r="J28" i="1" s="1"/>
  <c r="F26" i="1"/>
  <c r="H26" i="1" s="1"/>
  <c r="J26" i="1" s="1"/>
  <c r="F25" i="1"/>
  <c r="H25" i="1" s="1"/>
  <c r="J25" i="1" s="1"/>
  <c r="F23" i="1"/>
  <c r="H23" i="1" s="1"/>
  <c r="J23" i="1" s="1"/>
  <c r="F22" i="1"/>
  <c r="H22" i="1" s="1"/>
  <c r="J22" i="1" s="1"/>
  <c r="H20" i="1"/>
  <c r="J20" i="1" s="1"/>
  <c r="F19" i="1"/>
  <c r="H19" i="1" s="1"/>
  <c r="J19" i="1" s="1"/>
  <c r="F17" i="1"/>
  <c r="H17" i="1" s="1"/>
  <c r="J17" i="1" s="1"/>
  <c r="F16" i="1"/>
  <c r="H16" i="1" s="1"/>
  <c r="J16" i="1" s="1"/>
  <c r="F14" i="1"/>
  <c r="H14" i="1" s="1"/>
  <c r="J14" i="1" s="1"/>
  <c r="F13" i="1"/>
  <c r="H13" i="1" s="1"/>
  <c r="J13" i="1" s="1"/>
  <c r="F12" i="1"/>
  <c r="H12" i="1" s="1"/>
  <c r="J12" i="1" s="1"/>
  <c r="F11" i="1"/>
  <c r="H11" i="1" s="1"/>
  <c r="J11" i="1" s="1"/>
  <c r="F10" i="1"/>
  <c r="H10" i="1" s="1"/>
  <c r="J10" i="1" s="1"/>
  <c r="F7" i="1"/>
  <c r="J20" i="3" l="1"/>
  <c r="H33" i="3"/>
  <c r="H35" i="3" s="1"/>
  <c r="J31" i="3"/>
  <c r="J33" i="3" s="1"/>
  <c r="H7" i="1"/>
  <c r="H34" i="1"/>
  <c r="J34" i="1" s="1"/>
  <c r="F22" i="2"/>
  <c r="H22" i="2" s="1"/>
  <c r="J22" i="2" s="1"/>
  <c r="J21" i="2"/>
  <c r="H21" i="2"/>
  <c r="F21" i="2"/>
  <c r="F20" i="2"/>
  <c r="H20" i="2" s="1"/>
  <c r="J20" i="2" s="1"/>
  <c r="H19" i="2"/>
  <c r="J19" i="2" s="1"/>
  <c r="F19" i="2"/>
  <c r="F18" i="2"/>
  <c r="H18" i="2" s="1"/>
  <c r="J18" i="2" s="1"/>
  <c r="F17" i="2"/>
  <c r="H17" i="2" s="1"/>
  <c r="J17" i="2" s="1"/>
  <c r="F16" i="2"/>
  <c r="H16" i="2" s="1"/>
  <c r="J16" i="2" s="1"/>
  <c r="H14" i="2"/>
  <c r="J14" i="2" s="1"/>
  <c r="F14" i="2"/>
  <c r="F13" i="2"/>
  <c r="H13" i="2" s="1"/>
  <c r="J13" i="2" s="1"/>
  <c r="H12" i="2"/>
  <c r="J12" i="2" s="1"/>
  <c r="F12" i="2"/>
  <c r="F11" i="2"/>
  <c r="H11" i="2" s="1"/>
  <c r="J11" i="2" s="1"/>
  <c r="H10" i="2"/>
  <c r="J10" i="2" s="1"/>
  <c r="F10" i="2"/>
  <c r="F9" i="2"/>
  <c r="H9" i="2" s="1"/>
  <c r="J9" i="2" s="1"/>
  <c r="F8" i="2"/>
  <c r="H8" i="2" s="1"/>
  <c r="J8" i="2" s="1"/>
  <c r="F7" i="2"/>
  <c r="H7" i="2" s="1"/>
  <c r="J7" i="2" s="1"/>
  <c r="H6" i="2"/>
  <c r="J6" i="2" s="1"/>
  <c r="F6" i="2"/>
  <c r="F5" i="2"/>
  <c r="H5" i="2" s="1"/>
  <c r="J5" i="2" s="1"/>
  <c r="H4" i="2"/>
  <c r="J4" i="2" s="1"/>
  <c r="F4" i="2"/>
  <c r="F3" i="2"/>
  <c r="H3" i="2" s="1"/>
  <c r="J3" i="2" s="1"/>
  <c r="H2" i="2"/>
  <c r="J2" i="2" s="1"/>
  <c r="F2" i="2"/>
  <c r="J35" i="3" l="1"/>
  <c r="J43" i="3" s="1"/>
  <c r="J7" i="1"/>
  <c r="F57" i="1"/>
  <c r="F59" i="1" s="1"/>
  <c r="H57" i="1" l="1"/>
  <c r="J57" i="1" s="1"/>
  <c r="H56" i="1"/>
  <c r="F50" i="1"/>
  <c r="H50" i="1" s="1"/>
  <c r="J50" i="1" s="1"/>
  <c r="F49" i="1"/>
  <c r="H49" i="1" s="1"/>
  <c r="J49" i="1" s="1"/>
  <c r="F8" i="1"/>
  <c r="F52" i="1" s="1"/>
  <c r="F61" i="1" s="1"/>
  <c r="J56" i="1" l="1"/>
  <c r="J59" i="1" s="1"/>
  <c r="H59" i="1"/>
  <c r="H8" i="1"/>
  <c r="H52" i="1" s="1"/>
  <c r="H61" i="1" l="1"/>
  <c r="J8" i="1"/>
  <c r="J52" i="1" l="1"/>
  <c r="J61" i="1" l="1"/>
</calcChain>
</file>

<file path=xl/sharedStrings.xml><?xml version="1.0" encoding="utf-8"?>
<sst xmlns="http://schemas.openxmlformats.org/spreadsheetml/2006/main" count="286" uniqueCount="156">
  <si>
    <t xml:space="preserve">OMB No. 0575-0115  - 7 CFR 1944-N "Housing Preservation Grants" </t>
  </si>
  <si>
    <t>USDA Rural Housing Service</t>
  </si>
  <si>
    <t xml:space="preserve">Section of Rule </t>
  </si>
  <si>
    <t>Title</t>
  </si>
  <si>
    <t>Form No. (if any)</t>
  </si>
  <si>
    <t>No. of Respondents</t>
  </si>
  <si>
    <t>Reports Filed</t>
  </si>
  <si>
    <t>Total Responses (D) x (E)</t>
  </si>
  <si>
    <t>Estimated No. of Manhours per response</t>
  </si>
  <si>
    <t>Estimated Total Manhours (F) x (G)</t>
  </si>
  <si>
    <t>Wage Class</t>
  </si>
  <si>
    <t>Total Cost 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</si>
  <si>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</si>
  <si>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</si>
  <si>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</si>
  <si>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</si>
  <si>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</si>
  <si>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</si>
  <si>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</si>
  <si>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</si>
  <si>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</si>
  <si>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</si>
  <si>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Reporting Requirements -  NonForms</t>
  </si>
  <si>
    <t>1944.654(b)</t>
  </si>
  <si>
    <t>SAM Registration and General Certifications and  Representations</t>
  </si>
  <si>
    <t>Sam.gov</t>
  </si>
  <si>
    <t>1944.651(d)</t>
  </si>
  <si>
    <t>Applicants must inform Agency if there is any known relationship of association with a RHS employee.</t>
  </si>
  <si>
    <t>Narrative</t>
  </si>
  <si>
    <t>1944.658(a)(3)
1944.666(b)(7)
1944.666(e)
1944.670(a)
1944.676(b)(1)(x)
1944.688(e)
1944.689(a)(3)</t>
  </si>
  <si>
    <t>2 CFR Part 200, as adopted by USDA through 2 CFR Part 400</t>
  </si>
  <si>
    <t>1944.661(a)
1944.661(b)</t>
  </si>
  <si>
    <t>HPG recipient (individual Homeowners) evidence of income and ownership</t>
  </si>
  <si>
    <t>Grantee form documentation</t>
  </si>
  <si>
    <t>1944.662(a) 1944.662(b)</t>
  </si>
  <si>
    <t xml:space="preserve">HPG recipient (rental property owner or Co-op) requirements of evidence of income and ownership </t>
  </si>
  <si>
    <t>Ownership agreement between HPG Grantee and Rental Property Owner or Co-op</t>
  </si>
  <si>
    <t>Non-Standard form by grantee</t>
  </si>
  <si>
    <t>Final Inspection Report</t>
  </si>
  <si>
    <t xml:space="preserve">Non-standard  </t>
  </si>
  <si>
    <t>Relocation and displacement</t>
  </si>
  <si>
    <t>Narrative in statement of activities</t>
  </si>
  <si>
    <t>1944.672(e)
1944.673
1944.676(d)(e)</t>
  </si>
  <si>
    <t>Documentation of historic preservation process, determination if unit is located in floodplain/wetland, or an archeological property.</t>
  </si>
  <si>
    <t>Narrative and Exhibit F-2</t>
  </si>
  <si>
    <t xml:space="preserve">1944.674(c)
1944.676(e-g)
</t>
  </si>
  <si>
    <t>Documentation that statement of activities submitted to State single point of contact</t>
  </si>
  <si>
    <t>1944.676(b)</t>
  </si>
  <si>
    <t>Statement of Activities (Pre-application Requirement)</t>
  </si>
  <si>
    <t>1944.683(b)
1944.688(a)</t>
  </si>
  <si>
    <t>Quarterly and Final Performance Reports</t>
  </si>
  <si>
    <t>Exhibit E-1</t>
  </si>
  <si>
    <t>1944.684(d)</t>
  </si>
  <si>
    <t>Amendment to Grant Agreement Extension and/or Revision</t>
  </si>
  <si>
    <t>Exhibit B</t>
  </si>
  <si>
    <t>REPORTING TOTAL (BURDEN)</t>
  </si>
  <si>
    <t>Burden and Forms Approved Under Other OMB Numbers - included in this collection</t>
  </si>
  <si>
    <t>1944.672(a)
1944.676(c)</t>
  </si>
  <si>
    <t>Environmental Report-Exhibit H</t>
  </si>
  <si>
    <t>RD 1970-A Exhibit H, Multi-Tier</t>
  </si>
  <si>
    <t>Environmental Report-Exhibit D</t>
  </si>
  <si>
    <t>RD 1970-B Exhibit D, Cat-Ex Form (0575-0197)</t>
  </si>
  <si>
    <t>1944.672(d)</t>
  </si>
  <si>
    <t>Environmental Assessment</t>
  </si>
  <si>
    <t>Written
(0575-0197)</t>
  </si>
  <si>
    <t>1944.676(h)</t>
  </si>
  <si>
    <t>Equal Opportunity Agreement</t>
  </si>
  <si>
    <t>Form RD 400-1
(0575-0018)</t>
  </si>
  <si>
    <t>Assurance Agreement</t>
  </si>
  <si>
    <t>Form RD 400-4
(0575-0018)</t>
  </si>
  <si>
    <t>BURDEN AND FORM  TOTAL</t>
  </si>
  <si>
    <t>Recordkeeping Requirements (Under this collection)</t>
  </si>
  <si>
    <t>1944.682(a)</t>
  </si>
  <si>
    <t>Grant Agreement</t>
  </si>
  <si>
    <t>Exhibit A</t>
  </si>
  <si>
    <t>RECORDKEEPING TOTAL (BURDEN)</t>
  </si>
  <si>
    <t>TOTAL BURDEN THIS COLLECTION</t>
  </si>
  <si>
    <t>Burden and Forms Approved Under Other OMB Numbers - not included in this collection</t>
  </si>
  <si>
    <t>1944.683 (a-b) 1944.682 (c)</t>
  </si>
  <si>
    <t>Financial Status Report</t>
  </si>
  <si>
    <t>SF 425
(4040-0014)</t>
  </si>
  <si>
    <t>1944.676(a)</t>
  </si>
  <si>
    <t>Pre-Application for Federal Assistance</t>
  </si>
  <si>
    <t>SF 424
(4040-0004)</t>
  </si>
  <si>
    <t>Application for Federal Assistance</t>
  </si>
  <si>
    <t>Total</t>
  </si>
  <si>
    <t>Totals</t>
  </si>
  <si>
    <t xml:space="preserve"> - Local/State Governments (Native American Indian Tribes)</t>
  </si>
  <si>
    <t xml:space="preserve"> - Nonprofit Organizations</t>
  </si>
  <si>
    <t>7 CFR 3015, 7 CFR 3016, and 
OMB Circular A-122</t>
  </si>
  <si>
    <t>1944.662(a)</t>
  </si>
  <si>
    <t>HPG recipient (rental property owner or Co-op) requirements of evidence of ownership</t>
  </si>
  <si>
    <t>1944.662(b)</t>
  </si>
  <si>
    <t>HPG recipient (tenant in rental property or co-op owner) of income eligibility</t>
  </si>
  <si>
    <t>Reporting Requirements - Forms/information  that is included in the System for Awards Management (SAM)</t>
  </si>
  <si>
    <t>Certification Regarding Drug-Free Workplace Requirements (Grants) Alternative 1 - for Grantees Other than Individuals</t>
  </si>
  <si>
    <t xml:space="preserve">SAM </t>
  </si>
  <si>
    <t xml:space="preserve">Burden and Forms Approved Under Other OMB Numbers </t>
  </si>
  <si>
    <t>1944.682(c)</t>
  </si>
  <si>
    <t>Request for Advance or Reimbursement</t>
  </si>
  <si>
    <t>SF 270
(0348-0004)</t>
  </si>
  <si>
    <t>1944.683 (a-b)</t>
  </si>
  <si>
    <t>Environmental Report</t>
  </si>
  <si>
    <t>Federal Cash Transaction Report</t>
  </si>
  <si>
    <t>SF 272
(0348-0003)</t>
  </si>
  <si>
    <t>FORMS APPROVED UNDER OTHER OMB NUMBERS  (For Reporting Purposes Only-Not Counted in Average Yearly Total)</t>
  </si>
  <si>
    <t>4284.1115(b)(2)(i)</t>
  </si>
  <si>
    <t>Application for Federral Assistance</t>
  </si>
  <si>
    <t>SF-424       (4040-0004)</t>
  </si>
  <si>
    <t>4284.1115(b)(2)(ii)</t>
  </si>
  <si>
    <t>Budget Information - Non-Construction Programs</t>
  </si>
  <si>
    <t>SF 424A (4040-0006)</t>
  </si>
  <si>
    <t>4284.1115(b)(2)(iii)</t>
  </si>
  <si>
    <t>Budget Information - Construction Programs</t>
  </si>
  <si>
    <t>SF-424C (4040-0008)</t>
  </si>
  <si>
    <t>4284.115(b)(2)(iv)</t>
  </si>
  <si>
    <t>Assurances - Construction Programs</t>
  </si>
  <si>
    <t>SF-424D (4040-0009)</t>
  </si>
  <si>
    <t>4284.1120(g)</t>
  </si>
  <si>
    <t>SF-270        (4040-0012)</t>
  </si>
  <si>
    <t>Outlay Report and Request for Reimbursement for Construction Projects</t>
  </si>
  <si>
    <t>SF-271      (4040-0011)</t>
  </si>
  <si>
    <t>4824.1120(h)(1)</t>
  </si>
  <si>
    <t>Federal Financial Report</t>
  </si>
  <si>
    <t>SF-425      (4040-0014)</t>
  </si>
  <si>
    <t>Disclosure of Lobbying Activities</t>
  </si>
  <si>
    <t>SF LLL        (4040-0013)</t>
  </si>
  <si>
    <t>4284.1108(c)</t>
  </si>
  <si>
    <t>Compliance Review</t>
  </si>
  <si>
    <t>RD 400-8 (0575-0018 and 0575-0062)</t>
  </si>
  <si>
    <t>4284.1115(b)(v)</t>
  </si>
  <si>
    <t>RD 400-1 (0575-0018)</t>
  </si>
  <si>
    <t>4284.1119(b)</t>
  </si>
  <si>
    <t>Request for Obligation of Funds</t>
  </si>
  <si>
    <t>RD 1940-1 (0570-0061 and 0570-0062)</t>
  </si>
  <si>
    <t>Letter of Intent to Meet Conditions</t>
  </si>
  <si>
    <t>RD 1942-46 (0575-0015)</t>
  </si>
  <si>
    <t>4284.1103; 4284.1110(g); 4284.1119(c),(e) and (f); 4284.1120; 4284.1120(c);</t>
  </si>
  <si>
    <t>Rural Business-Cooperative Service Financial Assistance Agreement</t>
  </si>
  <si>
    <t>RD 4280-2 (0570-0067)</t>
  </si>
  <si>
    <t>System for Award Management (SAM) Registration Representation and Certifications  (For Reporting Purposes Only-Not Counted in Average Yearly Total)</t>
  </si>
  <si>
    <t>Certification Regarding Debarment, Suspension &amp; Other Resp. Matters-Primary Covered Trans.</t>
  </si>
  <si>
    <t>AD-1047 (0505-0027)</t>
  </si>
  <si>
    <t>Certification Regarding Debarment, Suspension, Ineligibility and Voluntary Exclusion - Lower Tier Covered Transactions"</t>
  </si>
  <si>
    <t>AD-1048 (0505-0027)</t>
  </si>
  <si>
    <t>Certification Regarding Drug-Free Workplace Requirements (Grants) Alternative I - For Grantees Other Than Individuals</t>
  </si>
  <si>
    <t>AD-1049 (0505-0027)</t>
  </si>
  <si>
    <t>RD 400-4 (0575-0018)</t>
  </si>
  <si>
    <t>Representations Regarding Felony Corporation and Tax Delinquent Status for Corporate Applicants</t>
  </si>
  <si>
    <t>AD-3030 (0505-0025)</t>
  </si>
  <si>
    <t>Assurances - Non-Construction Program</t>
  </si>
  <si>
    <t>SF-424B (4040-0007)</t>
  </si>
  <si>
    <t>Assurance Regarding Felony Conviction or Tax Delinquent Status for Corporate Applicants</t>
  </si>
  <si>
    <t>AD-3031 (0505-0025)</t>
  </si>
  <si>
    <t>Form RD 400-1
(0575-0201)</t>
  </si>
  <si>
    <t>Form RD 400-4
(0575-0201)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</si>
</sst>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&quot;$&quot;#,##0"/>
    <numFmt numFmtId="167" formatCode="0.0000"/>
    <numFmt numFmtId="168" formatCode="#,##0.000"/>
    <numFmt numFmtId="169" formatCode="_(&quot;$&quot;* #,##0_);_(&quot;$&quot;* \(#,##0\);_(&quot;$&quot;* &quot;-&quot;??_);_(@_)"/>
    <numFmt numFmtId="170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i/>
      <sz val="9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5">
    <xf numFmtId="0" fontId="0" fillId="0" borderId="0" xfId="0"/>
    <xf numFmtId="3" fontId="2" fillId="0" borderId="8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3" fontId="3" fillId="0" borderId="8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0" borderId="8" xfId="1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4" fontId="3" fillId="0" borderId="8" xfId="1" applyNumberFormat="1" applyFont="1" applyFill="1" applyBorder="1" applyAlignment="1">
      <alignment horizontal="center" vertical="center"/>
    </xf>
    <xf numFmtId="165" fontId="3" fillId="0" borderId="8" xfId="0" applyNumberFormat="1" applyFont="1" applyFill="1" applyBorder="1" applyAlignment="1">
      <alignment horizontal="center" vertical="center"/>
    </xf>
    <xf numFmtId="166" fontId="3" fillId="0" borderId="8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37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37" fontId="3" fillId="0" borderId="8" xfId="0" applyNumberFormat="1" applyFont="1" applyFill="1" applyBorder="1" applyAlignment="1" applyProtection="1">
      <alignment horizontal="left" vertical="center" wrapText="1"/>
    </xf>
    <xf numFmtId="1" fontId="2" fillId="0" borderId="8" xfId="1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168" fontId="3" fillId="0" borderId="8" xfId="1" applyNumberFormat="1" applyFont="1" applyFill="1" applyBorder="1" applyAlignment="1">
      <alignment horizontal="center" vertical="center"/>
    </xf>
    <xf numFmtId="37" fontId="3" fillId="0" borderId="10" xfId="0" applyNumberFormat="1" applyFont="1" applyFill="1" applyBorder="1" applyAlignment="1" applyProtection="1">
      <alignment horizontal="left" vertical="center" wrapText="1"/>
    </xf>
    <xf numFmtId="0" fontId="3" fillId="0" borderId="10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wrapText="1"/>
    </xf>
    <xf numFmtId="3" fontId="3" fillId="0" borderId="11" xfId="1" applyNumberFormat="1" applyFont="1" applyFill="1" applyBorder="1" applyAlignment="1">
      <alignment horizontal="center" vertical="center"/>
    </xf>
    <xf numFmtId="1" fontId="3" fillId="0" borderId="11" xfId="1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/>
    </xf>
    <xf numFmtId="3" fontId="3" fillId="0" borderId="13" xfId="1" applyNumberFormat="1" applyFont="1" applyFill="1" applyBorder="1" applyAlignment="1">
      <alignment horizontal="center" vertical="center"/>
    </xf>
    <xf numFmtId="1" fontId="3" fillId="0" borderId="13" xfId="1" applyNumberFormat="1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 vertical="center"/>
    </xf>
    <xf numFmtId="165" fontId="3" fillId="0" borderId="13" xfId="0" applyNumberFormat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" fontId="3" fillId="2" borderId="14" xfId="1" applyNumberFormat="1" applyFont="1" applyFill="1" applyBorder="1" applyAlignment="1">
      <alignment horizontal="center" vertical="center"/>
    </xf>
    <xf numFmtId="164" fontId="3" fillId="2" borderId="14" xfId="0" applyNumberFormat="1" applyFont="1" applyFill="1" applyBorder="1" applyAlignment="1">
      <alignment horizontal="center" vertical="center"/>
    </xf>
    <xf numFmtId="165" fontId="3" fillId="2" borderId="14" xfId="0" applyNumberFormat="1" applyFont="1" applyFill="1" applyBorder="1" applyAlignment="1">
      <alignment horizontal="center" vertical="center"/>
    </xf>
    <xf numFmtId="166" fontId="3" fillId="2" borderId="10" xfId="1" applyNumberFormat="1" applyFont="1" applyFill="1" applyBorder="1" applyAlignment="1">
      <alignment horizontal="center" vertical="center"/>
    </xf>
    <xf numFmtId="37" fontId="3" fillId="0" borderId="4" xfId="0" applyNumberFormat="1" applyFont="1" applyFill="1" applyBorder="1" applyAlignment="1" applyProtection="1">
      <alignment horizontal="left" vertical="center" wrapText="1"/>
    </xf>
    <xf numFmtId="167" fontId="2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4" fontId="3" fillId="0" borderId="13" xfId="1" applyNumberFormat="1" applyFont="1" applyFill="1" applyBorder="1" applyAlignment="1">
      <alignment horizontal="center" vertical="center"/>
    </xf>
    <xf numFmtId="0" fontId="3" fillId="0" borderId="8" xfId="0" applyNumberFormat="1" applyFont="1" applyBorder="1" applyAlignment="1">
      <alignment vertical="center" wrapText="1"/>
    </xf>
    <xf numFmtId="0" fontId="0" fillId="0" borderId="8" xfId="0" applyBorder="1" applyAlignment="1">
      <alignment wrapText="1"/>
    </xf>
    <xf numFmtId="0" fontId="4" fillId="0" borderId="0" xfId="0" applyFont="1" applyFill="1"/>
    <xf numFmtId="0" fontId="0" fillId="0" borderId="0" xfId="0" applyFill="1"/>
    <xf numFmtId="0" fontId="0" fillId="0" borderId="0" xfId="0" applyFont="1" applyFill="1"/>
    <xf numFmtId="0" fontId="5" fillId="0" borderId="11" xfId="0" applyFont="1" applyFill="1" applyBorder="1" applyAlignment="1">
      <alignment horizontal="center" vertical="center"/>
    </xf>
    <xf numFmtId="166" fontId="0" fillId="0" borderId="0" xfId="0" applyNumberFormat="1" applyFill="1"/>
    <xf numFmtId="0" fontId="3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/>
    <xf numFmtId="3" fontId="2" fillId="0" borderId="11" xfId="1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166" fontId="3" fillId="0" borderId="11" xfId="1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 wrapText="1"/>
    </xf>
    <xf numFmtId="1" fontId="3" fillId="0" borderId="12" xfId="1" applyNumberFormat="1" applyFont="1" applyFill="1" applyBorder="1" applyAlignment="1">
      <alignment horizontal="center" vertical="center"/>
    </xf>
    <xf numFmtId="165" fontId="3" fillId="0" borderId="12" xfId="0" applyNumberFormat="1" applyFont="1" applyFill="1" applyBorder="1" applyAlignment="1">
      <alignment horizontal="center" vertical="center"/>
    </xf>
    <xf numFmtId="166" fontId="3" fillId="0" borderId="12" xfId="1" applyNumberFormat="1" applyFont="1" applyFill="1" applyBorder="1" applyAlignment="1">
      <alignment horizontal="center" vertical="center"/>
    </xf>
    <xf numFmtId="37" fontId="3" fillId="0" borderId="13" xfId="0" applyNumberFormat="1" applyFont="1" applyFill="1" applyBorder="1" applyAlignment="1" applyProtection="1">
      <alignment horizontal="left" vertical="center"/>
    </xf>
    <xf numFmtId="166" fontId="3" fillId="0" borderId="13" xfId="1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/>
      <protection locked="0"/>
    </xf>
    <xf numFmtId="164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NumberFormat="1" applyFont="1" applyFill="1" applyBorder="1" applyAlignment="1" applyProtection="1">
      <alignment horizontal="center" vertical="center"/>
      <protection locked="0"/>
    </xf>
    <xf numFmtId="16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3" fontId="2" fillId="3" borderId="8" xfId="1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166" fontId="3" fillId="3" borderId="8" xfId="1" applyNumberFormat="1" applyFont="1" applyFill="1" applyBorder="1" applyAlignment="1">
      <alignment horizontal="center" vertical="center"/>
    </xf>
    <xf numFmtId="2" fontId="3" fillId="0" borderId="12" xfId="0" applyNumberFormat="1" applyFont="1" applyFill="1" applyBorder="1" applyAlignment="1">
      <alignment horizontal="center" vertical="center"/>
    </xf>
    <xf numFmtId="2" fontId="3" fillId="0" borderId="12" xfId="1" applyNumberFormat="1" applyFont="1" applyFill="1" applyBorder="1" applyAlignment="1">
      <alignment horizontal="center" vertical="center"/>
    </xf>
    <xf numFmtId="2" fontId="3" fillId="0" borderId="13" xfId="0" applyNumberFormat="1" applyFont="1" applyFill="1" applyBorder="1" applyAlignment="1">
      <alignment horizontal="center" vertical="center"/>
    </xf>
    <xf numFmtId="2" fontId="3" fillId="0" borderId="13" xfId="1" applyNumberFormat="1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>
      <alignment horizontal="center" vertical="center"/>
    </xf>
    <xf numFmtId="2" fontId="3" fillId="0" borderId="11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vertical="center" wrapText="1"/>
    </xf>
    <xf numFmtId="37" fontId="3" fillId="0" borderId="8" xfId="0" applyNumberFormat="1" applyFont="1" applyFill="1" applyBorder="1" applyAlignment="1" applyProtection="1">
      <alignment horizontal="left" vertical="center"/>
    </xf>
    <xf numFmtId="37" fontId="3" fillId="0" borderId="15" xfId="0" applyNumberFormat="1" applyFont="1" applyFill="1" applyBorder="1" applyAlignment="1" applyProtection="1">
      <alignment horizontal="left" vertical="center"/>
    </xf>
    <xf numFmtId="164" fontId="3" fillId="0" borderId="12" xfId="0" applyNumberFormat="1" applyFont="1" applyFill="1" applyBorder="1" applyAlignment="1">
      <alignment horizontal="center" vertical="center"/>
    </xf>
    <xf numFmtId="37" fontId="7" fillId="0" borderId="12" xfId="0" applyNumberFormat="1" applyFont="1" applyFill="1" applyBorder="1" applyAlignment="1" applyProtection="1">
      <alignment horizontal="left" vertical="center" wrapText="1"/>
    </xf>
    <xf numFmtId="0" fontId="8" fillId="0" borderId="12" xfId="0" applyFont="1" applyBorder="1" applyAlignment="1">
      <alignment vertical="center" wrapText="1"/>
    </xf>
    <xf numFmtId="37" fontId="7" fillId="0" borderId="11" xfId="0" applyNumberFormat="1" applyFont="1" applyFill="1" applyBorder="1" applyAlignment="1" applyProtection="1">
      <alignment horizontal="left" vertical="center" wrapText="1"/>
    </xf>
    <xf numFmtId="0" fontId="7" fillId="0" borderId="11" xfId="0" applyFont="1" applyFill="1" applyBorder="1" applyAlignment="1">
      <alignment vertical="center" wrapText="1"/>
    </xf>
    <xf numFmtId="37" fontId="7" fillId="0" borderId="12" xfId="0" applyNumberFormat="1" applyFont="1" applyFill="1" applyBorder="1" applyAlignment="1" applyProtection="1">
      <alignment horizontal="left" vertical="center"/>
    </xf>
    <xf numFmtId="37" fontId="7" fillId="0" borderId="5" xfId="0" applyNumberFormat="1" applyFont="1" applyFill="1" applyBorder="1" applyAlignment="1" applyProtection="1">
      <alignment horizontal="left" vertical="center" wrapText="1"/>
    </xf>
    <xf numFmtId="37" fontId="7" fillId="0" borderId="5" xfId="0" applyNumberFormat="1" applyFont="1" applyFill="1" applyBorder="1" applyAlignment="1" applyProtection="1">
      <alignment horizontal="left" vertical="center"/>
    </xf>
    <xf numFmtId="0" fontId="3" fillId="0" borderId="9" xfId="0" applyFont="1" applyFill="1" applyBorder="1" applyAlignment="1">
      <alignment horizontal="center" vertical="center" wrapText="1"/>
    </xf>
    <xf numFmtId="37" fontId="3" fillId="0" borderId="3" xfId="0" applyNumberFormat="1" applyFont="1" applyFill="1" applyBorder="1" applyAlignment="1" applyProtection="1">
      <alignment horizontal="right" vertical="center" wrapText="1"/>
    </xf>
    <xf numFmtId="3" fontId="3" fillId="0" borderId="3" xfId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" fontId="3" fillId="0" borderId="3" xfId="1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70" fontId="3" fillId="0" borderId="3" xfId="1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9" fontId="3" fillId="0" borderId="4" xfId="2" applyNumberFormat="1" applyFont="1" applyFill="1" applyBorder="1" applyAlignment="1">
      <alignment horizontal="center" vertical="center"/>
    </xf>
    <xf numFmtId="37" fontId="2" fillId="0" borderId="4" xfId="0" applyNumberFormat="1" applyFont="1" applyFill="1" applyBorder="1" applyAlignment="1" applyProtection="1">
      <alignment horizontal="right" vertical="center" wrapText="1"/>
    </xf>
    <xf numFmtId="0" fontId="2" fillId="0" borderId="11" xfId="0" applyFont="1" applyFill="1" applyBorder="1" applyAlignment="1">
      <alignment horizontal="center" vertical="center" wrapText="1"/>
    </xf>
    <xf numFmtId="1" fontId="2" fillId="0" borderId="11" xfId="1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170" fontId="2" fillId="0" borderId="11" xfId="1" applyNumberFormat="1" applyFont="1" applyFill="1" applyBorder="1" applyAlignment="1">
      <alignment horizontal="center" vertical="center"/>
    </xf>
    <xf numFmtId="165" fontId="2" fillId="0" borderId="13" xfId="0" applyNumberFormat="1" applyFont="1" applyFill="1" applyBorder="1" applyAlignment="1">
      <alignment horizontal="center" vertical="center"/>
    </xf>
    <xf numFmtId="169" fontId="2" fillId="0" borderId="11" xfId="2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37" fontId="2" fillId="0" borderId="10" xfId="0" applyNumberFormat="1" applyFont="1" applyFill="1" applyBorder="1" applyAlignment="1" applyProtection="1">
      <alignment horizontal="right" vertical="center" wrapText="1"/>
    </xf>
    <xf numFmtId="0" fontId="2" fillId="0" borderId="8" xfId="0" applyFont="1" applyFill="1" applyBorder="1" applyAlignment="1">
      <alignment horizontal="center" vertical="center"/>
    </xf>
    <xf numFmtId="1" fontId="2" fillId="0" borderId="13" xfId="1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69" fontId="2" fillId="0" borderId="13" xfId="2" applyNumberFormat="1" applyFont="1" applyFill="1" applyBorder="1" applyAlignment="1">
      <alignment horizontal="center" vertical="center"/>
    </xf>
    <xf numFmtId="37" fontId="2" fillId="2" borderId="8" xfId="0" applyNumberFormat="1" applyFont="1" applyFill="1" applyBorder="1" applyAlignment="1" applyProtection="1">
      <alignment vertical="center"/>
    </xf>
    <xf numFmtId="1" fontId="3" fillId="2" borderId="8" xfId="1" applyNumberFormat="1" applyFont="1" applyFill="1" applyBorder="1" applyAlignment="1">
      <alignment horizontal="center" vertical="center"/>
    </xf>
    <xf numFmtId="4" fontId="3" fillId="2" borderId="8" xfId="1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6" fontId="3" fillId="2" borderId="8" xfId="1" applyNumberFormat="1" applyFont="1" applyFill="1" applyBorder="1" applyAlignment="1">
      <alignment horizontal="center" vertical="center"/>
    </xf>
    <xf numFmtId="37" fontId="3" fillId="0" borderId="7" xfId="0" applyNumberFormat="1" applyFont="1" applyFill="1" applyBorder="1" applyAlignment="1" applyProtection="1">
      <alignment horizontal="left" vertical="center"/>
    </xf>
    <xf numFmtId="37" fontId="7" fillId="0" borderId="11" xfId="0" applyNumberFormat="1" applyFont="1" applyFill="1" applyBorder="1" applyAlignment="1" applyProtection="1">
      <alignment horizontal="left" vertical="center"/>
    </xf>
    <xf numFmtId="4" fontId="3" fillId="0" borderId="11" xfId="1" applyNumberFormat="1" applyFont="1" applyFill="1" applyBorder="1" applyAlignment="1">
      <alignment horizontal="center" vertical="center"/>
    </xf>
    <xf numFmtId="3" fontId="2" fillId="0" borderId="3" xfId="1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" fontId="2" fillId="0" borderId="3" xfId="1" applyNumberFormat="1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7" fillId="0" borderId="8" xfId="0" applyFont="1" applyFill="1" applyBorder="1" applyAlignment="1">
      <alignment vertical="center" wrapText="1"/>
    </xf>
    <xf numFmtId="37" fontId="7" fillId="0" borderId="8" xfId="0" applyNumberFormat="1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37" fontId="7" fillId="0" borderId="8" xfId="0" applyNumberFormat="1" applyFont="1" applyFill="1" applyBorder="1" applyAlignment="1" applyProtection="1">
      <alignment horizontal="left" vertical="center"/>
    </xf>
    <xf numFmtId="0" fontId="2" fillId="2" borderId="8" xfId="0" applyFont="1" applyFill="1" applyBorder="1" applyAlignment="1">
      <alignment horizontal="center" vertical="center" wrapText="1"/>
    </xf>
    <xf numFmtId="3" fontId="3" fillId="2" borderId="8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37" fontId="2" fillId="0" borderId="8" xfId="0" applyNumberFormat="1" applyFont="1" applyFill="1" applyBorder="1" applyAlignment="1" applyProtection="1">
      <alignment horizontal="right" vertical="center" wrapText="1"/>
    </xf>
    <xf numFmtId="170" fontId="2" fillId="0" borderId="8" xfId="1" applyNumberFormat="1" applyFont="1" applyFill="1" applyBorder="1" applyAlignment="1">
      <alignment horizontal="center" vertical="center"/>
    </xf>
    <xf numFmtId="165" fontId="2" fillId="0" borderId="8" xfId="0" applyNumberFormat="1" applyFont="1" applyFill="1" applyBorder="1" applyAlignment="1">
      <alignment horizontal="center" vertical="center"/>
    </xf>
    <xf numFmtId="169" fontId="2" fillId="0" borderId="8" xfId="2" applyNumberFormat="1" applyFont="1" applyFill="1" applyBorder="1" applyAlignment="1">
      <alignment horizontal="center" vertical="center"/>
    </xf>
    <xf numFmtId="37" fontId="3" fillId="0" borderId="8" xfId="0" applyNumberFormat="1" applyFont="1" applyFill="1" applyBorder="1" applyAlignment="1" applyProtection="1">
      <alignment horizontal="right" vertical="center" wrapText="1"/>
    </xf>
    <xf numFmtId="170" fontId="3" fillId="0" borderId="8" xfId="1" applyNumberFormat="1" applyFont="1" applyFill="1" applyBorder="1" applyAlignment="1">
      <alignment horizontal="center" vertical="center"/>
    </xf>
    <xf numFmtId="169" fontId="3" fillId="0" borderId="8" xfId="2" applyNumberFormat="1" applyFont="1" applyFill="1" applyBorder="1" applyAlignment="1">
      <alignment horizontal="center" vertical="center"/>
    </xf>
    <xf numFmtId="0" fontId="6" fillId="2" borderId="8" xfId="0" applyFont="1" applyFill="1" applyBorder="1"/>
    <xf numFmtId="0" fontId="3" fillId="2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167" fontId="3" fillId="0" borderId="8" xfId="0" applyNumberFormat="1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1" fontId="2" fillId="0" borderId="13" xfId="1" applyNumberFormat="1" applyFont="1" applyFill="1" applyBorder="1" applyAlignment="1">
      <alignment horizontal="right" vertical="center"/>
    </xf>
    <xf numFmtId="37" fontId="2" fillId="0" borderId="7" xfId="0" applyNumberFormat="1" applyFont="1" applyFill="1" applyBorder="1" applyAlignment="1" applyProtection="1">
      <alignment horizontal="right" vertical="center"/>
    </xf>
    <xf numFmtId="0" fontId="2" fillId="0" borderId="10" xfId="0" applyFont="1" applyFill="1" applyBorder="1" applyAlignment="1">
      <alignment horizontal="right" vertical="center" wrapText="1"/>
    </xf>
    <xf numFmtId="2" fontId="2" fillId="0" borderId="13" xfId="1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center" vertical="center"/>
    </xf>
    <xf numFmtId="2" fontId="2" fillId="0" borderId="8" xfId="1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3" fontId="9" fillId="0" borderId="8" xfId="1" applyNumberFormat="1" applyFont="1" applyFill="1" applyBorder="1" applyAlignment="1">
      <alignment horizontal="center" vertical="center"/>
    </xf>
    <xf numFmtId="8" fontId="3" fillId="0" borderId="8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wrapText="1"/>
    </xf>
    <xf numFmtId="0" fontId="5" fillId="0" borderId="8" xfId="0" applyFont="1" applyFill="1" applyBorder="1" applyAlignment="1">
      <alignment vertical="center"/>
    </xf>
    <xf numFmtId="164" fontId="5" fillId="0" borderId="8" xfId="0" applyNumberFormat="1" applyFont="1" applyFill="1" applyBorder="1" applyAlignment="1">
      <alignment horizontal="center" vertical="center"/>
    </xf>
    <xf numFmtId="170" fontId="2" fillId="2" borderId="8" xfId="1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2" fontId="2" fillId="2" borderId="8" xfId="1" applyNumberFormat="1" applyFont="1" applyFill="1" applyBorder="1" applyAlignment="1">
      <alignment horizontal="center" vertical="center"/>
    </xf>
    <xf numFmtId="165" fontId="2" fillId="2" borderId="8" xfId="0" applyNumberFormat="1" applyFont="1" applyFill="1" applyBorder="1" applyAlignment="1">
      <alignment horizontal="center" vertical="center"/>
    </xf>
    <xf numFmtId="169" fontId="2" fillId="2" borderId="8" xfId="2" applyNumberFormat="1" applyFont="1" applyFill="1" applyBorder="1" applyAlignment="1">
      <alignment horizontal="center" vertical="center"/>
    </xf>
    <xf numFmtId="37" fontId="2" fillId="0" borderId="9" xfId="0" applyNumberFormat="1" applyFont="1" applyFill="1" applyBorder="1" applyAlignment="1" applyProtection="1">
      <alignment horizontal="left" vertical="center"/>
    </xf>
    <xf numFmtId="37" fontId="2" fillId="0" borderId="14" xfId="0" applyNumberFormat="1" applyFont="1" applyFill="1" applyBorder="1" applyAlignment="1" applyProtection="1">
      <alignment horizontal="left" vertical="center"/>
    </xf>
    <xf numFmtId="37" fontId="2" fillId="2" borderId="9" xfId="0" applyNumberFormat="1" applyFont="1" applyFill="1" applyBorder="1" applyAlignment="1" applyProtection="1">
      <alignment vertical="center"/>
    </xf>
    <xf numFmtId="37" fontId="2" fillId="2" borderId="14" xfId="0" applyNumberFormat="1" applyFont="1" applyFill="1" applyBorder="1" applyAlignment="1" applyProtection="1">
      <alignment vertical="center"/>
    </xf>
    <xf numFmtId="0" fontId="2" fillId="4" borderId="8" xfId="0" applyFont="1" applyFill="1" applyBorder="1" applyAlignment="1">
      <alignment horizontal="center" vertical="center" wrapText="1"/>
    </xf>
    <xf numFmtId="37" fontId="2" fillId="4" borderId="4" xfId="0" applyNumberFormat="1" applyFont="1" applyFill="1" applyBorder="1" applyAlignment="1" applyProtection="1">
      <alignment horizontal="right" vertical="center" wrapText="1"/>
    </xf>
    <xf numFmtId="0" fontId="2" fillId="4" borderId="11" xfId="0" applyFont="1" applyFill="1" applyBorder="1" applyAlignment="1">
      <alignment horizontal="center" vertical="center" wrapText="1"/>
    </xf>
    <xf numFmtId="170" fontId="2" fillId="4" borderId="8" xfId="1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165" fontId="2" fillId="4" borderId="1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0" fontId="3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2" fontId="3" fillId="0" borderId="8" xfId="1" applyNumberFormat="1" applyFont="1" applyFill="1" applyBorder="1" applyAlignment="1">
      <alignment horizontal="right" vertical="center"/>
    </xf>
    <xf numFmtId="166" fontId="3" fillId="0" borderId="8" xfId="1" applyNumberFormat="1" applyFont="1" applyFill="1" applyBorder="1" applyAlignment="1">
      <alignment horizontal="right" vertical="center"/>
    </xf>
    <xf numFmtId="3" fontId="3" fillId="0" borderId="8" xfId="1" applyNumberFormat="1" applyFont="1" applyFill="1" applyBorder="1" applyAlignment="1">
      <alignment horizontal="right" vertical="center"/>
    </xf>
    <xf numFmtId="1" fontId="3" fillId="0" borderId="8" xfId="1" applyNumberFormat="1" applyFont="1" applyFill="1" applyBorder="1" applyAlignment="1">
      <alignment horizontal="right" vertical="center"/>
    </xf>
    <xf numFmtId="2" fontId="3" fillId="0" borderId="8" xfId="0" applyNumberFormat="1" applyFont="1" applyFill="1" applyBorder="1" applyAlignment="1">
      <alignment horizontal="right" vertical="center"/>
    </xf>
    <xf numFmtId="1" fontId="3" fillId="0" borderId="13" xfId="1" applyNumberFormat="1" applyFont="1" applyFill="1" applyBorder="1" applyAlignment="1">
      <alignment horizontal="right" vertical="center"/>
    </xf>
    <xf numFmtId="165" fontId="3" fillId="0" borderId="13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165" fontId="2" fillId="0" borderId="13" xfId="0" applyNumberFormat="1" applyFont="1" applyFill="1" applyBorder="1" applyAlignment="1">
      <alignment horizontal="right" vertical="center"/>
    </xf>
    <xf numFmtId="169" fontId="2" fillId="0" borderId="13" xfId="2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67" fontId="3" fillId="0" borderId="11" xfId="0" applyNumberFormat="1" applyFont="1" applyFill="1" applyBorder="1" applyAlignment="1">
      <alignment horizontal="center" vertical="center" wrapText="1"/>
    </xf>
    <xf numFmtId="167" fontId="3" fillId="0" borderId="12" xfId="0" applyNumberFormat="1" applyFont="1" applyFill="1" applyBorder="1" applyAlignment="1">
      <alignment horizontal="center" vertical="center" wrapText="1"/>
    </xf>
    <xf numFmtId="167" fontId="3" fillId="0" borderId="13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37" fontId="2" fillId="2" borderId="9" xfId="0" applyNumberFormat="1" applyFont="1" applyFill="1" applyBorder="1" applyAlignment="1" applyProtection="1">
      <alignment horizontal="left" vertical="center"/>
    </xf>
    <xf numFmtId="37" fontId="2" fillId="2" borderId="14" xfId="0" applyNumberFormat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7" fontId="2" fillId="2" borderId="9" xfId="0" applyNumberFormat="1" applyFont="1" applyFill="1" applyBorder="1" applyAlignment="1" applyProtection="1">
      <alignment horizontal="left" vertical="center" wrapText="1"/>
    </xf>
    <xf numFmtId="37" fontId="2" fillId="2" borderId="14" xfId="0" applyNumberFormat="1" applyFont="1" applyFill="1" applyBorder="1" applyAlignment="1" applyProtection="1">
      <alignment horizontal="left" vertical="center" wrapText="1"/>
    </xf>
    <xf numFmtId="0" fontId="2" fillId="2" borderId="9" xfId="0" applyNumberFormat="1" applyFont="1" applyFill="1" applyBorder="1" applyAlignment="1">
      <alignment vertical="center" wrapText="1"/>
    </xf>
    <xf numFmtId="0" fontId="2" fillId="2" borderId="14" xfId="0" applyNumberFormat="1" applyFont="1" applyFill="1" applyBorder="1" applyAlignment="1">
      <alignment vertical="center" wrapText="1"/>
    </xf>
    <xf numFmtId="0" fontId="2" fillId="2" borderId="10" xfId="0" applyNumberFormat="1" applyFont="1" applyFill="1" applyBorder="1" applyAlignment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FAD3-EECD-436E-9456-2DE6D0593E2B}">
  <sheetPr>
    <pageSetUpPr fitToPage="1"/>
  </sheetPr>
  <dimension ref="A1:N68"/>
  <sheetViews>
    <sheetView tabSelected="1" zoomScaleNormal="100" workbookViewId="0">
      <selection activeCell="K40" sqref="K40"/>
    </sheetView>
  </sheetViews>
  <sheetFormatPr defaultRowHeight="14.5" x14ac:dyDescent="0.35"/>
  <cols>
    <col min="1" max="1" width="16.54296875" style="31" customWidth="1"/>
    <col min="2" max="2" width="40.453125" customWidth="1"/>
    <col min="3" max="3" width="13.81640625" style="61" customWidth="1"/>
    <col min="4" max="4" width="12" customWidth="1"/>
    <col min="5" max="5" width="7.453125" bestFit="1" customWidth="1"/>
    <col min="6" max="6" width="11.453125" customWidth="1"/>
    <col min="7" max="7" width="10.26953125" customWidth="1"/>
    <col min="8" max="8" width="9.453125" bestFit="1" customWidth="1"/>
    <col min="9" max="9" width="7.1796875" bestFit="1" customWidth="1"/>
    <col min="10" max="10" width="12.1796875" bestFit="1" customWidth="1"/>
    <col min="11" max="11" width="9" customWidth="1"/>
  </cols>
  <sheetData>
    <row r="1" spans="1:14" x14ac:dyDescent="0.35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4" x14ac:dyDescent="0.35">
      <c r="A2" s="212" t="s">
        <v>1</v>
      </c>
      <c r="B2" s="212"/>
      <c r="C2" s="212"/>
      <c r="D2" s="212"/>
      <c r="E2" s="212"/>
      <c r="F2" s="212"/>
      <c r="G2" s="212"/>
      <c r="H2" s="212"/>
      <c r="I2" s="212"/>
      <c r="J2" s="212"/>
    </row>
    <row r="3" spans="1:14" ht="62.5" x14ac:dyDescent="0.35">
      <c r="A3" s="94" t="s">
        <v>2</v>
      </c>
      <c r="B3" s="80" t="s">
        <v>3</v>
      </c>
      <c r="C3" s="79" t="s">
        <v>4</v>
      </c>
      <c r="D3" s="79" t="s">
        <v>5</v>
      </c>
      <c r="E3" s="79" t="s">
        <v>6</v>
      </c>
      <c r="F3" s="79" t="s">
        <v>7</v>
      </c>
      <c r="G3" s="81" t="s">
        <v>8</v>
      </c>
      <c r="H3" s="79" t="s">
        <v>9</v>
      </c>
      <c r="I3" s="79" t="s">
        <v>10</v>
      </c>
      <c r="J3" s="79" t="s">
        <v>11</v>
      </c>
    </row>
    <row r="4" spans="1:14" x14ac:dyDescent="0.35">
      <c r="A4" s="95" t="s">
        <v>12</v>
      </c>
      <c r="B4" s="77" t="s">
        <v>13</v>
      </c>
      <c r="C4" s="77" t="s">
        <v>14</v>
      </c>
      <c r="D4" s="77" t="s">
        <v>15</v>
      </c>
      <c r="E4" s="77" t="s">
        <v>16</v>
      </c>
      <c r="F4" s="77" t="s">
        <v>17</v>
      </c>
      <c r="G4" s="78" t="s">
        <v>18</v>
      </c>
      <c r="H4" s="77" t="s">
        <v>19</v>
      </c>
      <c r="I4" s="77" t="s">
        <v>20</v>
      </c>
      <c r="J4" s="77" t="s">
        <v>21</v>
      </c>
    </row>
    <row r="5" spans="1:14" x14ac:dyDescent="0.35">
      <c r="A5" s="96"/>
      <c r="B5" s="82" t="s">
        <v>22</v>
      </c>
      <c r="C5" s="83"/>
      <c r="D5" s="84"/>
      <c r="E5" s="85"/>
      <c r="F5" s="84"/>
      <c r="G5" s="86"/>
      <c r="H5" s="84"/>
      <c r="I5" s="85"/>
      <c r="J5" s="87"/>
    </row>
    <row r="6" spans="1:14" s="61" customFormat="1" ht="26.5" x14ac:dyDescent="0.35">
      <c r="A6" s="12" t="s">
        <v>23</v>
      </c>
      <c r="B6" s="171" t="s">
        <v>24</v>
      </c>
      <c r="C6" s="172" t="s">
        <v>25</v>
      </c>
      <c r="D6" s="4">
        <v>118</v>
      </c>
      <c r="E6" s="5">
        <v>1</v>
      </c>
      <c r="F6" s="4">
        <f>D6*E6</f>
        <v>118</v>
      </c>
      <c r="G6" s="173">
        <v>2</v>
      </c>
      <c r="H6" s="4">
        <f>F6*G6</f>
        <v>236</v>
      </c>
      <c r="I6" s="170">
        <v>35.54</v>
      </c>
      <c r="J6" s="10">
        <f>I6*H6</f>
        <v>8387.44</v>
      </c>
      <c r="K6" s="60"/>
    </row>
    <row r="7" spans="1:14" ht="39" x14ac:dyDescent="0.35">
      <c r="A7" s="12" t="s">
        <v>26</v>
      </c>
      <c r="B7" s="143" t="s">
        <v>27</v>
      </c>
      <c r="C7" s="22" t="s">
        <v>28</v>
      </c>
      <c r="D7" s="4">
        <v>6</v>
      </c>
      <c r="E7" s="5">
        <v>1</v>
      </c>
      <c r="F7" s="4">
        <f t="shared" ref="F7:F18" si="0">D7*E7</f>
        <v>6</v>
      </c>
      <c r="G7" s="28">
        <v>0.16</v>
      </c>
      <c r="H7" s="4">
        <f t="shared" ref="H7:H18" si="1">F7*G7</f>
        <v>0.96</v>
      </c>
      <c r="I7" s="170">
        <v>35.54</v>
      </c>
      <c r="J7" s="10">
        <f t="shared" ref="J7:J18" si="2">I7*H7</f>
        <v>34.118400000000001</v>
      </c>
    </row>
    <row r="8" spans="1:14" ht="108.65" customHeight="1" x14ac:dyDescent="0.35">
      <c r="A8" s="12" t="s">
        <v>29</v>
      </c>
      <c r="B8" s="144" t="s">
        <v>30</v>
      </c>
      <c r="C8" s="12" t="s">
        <v>28</v>
      </c>
      <c r="D8" s="4">
        <v>118</v>
      </c>
      <c r="E8" s="5">
        <v>1</v>
      </c>
      <c r="F8" s="4">
        <f t="shared" si="0"/>
        <v>118</v>
      </c>
      <c r="G8" s="28">
        <v>8</v>
      </c>
      <c r="H8" s="4">
        <f t="shared" si="1"/>
        <v>944</v>
      </c>
      <c r="I8" s="170">
        <v>35.54</v>
      </c>
      <c r="J8" s="10">
        <f t="shared" si="2"/>
        <v>33549.760000000002</v>
      </c>
    </row>
    <row r="9" spans="1:14" ht="37" customHeight="1" x14ac:dyDescent="0.35">
      <c r="A9" s="12" t="s">
        <v>31</v>
      </c>
      <c r="B9" s="161" t="s">
        <v>32</v>
      </c>
      <c r="C9" s="12" t="s">
        <v>33</v>
      </c>
      <c r="D9" s="4">
        <v>1458</v>
      </c>
      <c r="E9" s="5">
        <v>2</v>
      </c>
      <c r="F9" s="4">
        <f t="shared" si="0"/>
        <v>2916</v>
      </c>
      <c r="G9" s="28">
        <v>1</v>
      </c>
      <c r="H9" s="4">
        <f t="shared" si="1"/>
        <v>2916</v>
      </c>
      <c r="I9" s="170">
        <v>35.54</v>
      </c>
      <c r="J9" s="10">
        <f t="shared" si="2"/>
        <v>103634.64</v>
      </c>
      <c r="L9" s="142"/>
    </row>
    <row r="10" spans="1:14" ht="48.75" customHeight="1" x14ac:dyDescent="0.35">
      <c r="A10" s="12" t="s">
        <v>34</v>
      </c>
      <c r="B10" s="144" t="s">
        <v>35</v>
      </c>
      <c r="C10" s="12" t="s">
        <v>33</v>
      </c>
      <c r="D10" s="4">
        <v>625</v>
      </c>
      <c r="E10" s="5">
        <v>2</v>
      </c>
      <c r="F10" s="4">
        <f t="shared" si="0"/>
        <v>1250</v>
      </c>
      <c r="G10" s="28">
        <v>0.5</v>
      </c>
      <c r="H10" s="4">
        <f t="shared" si="1"/>
        <v>625</v>
      </c>
      <c r="I10" s="170">
        <v>35.54</v>
      </c>
      <c r="J10" s="10">
        <f t="shared" si="2"/>
        <v>22212.5</v>
      </c>
    </row>
    <row r="11" spans="1:14" ht="45.65" customHeight="1" x14ac:dyDescent="0.35">
      <c r="A11" s="145">
        <v>1944.663</v>
      </c>
      <c r="B11" s="144" t="s">
        <v>36</v>
      </c>
      <c r="C11" s="12" t="s">
        <v>37</v>
      </c>
      <c r="D11" s="4">
        <v>625</v>
      </c>
      <c r="E11" s="5">
        <v>1</v>
      </c>
      <c r="F11" s="4">
        <f t="shared" si="0"/>
        <v>625</v>
      </c>
      <c r="G11" s="28">
        <v>1</v>
      </c>
      <c r="H11" s="4">
        <f t="shared" si="1"/>
        <v>625</v>
      </c>
      <c r="I11" s="170">
        <v>35.54</v>
      </c>
      <c r="J11" s="10">
        <f t="shared" si="2"/>
        <v>22212.5</v>
      </c>
    </row>
    <row r="12" spans="1:14" ht="27.65" customHeight="1" x14ac:dyDescent="0.35">
      <c r="A12" s="159">
        <v>1944.665</v>
      </c>
      <c r="B12" s="146" t="s">
        <v>38</v>
      </c>
      <c r="C12" s="12" t="s">
        <v>39</v>
      </c>
      <c r="D12" s="4">
        <v>2083</v>
      </c>
      <c r="E12" s="5">
        <v>1</v>
      </c>
      <c r="F12" s="4">
        <f t="shared" si="0"/>
        <v>2083</v>
      </c>
      <c r="G12" s="28">
        <v>0.5</v>
      </c>
      <c r="H12" s="4">
        <f t="shared" si="1"/>
        <v>1041.5</v>
      </c>
      <c r="I12" s="170">
        <v>35.54</v>
      </c>
      <c r="J12" s="10">
        <f t="shared" si="2"/>
        <v>37014.909999999996</v>
      </c>
      <c r="N12" s="142"/>
    </row>
    <row r="13" spans="1:14" ht="40" customHeight="1" x14ac:dyDescent="0.35">
      <c r="A13" s="159">
        <v>1944.6669999999999</v>
      </c>
      <c r="B13" s="146" t="s">
        <v>40</v>
      </c>
      <c r="C13" s="12" t="s">
        <v>41</v>
      </c>
      <c r="D13" s="4">
        <v>2083</v>
      </c>
      <c r="E13" s="5">
        <v>1</v>
      </c>
      <c r="F13" s="4">
        <f t="shared" si="0"/>
        <v>2083</v>
      </c>
      <c r="G13" s="28">
        <v>0.33</v>
      </c>
      <c r="H13" s="4">
        <f t="shared" si="1"/>
        <v>687.39</v>
      </c>
      <c r="I13" s="170">
        <v>35.54</v>
      </c>
      <c r="J13" s="10">
        <f t="shared" si="2"/>
        <v>24429.8406</v>
      </c>
    </row>
    <row r="14" spans="1:14" ht="52" x14ac:dyDescent="0.35">
      <c r="A14" s="12" t="s">
        <v>42</v>
      </c>
      <c r="B14" s="144" t="s">
        <v>43</v>
      </c>
      <c r="C14" s="12" t="s">
        <v>44</v>
      </c>
      <c r="D14" s="4">
        <v>208</v>
      </c>
      <c r="E14" s="5">
        <v>1</v>
      </c>
      <c r="F14" s="4">
        <f t="shared" si="0"/>
        <v>208</v>
      </c>
      <c r="G14" s="28">
        <v>0.16</v>
      </c>
      <c r="H14" s="4">
        <f t="shared" si="1"/>
        <v>33.28</v>
      </c>
      <c r="I14" s="170">
        <v>35.54</v>
      </c>
      <c r="J14" s="10">
        <f t="shared" si="2"/>
        <v>1182.7711999999999</v>
      </c>
    </row>
    <row r="15" spans="1:14" ht="37.5" customHeight="1" x14ac:dyDescent="0.35">
      <c r="A15" s="12" t="s">
        <v>45</v>
      </c>
      <c r="B15" s="144" t="s">
        <v>46</v>
      </c>
      <c r="C15" s="12" t="s">
        <v>28</v>
      </c>
      <c r="D15" s="4">
        <v>118</v>
      </c>
      <c r="E15" s="5">
        <v>1</v>
      </c>
      <c r="F15" s="4">
        <f t="shared" si="0"/>
        <v>118</v>
      </c>
      <c r="G15" s="28">
        <v>0.16</v>
      </c>
      <c r="H15" s="4">
        <f t="shared" si="1"/>
        <v>18.88</v>
      </c>
      <c r="I15" s="170">
        <v>35.54</v>
      </c>
      <c r="J15" s="10">
        <f t="shared" si="2"/>
        <v>670.99519999999995</v>
      </c>
    </row>
    <row r="16" spans="1:14" ht="26" x14ac:dyDescent="0.35">
      <c r="A16" s="12" t="s">
        <v>47</v>
      </c>
      <c r="B16" s="144" t="s">
        <v>48</v>
      </c>
      <c r="C16" s="12" t="s">
        <v>28</v>
      </c>
      <c r="D16" s="4">
        <v>118</v>
      </c>
      <c r="E16" s="5">
        <v>1</v>
      </c>
      <c r="F16" s="4">
        <f t="shared" si="0"/>
        <v>118</v>
      </c>
      <c r="G16" s="28">
        <v>8</v>
      </c>
      <c r="H16" s="4">
        <f t="shared" si="1"/>
        <v>944</v>
      </c>
      <c r="I16" s="170">
        <v>35.54</v>
      </c>
      <c r="J16" s="10">
        <f t="shared" si="2"/>
        <v>33549.760000000002</v>
      </c>
    </row>
    <row r="17" spans="1:11" ht="39.65" customHeight="1" x14ac:dyDescent="0.35">
      <c r="A17" s="12" t="s">
        <v>49</v>
      </c>
      <c r="B17" s="146" t="s">
        <v>50</v>
      </c>
      <c r="C17" s="12" t="s">
        <v>51</v>
      </c>
      <c r="D17" s="4">
        <v>118</v>
      </c>
      <c r="E17" s="5">
        <v>4</v>
      </c>
      <c r="F17" s="4">
        <f t="shared" si="0"/>
        <v>472</v>
      </c>
      <c r="G17" s="28">
        <v>2</v>
      </c>
      <c r="H17" s="4">
        <f t="shared" si="1"/>
        <v>944</v>
      </c>
      <c r="I17" s="170">
        <v>35.54</v>
      </c>
      <c r="J17" s="10">
        <f t="shared" si="2"/>
        <v>33549.760000000002</v>
      </c>
    </row>
    <row r="18" spans="1:11" ht="26" x14ac:dyDescent="0.35">
      <c r="A18" s="12" t="s">
        <v>52</v>
      </c>
      <c r="B18" s="144" t="s">
        <v>53</v>
      </c>
      <c r="C18" s="12" t="s">
        <v>54</v>
      </c>
      <c r="D18" s="4">
        <v>24</v>
      </c>
      <c r="E18" s="5">
        <v>1</v>
      </c>
      <c r="F18" s="4">
        <f t="shared" si="0"/>
        <v>24</v>
      </c>
      <c r="G18" s="28">
        <v>0.5</v>
      </c>
      <c r="H18" s="4">
        <f t="shared" si="1"/>
        <v>12</v>
      </c>
      <c r="I18" s="170">
        <v>35.54</v>
      </c>
      <c r="J18" s="10">
        <f t="shared" si="2"/>
        <v>426.48</v>
      </c>
    </row>
    <row r="19" spans="1:11" x14ac:dyDescent="0.35">
      <c r="A19" s="160"/>
      <c r="B19" s="144"/>
      <c r="C19" s="12"/>
      <c r="D19" s="4"/>
      <c r="E19" s="5"/>
      <c r="F19" s="6"/>
      <c r="G19" s="28"/>
      <c r="H19" s="6"/>
      <c r="I19" s="170"/>
      <c r="J19" s="10"/>
    </row>
    <row r="20" spans="1:11" x14ac:dyDescent="0.35">
      <c r="A20" s="3"/>
      <c r="B20" s="150" t="s">
        <v>55</v>
      </c>
      <c r="C20" s="123"/>
      <c r="D20" s="151"/>
      <c r="E20" s="125"/>
      <c r="F20" s="151">
        <f>SUM(F6:F19)</f>
        <v>10139</v>
      </c>
      <c r="G20" s="167">
        <f>SUM(G6:G19)</f>
        <v>24.310000000000002</v>
      </c>
      <c r="H20" s="151">
        <f>SUM(H6:H19)</f>
        <v>9028.01</v>
      </c>
      <c r="I20" s="152"/>
      <c r="J20" s="153">
        <f>SUM(J6:J19)</f>
        <v>320855.4754</v>
      </c>
    </row>
    <row r="21" spans="1:11" x14ac:dyDescent="0.35">
      <c r="A21" s="3"/>
      <c r="B21" s="150"/>
      <c r="C21" s="123"/>
      <c r="D21" s="151"/>
      <c r="E21" s="125"/>
      <c r="F21" s="151"/>
      <c r="G21" s="167"/>
      <c r="H21" s="151"/>
      <c r="I21" s="152"/>
      <c r="J21" s="153"/>
    </row>
    <row r="22" spans="1:11" x14ac:dyDescent="0.35">
      <c r="A22" s="158"/>
      <c r="B22" s="181" t="s">
        <v>56</v>
      </c>
      <c r="C22" s="182"/>
      <c r="D22" s="174"/>
      <c r="E22" s="175"/>
      <c r="F22" s="174"/>
      <c r="G22" s="176"/>
      <c r="H22" s="174"/>
      <c r="I22" s="177"/>
      <c r="J22" s="178"/>
    </row>
    <row r="23" spans="1:11" x14ac:dyDescent="0.35">
      <c r="A23" s="3"/>
      <c r="B23" s="179"/>
      <c r="C23" s="180"/>
      <c r="D23" s="151"/>
      <c r="E23" s="125"/>
      <c r="F23" s="151"/>
      <c r="G23" s="167"/>
      <c r="H23" s="151"/>
      <c r="I23" s="152"/>
      <c r="J23" s="153"/>
    </row>
    <row r="24" spans="1:11" ht="37.5" x14ac:dyDescent="0.35">
      <c r="A24" s="145" t="s">
        <v>57</v>
      </c>
      <c r="B24" s="144" t="s">
        <v>58</v>
      </c>
      <c r="C24" s="12" t="s">
        <v>59</v>
      </c>
      <c r="D24" s="199">
        <v>118</v>
      </c>
      <c r="E24" s="200">
        <v>1</v>
      </c>
      <c r="F24" s="199">
        <v>118</v>
      </c>
      <c r="G24" s="201">
        <v>0.5</v>
      </c>
      <c r="H24" s="199">
        <v>59</v>
      </c>
      <c r="I24" s="170">
        <v>35.54</v>
      </c>
      <c r="J24" s="202">
        <f>SUM(H24*I24)</f>
        <v>2096.86</v>
      </c>
    </row>
    <row r="25" spans="1:11" ht="47.5" customHeight="1" x14ac:dyDescent="0.35">
      <c r="A25" s="160" t="s">
        <v>57</v>
      </c>
      <c r="B25" s="144" t="s">
        <v>60</v>
      </c>
      <c r="C25" s="12" t="s">
        <v>61</v>
      </c>
      <c r="D25" s="203">
        <v>2201</v>
      </c>
      <c r="E25" s="200">
        <v>1</v>
      </c>
      <c r="F25" s="204">
        <f>SUM(D25*E25)</f>
        <v>2201</v>
      </c>
      <c r="G25" s="205">
        <v>0.5</v>
      </c>
      <c r="H25" s="204">
        <f>SUM(F25*G25)</f>
        <v>1100.5</v>
      </c>
      <c r="I25" s="170">
        <v>35.54</v>
      </c>
      <c r="J25" s="202">
        <f>SUM(H25*I25)</f>
        <v>39111.769999999997</v>
      </c>
    </row>
    <row r="26" spans="1:11" ht="25" x14ac:dyDescent="0.35">
      <c r="A26" s="160" t="s">
        <v>62</v>
      </c>
      <c r="B26" s="144" t="s">
        <v>63</v>
      </c>
      <c r="C26" s="12" t="s">
        <v>64</v>
      </c>
      <c r="D26" s="203">
        <v>125</v>
      </c>
      <c r="E26" s="200">
        <v>1</v>
      </c>
      <c r="F26" s="204">
        <v>125</v>
      </c>
      <c r="G26" s="205">
        <v>6</v>
      </c>
      <c r="H26" s="204">
        <v>750</v>
      </c>
      <c r="I26" s="170">
        <v>35.54</v>
      </c>
      <c r="J26" s="202">
        <v>21368</v>
      </c>
    </row>
    <row r="27" spans="1:11" x14ac:dyDescent="0.35">
      <c r="A27" s="160"/>
      <c r="B27" s="146"/>
      <c r="C27" s="12"/>
      <c r="D27" s="4"/>
      <c r="E27" s="5"/>
      <c r="F27" s="6"/>
      <c r="G27" s="28"/>
      <c r="H27" s="6"/>
      <c r="I27" s="170"/>
      <c r="J27" s="10"/>
    </row>
    <row r="28" spans="1:11" x14ac:dyDescent="0.35">
      <c r="A28" s="3"/>
      <c r="B28" s="150" t="s">
        <v>70</v>
      </c>
      <c r="C28" s="123"/>
      <c r="D28" s="151"/>
      <c r="E28" s="125"/>
      <c r="F28" s="151">
        <f>SUM(F24:F27)</f>
        <v>2444</v>
      </c>
      <c r="G28" s="151">
        <f>SUM(G24:G27)</f>
        <v>7</v>
      </c>
      <c r="H28" s="151">
        <f>SUM(H24:H27)</f>
        <v>1909.5</v>
      </c>
      <c r="I28" s="152"/>
      <c r="J28" s="151">
        <f>SUM(J24:J27)</f>
        <v>62576.63</v>
      </c>
    </row>
    <row r="29" spans="1:11" x14ac:dyDescent="0.35">
      <c r="A29" s="3"/>
      <c r="B29" s="154"/>
      <c r="C29" s="3"/>
      <c r="D29" s="4"/>
      <c r="E29" s="5"/>
      <c r="F29" s="6"/>
      <c r="G29" s="28"/>
      <c r="H29" s="155"/>
      <c r="I29" s="9"/>
      <c r="J29" s="156"/>
    </row>
    <row r="30" spans="1:11" x14ac:dyDescent="0.35">
      <c r="A30" s="147"/>
      <c r="B30" s="157" t="s">
        <v>71</v>
      </c>
      <c r="C30" s="158"/>
      <c r="D30" s="148"/>
      <c r="E30" s="149"/>
      <c r="F30" s="130"/>
      <c r="G30" s="168"/>
      <c r="H30" s="130"/>
      <c r="I30" s="132"/>
      <c r="J30" s="133"/>
    </row>
    <row r="31" spans="1:11" s="61" customFormat="1" x14ac:dyDescent="0.35">
      <c r="A31" s="12" t="s">
        <v>72</v>
      </c>
      <c r="B31" s="144" t="s">
        <v>73</v>
      </c>
      <c r="C31" s="12" t="s">
        <v>74</v>
      </c>
      <c r="D31" s="203">
        <v>118</v>
      </c>
      <c r="E31" s="200">
        <v>1</v>
      </c>
      <c r="F31" s="204">
        <f>SUM(D31*E31)</f>
        <v>118</v>
      </c>
      <c r="G31" s="205">
        <v>0.5</v>
      </c>
      <c r="H31" s="204">
        <f>SUM(F31*G31)</f>
        <v>59</v>
      </c>
      <c r="I31" s="170">
        <v>35.54</v>
      </c>
      <c r="J31" s="202">
        <f>SUM(H31*I31)</f>
        <v>2096.86</v>
      </c>
      <c r="K31" s="60"/>
    </row>
    <row r="32" spans="1:11" x14ac:dyDescent="0.35">
      <c r="A32" s="3"/>
      <c r="B32" s="36"/>
      <c r="C32" s="3"/>
      <c r="D32" s="203"/>
      <c r="E32" s="200"/>
      <c r="F32" s="206"/>
      <c r="G32" s="205"/>
      <c r="H32" s="204"/>
      <c r="I32" s="207"/>
      <c r="J32" s="202"/>
      <c r="K32" s="30"/>
    </row>
    <row r="33" spans="1:11" x14ac:dyDescent="0.35">
      <c r="A33" s="123"/>
      <c r="B33" s="124" t="s">
        <v>75</v>
      </c>
      <c r="C33" s="123"/>
      <c r="D33" s="162"/>
      <c r="E33" s="208"/>
      <c r="F33" s="162">
        <f>F31</f>
        <v>118</v>
      </c>
      <c r="G33" s="165">
        <f>G31</f>
        <v>0.5</v>
      </c>
      <c r="H33" s="162">
        <f>H31</f>
        <v>59</v>
      </c>
      <c r="I33" s="209"/>
      <c r="J33" s="210">
        <f>J31</f>
        <v>2096.86</v>
      </c>
      <c r="K33" s="30"/>
    </row>
    <row r="34" spans="1:11" x14ac:dyDescent="0.35">
      <c r="A34" s="123"/>
      <c r="B34" s="116"/>
      <c r="C34" s="117"/>
      <c r="D34" s="169"/>
      <c r="E34" s="68"/>
      <c r="F34" s="126"/>
      <c r="G34" s="166"/>
      <c r="H34" s="25"/>
      <c r="I34" s="121"/>
      <c r="J34" s="126"/>
      <c r="K34" s="30"/>
    </row>
    <row r="35" spans="1:11" x14ac:dyDescent="0.35">
      <c r="A35" s="183"/>
      <c r="B35" s="184" t="s">
        <v>76</v>
      </c>
      <c r="C35" s="185"/>
      <c r="D35" s="186">
        <f>D9+D10</f>
        <v>2083</v>
      </c>
      <c r="E35" s="187"/>
      <c r="F35" s="186">
        <f>F20+F28+F33</f>
        <v>12701</v>
      </c>
      <c r="G35" s="186">
        <f>G20+G28+G33</f>
        <v>31.810000000000002</v>
      </c>
      <c r="H35" s="186">
        <f>H20+H28+H33</f>
        <v>10996.51</v>
      </c>
      <c r="I35" s="188"/>
      <c r="J35" s="186">
        <f>J20+J28+J33</f>
        <v>385528.96539999999</v>
      </c>
      <c r="K35" s="30"/>
    </row>
    <row r="36" spans="1:11" x14ac:dyDescent="0.35">
      <c r="A36" s="3"/>
      <c r="B36" s="53"/>
      <c r="C36" s="191"/>
      <c r="D36" s="39"/>
      <c r="E36" s="196"/>
      <c r="F36" s="44"/>
      <c r="G36" s="42"/>
      <c r="H36" s="40"/>
      <c r="I36" s="46"/>
      <c r="J36" s="10"/>
      <c r="K36" s="30"/>
    </row>
    <row r="37" spans="1:11" x14ac:dyDescent="0.35">
      <c r="A37" s="54"/>
      <c r="B37" s="181" t="s">
        <v>77</v>
      </c>
      <c r="C37" s="182"/>
      <c r="D37" s="129"/>
      <c r="E37" s="129"/>
      <c r="F37" s="130"/>
      <c r="G37" s="131"/>
      <c r="H37" s="130"/>
      <c r="I37" s="132"/>
      <c r="J37" s="133"/>
    </row>
    <row r="38" spans="1:11" ht="29.15" customHeight="1" x14ac:dyDescent="0.35">
      <c r="A38" s="160" t="s">
        <v>78</v>
      </c>
      <c r="B38" s="146" t="s">
        <v>79</v>
      </c>
      <c r="C38" s="12" t="s">
        <v>80</v>
      </c>
      <c r="D38" s="4">
        <v>118</v>
      </c>
      <c r="E38" s="5">
        <v>16</v>
      </c>
      <c r="F38" s="6">
        <f t="shared" ref="F38:F39" si="3">SUM(D38*E38)</f>
        <v>1888</v>
      </c>
      <c r="G38" s="28">
        <v>0.5</v>
      </c>
      <c r="H38" s="6">
        <f t="shared" ref="H38:H39" si="4">SUM(F38*G38)</f>
        <v>944</v>
      </c>
      <c r="I38" s="170">
        <v>35.54</v>
      </c>
      <c r="J38" s="10">
        <f t="shared" ref="J38:J39" si="5">SUM(H38*I38)</f>
        <v>33549.760000000002</v>
      </c>
    </row>
    <row r="39" spans="1:11" s="62" customFormat="1" ht="30.65" customHeight="1" x14ac:dyDescent="0.35">
      <c r="A39" s="160" t="s">
        <v>81</v>
      </c>
      <c r="B39" s="146" t="s">
        <v>84</v>
      </c>
      <c r="C39" s="12" t="s">
        <v>83</v>
      </c>
      <c r="D39" s="4">
        <v>118</v>
      </c>
      <c r="E39" s="5">
        <v>1</v>
      </c>
      <c r="F39" s="6">
        <f t="shared" si="3"/>
        <v>118</v>
      </c>
      <c r="G39" s="28">
        <v>0.5</v>
      </c>
      <c r="H39" s="6">
        <f t="shared" si="4"/>
        <v>59</v>
      </c>
      <c r="I39" s="170">
        <v>35.54</v>
      </c>
      <c r="J39" s="10">
        <f t="shared" si="5"/>
        <v>2096.86</v>
      </c>
    </row>
    <row r="40" spans="1:11" s="62" customFormat="1" ht="32.5" customHeight="1" x14ac:dyDescent="0.35">
      <c r="A40" s="160" t="s">
        <v>65</v>
      </c>
      <c r="B40" s="146" t="s">
        <v>66</v>
      </c>
      <c r="C40" s="12" t="s">
        <v>154</v>
      </c>
      <c r="D40" s="4">
        <v>118</v>
      </c>
      <c r="E40" s="5">
        <v>1</v>
      </c>
      <c r="F40" s="6">
        <f t="shared" ref="F40:F41" si="6">SUM(D40*E40)</f>
        <v>118</v>
      </c>
      <c r="G40" s="28">
        <v>0.16</v>
      </c>
      <c r="H40" s="6">
        <f t="shared" ref="H40:H41" si="7">SUM(F40*G40)</f>
        <v>18.88</v>
      </c>
      <c r="I40" s="170">
        <v>35.54</v>
      </c>
      <c r="J40" s="10">
        <f t="shared" ref="J40:J41" si="8">SUM(H40*I40)</f>
        <v>670.99519999999995</v>
      </c>
    </row>
    <row r="41" spans="1:11" s="62" customFormat="1" ht="32.5" customHeight="1" x14ac:dyDescent="0.35">
      <c r="A41" s="160" t="s">
        <v>65</v>
      </c>
      <c r="B41" s="146" t="s">
        <v>68</v>
      </c>
      <c r="C41" s="12" t="s">
        <v>155</v>
      </c>
      <c r="D41" s="4">
        <v>118</v>
      </c>
      <c r="E41" s="5">
        <v>1</v>
      </c>
      <c r="F41" s="6">
        <f t="shared" si="6"/>
        <v>118</v>
      </c>
      <c r="G41" s="28">
        <v>0.25</v>
      </c>
      <c r="H41" s="6">
        <f t="shared" si="7"/>
        <v>29.5</v>
      </c>
      <c r="I41" s="170">
        <v>35.54</v>
      </c>
      <c r="J41" s="10">
        <f t="shared" si="8"/>
        <v>1048.43</v>
      </c>
    </row>
    <row r="42" spans="1:11" s="61" customFormat="1" x14ac:dyDescent="0.35">
      <c r="A42" s="193"/>
      <c r="B42" s="163" t="s">
        <v>85</v>
      </c>
      <c r="C42" s="193"/>
      <c r="D42" s="43"/>
      <c r="E42" s="198"/>
      <c r="F42" s="44"/>
      <c r="G42" s="90"/>
      <c r="H42" s="90"/>
      <c r="I42" s="46"/>
      <c r="J42" s="76">
        <f>SUM(J38:J39)</f>
        <v>35646.620000000003</v>
      </c>
    </row>
    <row r="43" spans="1:11" x14ac:dyDescent="0.35">
      <c r="A43" s="3"/>
      <c r="B43" s="164" t="s">
        <v>86</v>
      </c>
      <c r="C43" s="3"/>
      <c r="D43" s="4"/>
      <c r="E43" s="5"/>
      <c r="F43" s="44"/>
      <c r="G43" s="90"/>
      <c r="H43" s="44"/>
      <c r="I43" s="46"/>
      <c r="J43" s="76">
        <f>J35+J42</f>
        <v>421175.58539999998</v>
      </c>
    </row>
    <row r="44" spans="1:11" x14ac:dyDescent="0.35">
      <c r="A44" s="11"/>
      <c r="B44" s="13"/>
      <c r="C44" s="189"/>
      <c r="D44" s="137"/>
      <c r="E44" s="110"/>
      <c r="F44" s="137"/>
      <c r="G44" s="138"/>
      <c r="H44" s="139"/>
      <c r="I44" s="140"/>
      <c r="J44" s="141"/>
    </row>
    <row r="45" spans="1:11" x14ac:dyDescent="0.35">
      <c r="A45" s="11"/>
      <c r="B45" s="13"/>
      <c r="C45" s="16"/>
      <c r="D45" s="17"/>
      <c r="E45" s="17"/>
      <c r="F45" s="17"/>
      <c r="G45" s="14"/>
      <c r="H45" s="26"/>
      <c r="I45" s="20"/>
      <c r="J45" s="18"/>
    </row>
    <row r="48" spans="1:11" x14ac:dyDescent="0.35">
      <c r="B48" s="61"/>
      <c r="D48" s="61"/>
    </row>
    <row r="68" spans="1:10" x14ac:dyDescent="0.35">
      <c r="A68" s="194"/>
      <c r="B68" s="23"/>
      <c r="C68" s="2"/>
      <c r="D68" s="2"/>
      <c r="E68" s="2"/>
      <c r="F68" s="2"/>
      <c r="G68" s="2"/>
      <c r="H68" s="2"/>
      <c r="I68" s="2"/>
      <c r="J68" s="2"/>
    </row>
  </sheetData>
  <mergeCells count="2">
    <mergeCell ref="A1:J1"/>
    <mergeCell ref="A2:J2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4"/>
  <sheetViews>
    <sheetView topLeftCell="A76" zoomScaleNormal="100" workbookViewId="0">
      <selection activeCell="N18" sqref="N18"/>
    </sheetView>
  </sheetViews>
  <sheetFormatPr defaultRowHeight="14.5" x14ac:dyDescent="0.35"/>
  <cols>
    <col min="1" max="1" width="16.54296875" style="31" customWidth="1"/>
    <col min="2" max="2" width="40.453125" customWidth="1"/>
    <col min="3" max="3" width="12.81640625" style="61" customWidth="1"/>
    <col min="4" max="4" width="12" customWidth="1"/>
    <col min="5" max="5" width="7.453125" bestFit="1" customWidth="1"/>
    <col min="6" max="6" width="11.453125" customWidth="1"/>
    <col min="7" max="7" width="10.26953125" customWidth="1"/>
    <col min="8" max="8" width="9.453125" bestFit="1" customWidth="1"/>
    <col min="9" max="9" width="6.54296875" bestFit="1" customWidth="1"/>
    <col min="10" max="10" width="12.1796875" bestFit="1" customWidth="1"/>
    <col min="11" max="11" width="9" customWidth="1"/>
  </cols>
  <sheetData>
    <row r="1" spans="1:12" x14ac:dyDescent="0.35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2" x14ac:dyDescent="0.35">
      <c r="A2" s="212" t="s">
        <v>1</v>
      </c>
      <c r="B2" s="212"/>
      <c r="C2" s="212"/>
      <c r="D2" s="212"/>
      <c r="E2" s="212"/>
      <c r="F2" s="212"/>
      <c r="G2" s="212"/>
      <c r="H2" s="212"/>
      <c r="I2" s="212"/>
      <c r="J2" s="212"/>
    </row>
    <row r="3" spans="1:12" ht="62.5" x14ac:dyDescent="0.35">
      <c r="A3" s="94" t="s">
        <v>2</v>
      </c>
      <c r="B3" s="80" t="s">
        <v>3</v>
      </c>
      <c r="C3" s="79" t="s">
        <v>4</v>
      </c>
      <c r="D3" s="79" t="s">
        <v>5</v>
      </c>
      <c r="E3" s="79" t="s">
        <v>6</v>
      </c>
      <c r="F3" s="79" t="s">
        <v>7</v>
      </c>
      <c r="G3" s="81" t="s">
        <v>8</v>
      </c>
      <c r="H3" s="79" t="s">
        <v>9</v>
      </c>
      <c r="I3" s="79" t="s">
        <v>10</v>
      </c>
      <c r="J3" s="79" t="s">
        <v>11</v>
      </c>
    </row>
    <row r="4" spans="1:12" x14ac:dyDescent="0.35">
      <c r="A4" s="95" t="s">
        <v>12</v>
      </c>
      <c r="B4" s="77" t="s">
        <v>13</v>
      </c>
      <c r="C4" s="77" t="s">
        <v>14</v>
      </c>
      <c r="D4" s="77" t="s">
        <v>15</v>
      </c>
      <c r="E4" s="77" t="s">
        <v>16</v>
      </c>
      <c r="F4" s="77" t="s">
        <v>17</v>
      </c>
      <c r="G4" s="78" t="s">
        <v>18</v>
      </c>
      <c r="H4" s="77" t="s">
        <v>19</v>
      </c>
      <c r="I4" s="77" t="s">
        <v>20</v>
      </c>
      <c r="J4" s="77" t="s">
        <v>21</v>
      </c>
    </row>
    <row r="5" spans="1:12" x14ac:dyDescent="0.35">
      <c r="A5" s="96"/>
      <c r="B5" s="82" t="s">
        <v>22</v>
      </c>
      <c r="C5" s="83"/>
      <c r="D5" s="84"/>
      <c r="E5" s="85"/>
      <c r="F5" s="84"/>
      <c r="G5" s="86"/>
      <c r="H5" s="84"/>
      <c r="I5" s="85"/>
      <c r="J5" s="87"/>
    </row>
    <row r="6" spans="1:12" ht="39" x14ac:dyDescent="0.35">
      <c r="A6" s="221" t="s">
        <v>26</v>
      </c>
      <c r="B6" s="103" t="s">
        <v>27</v>
      </c>
      <c r="C6" s="224" t="s">
        <v>28</v>
      </c>
      <c r="D6" s="67"/>
      <c r="E6" s="68"/>
      <c r="F6" s="40"/>
      <c r="G6" s="42"/>
      <c r="H6" s="40"/>
      <c r="I6" s="69"/>
      <c r="J6" s="70"/>
    </row>
    <row r="7" spans="1:12" ht="25" x14ac:dyDescent="0.35">
      <c r="A7" s="222"/>
      <c r="B7" s="71" t="s">
        <v>87</v>
      </c>
      <c r="C7" s="225"/>
      <c r="D7" s="92">
        <v>2</v>
      </c>
      <c r="E7" s="197">
        <v>1</v>
      </c>
      <c r="F7" s="72">
        <f t="shared" ref="F7" si="0">SUM(D7*E7)</f>
        <v>2</v>
      </c>
      <c r="G7" s="88">
        <v>0.16</v>
      </c>
      <c r="H7" s="89">
        <f t="shared" ref="H7" si="1">SUM(F7*G7)</f>
        <v>0.32</v>
      </c>
      <c r="I7" s="73">
        <v>16</v>
      </c>
      <c r="J7" s="74">
        <f t="shared" ref="J7" si="2">SUM(H7*I7)</f>
        <v>5.12</v>
      </c>
    </row>
    <row r="8" spans="1:12" x14ac:dyDescent="0.35">
      <c r="A8" s="223"/>
      <c r="B8" s="75" t="s">
        <v>88</v>
      </c>
      <c r="C8" s="226"/>
      <c r="D8" s="43">
        <v>3</v>
      </c>
      <c r="E8" s="198">
        <v>1</v>
      </c>
      <c r="F8" s="44">
        <f>SUM(D8*E8)</f>
        <v>3</v>
      </c>
      <c r="G8" s="90">
        <v>0.16</v>
      </c>
      <c r="H8" s="91">
        <f>SUM(F8*G8)</f>
        <v>0.48</v>
      </c>
      <c r="I8" s="46">
        <v>16</v>
      </c>
      <c r="J8" s="76">
        <f>SUM(H8*I8)</f>
        <v>7.68</v>
      </c>
    </row>
    <row r="9" spans="1:12" ht="59.15" customHeight="1" x14ac:dyDescent="0.35">
      <c r="A9" s="221" t="s">
        <v>29</v>
      </c>
      <c r="B9" s="100" t="s">
        <v>89</v>
      </c>
      <c r="C9" s="216" t="s">
        <v>28</v>
      </c>
      <c r="D9" s="39"/>
      <c r="E9" s="196"/>
      <c r="F9" s="40"/>
      <c r="G9" s="42"/>
      <c r="H9" s="40"/>
      <c r="I9" s="69"/>
      <c r="J9" s="70"/>
    </row>
    <row r="10" spans="1:12" ht="25" x14ac:dyDescent="0.35">
      <c r="A10" s="222"/>
      <c r="B10" s="71" t="s">
        <v>87</v>
      </c>
      <c r="C10" s="217"/>
      <c r="D10" s="92">
        <v>43</v>
      </c>
      <c r="E10" s="197">
        <v>1</v>
      </c>
      <c r="F10" s="72">
        <f t="shared" ref="F10:F17" si="3">SUM(D10*E10)</f>
        <v>43</v>
      </c>
      <c r="G10" s="99">
        <v>8</v>
      </c>
      <c r="H10" s="72">
        <f t="shared" ref="H10:H17" si="4">SUM(F10*G10)</f>
        <v>344</v>
      </c>
      <c r="I10" s="73">
        <v>16</v>
      </c>
      <c r="J10" s="74">
        <f t="shared" ref="J10:J17" si="5">SUM(H10*I10)</f>
        <v>5504</v>
      </c>
    </row>
    <row r="11" spans="1:12" x14ac:dyDescent="0.35">
      <c r="A11" s="223"/>
      <c r="B11" s="75" t="s">
        <v>88</v>
      </c>
      <c r="C11" s="218"/>
      <c r="D11" s="43">
        <v>58</v>
      </c>
      <c r="E11" s="198">
        <v>1</v>
      </c>
      <c r="F11" s="44">
        <f t="shared" si="3"/>
        <v>58</v>
      </c>
      <c r="G11" s="45">
        <v>8</v>
      </c>
      <c r="H11" s="44">
        <f t="shared" si="4"/>
        <v>464</v>
      </c>
      <c r="I11" s="46">
        <v>16</v>
      </c>
      <c r="J11" s="76">
        <f t="shared" si="5"/>
        <v>7424</v>
      </c>
    </row>
    <row r="12" spans="1:12" ht="25" customHeight="1" x14ac:dyDescent="0.35">
      <c r="A12" s="221" t="s">
        <v>31</v>
      </c>
      <c r="B12" s="101" t="s">
        <v>32</v>
      </c>
      <c r="C12" s="216" t="s">
        <v>33</v>
      </c>
      <c r="D12" s="39"/>
      <c r="E12" s="196"/>
      <c r="F12" s="40">
        <f t="shared" si="3"/>
        <v>0</v>
      </c>
      <c r="G12" s="42"/>
      <c r="H12" s="40">
        <f t="shared" si="4"/>
        <v>0</v>
      </c>
      <c r="I12" s="69"/>
      <c r="J12" s="70">
        <f t="shared" si="5"/>
        <v>0</v>
      </c>
    </row>
    <row r="13" spans="1:12" ht="25" x14ac:dyDescent="0.35">
      <c r="A13" s="222"/>
      <c r="B13" s="71" t="s">
        <v>87</v>
      </c>
      <c r="C13" s="217"/>
      <c r="D13" s="92">
        <v>460</v>
      </c>
      <c r="E13" s="197">
        <v>2</v>
      </c>
      <c r="F13" s="72">
        <f t="shared" si="3"/>
        <v>920</v>
      </c>
      <c r="G13" s="99">
        <v>1</v>
      </c>
      <c r="H13" s="72">
        <f t="shared" si="4"/>
        <v>920</v>
      </c>
      <c r="I13" s="73">
        <v>16</v>
      </c>
      <c r="J13" s="74">
        <f t="shared" si="5"/>
        <v>14720</v>
      </c>
    </row>
    <row r="14" spans="1:12" x14ac:dyDescent="0.35">
      <c r="A14" s="223"/>
      <c r="B14" s="75" t="s">
        <v>88</v>
      </c>
      <c r="C14" s="218"/>
      <c r="D14" s="43">
        <v>633</v>
      </c>
      <c r="E14" s="198">
        <v>2</v>
      </c>
      <c r="F14" s="44">
        <f t="shared" si="3"/>
        <v>1266</v>
      </c>
      <c r="G14" s="45">
        <v>1</v>
      </c>
      <c r="H14" s="44">
        <f t="shared" si="4"/>
        <v>1266</v>
      </c>
      <c r="I14" s="46">
        <v>16</v>
      </c>
      <c r="J14" s="76">
        <f t="shared" si="5"/>
        <v>20256</v>
      </c>
      <c r="L14" s="142">
        <f>D14+D13</f>
        <v>1093</v>
      </c>
    </row>
    <row r="15" spans="1:12" ht="26" x14ac:dyDescent="0.35">
      <c r="A15" s="221" t="s">
        <v>90</v>
      </c>
      <c r="B15" s="100" t="s">
        <v>91</v>
      </c>
      <c r="C15" s="216" t="s">
        <v>33</v>
      </c>
      <c r="D15" s="39"/>
      <c r="E15" s="196"/>
      <c r="F15" s="40"/>
      <c r="G15" s="93"/>
      <c r="H15" s="40"/>
      <c r="I15" s="69"/>
      <c r="J15" s="70"/>
    </row>
    <row r="16" spans="1:12" ht="25" x14ac:dyDescent="0.35">
      <c r="A16" s="222"/>
      <c r="B16" s="71" t="s">
        <v>87</v>
      </c>
      <c r="C16" s="217"/>
      <c r="D16" s="92">
        <v>43</v>
      </c>
      <c r="E16" s="197">
        <v>1</v>
      </c>
      <c r="F16" s="72">
        <f t="shared" si="3"/>
        <v>43</v>
      </c>
      <c r="G16" s="88">
        <v>0.5</v>
      </c>
      <c r="H16" s="72">
        <f t="shared" si="4"/>
        <v>21.5</v>
      </c>
      <c r="I16" s="73">
        <v>16</v>
      </c>
      <c r="J16" s="74">
        <f t="shared" si="5"/>
        <v>344</v>
      </c>
    </row>
    <row r="17" spans="1:14" x14ac:dyDescent="0.35">
      <c r="A17" s="223"/>
      <c r="B17" s="75" t="s">
        <v>88</v>
      </c>
      <c r="C17" s="218"/>
      <c r="D17" s="43">
        <v>58</v>
      </c>
      <c r="E17" s="198">
        <v>1</v>
      </c>
      <c r="F17" s="44">
        <f t="shared" si="3"/>
        <v>58</v>
      </c>
      <c r="G17" s="90">
        <v>0.5</v>
      </c>
      <c r="H17" s="44">
        <f t="shared" si="4"/>
        <v>29</v>
      </c>
      <c r="I17" s="46">
        <v>16</v>
      </c>
      <c r="J17" s="76">
        <f t="shared" si="5"/>
        <v>464</v>
      </c>
    </row>
    <row r="18" spans="1:14" ht="26" x14ac:dyDescent="0.35">
      <c r="A18" s="221" t="s">
        <v>92</v>
      </c>
      <c r="B18" s="102" t="s">
        <v>93</v>
      </c>
      <c r="C18" s="216" t="s">
        <v>33</v>
      </c>
      <c r="D18" s="39"/>
      <c r="E18" s="196"/>
      <c r="F18" s="40"/>
      <c r="G18" s="93"/>
      <c r="H18" s="40"/>
      <c r="I18" s="69"/>
      <c r="J18" s="70"/>
      <c r="N18" s="142">
        <f>D10+D11+D13+D22+D23+D34+D35</f>
        <v>824</v>
      </c>
    </row>
    <row r="19" spans="1:14" ht="25" x14ac:dyDescent="0.35">
      <c r="A19" s="222"/>
      <c r="B19" s="71" t="s">
        <v>87</v>
      </c>
      <c r="C19" s="217"/>
      <c r="D19" s="92">
        <v>460</v>
      </c>
      <c r="E19" s="197">
        <v>1</v>
      </c>
      <c r="F19" s="72">
        <f t="shared" ref="F19:F29" si="6">SUM(D19*E19)</f>
        <v>460</v>
      </c>
      <c r="G19" s="88">
        <v>0.5</v>
      </c>
      <c r="H19" s="72">
        <f t="shared" ref="H19:H29" si="7">SUM(F19*G19)</f>
        <v>230</v>
      </c>
      <c r="I19" s="73">
        <v>16</v>
      </c>
      <c r="J19" s="74">
        <f t="shared" ref="J19:J29" si="8">SUM(H19*I19)</f>
        <v>3680</v>
      </c>
    </row>
    <row r="20" spans="1:14" x14ac:dyDescent="0.35">
      <c r="A20" s="223"/>
      <c r="B20" s="75" t="s">
        <v>88</v>
      </c>
      <c r="C20" s="218"/>
      <c r="D20" s="43">
        <v>633</v>
      </c>
      <c r="E20" s="198">
        <v>1</v>
      </c>
      <c r="F20" s="72">
        <f t="shared" si="6"/>
        <v>633</v>
      </c>
      <c r="G20" s="90">
        <v>0.5</v>
      </c>
      <c r="H20" s="44">
        <f t="shared" si="7"/>
        <v>316.5</v>
      </c>
      <c r="I20" s="46">
        <v>16</v>
      </c>
      <c r="J20" s="76">
        <f t="shared" si="8"/>
        <v>5064</v>
      </c>
    </row>
    <row r="21" spans="1:14" ht="26" x14ac:dyDescent="0.35">
      <c r="A21" s="221">
        <v>1944.663</v>
      </c>
      <c r="B21" s="102" t="s">
        <v>36</v>
      </c>
      <c r="C21" s="216" t="s">
        <v>37</v>
      </c>
      <c r="D21" s="39"/>
      <c r="E21" s="196"/>
      <c r="F21" s="40"/>
      <c r="G21" s="93"/>
      <c r="H21" s="40"/>
      <c r="I21" s="69"/>
      <c r="J21" s="70"/>
    </row>
    <row r="22" spans="1:14" ht="25" x14ac:dyDescent="0.35">
      <c r="A22" s="222"/>
      <c r="B22" s="71" t="s">
        <v>87</v>
      </c>
      <c r="C22" s="217"/>
      <c r="D22" s="92">
        <v>22</v>
      </c>
      <c r="E22" s="197">
        <v>1</v>
      </c>
      <c r="F22" s="72">
        <f t="shared" si="6"/>
        <v>22</v>
      </c>
      <c r="G22" s="99">
        <v>1</v>
      </c>
      <c r="H22" s="72">
        <f t="shared" si="7"/>
        <v>22</v>
      </c>
      <c r="I22" s="73">
        <v>16</v>
      </c>
      <c r="J22" s="74">
        <f t="shared" si="8"/>
        <v>352</v>
      </c>
    </row>
    <row r="23" spans="1:14" x14ac:dyDescent="0.35">
      <c r="A23" s="223"/>
      <c r="B23" s="75" t="s">
        <v>88</v>
      </c>
      <c r="C23" s="218"/>
      <c r="D23" s="43">
        <v>31</v>
      </c>
      <c r="E23" s="198">
        <v>1</v>
      </c>
      <c r="F23" s="44">
        <f t="shared" si="6"/>
        <v>31</v>
      </c>
      <c r="G23" s="45">
        <v>1</v>
      </c>
      <c r="H23" s="44">
        <f t="shared" si="7"/>
        <v>31</v>
      </c>
      <c r="I23" s="46">
        <v>16</v>
      </c>
      <c r="J23" s="76">
        <f t="shared" si="8"/>
        <v>496</v>
      </c>
    </row>
    <row r="24" spans="1:14" x14ac:dyDescent="0.35">
      <c r="A24" s="221">
        <v>1944.665</v>
      </c>
      <c r="B24" s="104" t="s">
        <v>38</v>
      </c>
      <c r="C24" s="216" t="s">
        <v>39</v>
      </c>
      <c r="D24" s="39"/>
      <c r="E24" s="196"/>
      <c r="F24" s="40"/>
      <c r="G24" s="42"/>
      <c r="H24" s="40"/>
      <c r="I24" s="69"/>
      <c r="J24" s="70"/>
    </row>
    <row r="25" spans="1:14" ht="25" x14ac:dyDescent="0.35">
      <c r="A25" s="222"/>
      <c r="B25" s="71" t="s">
        <v>87</v>
      </c>
      <c r="C25" s="217"/>
      <c r="D25" s="92">
        <v>460</v>
      </c>
      <c r="E25" s="197">
        <v>1</v>
      </c>
      <c r="F25" s="72">
        <f t="shared" si="6"/>
        <v>460</v>
      </c>
      <c r="G25" s="88">
        <v>0.5</v>
      </c>
      <c r="H25" s="72">
        <f t="shared" si="7"/>
        <v>230</v>
      </c>
      <c r="I25" s="73">
        <v>16</v>
      </c>
      <c r="J25" s="74">
        <f t="shared" si="8"/>
        <v>3680</v>
      </c>
    </row>
    <row r="26" spans="1:14" x14ac:dyDescent="0.35">
      <c r="A26" s="223"/>
      <c r="B26" s="75" t="s">
        <v>88</v>
      </c>
      <c r="C26" s="218"/>
      <c r="D26" s="43">
        <v>633</v>
      </c>
      <c r="E26" s="198">
        <v>1</v>
      </c>
      <c r="F26" s="44">
        <f t="shared" si="6"/>
        <v>633</v>
      </c>
      <c r="G26" s="90">
        <v>0.5</v>
      </c>
      <c r="H26" s="44">
        <f t="shared" si="7"/>
        <v>316.5</v>
      </c>
      <c r="I26" s="46">
        <v>16</v>
      </c>
      <c r="J26" s="76">
        <f t="shared" si="8"/>
        <v>5064</v>
      </c>
    </row>
    <row r="27" spans="1:14" ht="20.149999999999999" customHeight="1" x14ac:dyDescent="0.35">
      <c r="A27" s="221">
        <v>1944.6669999999999</v>
      </c>
      <c r="B27" s="104" t="s">
        <v>40</v>
      </c>
      <c r="C27" s="216" t="s">
        <v>41</v>
      </c>
      <c r="D27" s="39"/>
      <c r="E27" s="196"/>
      <c r="F27" s="40"/>
      <c r="G27" s="93"/>
      <c r="H27" s="40"/>
      <c r="I27" s="69"/>
      <c r="J27" s="70"/>
    </row>
    <row r="28" spans="1:14" ht="25" x14ac:dyDescent="0.35">
      <c r="A28" s="222"/>
      <c r="B28" s="71" t="s">
        <v>87</v>
      </c>
      <c r="C28" s="217"/>
      <c r="D28" s="92">
        <v>43</v>
      </c>
      <c r="E28" s="197">
        <v>1</v>
      </c>
      <c r="F28" s="72">
        <f t="shared" si="6"/>
        <v>43</v>
      </c>
      <c r="G28" s="88">
        <v>0.33</v>
      </c>
      <c r="H28" s="72">
        <f t="shared" si="7"/>
        <v>14.190000000000001</v>
      </c>
      <c r="I28" s="73">
        <v>16</v>
      </c>
      <c r="J28" s="74">
        <f t="shared" si="8"/>
        <v>227.04000000000002</v>
      </c>
    </row>
    <row r="29" spans="1:14" x14ac:dyDescent="0.35">
      <c r="A29" s="223"/>
      <c r="B29" s="75" t="s">
        <v>88</v>
      </c>
      <c r="C29" s="218"/>
      <c r="D29" s="43">
        <v>58</v>
      </c>
      <c r="E29" s="198">
        <v>1</v>
      </c>
      <c r="F29" s="44">
        <f t="shared" si="6"/>
        <v>58</v>
      </c>
      <c r="G29" s="90">
        <v>0.33</v>
      </c>
      <c r="H29" s="44">
        <f t="shared" si="7"/>
        <v>19.14</v>
      </c>
      <c r="I29" s="46">
        <v>16</v>
      </c>
      <c r="J29" s="76">
        <f t="shared" si="8"/>
        <v>306.24</v>
      </c>
    </row>
    <row r="30" spans="1:14" ht="52" x14ac:dyDescent="0.35">
      <c r="A30" s="221" t="s">
        <v>42</v>
      </c>
      <c r="B30" s="105" t="s">
        <v>43</v>
      </c>
      <c r="C30" s="216" t="s">
        <v>44</v>
      </c>
      <c r="D30" s="39"/>
      <c r="E30" s="196"/>
      <c r="F30" s="40"/>
      <c r="G30" s="42"/>
      <c r="H30" s="40"/>
      <c r="I30" s="69"/>
      <c r="J30" s="70"/>
    </row>
    <row r="31" spans="1:14" ht="25" x14ac:dyDescent="0.35">
      <c r="A31" s="222"/>
      <c r="B31" s="71" t="s">
        <v>87</v>
      </c>
      <c r="C31" s="217"/>
      <c r="D31" s="92">
        <v>460</v>
      </c>
      <c r="E31" s="197">
        <v>1</v>
      </c>
      <c r="F31" s="72">
        <f t="shared" ref="F31:F44" si="9">SUM(D31*E31)</f>
        <v>460</v>
      </c>
      <c r="G31" s="88">
        <v>0.16</v>
      </c>
      <c r="H31" s="72">
        <f t="shared" ref="H31:H44" si="10">SUM(F31*G31)</f>
        <v>73.600000000000009</v>
      </c>
      <c r="I31" s="73">
        <v>16</v>
      </c>
      <c r="J31" s="74">
        <f t="shared" ref="J31:J44" si="11">SUM(H31*I31)</f>
        <v>1177.6000000000001</v>
      </c>
    </row>
    <row r="32" spans="1:14" x14ac:dyDescent="0.35">
      <c r="A32" s="223"/>
      <c r="B32" s="75" t="s">
        <v>88</v>
      </c>
      <c r="C32" s="218"/>
      <c r="D32" s="43">
        <v>633</v>
      </c>
      <c r="E32" s="198">
        <v>1</v>
      </c>
      <c r="F32" s="44">
        <f t="shared" si="9"/>
        <v>633</v>
      </c>
      <c r="G32" s="90">
        <v>0.16</v>
      </c>
      <c r="H32" s="44">
        <f t="shared" si="10"/>
        <v>101.28</v>
      </c>
      <c r="I32" s="46">
        <v>16</v>
      </c>
      <c r="J32" s="76">
        <f t="shared" si="11"/>
        <v>1620.48</v>
      </c>
    </row>
    <row r="33" spans="1:10" ht="26" x14ac:dyDescent="0.35">
      <c r="A33" s="221" t="s">
        <v>45</v>
      </c>
      <c r="B33" s="105" t="s">
        <v>46</v>
      </c>
      <c r="C33" s="216" t="s">
        <v>28</v>
      </c>
      <c r="D33" s="39"/>
      <c r="E33" s="196"/>
      <c r="F33" s="40"/>
      <c r="G33" s="42"/>
      <c r="H33" s="40"/>
      <c r="I33" s="69"/>
      <c r="J33" s="70"/>
    </row>
    <row r="34" spans="1:10" ht="25" x14ac:dyDescent="0.35">
      <c r="A34" s="222"/>
      <c r="B34" s="71" t="s">
        <v>87</v>
      </c>
      <c r="C34" s="217"/>
      <c r="D34" s="92">
        <v>88</v>
      </c>
      <c r="E34" s="197">
        <v>1</v>
      </c>
      <c r="F34" s="72">
        <f t="shared" si="9"/>
        <v>88</v>
      </c>
      <c r="G34" s="88">
        <v>0.16</v>
      </c>
      <c r="H34" s="72">
        <f t="shared" si="10"/>
        <v>14.08</v>
      </c>
      <c r="I34" s="73">
        <v>16</v>
      </c>
      <c r="J34" s="74">
        <f t="shared" si="11"/>
        <v>225.28</v>
      </c>
    </row>
    <row r="35" spans="1:10" x14ac:dyDescent="0.35">
      <c r="A35" s="223"/>
      <c r="B35" s="75" t="s">
        <v>88</v>
      </c>
      <c r="C35" s="218"/>
      <c r="D35" s="43">
        <v>122</v>
      </c>
      <c r="E35" s="198">
        <v>1</v>
      </c>
      <c r="F35" s="44">
        <f t="shared" si="9"/>
        <v>122</v>
      </c>
      <c r="G35" s="90">
        <v>0.16</v>
      </c>
      <c r="H35" s="44">
        <f t="shared" si="10"/>
        <v>19.52</v>
      </c>
      <c r="I35" s="46">
        <v>16</v>
      </c>
      <c r="J35" s="76">
        <f t="shared" si="11"/>
        <v>312.32</v>
      </c>
    </row>
    <row r="36" spans="1:10" ht="26" x14ac:dyDescent="0.35">
      <c r="A36" s="221" t="s">
        <v>47</v>
      </c>
      <c r="B36" s="105" t="s">
        <v>48</v>
      </c>
      <c r="C36" s="216" t="s">
        <v>28</v>
      </c>
      <c r="D36" s="39"/>
      <c r="E36" s="196"/>
      <c r="F36" s="40"/>
      <c r="G36" s="42"/>
      <c r="H36" s="40"/>
      <c r="I36" s="69"/>
      <c r="J36" s="70"/>
    </row>
    <row r="37" spans="1:10" ht="25" x14ac:dyDescent="0.35">
      <c r="A37" s="222"/>
      <c r="B37" s="71" t="s">
        <v>87</v>
      </c>
      <c r="C37" s="217"/>
      <c r="D37" s="92">
        <v>88</v>
      </c>
      <c r="E37" s="197">
        <v>1</v>
      </c>
      <c r="F37" s="72">
        <f t="shared" si="9"/>
        <v>88</v>
      </c>
      <c r="G37" s="99">
        <v>8</v>
      </c>
      <c r="H37" s="72">
        <f t="shared" si="10"/>
        <v>704</v>
      </c>
      <c r="I37" s="73">
        <v>16</v>
      </c>
      <c r="J37" s="74">
        <f t="shared" si="11"/>
        <v>11264</v>
      </c>
    </row>
    <row r="38" spans="1:10" x14ac:dyDescent="0.35">
      <c r="A38" s="223"/>
      <c r="B38" s="75" t="s">
        <v>88</v>
      </c>
      <c r="C38" s="218"/>
      <c r="D38" s="43">
        <v>122</v>
      </c>
      <c r="E38" s="198">
        <v>1</v>
      </c>
      <c r="F38" s="44">
        <f t="shared" si="9"/>
        <v>122</v>
      </c>
      <c r="G38" s="45">
        <v>8</v>
      </c>
      <c r="H38" s="44">
        <f t="shared" si="10"/>
        <v>976</v>
      </c>
      <c r="I38" s="46">
        <v>16</v>
      </c>
      <c r="J38" s="76">
        <f t="shared" si="11"/>
        <v>15616</v>
      </c>
    </row>
    <row r="39" spans="1:10" x14ac:dyDescent="0.35">
      <c r="A39" s="227" t="s">
        <v>49</v>
      </c>
      <c r="B39" s="106" t="s">
        <v>50</v>
      </c>
      <c r="C39" s="216" t="s">
        <v>51</v>
      </c>
      <c r="D39" s="39"/>
      <c r="E39" s="196"/>
      <c r="F39" s="40"/>
      <c r="G39" s="42"/>
      <c r="H39" s="40"/>
      <c r="I39" s="69"/>
      <c r="J39" s="70"/>
    </row>
    <row r="40" spans="1:10" ht="25" x14ac:dyDescent="0.35">
      <c r="A40" s="228"/>
      <c r="B40" s="71" t="s">
        <v>87</v>
      </c>
      <c r="C40" s="217"/>
      <c r="D40" s="92">
        <v>43</v>
      </c>
      <c r="E40" s="197">
        <v>4</v>
      </c>
      <c r="F40" s="72">
        <f t="shared" si="9"/>
        <v>172</v>
      </c>
      <c r="G40" s="99">
        <v>2</v>
      </c>
      <c r="H40" s="72">
        <f t="shared" si="10"/>
        <v>344</v>
      </c>
      <c r="I40" s="73">
        <v>16</v>
      </c>
      <c r="J40" s="74">
        <f t="shared" si="11"/>
        <v>5504</v>
      </c>
    </row>
    <row r="41" spans="1:10" x14ac:dyDescent="0.35">
      <c r="A41" s="229"/>
      <c r="B41" s="75" t="s">
        <v>88</v>
      </c>
      <c r="C41" s="218"/>
      <c r="D41" s="43">
        <v>58</v>
      </c>
      <c r="E41" s="198">
        <v>4</v>
      </c>
      <c r="F41" s="44">
        <f t="shared" si="9"/>
        <v>232</v>
      </c>
      <c r="G41" s="45">
        <v>2</v>
      </c>
      <c r="H41" s="44">
        <f t="shared" si="10"/>
        <v>464</v>
      </c>
      <c r="I41" s="46">
        <v>16</v>
      </c>
      <c r="J41" s="76">
        <f t="shared" si="11"/>
        <v>7424</v>
      </c>
    </row>
    <row r="42" spans="1:10" ht="26" x14ac:dyDescent="0.35">
      <c r="A42" s="221" t="s">
        <v>52</v>
      </c>
      <c r="B42" s="105" t="s">
        <v>53</v>
      </c>
      <c r="C42" s="216" t="s">
        <v>54</v>
      </c>
      <c r="D42" s="39"/>
      <c r="E42" s="196"/>
      <c r="F42" s="40"/>
      <c r="G42" s="42"/>
      <c r="H42" s="40"/>
      <c r="I42" s="69"/>
      <c r="J42" s="70"/>
    </row>
    <row r="43" spans="1:10" ht="25" x14ac:dyDescent="0.35">
      <c r="A43" s="222"/>
      <c r="B43" s="71" t="s">
        <v>87</v>
      </c>
      <c r="C43" s="217"/>
      <c r="D43" s="92">
        <v>21</v>
      </c>
      <c r="E43" s="197">
        <v>1</v>
      </c>
      <c r="F43" s="72">
        <f t="shared" si="9"/>
        <v>21</v>
      </c>
      <c r="G43" s="88">
        <v>0.5</v>
      </c>
      <c r="H43" s="72">
        <f t="shared" si="10"/>
        <v>10.5</v>
      </c>
      <c r="I43" s="73">
        <v>16</v>
      </c>
      <c r="J43" s="74">
        <f t="shared" si="11"/>
        <v>168</v>
      </c>
    </row>
    <row r="44" spans="1:10" x14ac:dyDescent="0.35">
      <c r="A44" s="223"/>
      <c r="B44" s="75" t="s">
        <v>88</v>
      </c>
      <c r="C44" s="218"/>
      <c r="D44" s="43">
        <v>23</v>
      </c>
      <c r="E44" s="198">
        <v>1</v>
      </c>
      <c r="F44" s="44">
        <f t="shared" si="9"/>
        <v>23</v>
      </c>
      <c r="G44" s="90">
        <v>0.5</v>
      </c>
      <c r="H44" s="44">
        <f t="shared" si="10"/>
        <v>11.5</v>
      </c>
      <c r="I44" s="46">
        <v>16</v>
      </c>
      <c r="J44" s="76">
        <f t="shared" si="11"/>
        <v>184</v>
      </c>
    </row>
    <row r="45" spans="1:10" x14ac:dyDescent="0.35">
      <c r="A45" s="195"/>
      <c r="B45" s="97"/>
      <c r="C45" s="192"/>
      <c r="D45" s="92"/>
      <c r="E45" s="197"/>
      <c r="F45" s="40"/>
      <c r="G45" s="42"/>
      <c r="H45" s="40"/>
      <c r="I45" s="46"/>
      <c r="J45" s="10"/>
    </row>
    <row r="46" spans="1:10" x14ac:dyDescent="0.35">
      <c r="A46" s="38"/>
      <c r="B46" s="33"/>
      <c r="C46" s="63"/>
      <c r="D46" s="39"/>
      <c r="E46" s="196"/>
      <c r="F46" s="40"/>
      <c r="G46" s="42"/>
      <c r="H46" s="40"/>
      <c r="I46" s="46"/>
      <c r="J46" s="10"/>
    </row>
    <row r="47" spans="1:10" ht="39" customHeight="1" x14ac:dyDescent="0.35">
      <c r="A47" s="41"/>
      <c r="B47" s="230" t="s">
        <v>94</v>
      </c>
      <c r="C47" s="231"/>
      <c r="D47" s="47"/>
      <c r="E47" s="48"/>
      <c r="F47" s="49"/>
      <c r="G47" s="50"/>
      <c r="H47" s="49"/>
      <c r="I47" s="51"/>
      <c r="J47" s="52"/>
    </row>
    <row r="48" spans="1:10" ht="39" x14ac:dyDescent="0.35">
      <c r="A48" s="216" t="s">
        <v>23</v>
      </c>
      <c r="B48" s="102" t="s">
        <v>95</v>
      </c>
      <c r="C48" s="216" t="s">
        <v>96</v>
      </c>
      <c r="D48" s="39"/>
      <c r="E48" s="196"/>
      <c r="F48" s="40"/>
      <c r="G48" s="42"/>
      <c r="H48" s="40"/>
      <c r="I48" s="69"/>
      <c r="J48" s="70"/>
    </row>
    <row r="49" spans="1:11" ht="25" x14ac:dyDescent="0.35">
      <c r="A49" s="217"/>
      <c r="B49" s="71" t="s">
        <v>87</v>
      </c>
      <c r="C49" s="217"/>
      <c r="D49" s="92">
        <v>88</v>
      </c>
      <c r="E49" s="197">
        <v>1</v>
      </c>
      <c r="F49" s="72">
        <f>SUM(D49*E49)</f>
        <v>88</v>
      </c>
      <c r="G49" s="88">
        <v>0.25</v>
      </c>
      <c r="H49" s="72">
        <f>SUM(F49*G49)</f>
        <v>22</v>
      </c>
      <c r="I49" s="73">
        <v>16</v>
      </c>
      <c r="J49" s="74">
        <f>SUM(H49*I49)</f>
        <v>352</v>
      </c>
    </row>
    <row r="50" spans="1:11" x14ac:dyDescent="0.35">
      <c r="A50" s="218"/>
      <c r="B50" s="75" t="s">
        <v>88</v>
      </c>
      <c r="C50" s="218"/>
      <c r="D50" s="43">
        <v>122</v>
      </c>
      <c r="E50" s="198">
        <v>1</v>
      </c>
      <c r="F50" s="44">
        <f>SUM(D50*E50)</f>
        <v>122</v>
      </c>
      <c r="G50" s="90">
        <v>0.25</v>
      </c>
      <c r="H50" s="44">
        <f>SUM(F50*G50)</f>
        <v>30.5</v>
      </c>
      <c r="I50" s="46">
        <v>16</v>
      </c>
      <c r="J50" s="76">
        <f>SUM(H50*I50)</f>
        <v>488</v>
      </c>
    </row>
    <row r="51" spans="1:11" x14ac:dyDescent="0.35">
      <c r="A51" s="193"/>
      <c r="B51" s="98"/>
      <c r="C51" s="192"/>
      <c r="D51" s="39"/>
      <c r="E51" s="196"/>
      <c r="F51" s="40"/>
      <c r="G51" s="93"/>
      <c r="H51" s="40"/>
      <c r="I51" s="46"/>
      <c r="J51" s="10"/>
    </row>
    <row r="52" spans="1:11" x14ac:dyDescent="0.35">
      <c r="A52" s="3"/>
      <c r="B52" s="116" t="s">
        <v>55</v>
      </c>
      <c r="C52" s="117"/>
      <c r="D52" s="67"/>
      <c r="E52" s="68"/>
      <c r="F52" s="118">
        <f>SUM(F6:F51)</f>
        <v>6904</v>
      </c>
      <c r="G52" s="119"/>
      <c r="H52" s="120">
        <f>SUM(H6:H51)</f>
        <v>6995.6100000000006</v>
      </c>
      <c r="I52" s="121"/>
      <c r="J52" s="122">
        <f>SUM(J6:J51)</f>
        <v>111929.76000000001</v>
      </c>
    </row>
    <row r="53" spans="1:11" x14ac:dyDescent="0.35">
      <c r="A53" s="107"/>
      <c r="B53" s="108"/>
      <c r="C53" s="189"/>
      <c r="D53" s="109"/>
      <c r="E53" s="110"/>
      <c r="F53" s="111"/>
      <c r="G53" s="112"/>
      <c r="H53" s="113"/>
      <c r="I53" s="114"/>
      <c r="J53" s="115"/>
    </row>
    <row r="54" spans="1:11" x14ac:dyDescent="0.35">
      <c r="A54" s="41"/>
      <c r="B54" s="66" t="s">
        <v>71</v>
      </c>
      <c r="C54" s="65"/>
      <c r="D54" s="47"/>
      <c r="E54" s="48"/>
      <c r="F54" s="49"/>
      <c r="G54" s="50"/>
      <c r="H54" s="49"/>
      <c r="I54" s="51"/>
      <c r="J54" s="52"/>
    </row>
    <row r="55" spans="1:11" s="61" customFormat="1" x14ac:dyDescent="0.35">
      <c r="A55" s="216" t="s">
        <v>72</v>
      </c>
      <c r="B55" s="102" t="s">
        <v>73</v>
      </c>
      <c r="C55" s="216" t="s">
        <v>74</v>
      </c>
      <c r="D55" s="39"/>
      <c r="E55" s="196"/>
      <c r="F55" s="40"/>
      <c r="G55" s="42"/>
      <c r="H55" s="40"/>
      <c r="I55" s="69"/>
      <c r="J55" s="70"/>
      <c r="K55" s="60"/>
    </row>
    <row r="56" spans="1:11" s="61" customFormat="1" ht="25" x14ac:dyDescent="0.35">
      <c r="A56" s="217"/>
      <c r="B56" s="71" t="s">
        <v>87</v>
      </c>
      <c r="C56" s="217"/>
      <c r="D56" s="92">
        <v>43</v>
      </c>
      <c r="E56" s="197">
        <v>1</v>
      </c>
      <c r="F56" s="72">
        <v>43</v>
      </c>
      <c r="G56" s="88">
        <v>0.5</v>
      </c>
      <c r="H56" s="72">
        <f t="shared" ref="H56:H57" si="12">SUM(F56*G56)</f>
        <v>21.5</v>
      </c>
      <c r="I56" s="73">
        <v>16</v>
      </c>
      <c r="J56" s="74">
        <f t="shared" ref="J56:J57" si="13">SUM(H56*I56)</f>
        <v>344</v>
      </c>
      <c r="K56" s="60"/>
    </row>
    <row r="57" spans="1:11" s="61" customFormat="1" x14ac:dyDescent="0.35">
      <c r="A57" s="218"/>
      <c r="B57" s="75" t="s">
        <v>88</v>
      </c>
      <c r="C57" s="218"/>
      <c r="D57" s="43">
        <v>58</v>
      </c>
      <c r="E57" s="198">
        <v>1</v>
      </c>
      <c r="F57" s="44">
        <f t="shared" ref="F57" si="14">SUM(D57*E57)</f>
        <v>58</v>
      </c>
      <c r="G57" s="90">
        <v>0.5</v>
      </c>
      <c r="H57" s="44">
        <f t="shared" si="12"/>
        <v>29</v>
      </c>
      <c r="I57" s="46">
        <v>16</v>
      </c>
      <c r="J57" s="76">
        <f t="shared" si="13"/>
        <v>464</v>
      </c>
      <c r="K57" s="60"/>
    </row>
    <row r="58" spans="1:11" x14ac:dyDescent="0.35">
      <c r="A58" s="3"/>
      <c r="B58" s="36"/>
      <c r="C58" s="3"/>
      <c r="D58" s="4"/>
      <c r="E58" s="5"/>
      <c r="F58" s="44"/>
      <c r="G58" s="7"/>
      <c r="H58" s="6"/>
      <c r="I58" s="46"/>
      <c r="J58" s="10"/>
      <c r="K58" s="30"/>
    </row>
    <row r="59" spans="1:11" x14ac:dyDescent="0.35">
      <c r="A59" s="123"/>
      <c r="B59" s="124" t="s">
        <v>75</v>
      </c>
      <c r="C59" s="123"/>
      <c r="D59" s="1"/>
      <c r="E59" s="125"/>
      <c r="F59" s="126">
        <f>SUM(F56:F58)</f>
        <v>101</v>
      </c>
      <c r="G59" s="127"/>
      <c r="H59" s="126">
        <f>SUM(H56:H58)</f>
        <v>50.5</v>
      </c>
      <c r="I59" s="121"/>
      <c r="J59" s="128">
        <f>SUM(J56:J58)</f>
        <v>808</v>
      </c>
      <c r="K59" s="30"/>
    </row>
    <row r="60" spans="1:11" x14ac:dyDescent="0.35">
      <c r="A60" s="123"/>
      <c r="B60" s="116"/>
      <c r="C60" s="117"/>
      <c r="D60" s="67"/>
      <c r="E60" s="68"/>
      <c r="F60" s="126"/>
      <c r="G60" s="119"/>
      <c r="H60" s="25"/>
      <c r="I60" s="121"/>
      <c r="J60" s="126"/>
      <c r="K60" s="30"/>
    </row>
    <row r="61" spans="1:11" x14ac:dyDescent="0.35">
      <c r="A61" s="123"/>
      <c r="B61" s="116" t="s">
        <v>76</v>
      </c>
      <c r="C61" s="117"/>
      <c r="D61" s="67"/>
      <c r="E61" s="68"/>
      <c r="F61" s="126">
        <f>F52+F59</f>
        <v>7005</v>
      </c>
      <c r="G61" s="119"/>
      <c r="H61" s="126">
        <f>H52+H59</f>
        <v>7046.1100000000006</v>
      </c>
      <c r="I61" s="121"/>
      <c r="J61" s="128">
        <f>J52+J59</f>
        <v>112737.76000000001</v>
      </c>
      <c r="K61" s="30"/>
    </row>
    <row r="62" spans="1:11" x14ac:dyDescent="0.35">
      <c r="A62" s="3"/>
      <c r="B62" s="53"/>
      <c r="C62" s="191"/>
      <c r="D62" s="39"/>
      <c r="E62" s="196"/>
      <c r="F62" s="44"/>
      <c r="G62" s="42"/>
      <c r="H62" s="40"/>
      <c r="I62" s="46"/>
      <c r="J62" s="10"/>
      <c r="K62" s="30"/>
    </row>
    <row r="63" spans="1:11" x14ac:dyDescent="0.35">
      <c r="A63" s="54"/>
      <c r="B63" s="219" t="s">
        <v>97</v>
      </c>
      <c r="C63" s="220"/>
      <c r="D63" s="129"/>
      <c r="E63" s="129"/>
      <c r="F63" s="130"/>
      <c r="G63" s="131"/>
      <c r="H63" s="130"/>
      <c r="I63" s="132"/>
      <c r="J63" s="133"/>
    </row>
    <row r="64" spans="1:11" x14ac:dyDescent="0.35">
      <c r="A64" s="213" t="s">
        <v>98</v>
      </c>
      <c r="B64" s="135" t="s">
        <v>99</v>
      </c>
      <c r="C64" s="216" t="s">
        <v>100</v>
      </c>
      <c r="D64" s="39"/>
      <c r="E64" s="196"/>
      <c r="F64" s="40"/>
      <c r="G64" s="136"/>
      <c r="H64" s="40"/>
      <c r="I64" s="69"/>
      <c r="J64" s="70"/>
    </row>
    <row r="65" spans="1:10" ht="25" x14ac:dyDescent="0.35">
      <c r="A65" s="214"/>
      <c r="B65" s="71" t="s">
        <v>87</v>
      </c>
      <c r="C65" s="217"/>
      <c r="D65" s="92">
        <v>43</v>
      </c>
      <c r="E65" s="197">
        <v>4</v>
      </c>
      <c r="F65" s="72">
        <f t="shared" ref="F65:F84" si="15">SUM(D65*E65)</f>
        <v>172</v>
      </c>
      <c r="G65" s="88">
        <v>0.5</v>
      </c>
      <c r="H65" s="72">
        <f t="shared" ref="H65:H84" si="16">SUM(F65*G65)</f>
        <v>86</v>
      </c>
      <c r="I65" s="73">
        <v>16</v>
      </c>
      <c r="J65" s="74">
        <f t="shared" ref="J65:J84" si="17">SUM(H65*I65)</f>
        <v>1376</v>
      </c>
    </row>
    <row r="66" spans="1:10" x14ac:dyDescent="0.35">
      <c r="A66" s="215"/>
      <c r="B66" s="75" t="s">
        <v>88</v>
      </c>
      <c r="C66" s="218"/>
      <c r="D66" s="43">
        <v>58</v>
      </c>
      <c r="E66" s="198">
        <v>4</v>
      </c>
      <c r="F66" s="44">
        <f t="shared" si="15"/>
        <v>232</v>
      </c>
      <c r="G66" s="90">
        <v>0.5</v>
      </c>
      <c r="H66" s="44">
        <f t="shared" si="16"/>
        <v>116</v>
      </c>
      <c r="I66" s="46">
        <v>16</v>
      </c>
      <c r="J66" s="76">
        <f t="shared" si="17"/>
        <v>1856</v>
      </c>
    </row>
    <row r="67" spans="1:10" x14ac:dyDescent="0.35">
      <c r="A67" s="213" t="s">
        <v>101</v>
      </c>
      <c r="B67" s="135" t="s">
        <v>79</v>
      </c>
      <c r="C67" s="216" t="s">
        <v>80</v>
      </c>
      <c r="D67" s="39"/>
      <c r="E67" s="196"/>
      <c r="F67" s="40"/>
      <c r="G67" s="93"/>
      <c r="H67" s="40"/>
      <c r="I67" s="69"/>
      <c r="J67" s="70"/>
    </row>
    <row r="68" spans="1:10" ht="25" x14ac:dyDescent="0.35">
      <c r="A68" s="214"/>
      <c r="B68" s="71" t="s">
        <v>87</v>
      </c>
      <c r="C68" s="217"/>
      <c r="D68" s="92">
        <v>43</v>
      </c>
      <c r="E68" s="197">
        <v>4</v>
      </c>
      <c r="F68" s="72">
        <f t="shared" si="15"/>
        <v>172</v>
      </c>
      <c r="G68" s="88">
        <v>0.5</v>
      </c>
      <c r="H68" s="72">
        <f t="shared" si="16"/>
        <v>86</v>
      </c>
      <c r="I68" s="73">
        <v>16</v>
      </c>
      <c r="J68" s="74">
        <f t="shared" si="17"/>
        <v>1376</v>
      </c>
    </row>
    <row r="69" spans="1:10" s="62" customFormat="1" x14ac:dyDescent="0.35">
      <c r="A69" s="215"/>
      <c r="B69" s="75" t="s">
        <v>88</v>
      </c>
      <c r="C69" s="218"/>
      <c r="D69" s="43">
        <v>58</v>
      </c>
      <c r="E69" s="198">
        <v>4</v>
      </c>
      <c r="F69" s="44">
        <f t="shared" si="15"/>
        <v>232</v>
      </c>
      <c r="G69" s="90">
        <v>0.5</v>
      </c>
      <c r="H69" s="44">
        <f t="shared" si="16"/>
        <v>116</v>
      </c>
      <c r="I69" s="46">
        <v>16</v>
      </c>
      <c r="J69" s="76">
        <f t="shared" si="17"/>
        <v>1856</v>
      </c>
    </row>
    <row r="70" spans="1:10" s="62" customFormat="1" x14ac:dyDescent="0.35">
      <c r="A70" s="213" t="s">
        <v>57</v>
      </c>
      <c r="B70" s="102" t="s">
        <v>102</v>
      </c>
      <c r="C70" s="216" t="s">
        <v>64</v>
      </c>
      <c r="D70" s="39"/>
      <c r="E70" s="196"/>
      <c r="F70" s="40"/>
      <c r="G70" s="93"/>
      <c r="H70" s="40"/>
      <c r="I70" s="69"/>
      <c r="J70" s="70"/>
    </row>
    <row r="71" spans="1:10" s="62" customFormat="1" ht="25" x14ac:dyDescent="0.35">
      <c r="A71" s="214"/>
      <c r="B71" s="71" t="s">
        <v>87</v>
      </c>
      <c r="C71" s="217"/>
      <c r="D71" s="92">
        <v>88</v>
      </c>
      <c r="E71" s="197">
        <v>1</v>
      </c>
      <c r="F71" s="72">
        <f t="shared" si="15"/>
        <v>88</v>
      </c>
      <c r="G71" s="88">
        <v>6</v>
      </c>
      <c r="H71" s="72">
        <f t="shared" si="16"/>
        <v>528</v>
      </c>
      <c r="I71" s="73">
        <v>16</v>
      </c>
      <c r="J71" s="74">
        <f t="shared" si="17"/>
        <v>8448</v>
      </c>
    </row>
    <row r="72" spans="1:10" s="62" customFormat="1" x14ac:dyDescent="0.35">
      <c r="A72" s="215"/>
      <c r="B72" s="75" t="s">
        <v>88</v>
      </c>
      <c r="C72" s="218"/>
      <c r="D72" s="43">
        <v>122</v>
      </c>
      <c r="E72" s="198">
        <v>1</v>
      </c>
      <c r="F72" s="44">
        <f t="shared" si="15"/>
        <v>122</v>
      </c>
      <c r="G72" s="90">
        <v>6</v>
      </c>
      <c r="H72" s="44">
        <f t="shared" si="16"/>
        <v>732</v>
      </c>
      <c r="I72" s="46">
        <v>16</v>
      </c>
      <c r="J72" s="76">
        <f t="shared" si="17"/>
        <v>11712</v>
      </c>
    </row>
    <row r="73" spans="1:10" s="62" customFormat="1" x14ac:dyDescent="0.35">
      <c r="A73" s="213" t="s">
        <v>81</v>
      </c>
      <c r="B73" s="135" t="s">
        <v>82</v>
      </c>
      <c r="C73" s="216" t="s">
        <v>83</v>
      </c>
      <c r="D73" s="39"/>
      <c r="E73" s="196"/>
      <c r="F73" s="40"/>
      <c r="G73" s="93"/>
      <c r="H73" s="40"/>
      <c r="I73" s="69"/>
      <c r="J73" s="70"/>
    </row>
    <row r="74" spans="1:10" s="62" customFormat="1" ht="25" x14ac:dyDescent="0.35">
      <c r="A74" s="214"/>
      <c r="B74" s="71" t="s">
        <v>87</v>
      </c>
      <c r="C74" s="217"/>
      <c r="D74" s="92">
        <v>88</v>
      </c>
      <c r="E74" s="197">
        <v>1</v>
      </c>
      <c r="F74" s="72">
        <f t="shared" si="15"/>
        <v>88</v>
      </c>
      <c r="G74" s="88">
        <v>0.5</v>
      </c>
      <c r="H74" s="72">
        <f t="shared" si="16"/>
        <v>44</v>
      </c>
      <c r="I74" s="73">
        <v>16</v>
      </c>
      <c r="J74" s="74">
        <f t="shared" si="17"/>
        <v>704</v>
      </c>
    </row>
    <row r="75" spans="1:10" s="62" customFormat="1" x14ac:dyDescent="0.35">
      <c r="A75" s="215"/>
      <c r="B75" s="75" t="s">
        <v>88</v>
      </c>
      <c r="C75" s="218"/>
      <c r="D75" s="43">
        <v>122</v>
      </c>
      <c r="E75" s="198">
        <v>1</v>
      </c>
      <c r="F75" s="44">
        <f t="shared" si="15"/>
        <v>122</v>
      </c>
      <c r="G75" s="90">
        <v>0.5</v>
      </c>
      <c r="H75" s="44">
        <f t="shared" si="16"/>
        <v>61</v>
      </c>
      <c r="I75" s="46">
        <v>16</v>
      </c>
      <c r="J75" s="76">
        <f t="shared" si="17"/>
        <v>976</v>
      </c>
    </row>
    <row r="76" spans="1:10" s="62" customFormat="1" x14ac:dyDescent="0.35">
      <c r="A76" s="213" t="s">
        <v>65</v>
      </c>
      <c r="B76" s="135" t="s">
        <v>66</v>
      </c>
      <c r="C76" s="216" t="s">
        <v>67</v>
      </c>
      <c r="D76" s="39"/>
      <c r="E76" s="196"/>
      <c r="F76" s="40"/>
      <c r="G76" s="93"/>
      <c r="H76" s="40"/>
      <c r="I76" s="69"/>
      <c r="J76" s="70"/>
    </row>
    <row r="77" spans="1:10" s="62" customFormat="1" ht="25" x14ac:dyDescent="0.35">
      <c r="A77" s="214"/>
      <c r="B77" s="71" t="s">
        <v>87</v>
      </c>
      <c r="C77" s="217"/>
      <c r="D77" s="92">
        <v>88</v>
      </c>
      <c r="E77" s="197">
        <v>1</v>
      </c>
      <c r="F77" s="72">
        <f t="shared" ref="F77:F83" si="18">SUM(D77*E77)</f>
        <v>88</v>
      </c>
      <c r="G77" s="88">
        <v>0.16</v>
      </c>
      <c r="H77" s="72">
        <f t="shared" ref="H77:H83" si="19">SUM(F77*G77)</f>
        <v>14.08</v>
      </c>
      <c r="I77" s="73">
        <v>16</v>
      </c>
      <c r="J77" s="74">
        <f t="shared" ref="J77:J83" si="20">SUM(H77*I77)</f>
        <v>225.28</v>
      </c>
    </row>
    <row r="78" spans="1:10" s="62" customFormat="1" x14ac:dyDescent="0.35">
      <c r="A78" s="215"/>
      <c r="B78" s="75" t="s">
        <v>88</v>
      </c>
      <c r="C78" s="218"/>
      <c r="D78" s="43">
        <v>122</v>
      </c>
      <c r="E78" s="198">
        <v>1</v>
      </c>
      <c r="F78" s="44">
        <f t="shared" si="18"/>
        <v>122</v>
      </c>
      <c r="G78" s="90">
        <v>0.16</v>
      </c>
      <c r="H78" s="44">
        <f t="shared" si="19"/>
        <v>19.52</v>
      </c>
      <c r="I78" s="46">
        <v>16</v>
      </c>
      <c r="J78" s="76">
        <f t="shared" si="20"/>
        <v>312.32</v>
      </c>
    </row>
    <row r="79" spans="1:10" s="62" customFormat="1" x14ac:dyDescent="0.35">
      <c r="A79" s="213" t="s">
        <v>65</v>
      </c>
      <c r="B79" s="135" t="s">
        <v>68</v>
      </c>
      <c r="C79" s="216" t="s">
        <v>69</v>
      </c>
      <c r="D79" s="39"/>
      <c r="E79" s="196"/>
      <c r="F79" s="40"/>
      <c r="G79" s="93"/>
      <c r="H79" s="40"/>
      <c r="I79" s="69"/>
      <c r="J79" s="70"/>
    </row>
    <row r="80" spans="1:10" s="62" customFormat="1" ht="25" x14ac:dyDescent="0.35">
      <c r="A80" s="214"/>
      <c r="B80" s="71" t="s">
        <v>87</v>
      </c>
      <c r="C80" s="217"/>
      <c r="D80" s="92">
        <v>88</v>
      </c>
      <c r="E80" s="197">
        <v>1</v>
      </c>
      <c r="F80" s="72">
        <f t="shared" si="18"/>
        <v>88</v>
      </c>
      <c r="G80" s="88">
        <v>0.25</v>
      </c>
      <c r="H80" s="72">
        <f t="shared" si="19"/>
        <v>22</v>
      </c>
      <c r="I80" s="73">
        <v>16</v>
      </c>
      <c r="J80" s="74">
        <f t="shared" si="20"/>
        <v>352</v>
      </c>
    </row>
    <row r="81" spans="1:10" s="62" customFormat="1" x14ac:dyDescent="0.35">
      <c r="A81" s="215"/>
      <c r="B81" s="75" t="s">
        <v>88</v>
      </c>
      <c r="C81" s="218"/>
      <c r="D81" s="43">
        <v>122</v>
      </c>
      <c r="E81" s="198">
        <v>1</v>
      </c>
      <c r="F81" s="44">
        <f t="shared" si="18"/>
        <v>122</v>
      </c>
      <c r="G81" s="90">
        <v>0.25</v>
      </c>
      <c r="H81" s="44">
        <f t="shared" si="19"/>
        <v>30.5</v>
      </c>
      <c r="I81" s="46">
        <v>16</v>
      </c>
      <c r="J81" s="76">
        <f t="shared" si="20"/>
        <v>488</v>
      </c>
    </row>
    <row r="82" spans="1:10" s="62" customFormat="1" x14ac:dyDescent="0.35">
      <c r="A82" s="213">
        <v>1944.681</v>
      </c>
      <c r="B82" s="135" t="s">
        <v>84</v>
      </c>
      <c r="C82" s="216" t="s">
        <v>83</v>
      </c>
      <c r="D82" s="39"/>
      <c r="E82" s="196"/>
      <c r="F82" s="40"/>
      <c r="G82" s="93"/>
      <c r="H82" s="40"/>
      <c r="I82" s="69"/>
      <c r="J82" s="70"/>
    </row>
    <row r="83" spans="1:10" s="62" customFormat="1" ht="25" x14ac:dyDescent="0.35">
      <c r="A83" s="214"/>
      <c r="B83" s="71" t="s">
        <v>87</v>
      </c>
      <c r="C83" s="217"/>
      <c r="D83" s="92">
        <v>43</v>
      </c>
      <c r="E83" s="197">
        <v>1</v>
      </c>
      <c r="F83" s="72">
        <f t="shared" si="18"/>
        <v>43</v>
      </c>
      <c r="G83" s="88">
        <v>0.5</v>
      </c>
      <c r="H83" s="72">
        <f t="shared" si="19"/>
        <v>21.5</v>
      </c>
      <c r="I83" s="73">
        <v>16</v>
      </c>
      <c r="J83" s="74">
        <f t="shared" si="20"/>
        <v>344</v>
      </c>
    </row>
    <row r="84" spans="1:10" s="61" customFormat="1" x14ac:dyDescent="0.35">
      <c r="A84" s="215"/>
      <c r="B84" s="75" t="s">
        <v>88</v>
      </c>
      <c r="C84" s="218"/>
      <c r="D84" s="43">
        <v>58</v>
      </c>
      <c r="E84" s="198">
        <v>1</v>
      </c>
      <c r="F84" s="44">
        <f t="shared" si="15"/>
        <v>58</v>
      </c>
      <c r="G84" s="90">
        <v>0.5</v>
      </c>
      <c r="H84" s="44">
        <f t="shared" si="16"/>
        <v>29</v>
      </c>
      <c r="I84" s="46">
        <v>16</v>
      </c>
      <c r="J84" s="76">
        <f t="shared" si="17"/>
        <v>464</v>
      </c>
    </row>
    <row r="85" spans="1:10" s="61" customFormat="1" x14ac:dyDescent="0.35">
      <c r="A85" s="216" t="s">
        <v>98</v>
      </c>
      <c r="B85" s="135" t="s">
        <v>103</v>
      </c>
      <c r="C85" s="216" t="s">
        <v>104</v>
      </c>
      <c r="D85" s="39"/>
      <c r="E85" s="196"/>
      <c r="F85" s="40"/>
      <c r="G85" s="93"/>
      <c r="H85" s="40"/>
      <c r="I85" s="69"/>
      <c r="J85" s="70"/>
    </row>
    <row r="86" spans="1:10" s="61" customFormat="1" ht="25" x14ac:dyDescent="0.35">
      <c r="A86" s="217"/>
      <c r="B86" s="71" t="s">
        <v>87</v>
      </c>
      <c r="C86" s="217"/>
      <c r="D86" s="92">
        <v>43</v>
      </c>
      <c r="E86" s="197">
        <v>4</v>
      </c>
      <c r="F86" s="72">
        <f t="shared" ref="F86:F87" si="21">SUM(D86*E86)</f>
        <v>172</v>
      </c>
      <c r="G86" s="88">
        <v>0.5</v>
      </c>
      <c r="H86" s="72">
        <f t="shared" ref="H86:H87" si="22">SUM(F86*G86)</f>
        <v>86</v>
      </c>
      <c r="I86" s="73">
        <v>16</v>
      </c>
      <c r="J86" s="74">
        <f t="shared" ref="J86:J87" si="23">SUM(H86*I86)</f>
        <v>1376</v>
      </c>
    </row>
    <row r="87" spans="1:10" s="61" customFormat="1" x14ac:dyDescent="0.35">
      <c r="A87" s="218"/>
      <c r="B87" s="75" t="s">
        <v>88</v>
      </c>
      <c r="C87" s="218"/>
      <c r="D87" s="43">
        <v>58</v>
      </c>
      <c r="E87" s="198">
        <v>4</v>
      </c>
      <c r="F87" s="44">
        <f t="shared" si="21"/>
        <v>232</v>
      </c>
      <c r="G87" s="90">
        <v>0.5</v>
      </c>
      <c r="H87" s="44">
        <f t="shared" si="22"/>
        <v>116</v>
      </c>
      <c r="I87" s="46">
        <v>16</v>
      </c>
      <c r="J87" s="76">
        <f t="shared" si="23"/>
        <v>1856</v>
      </c>
    </row>
    <row r="88" spans="1:10" s="61" customFormat="1" x14ac:dyDescent="0.35">
      <c r="A88" s="3"/>
      <c r="B88" s="134"/>
      <c r="C88" s="3"/>
      <c r="D88" s="4"/>
      <c r="E88" s="5"/>
      <c r="F88" s="44"/>
      <c r="G88" s="90"/>
      <c r="H88" s="44"/>
      <c r="I88" s="46"/>
      <c r="J88" s="76">
        <f>SUM(J65:J87)</f>
        <v>33721.599999999999</v>
      </c>
    </row>
    <row r="89" spans="1:10" x14ac:dyDescent="0.35">
      <c r="A89" s="3"/>
      <c r="B89" s="37"/>
      <c r="C89" s="3"/>
      <c r="D89" s="4"/>
      <c r="E89" s="5"/>
      <c r="F89" s="44"/>
      <c r="G89" s="90"/>
      <c r="H89" s="44"/>
      <c r="I89" s="46"/>
      <c r="J89" s="76">
        <f>J61+J88</f>
        <v>146459.36000000002</v>
      </c>
    </row>
    <row r="90" spans="1:10" x14ac:dyDescent="0.35">
      <c r="A90" s="11"/>
      <c r="B90" s="13"/>
      <c r="C90" s="189"/>
      <c r="D90" s="137"/>
      <c r="E90" s="110"/>
      <c r="F90" s="137"/>
      <c r="G90" s="138"/>
      <c r="H90" s="139"/>
      <c r="I90" s="140"/>
      <c r="J90" s="141"/>
    </row>
    <row r="91" spans="1:10" x14ac:dyDescent="0.35">
      <c r="A91" s="11"/>
      <c r="B91" s="13"/>
      <c r="C91" s="16"/>
      <c r="D91" s="17"/>
      <c r="E91" s="17"/>
      <c r="F91" s="17"/>
      <c r="G91" s="14"/>
      <c r="H91" s="26"/>
      <c r="I91" s="20"/>
      <c r="J91" s="18"/>
    </row>
    <row r="114" spans="1:10" x14ac:dyDescent="0.35">
      <c r="A114" s="194"/>
      <c r="B114" s="23"/>
      <c r="C114" s="2"/>
      <c r="D114" s="2"/>
      <c r="E114" s="2"/>
      <c r="F114" s="2"/>
      <c r="G114" s="2"/>
      <c r="H114" s="2"/>
      <c r="I114" s="2"/>
      <c r="J114" s="2"/>
    </row>
  </sheetData>
  <mergeCells count="50">
    <mergeCell ref="A39:A41"/>
    <mergeCell ref="C39:C41"/>
    <mergeCell ref="A42:A44"/>
    <mergeCell ref="C42:C44"/>
    <mergeCell ref="A48:A50"/>
    <mergeCell ref="C48:C50"/>
    <mergeCell ref="B47:C47"/>
    <mergeCell ref="A30:A32"/>
    <mergeCell ref="C30:C32"/>
    <mergeCell ref="A33:A35"/>
    <mergeCell ref="C33:C35"/>
    <mergeCell ref="A36:A38"/>
    <mergeCell ref="C36:C38"/>
    <mergeCell ref="A21:A23"/>
    <mergeCell ref="C21:C23"/>
    <mergeCell ref="A24:A26"/>
    <mergeCell ref="C24:C26"/>
    <mergeCell ref="A27:A29"/>
    <mergeCell ref="C27:C29"/>
    <mergeCell ref="A55:A57"/>
    <mergeCell ref="C55:C57"/>
    <mergeCell ref="B63:C63"/>
    <mergeCell ref="A64:A66"/>
    <mergeCell ref="A1:J1"/>
    <mergeCell ref="A2:J2"/>
    <mergeCell ref="A6:A8"/>
    <mergeCell ref="A9:A11"/>
    <mergeCell ref="C6:C8"/>
    <mergeCell ref="C9:C11"/>
    <mergeCell ref="A12:A14"/>
    <mergeCell ref="C12:C14"/>
    <mergeCell ref="A15:A17"/>
    <mergeCell ref="C15:C17"/>
    <mergeCell ref="A18:A20"/>
    <mergeCell ref="C18:C20"/>
    <mergeCell ref="A67:A69"/>
    <mergeCell ref="A70:A72"/>
    <mergeCell ref="C64:C66"/>
    <mergeCell ref="C67:C69"/>
    <mergeCell ref="C70:C72"/>
    <mergeCell ref="A82:A84"/>
    <mergeCell ref="C82:C84"/>
    <mergeCell ref="A85:A87"/>
    <mergeCell ref="C85:C87"/>
    <mergeCell ref="A73:A75"/>
    <mergeCell ref="C73:C75"/>
    <mergeCell ref="A76:A78"/>
    <mergeCell ref="C76:C78"/>
    <mergeCell ref="A79:A81"/>
    <mergeCell ref="C79:C81"/>
  </mergeCells>
  <pageMargins left="0.7" right="0.7" top="0.75" bottom="0.75" header="0.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59E1-BA42-4AFB-8687-F1B88E1103E9}">
  <dimension ref="A1:L22"/>
  <sheetViews>
    <sheetView workbookViewId="0">
      <selection activeCell="M10" sqref="M10"/>
    </sheetView>
  </sheetViews>
  <sheetFormatPr defaultRowHeight="14.5" x14ac:dyDescent="0.35"/>
  <sheetData>
    <row r="1" spans="1:12" x14ac:dyDescent="0.35">
      <c r="A1" s="190"/>
      <c r="B1" s="15" t="s">
        <v>105</v>
      </c>
      <c r="C1" s="16"/>
      <c r="D1" s="21"/>
      <c r="E1" s="20"/>
      <c r="F1" s="21"/>
      <c r="G1" s="14"/>
      <c r="H1" s="27"/>
      <c r="I1" s="20"/>
      <c r="J1" s="17"/>
    </row>
    <row r="2" spans="1:12" s="61" customFormat="1" ht="62.5" x14ac:dyDescent="0.35">
      <c r="A2" s="3" t="s">
        <v>106</v>
      </c>
      <c r="B2" s="24" t="s">
        <v>107</v>
      </c>
      <c r="C2" s="3" t="s">
        <v>108</v>
      </c>
      <c r="D2" s="4">
        <v>10</v>
      </c>
      <c r="E2" s="5">
        <v>1</v>
      </c>
      <c r="F2" s="6">
        <f t="shared" ref="F2:F14" si="0">SUM(D2*E2)</f>
        <v>10</v>
      </c>
      <c r="G2" s="7">
        <v>1.1000000000000001</v>
      </c>
      <c r="H2" s="6">
        <f t="shared" ref="H2:H14" si="1">SUM(F2*G2)</f>
        <v>11</v>
      </c>
      <c r="I2" s="46">
        <v>82.39</v>
      </c>
      <c r="J2" s="10">
        <f t="shared" ref="J2:J14" si="2">SUM(H2*I2)</f>
        <v>906.29</v>
      </c>
      <c r="L2" s="64"/>
    </row>
    <row r="3" spans="1:12" s="61" customFormat="1" ht="37.5" x14ac:dyDescent="0.35">
      <c r="A3" s="3" t="s">
        <v>109</v>
      </c>
      <c r="B3" s="22" t="s">
        <v>110</v>
      </c>
      <c r="C3" s="3" t="s">
        <v>111</v>
      </c>
      <c r="D3" s="4">
        <v>10</v>
      </c>
      <c r="E3" s="5">
        <v>1</v>
      </c>
      <c r="F3" s="6">
        <f t="shared" si="0"/>
        <v>10</v>
      </c>
      <c r="G3" s="8">
        <v>1.8</v>
      </c>
      <c r="H3" s="6">
        <f t="shared" si="1"/>
        <v>18</v>
      </c>
      <c r="I3" s="46">
        <v>82.39</v>
      </c>
      <c r="J3" s="10">
        <f t="shared" si="2"/>
        <v>1483.02</v>
      </c>
    </row>
    <row r="4" spans="1:12" s="61" customFormat="1" ht="75" x14ac:dyDescent="0.35">
      <c r="A4" s="3" t="s">
        <v>112</v>
      </c>
      <c r="B4" s="29" t="s">
        <v>113</v>
      </c>
      <c r="C4" s="3" t="s">
        <v>114</v>
      </c>
      <c r="D4" s="4">
        <v>5</v>
      </c>
      <c r="E4" s="196">
        <v>1</v>
      </c>
      <c r="F4" s="6">
        <f t="shared" si="0"/>
        <v>5</v>
      </c>
      <c r="G4" s="8">
        <v>2</v>
      </c>
      <c r="H4" s="6">
        <f t="shared" si="1"/>
        <v>10</v>
      </c>
      <c r="I4" s="46">
        <v>82.39</v>
      </c>
      <c r="J4" s="10">
        <f t="shared" si="2"/>
        <v>823.9</v>
      </c>
    </row>
    <row r="5" spans="1:12" s="61" customFormat="1" ht="62.5" x14ac:dyDescent="0.35">
      <c r="A5" s="3" t="s">
        <v>115</v>
      </c>
      <c r="B5" s="29" t="s">
        <v>116</v>
      </c>
      <c r="C5" s="3" t="s">
        <v>117</v>
      </c>
      <c r="D5" s="4">
        <v>5</v>
      </c>
      <c r="E5" s="196">
        <v>1</v>
      </c>
      <c r="F5" s="6">
        <f t="shared" si="0"/>
        <v>5</v>
      </c>
      <c r="G5" s="8">
        <v>0.25</v>
      </c>
      <c r="H5" s="6">
        <f t="shared" si="1"/>
        <v>1.25</v>
      </c>
      <c r="I5" s="46">
        <v>82.39</v>
      </c>
      <c r="J5" s="10">
        <f t="shared" si="2"/>
        <v>102.9875</v>
      </c>
    </row>
    <row r="6" spans="1:12" s="61" customFormat="1" ht="75" x14ac:dyDescent="0.35">
      <c r="A6" s="3" t="s">
        <v>118</v>
      </c>
      <c r="B6" s="12" t="s">
        <v>99</v>
      </c>
      <c r="C6" s="3" t="s">
        <v>119</v>
      </c>
      <c r="D6" s="4">
        <v>10</v>
      </c>
      <c r="E6" s="196">
        <v>4</v>
      </c>
      <c r="F6" s="6">
        <f t="shared" si="0"/>
        <v>40</v>
      </c>
      <c r="G6" s="8">
        <v>1</v>
      </c>
      <c r="H6" s="6">
        <f t="shared" si="1"/>
        <v>40</v>
      </c>
      <c r="I6" s="46">
        <v>82.39</v>
      </c>
      <c r="J6" s="10">
        <f t="shared" si="2"/>
        <v>3295.6</v>
      </c>
    </row>
    <row r="7" spans="1:12" s="61" customFormat="1" ht="25" customHeight="1" x14ac:dyDescent="0.35">
      <c r="A7" s="3" t="s">
        <v>118</v>
      </c>
      <c r="B7" s="12" t="s">
        <v>120</v>
      </c>
      <c r="C7" s="3" t="s">
        <v>121</v>
      </c>
      <c r="D7" s="4">
        <v>5</v>
      </c>
      <c r="E7" s="196">
        <v>4</v>
      </c>
      <c r="F7" s="6">
        <f t="shared" si="0"/>
        <v>20</v>
      </c>
      <c r="G7" s="8">
        <v>1</v>
      </c>
      <c r="H7" s="6">
        <f t="shared" si="1"/>
        <v>20</v>
      </c>
      <c r="I7" s="46">
        <v>82.39</v>
      </c>
      <c r="J7" s="10">
        <f t="shared" si="2"/>
        <v>1647.8</v>
      </c>
    </row>
    <row r="8" spans="1:12" s="61" customFormat="1" ht="25" customHeight="1" x14ac:dyDescent="0.35">
      <c r="A8" s="3" t="s">
        <v>122</v>
      </c>
      <c r="B8" s="12" t="s">
        <v>123</v>
      </c>
      <c r="C8" s="3" t="s">
        <v>124</v>
      </c>
      <c r="D8" s="4">
        <v>10</v>
      </c>
      <c r="E8" s="196">
        <v>2</v>
      </c>
      <c r="F8" s="6">
        <f t="shared" si="0"/>
        <v>20</v>
      </c>
      <c r="G8" s="8">
        <v>1</v>
      </c>
      <c r="H8" s="6">
        <f t="shared" si="1"/>
        <v>20</v>
      </c>
      <c r="I8" s="46">
        <v>82.39</v>
      </c>
      <c r="J8" s="10">
        <f t="shared" si="2"/>
        <v>1647.8</v>
      </c>
    </row>
    <row r="9" spans="1:12" ht="50" x14ac:dyDescent="0.35">
      <c r="A9" s="3"/>
      <c r="B9" s="12" t="s">
        <v>125</v>
      </c>
      <c r="C9" s="3" t="s">
        <v>126</v>
      </c>
      <c r="D9" s="4">
        <v>10</v>
      </c>
      <c r="E9" s="5">
        <v>1</v>
      </c>
      <c r="F9" s="6">
        <f t="shared" si="0"/>
        <v>10</v>
      </c>
      <c r="G9" s="35">
        <v>0.125</v>
      </c>
      <c r="H9" s="6">
        <f t="shared" si="1"/>
        <v>1.25</v>
      </c>
      <c r="I9" s="46">
        <v>82.39</v>
      </c>
      <c r="J9" s="10">
        <f t="shared" si="2"/>
        <v>102.9875</v>
      </c>
    </row>
    <row r="10" spans="1:12" ht="62.5" x14ac:dyDescent="0.35">
      <c r="A10" s="3" t="s">
        <v>127</v>
      </c>
      <c r="B10" s="12" t="s">
        <v>128</v>
      </c>
      <c r="C10" s="3" t="s">
        <v>129</v>
      </c>
      <c r="D10" s="4">
        <v>10</v>
      </c>
      <c r="E10" s="5">
        <v>1</v>
      </c>
      <c r="F10" s="6">
        <f t="shared" si="0"/>
        <v>10</v>
      </c>
      <c r="G10" s="8">
        <v>8</v>
      </c>
      <c r="H10" s="6">
        <f t="shared" si="1"/>
        <v>80</v>
      </c>
      <c r="I10" s="9">
        <v>82.39</v>
      </c>
      <c r="J10" s="10">
        <f t="shared" si="2"/>
        <v>6591.2</v>
      </c>
    </row>
    <row r="11" spans="1:12" ht="62.5" x14ac:dyDescent="0.35">
      <c r="A11" s="3" t="s">
        <v>130</v>
      </c>
      <c r="B11" s="12" t="s">
        <v>66</v>
      </c>
      <c r="C11" s="3" t="s">
        <v>131</v>
      </c>
      <c r="D11" s="4">
        <v>10</v>
      </c>
      <c r="E11" s="5">
        <v>1</v>
      </c>
      <c r="F11" s="6">
        <f t="shared" si="0"/>
        <v>10</v>
      </c>
      <c r="G11" s="8">
        <v>0.1</v>
      </c>
      <c r="H11" s="6">
        <f t="shared" si="1"/>
        <v>1</v>
      </c>
      <c r="I11" s="46">
        <v>82.39</v>
      </c>
      <c r="J11" s="10">
        <f t="shared" si="2"/>
        <v>82.39</v>
      </c>
    </row>
    <row r="12" spans="1:12" ht="62.5" x14ac:dyDescent="0.35">
      <c r="A12" s="3" t="s">
        <v>132</v>
      </c>
      <c r="B12" s="12" t="s">
        <v>133</v>
      </c>
      <c r="C12" s="19" t="s">
        <v>134</v>
      </c>
      <c r="D12" s="4">
        <v>10</v>
      </c>
      <c r="E12" s="5">
        <v>1</v>
      </c>
      <c r="F12" s="6">
        <f t="shared" si="0"/>
        <v>10</v>
      </c>
      <c r="G12" s="8">
        <v>0.25</v>
      </c>
      <c r="H12" s="6">
        <f t="shared" si="1"/>
        <v>2.5</v>
      </c>
      <c r="I12" s="46">
        <v>82.39</v>
      </c>
      <c r="J12" s="10">
        <f t="shared" si="2"/>
        <v>205.97499999999999</v>
      </c>
    </row>
    <row r="13" spans="1:12" ht="62.5" x14ac:dyDescent="0.35">
      <c r="A13" s="3" t="s">
        <v>132</v>
      </c>
      <c r="B13" s="12" t="s">
        <v>135</v>
      </c>
      <c r="C13" s="3" t="s">
        <v>136</v>
      </c>
      <c r="D13" s="4">
        <v>10</v>
      </c>
      <c r="E13" s="5">
        <v>1</v>
      </c>
      <c r="F13" s="6">
        <f t="shared" si="0"/>
        <v>10</v>
      </c>
      <c r="G13" s="8">
        <v>1</v>
      </c>
      <c r="H13" s="6">
        <f t="shared" si="1"/>
        <v>10</v>
      </c>
      <c r="I13" s="46">
        <v>82.39</v>
      </c>
      <c r="J13" s="10">
        <f t="shared" si="2"/>
        <v>823.9</v>
      </c>
    </row>
    <row r="14" spans="1:12" ht="137.5" x14ac:dyDescent="0.35">
      <c r="A14" s="3" t="s">
        <v>137</v>
      </c>
      <c r="B14" s="58" t="s">
        <v>138</v>
      </c>
      <c r="C14" s="3" t="s">
        <v>139</v>
      </c>
      <c r="D14" s="4">
        <v>10</v>
      </c>
      <c r="E14" s="5">
        <v>1</v>
      </c>
      <c r="F14" s="6">
        <f t="shared" si="0"/>
        <v>10</v>
      </c>
      <c r="G14" s="8">
        <v>1</v>
      </c>
      <c r="H14" s="6">
        <f t="shared" si="1"/>
        <v>10</v>
      </c>
      <c r="I14" s="9">
        <v>82.39</v>
      </c>
      <c r="J14" s="10">
        <f t="shared" si="2"/>
        <v>823.9</v>
      </c>
    </row>
    <row r="15" spans="1:12" ht="25.5" customHeight="1" x14ac:dyDescent="0.35">
      <c r="A15" s="55"/>
      <c r="B15" s="232" t="s">
        <v>140</v>
      </c>
      <c r="C15" s="233"/>
      <c r="D15" s="233"/>
      <c r="E15" s="233"/>
      <c r="F15" s="233"/>
      <c r="G15" s="233"/>
      <c r="H15" s="233"/>
      <c r="I15" s="233"/>
      <c r="J15" s="234"/>
    </row>
    <row r="16" spans="1:12" ht="175" x14ac:dyDescent="0.35">
      <c r="A16" s="3"/>
      <c r="B16" s="56" t="s">
        <v>141</v>
      </c>
      <c r="C16" s="193" t="s">
        <v>142</v>
      </c>
      <c r="D16" s="43">
        <v>10</v>
      </c>
      <c r="E16" s="198">
        <v>1</v>
      </c>
      <c r="F16" s="44">
        <f t="shared" ref="F16:F22" si="3">SUM(D16*E16)</f>
        <v>10</v>
      </c>
      <c r="G16" s="57">
        <v>0.25</v>
      </c>
      <c r="H16" s="44">
        <f t="shared" ref="H16:H22" si="4">SUM(F16*G16)</f>
        <v>2.5</v>
      </c>
      <c r="I16" s="46">
        <v>82.39</v>
      </c>
      <c r="J16" s="10">
        <f t="shared" ref="J16:J22" si="5">SUM(H16*I16)</f>
        <v>205.97499999999999</v>
      </c>
    </row>
    <row r="17" spans="1:10" ht="213.5" x14ac:dyDescent="0.35">
      <c r="A17" s="59"/>
      <c r="B17" s="32" t="s">
        <v>143</v>
      </c>
      <c r="C17" s="192" t="s">
        <v>144</v>
      </c>
      <c r="D17" s="34">
        <v>10</v>
      </c>
      <c r="E17" s="34">
        <v>1</v>
      </c>
      <c r="F17" s="34">
        <f t="shared" si="3"/>
        <v>10</v>
      </c>
      <c r="G17" s="34">
        <v>0.25</v>
      </c>
      <c r="H17" s="34">
        <f t="shared" si="4"/>
        <v>2.5</v>
      </c>
      <c r="I17" s="46">
        <v>82.39</v>
      </c>
      <c r="J17" s="10">
        <f t="shared" si="5"/>
        <v>205.97499999999999</v>
      </c>
    </row>
    <row r="18" spans="1:10" ht="212.5" x14ac:dyDescent="0.35">
      <c r="A18" s="3"/>
      <c r="B18" s="58" t="s">
        <v>145</v>
      </c>
      <c r="C18" s="3" t="s">
        <v>146</v>
      </c>
      <c r="D18" s="4">
        <v>10</v>
      </c>
      <c r="E18" s="5">
        <v>1</v>
      </c>
      <c r="F18" s="6">
        <f t="shared" si="3"/>
        <v>10</v>
      </c>
      <c r="G18" s="8">
        <v>0.25</v>
      </c>
      <c r="H18" s="6">
        <f t="shared" si="4"/>
        <v>2.5</v>
      </c>
      <c r="I18" s="46">
        <v>82.39</v>
      </c>
      <c r="J18" s="10">
        <f t="shared" si="5"/>
        <v>205.97499999999999</v>
      </c>
    </row>
    <row r="19" spans="1:10" ht="50" x14ac:dyDescent="0.35">
      <c r="A19" s="3"/>
      <c r="B19" s="24" t="s">
        <v>68</v>
      </c>
      <c r="C19" s="3" t="s">
        <v>147</v>
      </c>
      <c r="D19" s="4">
        <v>10</v>
      </c>
      <c r="E19" s="5">
        <v>1</v>
      </c>
      <c r="F19" s="6">
        <f t="shared" si="3"/>
        <v>10</v>
      </c>
      <c r="G19" s="28">
        <v>0.25</v>
      </c>
      <c r="H19" s="6">
        <f t="shared" si="4"/>
        <v>2.5</v>
      </c>
      <c r="I19" s="46">
        <v>82.39</v>
      </c>
      <c r="J19" s="10">
        <f t="shared" si="5"/>
        <v>205.97499999999999</v>
      </c>
    </row>
    <row r="20" spans="1:10" ht="175" x14ac:dyDescent="0.35">
      <c r="A20" s="3"/>
      <c r="B20" s="58" t="s">
        <v>148</v>
      </c>
      <c r="C20" s="3" t="s">
        <v>149</v>
      </c>
      <c r="D20" s="4">
        <v>10</v>
      </c>
      <c r="E20" s="5">
        <v>1</v>
      </c>
      <c r="F20" s="6">
        <f t="shared" si="3"/>
        <v>10</v>
      </c>
      <c r="G20" s="8">
        <v>0.25</v>
      </c>
      <c r="H20" s="6">
        <f t="shared" si="4"/>
        <v>2.5</v>
      </c>
      <c r="I20" s="46">
        <v>82.39</v>
      </c>
      <c r="J20" s="10">
        <f t="shared" si="5"/>
        <v>205.97499999999999</v>
      </c>
    </row>
    <row r="21" spans="1:10" ht="62.5" x14ac:dyDescent="0.35">
      <c r="A21" s="3"/>
      <c r="B21" s="12" t="s">
        <v>150</v>
      </c>
      <c r="C21" s="3" t="s">
        <v>151</v>
      </c>
      <c r="D21" s="4">
        <v>10</v>
      </c>
      <c r="E21" s="5">
        <v>1</v>
      </c>
      <c r="F21" s="6">
        <f t="shared" si="3"/>
        <v>10</v>
      </c>
      <c r="G21" s="8">
        <v>0.75</v>
      </c>
      <c r="H21" s="6">
        <f t="shared" si="4"/>
        <v>7.5</v>
      </c>
      <c r="I21" s="46">
        <v>82.39</v>
      </c>
      <c r="J21" s="10">
        <f t="shared" si="5"/>
        <v>617.92499999999995</v>
      </c>
    </row>
    <row r="22" spans="1:10" ht="162.5" x14ac:dyDescent="0.35">
      <c r="A22" s="3"/>
      <c r="B22" s="58" t="s">
        <v>152</v>
      </c>
      <c r="C22" s="3" t="s">
        <v>153</v>
      </c>
      <c r="D22" s="4">
        <v>10</v>
      </c>
      <c r="E22" s="5">
        <v>1</v>
      </c>
      <c r="F22" s="6">
        <f t="shared" si="3"/>
        <v>10</v>
      </c>
      <c r="G22" s="8">
        <v>0.25</v>
      </c>
      <c r="H22" s="6">
        <f t="shared" si="4"/>
        <v>2.5</v>
      </c>
      <c r="I22" s="46">
        <v>82.39</v>
      </c>
      <c r="J22" s="10">
        <f t="shared" si="5"/>
        <v>205.97499999999999</v>
      </c>
    </row>
  </sheetData>
  <mergeCells count="1">
    <mergeCell ref="B15:J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5F03664719449ACD75A65CC103380" ma:contentTypeVersion="14" ma:contentTypeDescription="Create a new document." ma:contentTypeScope="" ma:versionID="1864c33722bf99da132aa67416b29ed9">
  <xsd:schema xmlns:xsd="http://www.w3.org/2001/XMLSchema" xmlns:xs="http://www.w3.org/2001/XMLSchema" xmlns:p="http://schemas.microsoft.com/office/2006/metadata/properties" xmlns:ns2="a19ae5d0-f236-4513-9fa4-778668799705" xmlns:ns3="a1b2674d-54f9-4586-a136-140e05e0fc28" targetNamespace="http://schemas.microsoft.com/office/2006/metadata/properties" ma:root="true" ma:fieldsID="8bcae4ddd73f403b3ba3f9117d188967" ns2:_="" ns3:_="">
    <xsd:import namespace="a19ae5d0-f236-4513-9fa4-778668799705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RMD_List_ID" minOccurs="0"/>
                <xsd:element ref="ns2:RMD_List_Title" minOccurs="0"/>
                <xsd:element ref="ns3:SharedWithUsers" minOccurs="0"/>
                <xsd:element ref="ns3:SharedWithDetails" minOccurs="0"/>
                <xsd:element ref="ns2:OGCCheckOut" minOccurs="0"/>
                <xsd:element ref="ns2:CkBoxO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e5d0-f236-4513-9fa4-7786687997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RMD_List_ID" ma:index="13" nillable="true" ma:displayName="RMD_List_ID" ma:internalName="RMD_List_ID">
      <xsd:simpleType>
        <xsd:restriction base="dms:Number"/>
      </xsd:simpleType>
    </xsd:element>
    <xsd:element name="RMD_List_Title" ma:index="14" nillable="true" ma:displayName="RMD_List_Title" ma:internalName="RMD_List_Title">
      <xsd:simpleType>
        <xsd:restriction base="dms:Text">
          <xsd:maxLength value="255"/>
        </xsd:restriction>
      </xsd:simpleType>
    </xsd:element>
    <xsd:element name="OGCCheckOut" ma:index="17" nillable="true" ma:displayName="OGCCheckOut" ma:internalName="OGCCheckOut">
      <xsd:simpleType>
        <xsd:restriction base="dms:Text">
          <xsd:maxLength value="255"/>
        </xsd:restriction>
      </xsd:simpleType>
    </xsd:element>
    <xsd:element name="CkBoxOut" ma:index="18" nillable="true" ma:displayName="CkBoxOut" ma:default="0" ma:internalName="CkBoxOu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MD_List_Title xmlns="a19ae5d0-f236-4513-9fa4-778668799705" xsi:nil="true"/>
    <OGCCheckOut xmlns="a19ae5d0-f236-4513-9fa4-778668799705" xsi:nil="true"/>
    <CkBoxOut xmlns="a19ae5d0-f236-4513-9fa4-778668799705">false</CkBoxOut>
    <RMD_List_ID xmlns="a19ae5d0-f236-4513-9fa4-778668799705" xsi:nil="true"/>
  </documentManagement>
</p:properties>
</file>

<file path=customXml/itemProps1.xml><?xml version="1.0" encoding="utf-8"?>
<ds:datastoreItem xmlns:ds="http://schemas.openxmlformats.org/officeDocument/2006/customXml" ds:itemID="{172B7A09-650A-414D-B258-681A969CEC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ae5d0-f236-4513-9fa4-778668799705"/>
    <ds:schemaRef ds:uri="a1b2674d-54f9-4586-a136-140e05e0fc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0E2142-6D58-48A2-A8D4-7634F3D3EB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CF645D-FD6D-42CD-B4DA-9470DF651064}">
  <ds:schemaRefs>
    <ds:schemaRef ds:uri="http://schemas.microsoft.com/office/2006/metadata/properties"/>
    <ds:schemaRef ds:uri="http://schemas.microsoft.com/office/infopath/2007/PartnerControls"/>
    <ds:schemaRef ds:uri="a19ae5d0-f236-4513-9fa4-7786687997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Burden Hours - 1 IC </vt:lpstr>
      <vt:lpstr>Prev. Submission - 2 ICs </vt:lpstr>
      <vt:lpstr>Forms Approved Other Pkgs</vt:lpstr>
    </vt:vector>
  </TitlesOfParts>
  <Manager/>
  <Company>USDA OCIO-ITS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OMB #0575-0115 60-day Notice</dc:title>
  <dc:subject/>
  <dc:creator>jeanne.jacobs</dc:creator>
  <cp:keywords/>
  <dc:description/>
  <cp:lastModifiedBy>Bennett, Pamela - RD, Washington, DC</cp:lastModifiedBy>
  <cp:revision/>
  <dcterms:created xsi:type="dcterms:W3CDTF">2013-02-22T16:43:02Z</dcterms:created>
  <dcterms:modified xsi:type="dcterms:W3CDTF">2022-07-18T13:51:20Z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0x0101008C25F03664719449ACD75A65CC103380</vt:lpwstr>
  </property>
</Properties>
</file>