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8_{77872A4D-45FE-4EFB-A01D-48642DE31742}" xr6:coauthVersionLast="47" xr6:coauthVersionMax="47" xr10:uidLastSave="{00000000-0000-0000-0000-000000000000}"/>
  <bookViews>
    <workbookView xWindow="-110" yWindow="-110" windowWidth="19420" windowHeight="10420" xr2:uid="{00000000-000D-0000-FFFF-FFFF00000000}"/>
  </bookViews>
  <sheets>
    <sheet name="Burden" sheetId="1" r:id="rId1"/>
    <sheet name="Less Than 10" sheetId="2" r:id="rId2"/>
    <sheet name="Federal Governmen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 r="G11" i="1"/>
  <c r="D5" i="3" l="1"/>
  <c r="F2" i="3"/>
  <c r="E2" i="3"/>
  <c r="G2" i="3" l="1"/>
  <c r="D31" i="1" l="1"/>
  <c r="H23" i="1" s="1"/>
  <c r="F28" i="1"/>
  <c r="F6" i="2"/>
  <c r="H6" i="2" s="1"/>
  <c r="J6" i="2" s="1"/>
  <c r="F5" i="2"/>
  <c r="H5" i="2" s="1"/>
  <c r="J5" i="2" s="1"/>
  <c r="G4" i="2"/>
  <c r="F4" i="2"/>
  <c r="H4" i="2" s="1"/>
  <c r="J4" i="2" s="1"/>
  <c r="F3" i="2"/>
  <c r="H3" i="2" s="1"/>
  <c r="J3" i="2" s="1"/>
  <c r="H2" i="1" l="1"/>
  <c r="H8" i="1"/>
  <c r="H17" i="1"/>
  <c r="H14" i="1"/>
  <c r="H5" i="1"/>
  <c r="H20" i="1"/>
  <c r="H11" i="1"/>
  <c r="E2" i="1"/>
  <c r="G2" i="1" s="1"/>
  <c r="I2" i="1" l="1"/>
  <c r="B28" i="1"/>
  <c r="E20" i="1" l="1"/>
  <c r="G20" i="1" l="1"/>
  <c r="I20" i="1" s="1"/>
  <c r="E17" i="1"/>
  <c r="G17" i="1" l="1"/>
  <c r="I17" i="1" s="1"/>
  <c r="E8" i="1"/>
  <c r="G8" i="1" s="1"/>
  <c r="I8" i="1" s="1"/>
  <c r="E5" i="1"/>
  <c r="E23" i="1"/>
  <c r="G23" i="1" s="1"/>
  <c r="I23" i="1" s="1"/>
  <c r="G5" i="1" l="1"/>
  <c r="I11" i="1"/>
  <c r="E14" i="1"/>
  <c r="G14" i="1" s="1"/>
  <c r="I14" i="1" s="1"/>
  <c r="I5" i="1" l="1"/>
  <c r="E28" i="1" s="1"/>
  <c r="D28" i="1"/>
  <c r="C28" i="1"/>
</calcChain>
</file>

<file path=xl/sharedStrings.xml><?xml version="1.0" encoding="utf-8"?>
<sst xmlns="http://schemas.openxmlformats.org/spreadsheetml/2006/main" count="130" uniqueCount="45">
  <si>
    <t>Information Collection</t>
  </si>
  <si>
    <t>Regulations</t>
  </si>
  <si>
    <t>Respondents</t>
  </si>
  <si>
    <t>Annual Responses per Respondent</t>
  </si>
  <si>
    <t>Annual Responses</t>
  </si>
  <si>
    <t>Hours per Response</t>
  </si>
  <si>
    <t>Total Burden Hours</t>
  </si>
  <si>
    <t>Salary Cost per Hour</t>
  </si>
  <si>
    <t>Total Salary Cost</t>
  </si>
  <si>
    <t>Total Burden Cost</t>
  </si>
  <si>
    <t>Document Test and Engineering Evaluation or Comparative Data for Packaging - Reporting</t>
  </si>
  <si>
    <t>173.411(c)</t>
  </si>
  <si>
    <t>Offeror Obtaining U.S. Competent Authority for Package Design - Reporting</t>
  </si>
  <si>
    <t xml:space="preserve">173.471(d), (e), 173.472(a), (f), 173.477(b), (c) </t>
  </si>
  <si>
    <t>DOT Specification 7A Package Documentation - Reporting</t>
  </si>
  <si>
    <t>173.415(a), (d)</t>
  </si>
  <si>
    <t>Minutes per Response</t>
  </si>
  <si>
    <t>DOT Specification 7A Package Documentation - Recordkeeping</t>
  </si>
  <si>
    <t>Revalidation of Foreign Competent Authority Certificate - Reporting</t>
  </si>
  <si>
    <t>173.416(b), 173.417(a), (b), 173.473(a)</t>
  </si>
  <si>
    <t>Offeror Providing Specific Written Instruction of Exclusive Use Shipment Controls to the Carrier - Reporting</t>
  </si>
  <si>
    <t>173.427(a)(6)(iv), 173.441(c)</t>
  </si>
  <si>
    <t>Register with U.S. Competent Authority as a User of a Package - Reporting</t>
  </si>
  <si>
    <t>173.471(d), 173.472(a), 173.473(a)(2), 173.477(b)</t>
  </si>
  <si>
    <t>Request for a U.S. Competent Authority as Required by the IAEA Regulations for Special Form - Reporting</t>
  </si>
  <si>
    <t xml:space="preserve">173.476(b), (c) </t>
  </si>
  <si>
    <t>Number of Respondents</t>
  </si>
  <si>
    <t>Total Responses</t>
  </si>
  <si>
    <t>Total Annual Burden Hours</t>
  </si>
  <si>
    <t>OES Mean Hourly Wage</t>
  </si>
  <si>
    <t>Compensation Percentage</t>
  </si>
  <si>
    <t>Adjusted Mean Hourly Wage</t>
  </si>
  <si>
    <t>Burden with Less Than 10 Respondents:</t>
  </si>
  <si>
    <t>Offeror Maintaining Test and Engineering Evaluation or Comparative Data for Packaging - Recordkeeping</t>
  </si>
  <si>
    <t>Marking Packages - Reporting</t>
  </si>
  <si>
    <t>173.420(a)(2), (b)</t>
  </si>
  <si>
    <t>Maintain Safety Analysis on File for Two Years After Shipment of more than 0.1 kg of Uranium Hexafluoride - Reporting</t>
  </si>
  <si>
    <t xml:space="preserve">173.477(a) </t>
  </si>
  <si>
    <t>Maintain Safety Analysis on File for Two Years After Shipment of more than 0.1 kg of Uranium Hexafluoride - Recordkeeping</t>
  </si>
  <si>
    <t>Hours/FTE</t>
  </si>
  <si>
    <t>Number of FTEs</t>
  </si>
  <si>
    <t>Total Hours</t>
  </si>
  <si>
    <t>Salary + Fringe and Overhead Per Hour</t>
  </si>
  <si>
    <t xml:space="preserve">Occupation labor rates based on 2021 Occupational and Employment Statistics Survey (OES) for “Physical Scientists, All Others (19-2099).” https://www.bls.gov/oes/current/oes192099.htm The hourly mean wage for this occupation ($54.43) is adjusted to reflect the total costs of employee compensation based on the BLS Employer Costs for Employee Compensation Summary, which indicates that wages for civilian workers are 68.3 percent of total compensation (total wage = wage rate/wage % of total compensation). </t>
  </si>
  <si>
    <t>PHMSA used hourly wage data from the Office of Personnel Management (OPM) to estimate wages for its staff at the 2022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</si>
</sst>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u/>
      <sz val="12"/>
      <color theme="1"/>
      <name val="Times New Roman"/>
      <family val="1"/>
    </font>
    <font>
      <b/>
      <u/>
      <sz val="11"/>
      <name val="Times New Roman"/>
      <family val="1"/>
    </font>
    <font>
      <b/>
      <sz val="14"/>
      <color theme="1"/>
      <name val="Times New Roman"/>
      <family val="1"/>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2" fillId="2" borderId="1" xfId="0" applyFont="1" applyFill="1" applyBorder="1" applyAlignment="1">
      <alignment wrapText="1"/>
    </xf>
    <xf numFmtId="0" fontId="2" fillId="0" borderId="1" xfId="0" applyFont="1" applyBorder="1" applyAlignment="1">
      <alignment horizontal="left" wrapText="1"/>
    </xf>
    <xf numFmtId="3" fontId="2" fillId="0" borderId="1" xfId="1" applyNumberFormat="1" applyFont="1" applyBorder="1"/>
    <xf numFmtId="164" fontId="2" fillId="0" borderId="1" xfId="0" applyNumberFormat="1" applyFont="1" applyBorder="1"/>
    <xf numFmtId="3" fontId="2" fillId="0" borderId="1" xfId="0" applyNumberFormat="1" applyFont="1" applyBorder="1"/>
    <xf numFmtId="164" fontId="2" fillId="0" borderId="1" xfId="2" applyNumberFormat="1" applyFont="1" applyBorder="1"/>
    <xf numFmtId="0" fontId="2" fillId="0" borderId="0" xfId="0" applyFont="1" applyBorder="1" applyAlignment="1">
      <alignment wrapText="1"/>
    </xf>
    <xf numFmtId="0" fontId="2" fillId="0" borderId="0" xfId="0" applyFont="1" applyBorder="1"/>
    <xf numFmtId="0" fontId="2" fillId="2" borderId="0" xfId="0" applyFont="1" applyFill="1" applyBorder="1" applyAlignment="1">
      <alignment wrapText="1"/>
    </xf>
    <xf numFmtId="0" fontId="2" fillId="0" borderId="0" xfId="0" applyFont="1" applyBorder="1" applyAlignment="1">
      <alignment horizontal="left" wrapText="1"/>
    </xf>
    <xf numFmtId="3" fontId="2" fillId="0" borderId="0" xfId="1" applyNumberFormat="1" applyFont="1" applyBorder="1"/>
    <xf numFmtId="164" fontId="2" fillId="0" borderId="0" xfId="0" applyNumberFormat="1" applyFont="1" applyBorder="1"/>
    <xf numFmtId="3" fontId="2" fillId="0" borderId="0" xfId="0" applyNumberFormat="1" applyFont="1" applyBorder="1"/>
    <xf numFmtId="164" fontId="2" fillId="0" borderId="0" xfId="2" applyNumberFormat="1" applyFont="1" applyBorder="1"/>
    <xf numFmtId="0" fontId="4" fillId="0" borderId="1" xfId="0" applyFont="1" applyFill="1" applyBorder="1" applyAlignment="1">
      <alignment horizontal="center" wrapText="1"/>
    </xf>
    <xf numFmtId="6" fontId="2" fillId="0" borderId="1" xfId="0" applyNumberFormat="1" applyFont="1" applyBorder="1"/>
    <xf numFmtId="165" fontId="2" fillId="0" borderId="1" xfId="2" applyNumberFormat="1" applyFont="1" applyBorder="1"/>
    <xf numFmtId="165" fontId="2" fillId="0" borderId="1" xfId="0" applyNumberFormat="1" applyFont="1" applyBorder="1"/>
    <xf numFmtId="165" fontId="2" fillId="0" borderId="0" xfId="0" applyNumberFormat="1" applyFont="1" applyBorder="1"/>
    <xf numFmtId="6" fontId="2" fillId="0" borderId="0" xfId="0" applyNumberFormat="1" applyFont="1" applyBorder="1"/>
    <xf numFmtId="2" fontId="2" fillId="0" borderId="1" xfId="0" applyNumberFormat="1" applyFont="1" applyBorder="1"/>
    <xf numFmtId="0" fontId="6" fillId="0" borderId="1" xfId="0" applyFont="1" applyFill="1" applyBorder="1" applyAlignment="1">
      <alignment horizontal="left" wrapText="1"/>
    </xf>
    <xf numFmtId="0" fontId="7" fillId="0" borderId="1" xfId="0" applyFont="1" applyFill="1" applyBorder="1" applyAlignment="1">
      <alignment wrapText="1"/>
    </xf>
    <xf numFmtId="165" fontId="6" fillId="0" borderId="1" xfId="0" applyNumberFormat="1" applyFont="1" applyFill="1" applyBorder="1" applyAlignment="1">
      <alignment wrapText="1"/>
    </xf>
    <xf numFmtId="10" fontId="6" fillId="0" borderId="1" xfId="0" applyNumberFormat="1" applyFont="1" applyFill="1" applyBorder="1" applyAlignment="1">
      <alignment wrapText="1"/>
    </xf>
    <xf numFmtId="37" fontId="2" fillId="0" borderId="1" xfId="1" applyNumberFormat="1" applyFont="1" applyBorder="1" applyAlignment="1">
      <alignment horizontal="center" wrapText="1"/>
    </xf>
    <xf numFmtId="0" fontId="2" fillId="0" borderId="1" xfId="0" applyFont="1" applyBorder="1" applyAlignment="1">
      <alignment horizontal="center" wrapText="1"/>
    </xf>
    <xf numFmtId="8" fontId="2" fillId="0" borderId="1" xfId="0" applyNumberFormat="1" applyFont="1" applyBorder="1" applyAlignment="1">
      <alignment horizontal="center" wrapText="1"/>
    </xf>
    <xf numFmtId="0" fontId="2" fillId="0" borderId="0" xfId="0" applyFont="1" applyAlignment="1">
      <alignment wrapText="1"/>
    </xf>
    <xf numFmtId="8" fontId="2" fillId="0" borderId="0" xfId="0" applyNumberFormat="1" applyFont="1" applyAlignment="1">
      <alignment wrapText="1"/>
    </xf>
    <xf numFmtId="10" fontId="2" fillId="0" borderId="0" xfId="0" applyNumberFormat="1" applyFont="1" applyAlignment="1">
      <alignment wrapText="1"/>
    </xf>
    <xf numFmtId="165" fontId="2" fillId="0" borderId="0" xfId="0" applyNumberFormat="1" applyFont="1" applyAlignment="1">
      <alignment wrapText="1"/>
    </xf>
    <xf numFmtId="0" fontId="5" fillId="0" borderId="2" xfId="0" applyFont="1" applyBorder="1" applyAlignment="1">
      <alignment horizontal="center" wrapText="1"/>
    </xf>
    <xf numFmtId="0" fontId="5" fillId="0" borderId="3"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90" zoomScaleNormal="90" workbookViewId="0">
      <selection activeCell="B38" sqref="B38"/>
    </sheetView>
  </sheetViews>
  <sheetFormatPr defaultColWidth="9.26953125" defaultRowHeight="15.5" x14ac:dyDescent="0.35"/>
  <cols>
    <col min="1" max="1" width="47.54296875" style="11" customWidth="1"/>
    <col min="2" max="2" width="16.26953125" style="11" customWidth="1"/>
    <col min="3" max="3" width="17.7265625" style="12" customWidth="1"/>
    <col min="4" max="4" width="14.7265625" style="11" customWidth="1"/>
    <col min="5" max="5" width="18.26953125" style="12" customWidth="1"/>
    <col min="6" max="6" width="15.26953125" style="11" customWidth="1"/>
    <col min="7" max="7" width="11.7265625" style="12" customWidth="1"/>
    <col min="8" max="8" width="12.26953125" style="12" customWidth="1"/>
    <col min="9" max="9" width="13.7265625" style="12" customWidth="1"/>
    <col min="10" max="11" width="9.26953125" style="12"/>
    <col min="12" max="12" width="22.7265625" style="12" customWidth="1"/>
    <col min="13" max="16384" width="9.26953125" style="12"/>
  </cols>
  <sheetData>
    <row r="1" spans="1:10" ht="42.5" x14ac:dyDescent="0.35">
      <c r="A1" s="1" t="s">
        <v>0</v>
      </c>
      <c r="B1" s="2" t="s">
        <v>1</v>
      </c>
      <c r="C1" s="19" t="s">
        <v>2</v>
      </c>
      <c r="D1" s="19" t="s">
        <v>3</v>
      </c>
      <c r="E1" s="19" t="s">
        <v>4</v>
      </c>
      <c r="F1" s="19" t="s">
        <v>5</v>
      </c>
      <c r="G1" s="19" t="s">
        <v>6</v>
      </c>
      <c r="H1" s="19" t="s">
        <v>7</v>
      </c>
      <c r="I1" s="19" t="s">
        <v>8</v>
      </c>
      <c r="J1" s="19" t="s">
        <v>9</v>
      </c>
    </row>
    <row r="2" spans="1:10" ht="31" x14ac:dyDescent="0.35">
      <c r="A2" s="5" t="s">
        <v>10</v>
      </c>
      <c r="B2" s="6" t="s">
        <v>11</v>
      </c>
      <c r="C2" s="4">
        <v>50</v>
      </c>
      <c r="D2" s="3">
        <v>2</v>
      </c>
      <c r="E2" s="4">
        <f>C2*D2</f>
        <v>100</v>
      </c>
      <c r="F2" s="3">
        <v>40</v>
      </c>
      <c r="G2" s="7">
        <f>E2*F2</f>
        <v>4000</v>
      </c>
      <c r="H2" s="21">
        <f>D31</f>
        <v>79.69</v>
      </c>
      <c r="I2" s="8">
        <f>G2*H2</f>
        <v>318760</v>
      </c>
      <c r="J2" s="20">
        <v>0</v>
      </c>
    </row>
    <row r="3" spans="1:10" x14ac:dyDescent="0.35">
      <c r="A3" s="13"/>
      <c r="B3" s="14"/>
      <c r="G3" s="15"/>
      <c r="I3" s="16"/>
    </row>
    <row r="4" spans="1:10" ht="42.5" x14ac:dyDescent="0.35">
      <c r="A4" s="1" t="s">
        <v>0</v>
      </c>
      <c r="B4" s="2" t="s">
        <v>1</v>
      </c>
      <c r="C4" s="19" t="s">
        <v>2</v>
      </c>
      <c r="D4" s="19" t="s">
        <v>3</v>
      </c>
      <c r="E4" s="19" t="s">
        <v>4</v>
      </c>
      <c r="F4" s="19" t="s">
        <v>5</v>
      </c>
      <c r="G4" s="19" t="s">
        <v>6</v>
      </c>
      <c r="H4" s="19" t="s">
        <v>7</v>
      </c>
      <c r="I4" s="19" t="s">
        <v>8</v>
      </c>
      <c r="J4" s="19" t="s">
        <v>9</v>
      </c>
    </row>
    <row r="5" spans="1:10" ht="46.5" x14ac:dyDescent="0.35">
      <c r="A5" s="5" t="s">
        <v>12</v>
      </c>
      <c r="B5" s="3" t="s">
        <v>13</v>
      </c>
      <c r="C5" s="4">
        <v>10</v>
      </c>
      <c r="D5" s="3">
        <v>4</v>
      </c>
      <c r="E5" s="4">
        <f>C5*D5</f>
        <v>40</v>
      </c>
      <c r="F5" s="3">
        <v>2</v>
      </c>
      <c r="G5" s="4">
        <f>E5*F5</f>
        <v>80</v>
      </c>
      <c r="H5" s="22">
        <f>D31</f>
        <v>79.69</v>
      </c>
      <c r="I5" s="8">
        <f>G5*H5</f>
        <v>6375.2</v>
      </c>
      <c r="J5" s="20">
        <v>0</v>
      </c>
    </row>
    <row r="6" spans="1:10" x14ac:dyDescent="0.35">
      <c r="A6" s="13"/>
      <c r="I6" s="16"/>
    </row>
    <row r="7" spans="1:10" ht="42.5" x14ac:dyDescent="0.35">
      <c r="A7" s="1" t="s">
        <v>0</v>
      </c>
      <c r="B7" s="2" t="s">
        <v>1</v>
      </c>
      <c r="C7" s="19" t="s">
        <v>2</v>
      </c>
      <c r="D7" s="19" t="s">
        <v>3</v>
      </c>
      <c r="E7" s="19" t="s">
        <v>4</v>
      </c>
      <c r="F7" s="19" t="s">
        <v>5</v>
      </c>
      <c r="G7" s="19" t="s">
        <v>6</v>
      </c>
      <c r="H7" s="19" t="s">
        <v>7</v>
      </c>
      <c r="I7" s="19" t="s">
        <v>8</v>
      </c>
      <c r="J7" s="19" t="s">
        <v>9</v>
      </c>
    </row>
    <row r="8" spans="1:10" ht="31" x14ac:dyDescent="0.35">
      <c r="A8" s="5" t="s">
        <v>14</v>
      </c>
      <c r="B8" s="3" t="s">
        <v>15</v>
      </c>
      <c r="C8" s="4">
        <v>50</v>
      </c>
      <c r="D8" s="3">
        <v>2</v>
      </c>
      <c r="E8" s="4">
        <f>C8*D8</f>
        <v>100</v>
      </c>
      <c r="F8" s="3">
        <v>80</v>
      </c>
      <c r="G8" s="7">
        <f>E8*F8</f>
        <v>8000</v>
      </c>
      <c r="H8" s="22">
        <f>D31</f>
        <v>79.69</v>
      </c>
      <c r="I8" s="8">
        <f>G8*H8</f>
        <v>637520</v>
      </c>
      <c r="J8" s="20">
        <v>0</v>
      </c>
    </row>
    <row r="9" spans="1:10" x14ac:dyDescent="0.35">
      <c r="A9" s="13"/>
      <c r="I9" s="16"/>
    </row>
    <row r="10" spans="1:10" ht="42.5" x14ac:dyDescent="0.35">
      <c r="A10" s="1" t="s">
        <v>0</v>
      </c>
      <c r="B10" s="2" t="s">
        <v>1</v>
      </c>
      <c r="C10" s="19" t="s">
        <v>2</v>
      </c>
      <c r="D10" s="19" t="s">
        <v>3</v>
      </c>
      <c r="E10" s="19" t="s">
        <v>4</v>
      </c>
      <c r="F10" s="19" t="s">
        <v>16</v>
      </c>
      <c r="G10" s="19" t="s">
        <v>6</v>
      </c>
      <c r="H10" s="19" t="s">
        <v>7</v>
      </c>
      <c r="I10" s="19" t="s">
        <v>8</v>
      </c>
      <c r="J10" s="19" t="s">
        <v>9</v>
      </c>
    </row>
    <row r="11" spans="1:10" ht="31" x14ac:dyDescent="0.35">
      <c r="A11" s="5" t="s">
        <v>17</v>
      </c>
      <c r="B11" s="3" t="s">
        <v>15</v>
      </c>
      <c r="C11" s="4">
        <v>50</v>
      </c>
      <c r="D11" s="3">
        <v>10</v>
      </c>
      <c r="E11" s="4">
        <f>C11*D11</f>
        <v>500</v>
      </c>
      <c r="F11" s="3">
        <v>5</v>
      </c>
      <c r="G11" s="25">
        <f>ROUND((E11*F11)/60, 2)</f>
        <v>41.67</v>
      </c>
      <c r="H11" s="22">
        <f>D31</f>
        <v>79.69</v>
      </c>
      <c r="I11" s="8">
        <f>G11*H11</f>
        <v>3320.6822999999999</v>
      </c>
      <c r="J11" s="20">
        <v>0</v>
      </c>
    </row>
    <row r="12" spans="1:10" x14ac:dyDescent="0.35">
      <c r="A12" s="13"/>
      <c r="G12" s="23"/>
      <c r="H12" s="23"/>
      <c r="I12" s="16"/>
      <c r="J12" s="24"/>
    </row>
    <row r="13" spans="1:10" ht="42.5" x14ac:dyDescent="0.35">
      <c r="A13" s="1" t="s">
        <v>0</v>
      </c>
      <c r="B13" s="2" t="s">
        <v>1</v>
      </c>
      <c r="C13" s="19" t="s">
        <v>2</v>
      </c>
      <c r="D13" s="19" t="s">
        <v>3</v>
      </c>
      <c r="E13" s="19" t="s">
        <v>4</v>
      </c>
      <c r="F13" s="19" t="s">
        <v>5</v>
      </c>
      <c r="G13" s="19" t="s">
        <v>6</v>
      </c>
      <c r="H13" s="19" t="s">
        <v>7</v>
      </c>
      <c r="I13" s="19" t="s">
        <v>8</v>
      </c>
      <c r="J13" s="19" t="s">
        <v>9</v>
      </c>
    </row>
    <row r="14" spans="1:10" ht="46.5" x14ac:dyDescent="0.35">
      <c r="A14" s="5" t="s">
        <v>18</v>
      </c>
      <c r="B14" s="3" t="s">
        <v>19</v>
      </c>
      <c r="C14" s="4">
        <v>25</v>
      </c>
      <c r="D14" s="3">
        <v>1</v>
      </c>
      <c r="E14" s="4">
        <f>C14*D14</f>
        <v>25</v>
      </c>
      <c r="F14" s="3">
        <v>80</v>
      </c>
      <c r="G14" s="9">
        <f>E14*F14</f>
        <v>2000</v>
      </c>
      <c r="H14" s="22">
        <f>D31</f>
        <v>79.69</v>
      </c>
      <c r="I14" s="10">
        <f>G14*H14</f>
        <v>159380</v>
      </c>
      <c r="J14" s="20">
        <v>0</v>
      </c>
    </row>
    <row r="15" spans="1:10" x14ac:dyDescent="0.35">
      <c r="A15" s="13"/>
      <c r="G15" s="17"/>
      <c r="I15" s="18"/>
    </row>
    <row r="16" spans="1:10" ht="42.5" x14ac:dyDescent="0.35">
      <c r="A16" s="1" t="s">
        <v>0</v>
      </c>
      <c r="B16" s="2" t="s">
        <v>1</v>
      </c>
      <c r="C16" s="19" t="s">
        <v>2</v>
      </c>
      <c r="D16" s="19" t="s">
        <v>3</v>
      </c>
      <c r="E16" s="19" t="s">
        <v>4</v>
      </c>
      <c r="F16" s="19" t="s">
        <v>16</v>
      </c>
      <c r="G16" s="19" t="s">
        <v>6</v>
      </c>
      <c r="H16" s="19" t="s">
        <v>7</v>
      </c>
      <c r="I16" s="19" t="s">
        <v>8</v>
      </c>
      <c r="J16" s="19" t="s">
        <v>9</v>
      </c>
    </row>
    <row r="17" spans="1:12" ht="46.5" x14ac:dyDescent="0.35">
      <c r="A17" s="5" t="s">
        <v>20</v>
      </c>
      <c r="B17" s="3" t="s">
        <v>21</v>
      </c>
      <c r="C17" s="4">
        <v>100</v>
      </c>
      <c r="D17" s="3">
        <v>20</v>
      </c>
      <c r="E17" s="9">
        <f>C17*D17</f>
        <v>2000</v>
      </c>
      <c r="F17" s="3">
        <v>30</v>
      </c>
      <c r="G17" s="9">
        <f>(E17*F17)/60</f>
        <v>1000</v>
      </c>
      <c r="H17" s="22">
        <f>D31</f>
        <v>79.69</v>
      </c>
      <c r="I17" s="8">
        <f>G17*H17</f>
        <v>79690</v>
      </c>
      <c r="J17" s="20">
        <v>0</v>
      </c>
      <c r="L17" s="11"/>
    </row>
    <row r="18" spans="1:12" x14ac:dyDescent="0.35">
      <c r="A18" s="13"/>
      <c r="E18" s="17"/>
      <c r="G18" s="17"/>
      <c r="I18" s="16"/>
    </row>
    <row r="19" spans="1:12" ht="42.5" x14ac:dyDescent="0.35">
      <c r="A19" s="1" t="s">
        <v>0</v>
      </c>
      <c r="B19" s="2" t="s">
        <v>1</v>
      </c>
      <c r="C19" s="19" t="s">
        <v>2</v>
      </c>
      <c r="D19" s="19" t="s">
        <v>3</v>
      </c>
      <c r="E19" s="19" t="s">
        <v>4</v>
      </c>
      <c r="F19" s="19" t="s">
        <v>16</v>
      </c>
      <c r="G19" s="19" t="s">
        <v>6</v>
      </c>
      <c r="H19" s="19" t="s">
        <v>7</v>
      </c>
      <c r="I19" s="19" t="s">
        <v>8</v>
      </c>
      <c r="J19" s="19" t="s">
        <v>9</v>
      </c>
    </row>
    <row r="20" spans="1:12" ht="62" x14ac:dyDescent="0.35">
      <c r="A20" s="5" t="s">
        <v>22</v>
      </c>
      <c r="B20" s="3" t="s">
        <v>23</v>
      </c>
      <c r="C20" s="4">
        <v>25</v>
      </c>
      <c r="D20" s="3">
        <v>2</v>
      </c>
      <c r="E20" s="4">
        <f>C20*D20</f>
        <v>50</v>
      </c>
      <c r="F20" s="3">
        <v>30</v>
      </c>
      <c r="G20" s="4">
        <f>(E20*F20)/60</f>
        <v>25</v>
      </c>
      <c r="H20" s="22">
        <f>D31</f>
        <v>79.69</v>
      </c>
      <c r="I20" s="8">
        <f>G20*H20</f>
        <v>1992.25</v>
      </c>
      <c r="J20" s="20">
        <v>0</v>
      </c>
    </row>
    <row r="21" spans="1:12" x14ac:dyDescent="0.35">
      <c r="A21" s="13"/>
      <c r="I21" s="16"/>
    </row>
    <row r="22" spans="1:12" ht="42.5" x14ac:dyDescent="0.35">
      <c r="A22" s="1" t="s">
        <v>0</v>
      </c>
      <c r="B22" s="2" t="s">
        <v>1</v>
      </c>
      <c r="C22" s="19" t="s">
        <v>2</v>
      </c>
      <c r="D22" s="19" t="s">
        <v>3</v>
      </c>
      <c r="E22" s="19" t="s">
        <v>4</v>
      </c>
      <c r="F22" s="19" t="s">
        <v>5</v>
      </c>
      <c r="G22" s="19" t="s">
        <v>6</v>
      </c>
      <c r="H22" s="19" t="s">
        <v>7</v>
      </c>
      <c r="I22" s="19" t="s">
        <v>8</v>
      </c>
      <c r="J22" s="19" t="s">
        <v>9</v>
      </c>
    </row>
    <row r="23" spans="1:12" ht="46.5" x14ac:dyDescent="0.35">
      <c r="A23" s="3" t="s">
        <v>24</v>
      </c>
      <c r="B23" s="3" t="s">
        <v>25</v>
      </c>
      <c r="C23" s="4">
        <v>10</v>
      </c>
      <c r="D23" s="4">
        <v>10</v>
      </c>
      <c r="E23" s="4">
        <f>C23*D23</f>
        <v>100</v>
      </c>
      <c r="F23" s="4">
        <v>2</v>
      </c>
      <c r="G23" s="4">
        <f>E23*F23</f>
        <v>200</v>
      </c>
      <c r="H23" s="22">
        <f>D31</f>
        <v>79.69</v>
      </c>
      <c r="I23" s="8">
        <f>G23*H23</f>
        <v>15938</v>
      </c>
      <c r="J23" s="20">
        <v>0</v>
      </c>
    </row>
    <row r="24" spans="1:12" x14ac:dyDescent="0.35">
      <c r="D24" s="12"/>
      <c r="F24" s="12"/>
    </row>
    <row r="27" spans="1:12" ht="30.5" x14ac:dyDescent="0.35">
      <c r="B27" s="1" t="s">
        <v>26</v>
      </c>
      <c r="C27" s="1" t="s">
        <v>27</v>
      </c>
      <c r="D27" s="1" t="s">
        <v>28</v>
      </c>
      <c r="E27" s="1" t="s">
        <v>8</v>
      </c>
      <c r="F27" s="1" t="s">
        <v>9</v>
      </c>
    </row>
    <row r="28" spans="1:12" x14ac:dyDescent="0.35">
      <c r="B28" s="4">
        <f>SUM(C2:C23)</f>
        <v>320</v>
      </c>
      <c r="C28" s="9">
        <f>SUM(E2:E23)</f>
        <v>2915</v>
      </c>
      <c r="D28" s="9">
        <f>ROUND(SUM(G2:G23), 0)</f>
        <v>15347</v>
      </c>
      <c r="E28" s="8">
        <f>SUM(I2:I23)</f>
        <v>1222976.1322999999</v>
      </c>
      <c r="F28" s="8">
        <f>SUM(J2:J23)</f>
        <v>0</v>
      </c>
    </row>
    <row r="30" spans="1:12" ht="28.5" x14ac:dyDescent="0.35">
      <c r="A30" s="26"/>
      <c r="B30" s="27" t="s">
        <v>29</v>
      </c>
      <c r="C30" s="27" t="s">
        <v>30</v>
      </c>
      <c r="D30" s="27" t="s">
        <v>31</v>
      </c>
    </row>
    <row r="31" spans="1:12" ht="154.5" x14ac:dyDescent="0.35">
      <c r="A31" s="26" t="s">
        <v>43</v>
      </c>
      <c r="B31" s="28">
        <v>54.43</v>
      </c>
      <c r="C31" s="29">
        <v>0.68300000000000005</v>
      </c>
      <c r="D31" s="28">
        <f>ROUND(B31/C31, 2)</f>
        <v>79.69</v>
      </c>
    </row>
    <row r="32" spans="1:12" x14ac:dyDescent="0.35">
      <c r="A32" s="12"/>
      <c r="B32" s="12"/>
      <c r="D32" s="12"/>
      <c r="F32" s="12"/>
    </row>
    <row r="33" spans="1:6" x14ac:dyDescent="0.35">
      <c r="A33" s="12"/>
      <c r="B33" s="12"/>
      <c r="D33" s="12"/>
      <c r="F33" s="12"/>
    </row>
    <row r="34" spans="1:6" x14ac:dyDescent="0.35">
      <c r="D34" s="12"/>
      <c r="F34" s="12"/>
    </row>
  </sheetData>
  <sortState xmlns:xlrd2="http://schemas.microsoft.com/office/spreadsheetml/2017/richdata2" ref="A2:I33">
    <sortCondition ref="B2:B3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6"/>
  <sheetViews>
    <sheetView topLeftCell="A3" workbookViewId="0">
      <selection activeCell="E3" sqref="E3"/>
    </sheetView>
  </sheetViews>
  <sheetFormatPr defaultRowHeight="14.5" x14ac:dyDescent="0.35"/>
  <cols>
    <col min="2" max="2" width="21.7265625" customWidth="1"/>
    <col min="3" max="3" width="12.1796875" customWidth="1"/>
    <col min="4" max="4" width="13.54296875" customWidth="1"/>
    <col min="5" max="5" width="20.453125" customWidth="1"/>
  </cols>
  <sheetData>
    <row r="1" spans="2:11" s="12" customFormat="1" ht="17.5" x14ac:dyDescent="0.35">
      <c r="B1" s="37" t="s">
        <v>32</v>
      </c>
      <c r="C1" s="38"/>
      <c r="D1" s="38"/>
      <c r="E1" s="38"/>
      <c r="F1" s="38"/>
      <c r="G1" s="38"/>
      <c r="H1" s="38"/>
      <c r="I1" s="38"/>
      <c r="J1" s="38"/>
      <c r="K1" s="38"/>
    </row>
    <row r="2" spans="2:11" s="12" customFormat="1" ht="70.5" x14ac:dyDescent="0.35">
      <c r="B2" s="1" t="s">
        <v>0</v>
      </c>
      <c r="C2" s="2" t="s">
        <v>1</v>
      </c>
      <c r="D2" s="19" t="s">
        <v>2</v>
      </c>
      <c r="E2" s="19" t="s">
        <v>3</v>
      </c>
      <c r="F2" s="19" t="s">
        <v>4</v>
      </c>
      <c r="G2" s="19" t="s">
        <v>16</v>
      </c>
      <c r="H2" s="19" t="s">
        <v>6</v>
      </c>
      <c r="I2" s="19" t="s">
        <v>7</v>
      </c>
      <c r="J2" s="19" t="s">
        <v>8</v>
      </c>
      <c r="K2" s="19" t="s">
        <v>9</v>
      </c>
    </row>
    <row r="3" spans="2:11" s="12" customFormat="1" ht="232.5" x14ac:dyDescent="0.35">
      <c r="B3" s="11" t="s">
        <v>33</v>
      </c>
      <c r="C3" s="14" t="s">
        <v>11</v>
      </c>
      <c r="D3" s="12">
        <v>1</v>
      </c>
      <c r="E3" s="11">
        <v>1</v>
      </c>
      <c r="F3" s="12">
        <f>D3*E3</f>
        <v>1</v>
      </c>
      <c r="G3" s="11"/>
      <c r="H3" s="12">
        <f>F3*G3</f>
        <v>0</v>
      </c>
      <c r="J3" s="12">
        <f>H3*I3</f>
        <v>0</v>
      </c>
    </row>
    <row r="4" spans="2:11" s="12" customFormat="1" ht="77.5" x14ac:dyDescent="0.35">
      <c r="B4" s="11" t="s">
        <v>34</v>
      </c>
      <c r="C4" s="11" t="s">
        <v>35</v>
      </c>
      <c r="D4" s="12">
        <v>3</v>
      </c>
      <c r="E4" s="11">
        <v>10</v>
      </c>
      <c r="F4" s="12">
        <f>D4*E4</f>
        <v>30</v>
      </c>
      <c r="G4" s="11">
        <f>1/60</f>
        <v>1.6666666666666666E-2</v>
      </c>
      <c r="H4" s="12">
        <f>F4*G4</f>
        <v>0.5</v>
      </c>
      <c r="J4" s="12">
        <f>H4*I4</f>
        <v>0</v>
      </c>
    </row>
    <row r="5" spans="2:11" s="12" customFormat="1" ht="263.5" x14ac:dyDescent="0.35">
      <c r="B5" s="11" t="s">
        <v>36</v>
      </c>
      <c r="C5" s="12" t="s">
        <v>37</v>
      </c>
      <c r="F5" s="12">
        <f>D5*E5</f>
        <v>0</v>
      </c>
      <c r="H5" s="12">
        <f>F5*G5</f>
        <v>0</v>
      </c>
      <c r="J5" s="12">
        <f>H5*I5</f>
        <v>0</v>
      </c>
    </row>
    <row r="6" spans="2:11" s="12" customFormat="1" ht="108.5" x14ac:dyDescent="0.35">
      <c r="B6" s="11" t="s">
        <v>38</v>
      </c>
      <c r="C6" s="12" t="s">
        <v>37</v>
      </c>
      <c r="F6" s="12">
        <f>D6*E6</f>
        <v>0</v>
      </c>
      <c r="H6" s="12">
        <f>F6*G6</f>
        <v>0</v>
      </c>
      <c r="J6" s="12">
        <f>H6*I6</f>
        <v>0</v>
      </c>
    </row>
  </sheetData>
  <mergeCells count="1">
    <mergeCell ref="B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A8" sqref="A8"/>
    </sheetView>
  </sheetViews>
  <sheetFormatPr defaultRowHeight="14.5" x14ac:dyDescent="0.35"/>
  <cols>
    <col min="1" max="1" width="56.81640625" customWidth="1"/>
    <col min="3" max="5" width="17.453125" customWidth="1"/>
    <col min="6" max="6" width="19.81640625" customWidth="1"/>
    <col min="7" max="7" width="15.81640625" customWidth="1"/>
  </cols>
  <sheetData>
    <row r="1" spans="1:7" ht="30.5" x14ac:dyDescent="0.35">
      <c r="C1" s="1" t="s">
        <v>39</v>
      </c>
      <c r="D1" s="1" t="s">
        <v>40</v>
      </c>
      <c r="E1" s="1" t="s">
        <v>41</v>
      </c>
      <c r="F1" s="1" t="s">
        <v>42</v>
      </c>
      <c r="G1" s="1" t="s">
        <v>8</v>
      </c>
    </row>
    <row r="2" spans="1:7" ht="15.5" x14ac:dyDescent="0.35">
      <c r="C2" s="30">
        <v>255</v>
      </c>
      <c r="D2" s="31">
        <v>1</v>
      </c>
      <c r="E2" s="30">
        <f>C2*D2</f>
        <v>255</v>
      </c>
      <c r="F2" s="32">
        <f>D5</f>
        <v>70.080719999999999</v>
      </c>
      <c r="G2" s="32">
        <f>E2*F2</f>
        <v>17870.583599999998</v>
      </c>
    </row>
    <row r="5" spans="1:7" ht="108.5" x14ac:dyDescent="0.35">
      <c r="A5" s="33" t="s">
        <v>44</v>
      </c>
      <c r="B5" s="34">
        <v>51.36</v>
      </c>
      <c r="C5" s="35">
        <v>0.36449999999999999</v>
      </c>
      <c r="D5" s="36">
        <f>B5*(100%+C5)</f>
        <v>70.080719999999999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B1FBB7-69A7-495B-8B97-1BE098B7A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E84871-7D0A-41A5-8300-13B468AC87DB}">
  <ds:schemaRefs>
    <ds:schemaRef ds:uri="http://schemas.microsoft.com/sharepoint/v3/contenttype/forms"/>
  </ds:schemaRefs>
</ds:datastoreItem>
</file>

<file path=customXml/itemProps3.xml><?xml version="1.0" encoding="utf-8"?>
<ds:datastoreItem xmlns:ds="http://schemas.openxmlformats.org/officeDocument/2006/customXml" ds:itemID="{44FB15E4-64B6-4FD9-9B5E-48C3C8790F17}">
  <ds:schemaRefs>
    <ds:schemaRef ds:uri="http://purl.org/dc/elements/1.1/"/>
    <ds:schemaRef ds:uri="http://schemas.microsoft.com/office/2006/metadata/properties"/>
    <ds:schemaRef ds:uri="b3ce6949-99fe-4549-b75a-2322037c47c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3ed583d-7590-47b9-98bc-2af72f964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vt:lpstr>
      <vt:lpstr>Less Than 10</vt:lpstr>
      <vt:lpstr>Federal Government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2022-08-19T17:31:33Z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