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jamia_franklin_usda_gov/Documents/Documents/FNS ICRs/Emergency ICRS 2022/SFA Survey II on School Food Supply Chain Disruption and Student Participation/"/>
    </mc:Choice>
  </mc:AlternateContent>
  <xr:revisionPtr revIDLastSave="31" documentId="8_{4F29A4D7-37F0-4A20-AD01-60D9A7436563}" xr6:coauthVersionLast="47" xr6:coauthVersionMax="47" xr10:uidLastSave="{40B1C1AA-DD5E-4984-9EA6-889B5E7247C4}"/>
  <bookViews>
    <workbookView xWindow="-110" yWindow="-110" windowWidth="19420" windowHeight="10420" xr2:uid="{00000000-000D-0000-FFFF-FFFF00000000}"/>
  </bookViews>
  <sheets>
    <sheet name="Sample Burden Table - Studie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N14" i="1"/>
  <c r="K15" i="1"/>
  <c r="F14" i="1"/>
  <c r="K8" i="1"/>
  <c r="K2" i="1"/>
  <c r="F8" i="1"/>
  <c r="E8" i="1"/>
  <c r="G8" i="1"/>
  <c r="E13" i="1"/>
  <c r="G12" i="1"/>
  <c r="I12" i="1" s="1"/>
  <c r="K12" i="1" s="1"/>
  <c r="G11" i="1"/>
  <c r="I11" i="1" s="1"/>
  <c r="K11" i="1" s="1"/>
  <c r="G10" i="1"/>
  <c r="I10" i="1" s="1"/>
  <c r="K10" i="1" s="1"/>
  <c r="G9" i="1"/>
  <c r="I9" i="1" s="1"/>
  <c r="K9" i="1" s="1"/>
  <c r="G3" i="1"/>
  <c r="I3" i="1" s="1"/>
  <c r="K3" i="1" s="1"/>
  <c r="G2" i="1"/>
  <c r="I2" i="1" s="1"/>
  <c r="G4" i="1"/>
  <c r="G5" i="1"/>
  <c r="G6" i="1"/>
  <c r="I6" i="1" s="1"/>
  <c r="K6" i="1" s="1"/>
  <c r="G7" i="1"/>
  <c r="K13" i="1" l="1"/>
  <c r="E14" i="1"/>
  <c r="G13" i="1"/>
  <c r="I13" i="1"/>
  <c r="I7" i="1" l="1"/>
  <c r="I5" i="1"/>
  <c r="I4" i="1"/>
  <c r="G14" i="1" l="1"/>
  <c r="K7" i="1"/>
  <c r="K4" i="1"/>
  <c r="K5" i="1"/>
  <c r="F13" i="1" l="1"/>
  <c r="I8" i="1" l="1"/>
  <c r="I14" i="1" s="1"/>
  <c r="H13" i="1" l="1"/>
  <c r="K14" i="1"/>
  <c r="K16" i="1" l="1"/>
  <c r="H14" i="1"/>
</calcChain>
</file>

<file path=xl/sharedStrings.xml><?xml version="1.0" encoding="utf-8"?>
<sst xmlns="http://schemas.openxmlformats.org/spreadsheetml/2006/main" count="43" uniqueCount="32">
  <si>
    <t>Respondent Category</t>
  </si>
  <si>
    <t>Type of respondents (optional)</t>
  </si>
  <si>
    <t>Instruments</t>
  </si>
  <si>
    <t>Appendix</t>
  </si>
  <si>
    <t>Number of respondents</t>
  </si>
  <si>
    <t>Frequency of response</t>
  </si>
  <si>
    <t>Total Annual responses</t>
  </si>
  <si>
    <t>Hours per response</t>
  </si>
  <si>
    <t>Annual burden (hours)</t>
  </si>
  <si>
    <t>Hourly Wage Rate</t>
  </si>
  <si>
    <t>Total Annualized Cost of Respondent Burden</t>
  </si>
  <si>
    <t>State Government</t>
  </si>
  <si>
    <t>State Child Nutrition Directors</t>
  </si>
  <si>
    <t>Survey Support Email</t>
  </si>
  <si>
    <t>D</t>
  </si>
  <si>
    <t>Local Government</t>
  </si>
  <si>
    <t>SFA Directors</t>
  </si>
  <si>
    <t>Pretest</t>
  </si>
  <si>
    <t>SFA Survey on Supply Chain Disruption</t>
  </si>
  <si>
    <t>B</t>
  </si>
  <si>
    <t>Reminder Email</t>
  </si>
  <si>
    <t>E</t>
  </si>
  <si>
    <t>Thank You Email</t>
  </si>
  <si>
    <t>F</t>
  </si>
  <si>
    <t>STATE AND LOCAL GOVERNMENT SUBTOTAL</t>
  </si>
  <si>
    <t>Private, Not-For-Profit Businesses</t>
  </si>
  <si>
    <t>PRIVATE, NOT-FOR-PROFIT BUSINESSES SUBTOTAL</t>
  </si>
  <si>
    <t>TOTAL</t>
  </si>
  <si>
    <t>.33% to Account for Fully Loaded Wage Rate</t>
  </si>
  <si>
    <t>TOTAL REPORTING BURDEN (Fully Loaded)</t>
  </si>
  <si>
    <t>Note: The 9 pretest participants are included in the total number of respondents for the SFA Supply Chain Survey so are not double-counted for the purposes of calculating a total number of unique respondents for this collection.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</si>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</sst>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rgb="FF000000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0" fontId="2" fillId="0" borderId="2" xfId="0" applyFont="1" applyFill="1" applyBorder="1" applyAlignment="1">
      <alignment wrapText="1" readingOrder="1"/>
    </xf>
    <xf numFmtId="0" fontId="2" fillId="0" borderId="3" xfId="0" applyFont="1" applyFill="1" applyBorder="1" applyAlignment="1">
      <alignment horizontal="center" wrapText="1" readingOrder="1"/>
    </xf>
    <xf numFmtId="0" fontId="2" fillId="0" borderId="4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 readingOrder="1"/>
    </xf>
    <xf numFmtId="0" fontId="2" fillId="0" borderId="4" xfId="0" applyFont="1" applyFill="1" applyBorder="1" applyAlignment="1">
      <alignment horizontal="center" wrapText="1" readingOrder="1"/>
    </xf>
    <xf numFmtId="0" fontId="2" fillId="0" borderId="2" xfId="0" applyFont="1" applyBorder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3" fontId="2" fillId="0" borderId="8" xfId="0" applyNumberFormat="1" applyFont="1" applyFill="1" applyBorder="1" applyAlignment="1">
      <alignment wrapText="1"/>
    </xf>
    <xf numFmtId="164" fontId="2" fillId="0" borderId="6" xfId="0" applyNumberFormat="1" applyFont="1" applyFill="1" applyBorder="1" applyAlignment="1">
      <alignment horizontal="center" wrapText="1"/>
    </xf>
    <xf numFmtId="3" fontId="2" fillId="0" borderId="7" xfId="0" applyNumberFormat="1" applyFont="1" applyFill="1" applyBorder="1" applyAlignment="1">
      <alignment wrapText="1"/>
    </xf>
    <xf numFmtId="44" fontId="2" fillId="0" borderId="9" xfId="1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3" fillId="0" borderId="1" xfId="0" applyFont="1" applyFill="1" applyBorder="1" applyAlignment="1"/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44" fontId="3" fillId="0" borderId="0" xfId="0" applyNumberFormat="1" applyFont="1" applyFill="1" applyBorder="1" applyAlignment="1"/>
    <xf numFmtId="0" fontId="2" fillId="0" borderId="3" xfId="0" applyFont="1" applyFill="1" applyBorder="1" applyAlignment="1">
      <alignment wrapText="1"/>
    </xf>
    <xf numFmtId="44" fontId="3" fillId="0" borderId="14" xfId="0" applyNumberFormat="1" applyFont="1" applyFill="1" applyBorder="1" applyAlignment="1"/>
    <xf numFmtId="4" fontId="2" fillId="0" borderId="7" xfId="0" applyNumberFormat="1" applyFont="1" applyFill="1" applyBorder="1" applyAlignment="1">
      <alignment wrapText="1"/>
    </xf>
    <xf numFmtId="0" fontId="2" fillId="2" borderId="6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wrapText="1"/>
    </xf>
    <xf numFmtId="3" fontId="2" fillId="2" borderId="8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>
      <alignment horizontal="center" wrapText="1"/>
    </xf>
    <xf numFmtId="3" fontId="2" fillId="2" borderId="7" xfId="0" applyNumberFormat="1" applyFont="1" applyFill="1" applyBorder="1" applyAlignment="1">
      <alignment wrapText="1"/>
    </xf>
    <xf numFmtId="4" fontId="2" fillId="2" borderId="7" xfId="0" applyNumberFormat="1" applyFont="1" applyFill="1" applyBorder="1" applyAlignment="1">
      <alignment wrapText="1"/>
    </xf>
    <xf numFmtId="0" fontId="3" fillId="2" borderId="5" xfId="0" applyFont="1" applyFill="1" applyBorder="1" applyAlignment="1"/>
    <xf numFmtId="44" fontId="2" fillId="2" borderId="9" xfId="1" applyFont="1" applyFill="1" applyBorder="1" applyAlignment="1">
      <alignment wrapText="1"/>
    </xf>
    <xf numFmtId="2" fontId="2" fillId="0" borderId="16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right" vertical="center" wrapText="1"/>
    </xf>
    <xf numFmtId="165" fontId="2" fillId="0" borderId="10" xfId="0" applyNumberFormat="1" applyFont="1" applyBorder="1"/>
    <xf numFmtId="2" fontId="2" fillId="0" borderId="18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165" fontId="2" fillId="0" borderId="19" xfId="0" applyNumberFormat="1" applyFont="1" applyBorder="1"/>
    <xf numFmtId="0" fontId="1" fillId="0" borderId="1" xfId="0" applyFont="1" applyFill="1" applyBorder="1" applyAlignment="1">
      <alignment horizontal="center" wrapText="1"/>
    </xf>
    <xf numFmtId="8" fontId="6" fillId="0" borderId="20" xfId="0" applyNumberFormat="1" applyFont="1" applyBorder="1" applyAlignment="1">
      <alignment horizontal="right" vertical="center"/>
    </xf>
    <xf numFmtId="8" fontId="6" fillId="0" borderId="21" xfId="0" applyNumberFormat="1" applyFont="1" applyBorder="1" applyAlignment="1">
      <alignment horizontal="right" vertical="center"/>
    </xf>
    <xf numFmtId="0" fontId="5" fillId="3" borderId="21" xfId="0" applyFont="1" applyFill="1" applyBorder="1"/>
    <xf numFmtId="3" fontId="3" fillId="0" borderId="0" xfId="0" applyNumberFormat="1" applyFont="1" applyFill="1" applyBorder="1" applyAlignment="1"/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8"/>
  <sheetViews>
    <sheetView tabSelected="1" view="pageLayout" topLeftCell="A7" zoomScale="90" zoomScaleNormal="80" zoomScalePageLayoutView="90" workbookViewId="0">
      <selection activeCell="M10" sqref="M10"/>
    </sheetView>
  </sheetViews>
  <sheetFormatPr defaultColWidth="9.1796875" defaultRowHeight="13" x14ac:dyDescent="0.3"/>
  <cols>
    <col min="1" max="1" width="13.1796875" style="17" customWidth="1"/>
    <col min="2" max="2" width="26.453125" style="17" customWidth="1"/>
    <col min="3" max="3" width="14.7265625" style="17" customWidth="1"/>
    <col min="4" max="4" width="10.1796875" style="17" customWidth="1"/>
    <col min="5" max="5" width="12.453125" style="17" customWidth="1"/>
    <col min="6" max="6" width="11.26953125" style="17" bestFit="1" customWidth="1"/>
    <col min="7" max="7" width="10.81640625" style="17" customWidth="1"/>
    <col min="8" max="8" width="9" style="17" bestFit="1" customWidth="1"/>
    <col min="9" max="9" width="9.1796875" style="17"/>
    <col min="10" max="10" width="9.453125" style="17" bestFit="1" customWidth="1"/>
    <col min="11" max="11" width="13.1796875" style="17" bestFit="1" customWidth="1"/>
    <col min="12" max="12" width="12.1796875" style="20" bestFit="1" customWidth="1"/>
    <col min="13" max="29" width="9.1796875" style="20"/>
    <col min="30" max="16384" width="9.1796875" style="17"/>
  </cols>
  <sheetData>
    <row r="1" spans="1:29" ht="65.5" thickBot="1" x14ac:dyDescent="0.35">
      <c r="A1" s="5" t="s">
        <v>0</v>
      </c>
      <c r="B1" s="6" t="s">
        <v>1</v>
      </c>
      <c r="C1" s="6" t="s">
        <v>2</v>
      </c>
      <c r="D1" s="9" t="s">
        <v>3</v>
      </c>
      <c r="E1" s="8" t="s">
        <v>4</v>
      </c>
      <c r="F1" s="6" t="s">
        <v>5</v>
      </c>
      <c r="G1" s="6" t="s">
        <v>6</v>
      </c>
      <c r="H1" s="6" t="s">
        <v>7</v>
      </c>
      <c r="I1" s="9" t="s">
        <v>8</v>
      </c>
      <c r="J1" s="10" t="s">
        <v>9</v>
      </c>
      <c r="K1" s="7" t="s">
        <v>10</v>
      </c>
    </row>
    <row r="2" spans="1:29" s="18" customFormat="1" ht="26.5" thickBot="1" x14ac:dyDescent="0.35">
      <c r="A2" s="16" t="s">
        <v>11</v>
      </c>
      <c r="B2" s="1" t="s">
        <v>12</v>
      </c>
      <c r="C2" s="1" t="s">
        <v>13</v>
      </c>
      <c r="D2" s="43" t="s">
        <v>31</v>
      </c>
      <c r="E2" s="1">
        <v>56</v>
      </c>
      <c r="F2" s="2">
        <v>1</v>
      </c>
      <c r="G2" s="4">
        <f t="shared" ref="G2:G7" si="0">E2*F2</f>
        <v>56</v>
      </c>
      <c r="H2" s="3">
        <v>0.16669999999999999</v>
      </c>
      <c r="I2" s="3">
        <f t="shared" ref="I2:I7" si="1">+G2*H2</f>
        <v>9.3351999999999986</v>
      </c>
      <c r="J2" s="44">
        <v>49.84</v>
      </c>
      <c r="K2" s="23">
        <f>+J2*I2</f>
        <v>465.26636799999994</v>
      </c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29" s="18" customFormat="1" ht="26.5" thickBot="1" x14ac:dyDescent="0.35">
      <c r="A3" s="2" t="s">
        <v>15</v>
      </c>
      <c r="B3" s="1" t="s">
        <v>16</v>
      </c>
      <c r="C3" s="1" t="s">
        <v>17</v>
      </c>
      <c r="D3" s="43" t="s">
        <v>23</v>
      </c>
      <c r="E3" s="1">
        <v>9</v>
      </c>
      <c r="F3" s="2">
        <v>1</v>
      </c>
      <c r="G3" s="4">
        <f t="shared" si="0"/>
        <v>9</v>
      </c>
      <c r="H3" s="3">
        <v>0.83330000000000004</v>
      </c>
      <c r="I3" s="3">
        <f t="shared" ref="I3" si="2">+G3*H3</f>
        <v>7.4997000000000007</v>
      </c>
      <c r="J3" s="45">
        <v>47.24</v>
      </c>
      <c r="K3" s="23">
        <f t="shared" ref="K3" si="3">+J3*I3</f>
        <v>354.28582800000004</v>
      </c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29" s="18" customFormat="1" ht="26.5" thickBot="1" x14ac:dyDescent="0.35">
      <c r="C4" s="1" t="s">
        <v>13</v>
      </c>
      <c r="D4" s="43" t="s">
        <v>31</v>
      </c>
      <c r="E4" s="1">
        <v>15649</v>
      </c>
      <c r="F4" s="2">
        <v>1</v>
      </c>
      <c r="G4" s="4">
        <f t="shared" si="0"/>
        <v>15649</v>
      </c>
      <c r="H4" s="3">
        <v>3.3300000000000003E-2</v>
      </c>
      <c r="I4" s="3">
        <f t="shared" si="1"/>
        <v>521.11170000000004</v>
      </c>
      <c r="J4" s="45">
        <v>47.24</v>
      </c>
      <c r="K4" s="23">
        <f t="shared" ref="K4:K7" si="4">+J4*I4</f>
        <v>24617.316708000002</v>
      </c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</row>
    <row r="5" spans="1:29" s="18" customFormat="1" ht="39.5" thickBot="1" x14ac:dyDescent="0.35">
      <c r="A5" s="2"/>
      <c r="B5" s="1"/>
      <c r="C5" s="1" t="s">
        <v>18</v>
      </c>
      <c r="D5" s="43" t="s">
        <v>19</v>
      </c>
      <c r="E5" s="1">
        <v>15649</v>
      </c>
      <c r="F5" s="2">
        <v>1</v>
      </c>
      <c r="G5" s="4">
        <f t="shared" si="0"/>
        <v>15649</v>
      </c>
      <c r="H5" s="3">
        <v>0.33</v>
      </c>
      <c r="I5" s="3">
        <f>+G5*H5</f>
        <v>5164.17</v>
      </c>
      <c r="J5" s="45">
        <v>47.24</v>
      </c>
      <c r="K5" s="23">
        <f>+J5*I5</f>
        <v>243955.39080000002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1:29" s="18" customFormat="1" ht="13.5" thickBot="1" x14ac:dyDescent="0.35">
      <c r="C6" s="18" t="s">
        <v>20</v>
      </c>
      <c r="D6" s="43" t="s">
        <v>14</v>
      </c>
      <c r="E6" s="18">
        <v>15649</v>
      </c>
      <c r="F6" s="2">
        <v>2</v>
      </c>
      <c r="G6" s="4">
        <f t="shared" si="0"/>
        <v>31298</v>
      </c>
      <c r="H6" s="3">
        <v>3.3300000000000003E-2</v>
      </c>
      <c r="I6" s="3">
        <f>+G6*H6</f>
        <v>1042.2234000000001</v>
      </c>
      <c r="J6" s="45">
        <v>47.24</v>
      </c>
      <c r="K6" s="23">
        <f>+J6*I6</f>
        <v>49234.633416000004</v>
      </c>
      <c r="L6" s="21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s="18" customFormat="1" ht="13.5" thickBot="1" x14ac:dyDescent="0.35">
      <c r="C7" s="18" t="s">
        <v>22</v>
      </c>
      <c r="D7" s="43" t="s">
        <v>21</v>
      </c>
      <c r="E7" s="18">
        <v>15649</v>
      </c>
      <c r="F7" s="2">
        <v>1</v>
      </c>
      <c r="G7" s="4">
        <f t="shared" si="0"/>
        <v>15649</v>
      </c>
      <c r="H7" s="3">
        <v>3.3300000000000003E-2</v>
      </c>
      <c r="I7" s="3">
        <f t="shared" si="1"/>
        <v>521.11170000000004</v>
      </c>
      <c r="J7" s="45">
        <v>47.24</v>
      </c>
      <c r="K7" s="23">
        <f t="shared" si="4"/>
        <v>24617.316708000002</v>
      </c>
      <c r="L7" s="21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</row>
    <row r="8" spans="1:29" ht="15.75" customHeight="1" thickBot="1" x14ac:dyDescent="0.35">
      <c r="A8" s="48" t="s">
        <v>24</v>
      </c>
      <c r="B8" s="49"/>
      <c r="C8" s="25"/>
      <c r="D8" s="26"/>
      <c r="E8" s="27">
        <f>E7+E2</f>
        <v>15705</v>
      </c>
      <c r="F8" s="28">
        <f>G8/E8</f>
        <v>4.9863100923272841</v>
      </c>
      <c r="G8" s="29">
        <f>SUM(G2:G7)</f>
        <v>78310</v>
      </c>
      <c r="H8" s="28">
        <f>I8/G8</f>
        <v>9.2778083258843069E-2</v>
      </c>
      <c r="I8" s="30">
        <f>SUM(I2:I7)</f>
        <v>7265.4517000000005</v>
      </c>
      <c r="J8" s="46"/>
      <c r="K8" s="32">
        <f>SUM(K2:K7)</f>
        <v>343244.20982800005</v>
      </c>
    </row>
    <row r="9" spans="1:29" ht="39.5" thickBot="1" x14ac:dyDescent="0.35">
      <c r="A9" s="2" t="s">
        <v>25</v>
      </c>
      <c r="B9" s="1" t="s">
        <v>16</v>
      </c>
      <c r="C9" s="1" t="s">
        <v>13</v>
      </c>
      <c r="D9" s="43" t="s">
        <v>31</v>
      </c>
      <c r="E9" s="1">
        <v>3401</v>
      </c>
      <c r="F9" s="2">
        <v>1</v>
      </c>
      <c r="G9" s="4">
        <f t="shared" ref="G9:G12" si="5">E9*F9</f>
        <v>3401</v>
      </c>
      <c r="H9" s="3">
        <v>3.3300000000000003E-2</v>
      </c>
      <c r="I9" s="3">
        <f t="shared" ref="I9" si="6">+G9*H9</f>
        <v>113.25330000000001</v>
      </c>
      <c r="J9" s="45">
        <v>47.24</v>
      </c>
      <c r="K9" s="23">
        <f t="shared" ref="K9" si="7">+J9*I9</f>
        <v>5350.085892000001</v>
      </c>
    </row>
    <row r="10" spans="1:29" ht="39.5" thickBot="1" x14ac:dyDescent="0.35">
      <c r="A10" s="18"/>
      <c r="B10" s="18"/>
      <c r="C10" s="1" t="s">
        <v>18</v>
      </c>
      <c r="D10" s="43" t="s">
        <v>19</v>
      </c>
      <c r="E10" s="1">
        <v>3401</v>
      </c>
      <c r="F10" s="2">
        <v>1</v>
      </c>
      <c r="G10" s="4">
        <f t="shared" si="5"/>
        <v>3401</v>
      </c>
      <c r="H10" s="3">
        <v>0.33</v>
      </c>
      <c r="I10" s="3">
        <f>+G10*H10</f>
        <v>1122.3300000000002</v>
      </c>
      <c r="J10" s="45">
        <v>47.24</v>
      </c>
      <c r="K10" s="23">
        <f>+J10*I10</f>
        <v>53018.869200000008</v>
      </c>
    </row>
    <row r="11" spans="1:29" ht="13.5" thickBot="1" x14ac:dyDescent="0.35">
      <c r="A11" s="2"/>
      <c r="B11" s="1"/>
      <c r="C11" s="18" t="s">
        <v>20</v>
      </c>
      <c r="D11" s="43" t="s">
        <v>14</v>
      </c>
      <c r="E11" s="18">
        <v>3401</v>
      </c>
      <c r="F11" s="2">
        <v>2</v>
      </c>
      <c r="G11" s="4">
        <f t="shared" si="5"/>
        <v>6802</v>
      </c>
      <c r="H11" s="3">
        <v>3.3300000000000003E-2</v>
      </c>
      <c r="I11" s="3">
        <f>+G11*H11</f>
        <v>226.50660000000002</v>
      </c>
      <c r="J11" s="45">
        <v>47.24</v>
      </c>
      <c r="K11" s="23">
        <f>+J11*I11</f>
        <v>10700.171784000002</v>
      </c>
    </row>
    <row r="12" spans="1:29" ht="13.5" thickBot="1" x14ac:dyDescent="0.35">
      <c r="A12" s="18"/>
      <c r="B12" s="18"/>
      <c r="C12" s="18" t="s">
        <v>22</v>
      </c>
      <c r="D12" s="43" t="s">
        <v>21</v>
      </c>
      <c r="E12" s="18">
        <v>3401</v>
      </c>
      <c r="F12" s="2">
        <v>1</v>
      </c>
      <c r="G12" s="4">
        <f t="shared" si="5"/>
        <v>3401</v>
      </c>
      <c r="H12" s="3">
        <v>3.3300000000000003E-2</v>
      </c>
      <c r="I12" s="3">
        <f t="shared" ref="I12" si="8">+G12*H12</f>
        <v>113.25330000000001</v>
      </c>
      <c r="J12" s="45">
        <v>47.24</v>
      </c>
      <c r="K12" s="23">
        <f t="shared" ref="K12" si="9">+J12*I12</f>
        <v>5350.085892000001</v>
      </c>
    </row>
    <row r="13" spans="1:29" ht="13.5" thickBot="1" x14ac:dyDescent="0.35">
      <c r="A13" s="48" t="s">
        <v>26</v>
      </c>
      <c r="B13" s="49"/>
      <c r="C13" s="25"/>
      <c r="D13" s="26"/>
      <c r="E13" s="27">
        <f>E10</f>
        <v>3401</v>
      </c>
      <c r="F13" s="28">
        <f>+G13/E13</f>
        <v>5</v>
      </c>
      <c r="G13" s="29">
        <f>SUM(G9:G12)</f>
        <v>17005</v>
      </c>
      <c r="H13" s="28">
        <f>+I13/G13</f>
        <v>9.2640000000000014E-2</v>
      </c>
      <c r="I13" s="30">
        <f>SUM(I9:I12)</f>
        <v>1575.3432000000003</v>
      </c>
      <c r="J13" s="31"/>
      <c r="K13" s="32">
        <f>SUM(K9:K12)</f>
        <v>74419.212768000012</v>
      </c>
    </row>
    <row r="14" spans="1:29" ht="13.5" thickBot="1" x14ac:dyDescent="0.35">
      <c r="A14" s="50" t="s">
        <v>27</v>
      </c>
      <c r="B14" s="51"/>
      <c r="C14" s="11"/>
      <c r="D14" s="22"/>
      <c r="E14" s="12">
        <f>E8+E13</f>
        <v>19106</v>
      </c>
      <c r="F14" s="13">
        <f>+G14/E14</f>
        <v>4.9887469904741968</v>
      </c>
      <c r="G14" s="14">
        <f>G8+G13</f>
        <v>95315</v>
      </c>
      <c r="H14" s="13">
        <f>+I14/G14</f>
        <v>9.2753448040707134E-2</v>
      </c>
      <c r="I14" s="24">
        <f>I8+I13</f>
        <v>8840.7949000000008</v>
      </c>
      <c r="J14" s="19"/>
      <c r="K14" s="15">
        <f>K8+K13</f>
        <v>417663.42259600008</v>
      </c>
      <c r="M14" s="47"/>
      <c r="N14" s="20">
        <f>M14/G14</f>
        <v>0</v>
      </c>
    </row>
    <row r="15" spans="1:29" x14ac:dyDescent="0.3">
      <c r="A15" s="52" t="s">
        <v>28</v>
      </c>
      <c r="B15" s="53"/>
      <c r="C15" s="53"/>
      <c r="D15" s="53"/>
      <c r="E15" s="53"/>
      <c r="F15" s="33"/>
      <c r="G15" s="34"/>
      <c r="H15" s="35"/>
      <c r="I15" s="36"/>
      <c r="J15" s="34"/>
      <c r="K15" s="37">
        <f>K14*0.33</f>
        <v>137828.92945668002</v>
      </c>
      <c r="X15" s="17"/>
      <c r="Y15" s="17"/>
      <c r="Z15" s="17"/>
      <c r="AA15" s="17"/>
      <c r="AB15" s="17"/>
      <c r="AC15" s="17"/>
    </row>
    <row r="16" spans="1:29" ht="13.5" thickBot="1" x14ac:dyDescent="0.35">
      <c r="A16" s="54" t="s">
        <v>29</v>
      </c>
      <c r="B16" s="55"/>
      <c r="C16" s="55"/>
      <c r="D16" s="55"/>
      <c r="E16" s="55"/>
      <c r="F16" s="38"/>
      <c r="G16" s="39"/>
      <c r="H16" s="40"/>
      <c r="I16" s="41"/>
      <c r="J16" s="39"/>
      <c r="K16" s="42">
        <f>K14+K15</f>
        <v>555492.3520526801</v>
      </c>
      <c r="X16" s="17"/>
      <c r="Y16" s="17"/>
      <c r="Z16" s="17"/>
      <c r="AA16" s="17"/>
      <c r="AB16" s="17"/>
      <c r="AC16" s="17"/>
    </row>
    <row r="18" spans="1:1" x14ac:dyDescent="0.3">
      <c r="A18" s="17" t="s">
        <v>30</v>
      </c>
    </row>
  </sheetData>
  <mergeCells count="5">
    <mergeCell ref="A8:B8"/>
    <mergeCell ref="A13:B13"/>
    <mergeCell ref="A14:B14"/>
    <mergeCell ref="A15:E15"/>
    <mergeCell ref="A16:E16"/>
  </mergeCells>
  <pageMargins left="0.7" right="0.7" top="0.75" bottom="0.75" header="0.3" footer="0.3"/>
  <pageSetup scale="72" fitToHeight="0" orientation="landscape" r:id="rId1"/>
  <headerFooter>
    <oddHeader>&amp;LAppendix G. Burden Table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D0BC25E01F2E4597DCEF5AC11D043E" ma:contentTypeVersion="4" ma:contentTypeDescription="Create a new document." ma:contentTypeScope="" ma:versionID="ff595b408c8f2fcba200eb50f4ee9db5">
  <xsd:schema xmlns:xsd="http://www.w3.org/2001/XMLSchema" xmlns:xs="http://www.w3.org/2001/XMLSchema" xmlns:p="http://schemas.microsoft.com/office/2006/metadata/properties" xmlns:ns2="486dbdf4-1f8a-4237-b650-481f49394d48" xmlns:ns3="f42a68d9-f188-4435-8652-9132a607aff9" targetNamespace="http://schemas.microsoft.com/office/2006/metadata/properties" ma:root="true" ma:fieldsID="811338f98b72bd752962f5ef3c6b1c60" ns2:_="" ns3:_="">
    <xsd:import namespace="486dbdf4-1f8a-4237-b650-481f49394d48"/>
    <xsd:import namespace="f42a68d9-f188-4435-8652-9132a607af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dbdf4-1f8a-4237-b650-481f49394d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a68d9-f188-4435-8652-9132a607a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9D287A-02C1-4E61-B8AE-B1867C956F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dbdf4-1f8a-4237-b650-481f49394d48"/>
    <ds:schemaRef ds:uri="f42a68d9-f188-4435-8652-9132a607af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0E0E67-CA88-4439-9995-1BD02DF171E2}">
  <ds:schemaRefs>
    <ds:schemaRef ds:uri="f42a68d9-f188-4435-8652-9132a607aff9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86dbdf4-1f8a-4237-b650-481f49394d4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Burden Table - Studies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lywilliams</dc:creator>
  <cp:keywords/>
  <dc:description/>
  <cp:lastModifiedBy>Franklin, Jamia - FNS</cp:lastModifiedBy>
  <cp:revision/>
  <dcterms:created xsi:type="dcterms:W3CDTF">2013-01-08T21:49:18Z</dcterms:created>
  <dcterms:modified xsi:type="dcterms:W3CDTF">2022-09-16T17:01:00Z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0x01010089D0BC25E01F2E4597DCEF5AC11D043E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dlc_DocIdUrl">
    <vt:lpwstr>https://fncspro.usda.net/offices/ops/prao/_layouts/15/DocIdRedir.aspx?ID=PAT56XDWNNC6-1500440792-4, PAT56XDWNNC6-1500440792-4</vt:lpwstr>
  </property>
  <property fmtid="{D5CDD505-2E9C-101B-9397-08002B2CF9AE}" pid="7" name="TemplateUrl">
    <vt:lpwstr/>
  </property>
  <property fmtid="{D5CDD505-2E9C-101B-9397-08002B2CF9AE}" pid="8" name="_dlc_DocIdItemGuid">
    <vt:lpwstr>6f7a8186-86dd-4396-921e-535d9f4e8142</vt:lpwstr>
  </property>
</Properties>
</file>