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CCEHIP_NCEH_DLS_SHARE\DLS OMB package\QAQCPT\DLS Package\Data Collection Instruments\Data Collection Instruments Abbreviated\"/>
    </mc:Choice>
  </mc:AlternateContent>
  <xr:revisionPtr revIDLastSave="0" documentId="13_ncr:1_{3D522F55-AEF7-4B88-93AD-F2BF66298991}" xr6:coauthVersionLast="46" xr6:coauthVersionMax="46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8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<sst xmlns="http://schemas.openxmlformats.org/spreadsheetml/2006/main" count="87" uniqueCount="84">
  <si>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</si>
  <si>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</si>
  <si>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</si>
  <si>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</si>
  <si>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</si>
  <si>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</si>
  <si>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</si>
  <si>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</si>
  <si>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</si>
  <si>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</si>
  <si>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</si>
  <si>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</si>
  <si>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</si>
  <si>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</si>
  <si>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</si>
  <si>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</si>
  <si>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</si>
  <si>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</si>
  <si>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</si>
  <si>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</si>
  <si>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</si>
  <si>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</si>
  <si>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</si>
  <si>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</si>
  <si>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</si>
  <si>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</si>
  <si>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</si>
  <si>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</si>
  <si>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</si>
  <si>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</si>
  <si>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</si>
  <si>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</si>
  <si>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</si>
  <si>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</si>
  <si>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</si>
  <si>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</si>
  <si>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</si>
  <si>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</si>
  <si>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</si>
  <si>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</si>
  <si>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</si>
  <si>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</si>
  <si>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</si>
  <si>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</si>
  <si>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</si>
  <si>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</si>
  <si>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</si>
  <si>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</si>
  <si>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</si>
  <si>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</si>
  <si>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</si>
  <si>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</si>
  <si>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</si>
  <si>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</si>
  <si>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</si>
  <si>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</si>
  <si>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</si>
  <si>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</si>
  <si>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</si>
  <si>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</si>
  <si>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</si>
  <si>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</si>
  <si>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</si>
  <si>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</si>
  <si>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</si>
  <si>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</si>
  <si>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</si>
  <si>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</si>
  <si>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</si>
  <si>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</si>
  <si>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</si>
  <si>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</si>
  <si>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</si>
  <si>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</si>
  <si>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Iron Indicators</t>
  </si>
  <si>
    <t>CRP</t>
  </si>
  <si>
    <t>mg/L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</si>
  <si>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</si>
  <si>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(Name/Manufacturer)</t>
  </si>
  <si>
    <t>Immunoassay/Protein Binding Assay</t>
  </si>
  <si>
    <t>(Manufacturer/Model)</t>
  </si>
  <si>
    <t>Assay Type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</si>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</sst>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2" borderId="11" xfId="0" applyFill="1" applyBorder="1" applyProtection="1"/>
    <xf numFmtId="0" fontId="0" fillId="2" borderId="1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0" xfId="0" applyFill="1" applyBorder="1" applyProtection="1"/>
    <xf numFmtId="0" fontId="0" fillId="2" borderId="16" xfId="0" applyFill="1" applyBorder="1" applyProtection="1"/>
    <xf numFmtId="0" fontId="0" fillId="2" borderId="14" xfId="0" applyFill="1" applyBorder="1" applyProtection="1"/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/>
    </xf>
    <xf numFmtId="164" fontId="0" fillId="2" borderId="0" xfId="0" applyNumberFormat="1" applyFill="1" applyBorder="1" applyProtection="1"/>
    <xf numFmtId="0" fontId="16" fillId="4" borderId="1" xfId="0" applyFont="1" applyFill="1" applyBorder="1"/>
    <xf numFmtId="0" fontId="17" fillId="2" borderId="0" xfId="0" applyFont="1" applyFill="1" applyBorder="1" applyProtection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wrapText="1"/>
    </xf>
    <xf numFmtId="0" fontId="0" fillId="2" borderId="19" xfId="0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center"/>
    </xf>
    <xf numFmtId="0" fontId="17" fillId="0" borderId="0" xfId="0" applyFont="1"/>
    <xf numFmtId="0" fontId="17" fillId="0" borderId="0" xfId="0" applyNumberFormat="1" applyFont="1" applyAlignment="1">
      <alignment horizontal="center"/>
    </xf>
    <xf numFmtId="0" fontId="0" fillId="2" borderId="22" xfId="0" applyFill="1" applyBorder="1" applyProtection="1"/>
    <xf numFmtId="0" fontId="23" fillId="4" borderId="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NumberFormat="1" applyFont="1" applyFill="1" applyBorder="1" applyAlignment="1">
      <alignment horizontal="center"/>
    </xf>
    <xf numFmtId="0" fontId="17" fillId="5" borderId="0" xfId="0" applyNumberFormat="1" applyFont="1" applyFill="1" applyBorder="1" applyAlignment="1">
      <alignment horizontal="center"/>
    </xf>
    <xf numFmtId="0" fontId="17" fillId="5" borderId="2" xfId="0" applyNumberFormat="1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NumberFormat="1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NumberFormat="1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Fill="1" applyBorder="1"/>
    <xf numFmtId="0" fontId="17" fillId="0" borderId="15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4" xfId="0" applyFill="1" applyBorder="1"/>
    <xf numFmtId="0" fontId="17" fillId="0" borderId="35" xfId="0" applyNumberFormat="1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17" fillId="0" borderId="13" xfId="0" applyFont="1" applyFill="1" applyBorder="1"/>
    <xf numFmtId="0" fontId="17" fillId="0" borderId="16" xfId="0" applyFont="1" applyFill="1" applyBorder="1"/>
    <xf numFmtId="0" fontId="17" fillId="0" borderId="32" xfId="0" applyFont="1" applyFill="1" applyBorder="1"/>
    <xf numFmtId="0" fontId="17" fillId="0" borderId="28" xfId="0" applyNumberFormat="1" applyFont="1" applyFill="1" applyBorder="1" applyAlignment="1">
      <alignment horizontal="center"/>
    </xf>
    <xf numFmtId="0" fontId="17" fillId="0" borderId="33" xfId="0" applyFont="1" applyFill="1" applyBorder="1"/>
    <xf numFmtId="0" fontId="0" fillId="0" borderId="33" xfId="0" applyFill="1" applyBorder="1"/>
    <xf numFmtId="0" fontId="17" fillId="0" borderId="30" xfId="0" applyFont="1" applyFill="1" applyBorder="1"/>
    <xf numFmtId="0" fontId="17" fillId="0" borderId="2" xfId="0" applyNumberFormat="1" applyFont="1" applyFill="1" applyBorder="1" applyAlignment="1">
      <alignment horizontal="center"/>
    </xf>
    <xf numFmtId="0" fontId="17" fillId="0" borderId="31" xfId="0" applyFont="1" applyFill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/>
    <xf numFmtId="0" fontId="0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horizontal="left"/>
    </xf>
    <xf numFmtId="0" fontId="1" fillId="2" borderId="23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NumberFormat="1" applyFont="1" applyBorder="1" applyAlignment="1" applyProtection="1">
      <alignment horizont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165" fontId="14" fillId="0" borderId="27" xfId="0" applyNumberFormat="1" applyFont="1" applyFill="1" applyBorder="1" applyAlignment="1" applyProtection="1">
      <alignment horizontal="center" vertical="center"/>
      <protection locked="0"/>
    </xf>
    <xf numFmtId="165" fontId="14" fillId="0" borderId="28" xfId="0" applyNumberFormat="1" applyFont="1" applyFill="1" applyBorder="1" applyAlignment="1" applyProtection="1">
      <alignment horizontal="center" vertical="center"/>
      <protection locked="0"/>
    </xf>
    <xf numFmtId="165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left" wrapText="1"/>
      <protection locked="0"/>
    </xf>
    <xf numFmtId="0" fontId="14" fillId="0" borderId="7" xfId="0" applyFont="1" applyFill="1" applyBorder="1" applyAlignment="1" applyProtection="1">
      <alignment horizontal="left" wrapText="1"/>
      <protection locked="0"/>
    </xf>
    <xf numFmtId="0" fontId="14" fillId="0" borderId="9" xfId="0" applyFont="1" applyFill="1" applyBorder="1" applyAlignment="1" applyProtection="1">
      <alignment horizontal="left" wrapText="1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22" xfId="0" applyFont="1" applyFill="1" applyBorder="1" applyAlignment="1" applyProtection="1">
      <alignment horizontal="left"/>
      <protection locked="0"/>
    </xf>
    <xf numFmtId="0" fontId="17" fillId="0" borderId="5" xfId="0" applyFont="1" applyFill="1" applyBorder="1" applyAlignment="1" applyProtection="1">
      <alignment horizontal="left"/>
      <protection locked="0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0" fillId="3" borderId="24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1" fontId="13" fillId="0" borderId="4" xfId="0" applyNumberFormat="1" applyFont="1" applyFill="1" applyBorder="1" applyAlignment="1" applyProtection="1">
      <alignment horizontal="center"/>
      <protection locked="0"/>
    </xf>
    <xf numFmtId="1" fontId="13" fillId="0" borderId="22" xfId="0" applyNumberFormat="1" applyFont="1" applyFill="1" applyBorder="1" applyAlignment="1" applyProtection="1">
      <alignment horizontal="center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4" fontId="13" fillId="0" borderId="4" xfId="0" applyNumberFormat="1" applyFont="1" applyFill="1" applyBorder="1" applyAlignment="1" applyProtection="1">
      <alignment horizontal="center"/>
      <protection locked="0"/>
    </xf>
    <xf numFmtId="14" fontId="13" fillId="0" borderId="22" xfId="0" applyNumberFormat="1" applyFont="1" applyFill="1" applyBorder="1" applyAlignment="1" applyProtection="1">
      <alignment horizontal="center"/>
      <protection locked="0"/>
    </xf>
    <xf numFmtId="14" fontId="13" fillId="0" borderId="5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left" wrapText="1"/>
      <protection locked="0"/>
    </xf>
    <xf numFmtId="0" fontId="13" fillId="0" borderId="22" xfId="0" applyFont="1" applyFill="1" applyBorder="1" applyAlignment="1" applyProtection="1">
      <alignment horizontal="left" wrapText="1"/>
      <protection locked="0"/>
    </xf>
    <xf numFmtId="0" fontId="13" fillId="0" borderId="5" xfId="0" applyFont="1" applyFill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7" fmlaRange="'Business Logic'!$D$2:$D$3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19050</xdr:rowOff>
    </xdr:from>
    <xdr:to>
      <xdr:col>5</xdr:col>
      <xdr:colOff>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655" r="10344"/>
        <a:stretch/>
      </xdr:blipFill>
      <xdr:spPr bwMode="auto">
        <a:xfrm>
          <a:off x="714375" y="400050"/>
          <a:ext cx="1047750" cy="676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312420</xdr:colOff>
          <xdr:row>0</xdr:row>
          <xdr:rowOff>137160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7620</xdr:rowOff>
        </xdr:from>
        <xdr:to>
          <xdr:col>5</xdr:col>
          <xdr:colOff>68580</xdr:colOff>
          <xdr:row>2</xdr:row>
          <xdr:rowOff>121920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22860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297180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7620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38100</xdr:colOff>
      <xdr:row>1</xdr:row>
      <xdr:rowOff>15240</xdr:rowOff>
    </xdr:from>
    <xdr:to>
      <xdr:col>27</xdr:col>
      <xdr:colOff>350520</xdr:colOff>
      <xdr:row>3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82100" y="205740"/>
          <a:ext cx="1043940" cy="4648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0920-xxxx </a:t>
          </a:r>
        </a:p>
        <a:p>
          <a:r>
            <a:rPr lang="en-US" sz="800"/>
            <a:t>Exp. Date xx/xx/20xx</a:t>
          </a:r>
        </a:p>
      </xdr:txBody>
    </xdr:sp>
    <xdr:clientData/>
  </xdr:twoCellAnchor>
  <xdr:twoCellAnchor>
    <xdr:from>
      <xdr:col>2</xdr:col>
      <xdr:colOff>114300</xdr:colOff>
      <xdr:row>58</xdr:row>
      <xdr:rowOff>15240</xdr:rowOff>
    </xdr:from>
    <xdr:to>
      <xdr:col>27</xdr:col>
      <xdr:colOff>205740</xdr:colOff>
      <xdr:row>61</xdr:row>
      <xdr:rowOff>121920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45820" y="11148060"/>
          <a:ext cx="9235440" cy="655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(0920-xxxx).   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zoomScaleNormal="100" workbookViewId="0">
      <selection activeCell="G24" sqref="G24:O24"/>
    </sheetView>
  </sheetViews>
  <sheetFormatPr defaultColWidth="5.33203125" defaultRowHeight="14.4" x14ac:dyDescent="0.3"/>
  <cols>
    <col min="1" max="9" width="5.33203125" style="3"/>
    <col min="10" max="13" width="5.33203125" style="3" customWidth="1"/>
    <col min="14" max="19" width="5.33203125" style="3"/>
    <col min="20" max="20" width="5.33203125" style="3" customWidth="1"/>
    <col min="21" max="16384" width="5.33203125" style="3"/>
  </cols>
  <sheetData>
    <row r="1" spans="2:28" ht="15" thickBot="1" x14ac:dyDescent="0.35"/>
    <row r="2" spans="2:28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7.399999999999999" x14ac:dyDescent="0.3">
      <c r="B3" s="7"/>
      <c r="C3" s="8"/>
      <c r="D3" s="8"/>
      <c r="E3" s="8"/>
      <c r="F3" s="8"/>
      <c r="G3" s="1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</row>
    <row r="4" spans="2:28" ht="18" x14ac:dyDescent="0.3">
      <c r="B4" s="7"/>
      <c r="C4" s="8"/>
      <c r="D4" s="8"/>
      <c r="E4" s="8"/>
      <c r="F4" s="8"/>
      <c r="G4" s="2" t="str">
        <f>"Round "&amp;'Business Logic'!B1&amp;"  /  "&amp;'Business Logic'!B2&amp;"  /  "&amp;'Business Logic'!B3</f>
        <v>Round 35  /  Iron Indicators  /  CRP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</row>
    <row r="5" spans="2:28" x14ac:dyDescent="0.3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</row>
    <row r="6" spans="2:28" x14ac:dyDescent="0.3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2:28" ht="15" thickBot="1" x14ac:dyDescent="0.35">
      <c r="B7" s="7"/>
      <c r="C7" s="122" t="s">
        <v>7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4"/>
      <c r="AB7" s="9"/>
    </row>
    <row r="8" spans="2:28" x14ac:dyDescent="0.3">
      <c r="B8" s="7"/>
      <c r="C8" s="2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28"/>
      <c r="AB8" s="9"/>
    </row>
    <row r="9" spans="2:28" ht="15.6" x14ac:dyDescent="0.3">
      <c r="B9" s="7"/>
      <c r="C9" s="27"/>
      <c r="D9" s="80" t="s">
        <v>73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28"/>
      <c r="AB9" s="9"/>
    </row>
    <row r="10" spans="2:28" ht="15.6" x14ac:dyDescent="0.3">
      <c r="B10" s="7"/>
      <c r="C10" s="27"/>
      <c r="D10" s="79" t="s">
        <v>71</v>
      </c>
      <c r="E10" s="8"/>
      <c r="F10" s="8"/>
      <c r="H10" s="82" t="str">
        <f>TEXT('Business Logic'!B4, "mmmm d, yyyy")</f>
        <v>December 18, 2020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8"/>
      <c r="AB10" s="9"/>
    </row>
    <row r="11" spans="2:28" ht="15.6" x14ac:dyDescent="0.3">
      <c r="B11" s="7"/>
      <c r="C11" s="27"/>
      <c r="D11" s="81" t="s">
        <v>72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8"/>
      <c r="AB11" s="9"/>
    </row>
    <row r="12" spans="2:28" ht="15.6" x14ac:dyDescent="0.3">
      <c r="B12" s="7"/>
      <c r="C12" s="27"/>
      <c r="D12" s="81" t="s">
        <v>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8"/>
      <c r="AB12" s="9"/>
    </row>
    <row r="13" spans="2:28" ht="15.6" x14ac:dyDescent="0.3">
      <c r="B13" s="7"/>
      <c r="C13" s="27"/>
      <c r="D13" s="81" t="s">
        <v>83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28"/>
      <c r="AB13" s="9"/>
    </row>
    <row r="14" spans="2:28" ht="15.6" x14ac:dyDescent="0.3">
      <c r="B14" s="7"/>
      <c r="C14" s="27"/>
      <c r="D14" s="81" t="s">
        <v>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8"/>
      <c r="AB14" s="9"/>
    </row>
    <row r="15" spans="2:28" ht="15.6" x14ac:dyDescent="0.3">
      <c r="B15" s="7"/>
      <c r="C15" s="27"/>
      <c r="D15" s="81" t="s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8"/>
      <c r="AB15" s="9"/>
    </row>
    <row r="16" spans="2:28" x14ac:dyDescent="0.3">
      <c r="B16" s="7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9"/>
    </row>
    <row r="17" spans="2:28" x14ac:dyDescent="0.3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spans="2:28" x14ac:dyDescent="0.3">
      <c r="B18" s="7"/>
      <c r="C18" s="23" t="s">
        <v>8</v>
      </c>
      <c r="D18" s="8"/>
      <c r="E18" s="8"/>
      <c r="F18" s="18"/>
      <c r="G18" s="125"/>
      <c r="H18" s="126"/>
      <c r="I18" s="127"/>
      <c r="K18" s="19"/>
      <c r="M18" s="8"/>
      <c r="N18" s="8"/>
      <c r="P18" s="8"/>
      <c r="Q18" s="8"/>
      <c r="R18" s="20"/>
      <c r="S18" s="8"/>
      <c r="T18" s="8"/>
      <c r="U18" s="8"/>
      <c r="V18" s="8"/>
      <c r="W18" s="8"/>
      <c r="X18" s="8"/>
      <c r="Y18" s="8"/>
      <c r="Z18" s="21"/>
      <c r="AA18" s="8"/>
      <c r="AB18" s="9"/>
    </row>
    <row r="19" spans="2:28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2:28" x14ac:dyDescent="0.3">
      <c r="B20" s="7"/>
      <c r="C20" s="23" t="s">
        <v>82</v>
      </c>
      <c r="D20" s="8"/>
      <c r="E20" s="8"/>
      <c r="F20" s="18"/>
      <c r="G20" s="128"/>
      <c r="H20" s="129"/>
      <c r="I20" s="13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</row>
    <row r="21" spans="2:28" x14ac:dyDescent="0.3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</row>
    <row r="22" spans="2:28" x14ac:dyDescent="0.3">
      <c r="B22" s="7"/>
      <c r="C22" s="23" t="s">
        <v>81</v>
      </c>
      <c r="D22" s="8"/>
      <c r="E22" s="8"/>
      <c r="F22" s="18"/>
      <c r="G22" s="8"/>
      <c r="H22" s="8"/>
      <c r="I22" s="8"/>
      <c r="J22" s="8"/>
      <c r="K22" s="8"/>
      <c r="L22" s="8"/>
      <c r="M22" s="8"/>
      <c r="N22" s="8"/>
      <c r="O22" s="8"/>
      <c r="Q22" s="107"/>
      <c r="R22" s="108"/>
      <c r="S22" s="108"/>
      <c r="T22" s="108"/>
      <c r="U22" s="108"/>
      <c r="V22" s="108"/>
      <c r="W22" s="108"/>
      <c r="X22" s="108"/>
      <c r="Y22" s="108"/>
      <c r="Z22" s="108"/>
      <c r="AA22" s="109"/>
      <c r="AB22" s="9"/>
    </row>
    <row r="23" spans="2:28" x14ac:dyDescent="0.3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</row>
    <row r="24" spans="2:28" x14ac:dyDescent="0.3">
      <c r="B24" s="7"/>
      <c r="C24" s="8" t="s">
        <v>25</v>
      </c>
      <c r="D24" s="8"/>
      <c r="E24" s="8"/>
      <c r="F24" s="8"/>
      <c r="G24" s="132"/>
      <c r="H24" s="133"/>
      <c r="I24" s="133"/>
      <c r="J24" s="133"/>
      <c r="K24" s="133"/>
      <c r="L24" s="133"/>
      <c r="M24" s="133"/>
      <c r="N24" s="133"/>
      <c r="O24" s="134"/>
      <c r="P24" s="84" t="s">
        <v>80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</row>
    <row r="25" spans="2:28" x14ac:dyDescent="0.3">
      <c r="B25" s="7"/>
      <c r="C25" s="83" t="s">
        <v>77</v>
      </c>
      <c r="D25" s="8"/>
      <c r="E25" s="8"/>
      <c r="F25" s="8"/>
      <c r="G25" s="132"/>
      <c r="H25" s="133"/>
      <c r="I25" s="133"/>
      <c r="J25" s="133"/>
      <c r="K25" s="133"/>
      <c r="L25" s="133"/>
      <c r="M25" s="133"/>
      <c r="N25" s="133"/>
      <c r="O25" s="134"/>
      <c r="P25" s="85" t="s">
        <v>78</v>
      </c>
      <c r="Q25" s="8"/>
      <c r="S25" s="8"/>
      <c r="T25" s="8"/>
      <c r="U25" s="8"/>
      <c r="V25" s="8"/>
      <c r="W25" s="8"/>
      <c r="X25" s="8"/>
      <c r="Y25" s="8"/>
      <c r="Z25" s="8"/>
      <c r="AA25" s="8"/>
      <c r="AB25" s="9"/>
    </row>
    <row r="26" spans="2:28" ht="15" customHeight="1" x14ac:dyDescent="0.3">
      <c r="B26" s="7"/>
      <c r="C26" s="8"/>
      <c r="D26" s="8"/>
      <c r="E26" s="32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spans="2:28" x14ac:dyDescent="0.3">
      <c r="B27" s="7"/>
      <c r="C27" s="8"/>
      <c r="D27" s="8"/>
      <c r="E27" s="8"/>
      <c r="F27" s="8"/>
      <c r="G27" s="131" t="s">
        <v>27</v>
      </c>
      <c r="H27" s="131"/>
      <c r="I27" s="131"/>
      <c r="J27" s="14"/>
      <c r="K27" s="131" t="s">
        <v>28</v>
      </c>
      <c r="L27" s="131"/>
      <c r="M27" s="131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spans="2:28" x14ac:dyDescent="0.3">
      <c r="B28" s="7"/>
      <c r="C28" s="8" t="s">
        <v>11</v>
      </c>
      <c r="D28" s="8"/>
      <c r="E28" s="8"/>
      <c r="F28" s="18"/>
      <c r="G28" s="97"/>
      <c r="H28" s="97"/>
      <c r="I28" s="97"/>
      <c r="J28" s="17" t="str">
        <f>'Business Logic'!B5</f>
        <v>mg/L</v>
      </c>
      <c r="K28" s="97"/>
      <c r="L28" s="97"/>
      <c r="M28" s="97"/>
      <c r="N28" s="17" t="str">
        <f>'Business Logic'!B5</f>
        <v>mg/L</v>
      </c>
      <c r="O28" s="8"/>
      <c r="V28" s="8"/>
      <c r="W28" s="8"/>
      <c r="X28" s="8"/>
      <c r="Y28" s="8"/>
      <c r="Z28" s="8"/>
      <c r="AA28" s="8"/>
      <c r="AB28" s="9"/>
    </row>
    <row r="29" spans="2:28" x14ac:dyDescent="0.3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</row>
    <row r="30" spans="2:28" x14ac:dyDescent="0.3">
      <c r="B30" s="7"/>
      <c r="C30" s="8" t="s">
        <v>18</v>
      </c>
      <c r="D30" s="8"/>
      <c r="E30" s="8"/>
      <c r="G30" s="135"/>
      <c r="H30" s="135"/>
      <c r="I30" s="135"/>
      <c r="J30" s="17" t="str">
        <f>'Business Logic'!B5</f>
        <v>mg/L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</row>
    <row r="31" spans="2:28" x14ac:dyDescent="0.3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</row>
    <row r="32" spans="2:28" ht="30" customHeight="1" x14ac:dyDescent="0.3">
      <c r="B32" s="7"/>
      <c r="C32" s="33" t="s">
        <v>17</v>
      </c>
      <c r="D32" s="100" t="s">
        <v>0</v>
      </c>
      <c r="E32" s="100"/>
      <c r="F32" s="100"/>
      <c r="G32" s="100" t="s">
        <v>19</v>
      </c>
      <c r="H32" s="100"/>
      <c r="I32" s="100"/>
      <c r="J32" s="86"/>
      <c r="K32" s="136" t="str">
        <f>"Result
("&amp;'Business Logic'!B5&amp;")"</f>
        <v>Result
(mg/L)</v>
      </c>
      <c r="L32" s="136"/>
      <c r="M32" s="26" t="s">
        <v>2</v>
      </c>
      <c r="N32" s="137" t="s">
        <v>1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9"/>
    </row>
    <row r="33" spans="2:28" ht="15.6" x14ac:dyDescent="0.3">
      <c r="B33" s="7"/>
      <c r="C33" s="100">
        <v>1</v>
      </c>
      <c r="D33" s="98"/>
      <c r="E33" s="98"/>
      <c r="F33" s="98"/>
      <c r="G33" s="101"/>
      <c r="H33" s="102"/>
      <c r="I33" s="103"/>
      <c r="J33" s="25">
        <v>1</v>
      </c>
      <c r="K33" s="99"/>
      <c r="L33" s="99"/>
      <c r="M33" s="40"/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6"/>
      <c r="AB33" s="9"/>
    </row>
    <row r="34" spans="2:28" ht="15.6" x14ac:dyDescent="0.3">
      <c r="B34" s="7"/>
      <c r="C34" s="100"/>
      <c r="D34" s="98"/>
      <c r="E34" s="98"/>
      <c r="F34" s="98"/>
      <c r="G34" s="101"/>
      <c r="H34" s="102"/>
      <c r="I34" s="103"/>
      <c r="J34" s="25">
        <v>1</v>
      </c>
      <c r="K34" s="99"/>
      <c r="L34" s="99"/>
      <c r="M34" s="40"/>
      <c r="N34" s="104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6"/>
      <c r="AB34" s="9"/>
    </row>
    <row r="35" spans="2:28" ht="15.75" customHeight="1" x14ac:dyDescent="0.3">
      <c r="B35" s="7"/>
      <c r="C35" s="100"/>
      <c r="D35" s="98"/>
      <c r="E35" s="98"/>
      <c r="F35" s="98"/>
      <c r="G35" s="101"/>
      <c r="H35" s="102"/>
      <c r="I35" s="103"/>
      <c r="J35" s="25">
        <v>1</v>
      </c>
      <c r="K35" s="99"/>
      <c r="L35" s="99"/>
      <c r="M35" s="40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6"/>
      <c r="AB35" s="9"/>
    </row>
    <row r="36" spans="2:28" ht="15.6" x14ac:dyDescent="0.3">
      <c r="B36" s="7"/>
      <c r="C36" s="100">
        <v>2</v>
      </c>
      <c r="D36" s="98"/>
      <c r="E36" s="98"/>
      <c r="F36" s="98"/>
      <c r="G36" s="101"/>
      <c r="H36" s="102"/>
      <c r="I36" s="103"/>
      <c r="J36" s="25">
        <v>1</v>
      </c>
      <c r="K36" s="99"/>
      <c r="L36" s="99"/>
      <c r="M36" s="40"/>
      <c r="N36" s="104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6"/>
      <c r="AB36" s="9"/>
    </row>
    <row r="37" spans="2:28" ht="15.6" x14ac:dyDescent="0.3">
      <c r="B37" s="7"/>
      <c r="C37" s="100"/>
      <c r="D37" s="98"/>
      <c r="E37" s="98"/>
      <c r="F37" s="98"/>
      <c r="G37" s="101"/>
      <c r="H37" s="102"/>
      <c r="I37" s="103"/>
      <c r="J37" s="25">
        <v>1</v>
      </c>
      <c r="K37" s="99"/>
      <c r="L37" s="99"/>
      <c r="M37" s="40"/>
      <c r="N37" s="104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6"/>
      <c r="AB37" s="9"/>
    </row>
    <row r="38" spans="2:28" ht="15.6" x14ac:dyDescent="0.3">
      <c r="B38" s="7"/>
      <c r="C38" s="100"/>
      <c r="D38" s="98"/>
      <c r="E38" s="98"/>
      <c r="F38" s="98"/>
      <c r="G38" s="101"/>
      <c r="H38" s="102"/>
      <c r="I38" s="103"/>
      <c r="J38" s="87">
        <v>1</v>
      </c>
      <c r="K38" s="99"/>
      <c r="L38" s="99"/>
      <c r="M38" s="40"/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6"/>
      <c r="AB38" s="9"/>
    </row>
    <row r="39" spans="2:28" x14ac:dyDescent="0.3">
      <c r="B39" s="7"/>
      <c r="C39" s="8"/>
      <c r="D39" s="8"/>
      <c r="E39" s="8"/>
      <c r="F39" s="8"/>
      <c r="G39" s="8"/>
      <c r="H39" s="8"/>
      <c r="I39" s="8"/>
      <c r="J39" s="8"/>
      <c r="K39" s="8"/>
      <c r="L39" s="36"/>
      <c r="M39" s="36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</row>
    <row r="40" spans="2:28" ht="15" thickBot="1" x14ac:dyDescent="0.35">
      <c r="B40" s="7"/>
      <c r="C40" s="110" t="s">
        <v>13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2"/>
      <c r="AB40" s="9"/>
    </row>
    <row r="41" spans="2:28" x14ac:dyDescent="0.3">
      <c r="B41" s="7"/>
      <c r="C41" s="113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5"/>
      <c r="AB41" s="9"/>
    </row>
    <row r="42" spans="2:28" x14ac:dyDescent="0.3">
      <c r="B42" s="7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8"/>
      <c r="AB42" s="9"/>
    </row>
    <row r="43" spans="2:28" x14ac:dyDescent="0.3">
      <c r="B43" s="7"/>
      <c r="C43" s="116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8"/>
      <c r="AB43" s="9"/>
    </row>
    <row r="44" spans="2:28" x14ac:dyDescent="0.3">
      <c r="B44" s="7"/>
      <c r="C44" s="11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8"/>
      <c r="AB44" s="9"/>
    </row>
    <row r="45" spans="2:28" x14ac:dyDescent="0.3">
      <c r="B45" s="7"/>
      <c r="C45" s="11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8"/>
      <c r="AB45" s="9"/>
    </row>
    <row r="46" spans="2:28" x14ac:dyDescent="0.3">
      <c r="B46" s="7"/>
      <c r="C46" s="116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8"/>
      <c r="AB46" s="9"/>
    </row>
    <row r="47" spans="2:28" x14ac:dyDescent="0.3">
      <c r="B47" s="7"/>
      <c r="C47" s="119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1"/>
      <c r="AB47" s="9"/>
    </row>
    <row r="48" spans="2:28" x14ac:dyDescent="0.3">
      <c r="B48" s="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9"/>
    </row>
    <row r="49" spans="2:28" ht="15" thickBot="1" x14ac:dyDescent="0.35">
      <c r="B49" s="7"/>
      <c r="C49" s="110" t="s">
        <v>12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2"/>
      <c r="AB49" s="9"/>
    </row>
    <row r="50" spans="2:28" x14ac:dyDescent="0.3">
      <c r="B50" s="7"/>
      <c r="C50" s="88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90"/>
      <c r="AB50" s="9"/>
    </row>
    <row r="51" spans="2:28" x14ac:dyDescent="0.3">
      <c r="B51" s="7"/>
      <c r="C51" s="91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3"/>
      <c r="AB51" s="9"/>
    </row>
    <row r="52" spans="2:28" x14ac:dyDescent="0.3">
      <c r="B52" s="7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3"/>
      <c r="AB52" s="9"/>
    </row>
    <row r="53" spans="2:28" x14ac:dyDescent="0.3">
      <c r="B53" s="7"/>
      <c r="C53" s="91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9"/>
    </row>
    <row r="54" spans="2:28" x14ac:dyDescent="0.3">
      <c r="B54" s="7"/>
      <c r="C54" s="91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9"/>
    </row>
    <row r="55" spans="2:28" x14ac:dyDescent="0.3">
      <c r="B55" s="7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9"/>
    </row>
    <row r="56" spans="2:28" x14ac:dyDescent="0.3">
      <c r="B56" s="7"/>
      <c r="C56" s="94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9"/>
    </row>
    <row r="57" spans="2:28" ht="15" thickBot="1" x14ac:dyDescent="0.35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2"/>
    </row>
  </sheetData>
  <sheetProtection sheet="1" selectLockedCells="1"/>
  <mergeCells count="41">
    <mergeCell ref="K27:M27"/>
    <mergeCell ref="K35:L35"/>
    <mergeCell ref="G24:O24"/>
    <mergeCell ref="G25:O25"/>
    <mergeCell ref="G30:I30"/>
    <mergeCell ref="N34:AA34"/>
    <mergeCell ref="K32:L32"/>
    <mergeCell ref="N32:AA32"/>
    <mergeCell ref="N33:AA33"/>
    <mergeCell ref="N35:AA35"/>
    <mergeCell ref="Q22:AA22"/>
    <mergeCell ref="C40:AA40"/>
    <mergeCell ref="C41:AA47"/>
    <mergeCell ref="C49:AA49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G27:I27"/>
    <mergeCell ref="C50:AA56"/>
    <mergeCell ref="G28:I28"/>
    <mergeCell ref="K28:M28"/>
    <mergeCell ref="D36:F38"/>
    <mergeCell ref="K36:L36"/>
    <mergeCell ref="K34:L34"/>
    <mergeCell ref="C36:C38"/>
    <mergeCell ref="K38:L38"/>
    <mergeCell ref="K37:L37"/>
    <mergeCell ref="G36:I36"/>
    <mergeCell ref="G37:I37"/>
    <mergeCell ref="G38:I38"/>
    <mergeCell ref="N38:AA38"/>
    <mergeCell ref="N36:AA36"/>
    <mergeCell ref="N37:AA37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312420</xdr:colOff>
                <xdr:row>0</xdr:row>
                <xdr:rowOff>137160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7620</xdr:rowOff>
              </from>
              <to>
                <xdr:col>5</xdr:col>
                <xdr:colOff>68580</xdr:colOff>
                <xdr:row>2</xdr:row>
                <xdr:rowOff>121920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297180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7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18" id="{19760092-C935-42D8-B3BF-02111D45EE04}">
            <xm:f>TRIM('Business Logic'!$D$8)&lt;&gt;"Other"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  <x14:conditionalFormatting xmlns:xm="http://schemas.microsoft.com/office/excel/2006/main">
          <x14:cfRule type="expression" priority="422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467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473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77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78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479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480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481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R30" sqref="R30"/>
    </sheetView>
  </sheetViews>
  <sheetFormatPr defaultRowHeight="14.4" x14ac:dyDescent="0.3"/>
  <cols>
    <col min="1" max="1" width="15.33203125" bestFit="1" customWidth="1"/>
    <col min="2" max="2" width="17.6640625" bestFit="1" customWidth="1"/>
    <col min="3" max="3" width="5.33203125" customWidth="1"/>
    <col min="4" max="4" width="41.33203125" bestFit="1" customWidth="1"/>
    <col min="5" max="5" width="5.33203125" customWidth="1"/>
    <col min="6" max="6" width="21.88671875" customWidth="1"/>
    <col min="7" max="7" width="14.44140625" style="35" customWidth="1"/>
    <col min="8" max="8" width="10" customWidth="1"/>
    <col min="9" max="9" width="21.88671875" customWidth="1"/>
    <col min="10" max="10" width="14.44140625" customWidth="1"/>
    <col min="11" max="11" width="10" customWidth="1"/>
  </cols>
  <sheetData>
    <row r="1" spans="1:12" x14ac:dyDescent="0.3">
      <c r="A1" s="22" t="s">
        <v>67</v>
      </c>
      <c r="B1" s="77">
        <v>35</v>
      </c>
      <c r="D1" s="22" t="s">
        <v>15</v>
      </c>
      <c r="F1" s="22" t="s">
        <v>23</v>
      </c>
      <c r="G1" s="37" t="s">
        <v>24</v>
      </c>
      <c r="H1" s="24" t="s">
        <v>26</v>
      </c>
    </row>
    <row r="2" spans="1:12" x14ac:dyDescent="0.3">
      <c r="A2" s="22" t="s">
        <v>66</v>
      </c>
      <c r="B2" s="77" t="s">
        <v>74</v>
      </c>
      <c r="D2" s="15" t="s">
        <v>79</v>
      </c>
      <c r="F2" t="s">
        <v>8</v>
      </c>
      <c r="G2" s="38"/>
      <c r="H2" t="b">
        <f>OR(NOT(ISNUMBER('Input Form'!G18)),IFERROR(MOD('Input Form'!G18,1)&lt;&gt;0,TRUE),'Input Form'!G18&lt;1)</f>
        <v>1</v>
      </c>
    </row>
    <row r="3" spans="1:12" x14ac:dyDescent="0.3">
      <c r="A3" s="22" t="s">
        <v>68</v>
      </c>
      <c r="B3" s="77" t="s">
        <v>75</v>
      </c>
      <c r="D3" s="15" t="s">
        <v>16</v>
      </c>
      <c r="F3" t="s">
        <v>9</v>
      </c>
      <c r="G3" s="39"/>
      <c r="H3" t="b">
        <f>OR(NOT(ISNUMBER('Input Form'!G20)),'Input Form'!G20&lt;DATE(2020,1,1))</f>
        <v>1</v>
      </c>
    </row>
    <row r="4" spans="1:12" x14ac:dyDescent="0.3">
      <c r="A4" s="22" t="s">
        <v>70</v>
      </c>
      <c r="B4" s="78">
        <v>44183</v>
      </c>
      <c r="F4" t="s">
        <v>10</v>
      </c>
      <c r="G4" s="35" t="str">
        <f>D8</f>
        <v/>
      </c>
      <c r="H4" t="b">
        <f>ISBLANK(D7)</f>
        <v>1</v>
      </c>
    </row>
    <row r="5" spans="1:12" x14ac:dyDescent="0.3">
      <c r="A5" s="22" t="s">
        <v>69</v>
      </c>
      <c r="B5" s="77" t="s">
        <v>76</v>
      </c>
      <c r="F5" t="s">
        <v>20</v>
      </c>
      <c r="H5" t="b">
        <f>AND(D8="Other",LEN(TRIM('Input Form'!Q22))&lt;3)</f>
        <v>0</v>
      </c>
    </row>
    <row r="6" spans="1:12" x14ac:dyDescent="0.3">
      <c r="D6" s="22" t="s">
        <v>14</v>
      </c>
      <c r="F6" t="s">
        <v>21</v>
      </c>
      <c r="G6" s="34"/>
      <c r="H6" t="b">
        <f>NOT(ISNUMBER('Input Form'!G28))</f>
        <v>1</v>
      </c>
    </row>
    <row r="7" spans="1:12" x14ac:dyDescent="0.3">
      <c r="D7" s="16"/>
      <c r="F7" t="s">
        <v>22</v>
      </c>
      <c r="G7" s="34"/>
      <c r="H7" t="b">
        <f>NOT(ISNUMBER('Input Form'!K28))</f>
        <v>1</v>
      </c>
    </row>
    <row r="8" spans="1:12" ht="15" thickBot="1" x14ac:dyDescent="0.35">
      <c r="D8" s="16" t="str">
        <f>IF(ISBLANK(D7),"",INDEX(D2:D3,D7))</f>
        <v/>
      </c>
      <c r="F8" t="s">
        <v>18</v>
      </c>
      <c r="H8" t="b">
        <f>NOT(ISNUMBER('Input Form'!G30))</f>
        <v>1</v>
      </c>
    </row>
    <row r="9" spans="1:12" x14ac:dyDescent="0.3">
      <c r="F9" s="44" t="s">
        <v>35</v>
      </c>
      <c r="G9" s="45"/>
      <c r="H9" s="46" t="b">
        <f>ISBLANK('Input Form'!D33)</f>
        <v>1</v>
      </c>
      <c r="I9" s="59" t="s">
        <v>34</v>
      </c>
      <c r="J9" s="60"/>
      <c r="K9" s="61" t="b">
        <f>ISBLANK('Input Form'!D36)</f>
        <v>1</v>
      </c>
      <c r="L9" t="s">
        <v>37</v>
      </c>
    </row>
    <row r="10" spans="1:12" x14ac:dyDescent="0.3">
      <c r="F10" s="47"/>
      <c r="G10" s="42"/>
      <c r="H10" s="48" t="b">
        <f>AND(NOT(ISBLANK('Input Form'!D33)),'Input Form'!D33&lt;'Input Form'!$G$20)</f>
        <v>0</v>
      </c>
      <c r="I10" s="62"/>
      <c r="J10" s="63"/>
      <c r="K10" s="64" t="b">
        <f>AND(NOT(ISBLANK('Input Form'!D36)),'Input Form'!D36&lt;'Input Form'!$G$20)</f>
        <v>0</v>
      </c>
      <c r="L10" t="s">
        <v>38</v>
      </c>
    </row>
    <row r="11" spans="1:12" ht="15" thickBot="1" x14ac:dyDescent="0.35">
      <c r="F11" s="56"/>
      <c r="G11" s="57"/>
      <c r="H11" s="58" t="b">
        <f>AND(NOT(ISBLANK('Input Form'!D33)),NOT(ISNUMBER('Input Form'!D33)))</f>
        <v>0</v>
      </c>
      <c r="I11" s="65"/>
      <c r="J11" s="66"/>
      <c r="K11" s="67" t="b">
        <f>AND(NOT(ISBLANK('Input Form'!D36)),NOT(ISNUMBER('Input Form'!D36)))</f>
        <v>0</v>
      </c>
      <c r="L11" t="s">
        <v>39</v>
      </c>
    </row>
    <row r="12" spans="1:12" ht="15" thickTop="1" x14ac:dyDescent="0.3">
      <c r="F12" s="51" t="s">
        <v>30</v>
      </c>
      <c r="G12" s="42"/>
      <c r="H12" s="52" t="b">
        <f>ISBLANK('Input Form'!G33)</f>
        <v>1</v>
      </c>
      <c r="I12" s="68" t="s">
        <v>54</v>
      </c>
      <c r="J12" s="63"/>
      <c r="K12" s="69" t="b">
        <f>ISBLANK('Input Form'!G36)</f>
        <v>1</v>
      </c>
      <c r="L12" t="s">
        <v>37</v>
      </c>
    </row>
    <row r="13" spans="1:12" x14ac:dyDescent="0.3">
      <c r="F13" s="51"/>
      <c r="G13" s="42"/>
      <c r="H13" s="52" t="b">
        <f>AND(NOT(ISBLANK('Input Form'!G33)),OR(NOT(ISNUMBER('Input Form'!G33)),LEN('Input Form'!G33)&gt;7))</f>
        <v>0</v>
      </c>
      <c r="I13" s="68"/>
      <c r="J13" s="63"/>
      <c r="K13" s="69" t="b">
        <f>AND(NOT(ISBLANK('Input Form'!G36)),OR(NOT(ISNUMBER('Input Form'!G36)),LEN('Input Form'!G36)&gt;7))</f>
        <v>0</v>
      </c>
      <c r="L13" t="s">
        <v>29</v>
      </c>
    </row>
    <row r="14" spans="1:12" x14ac:dyDescent="0.3">
      <c r="F14" s="51"/>
      <c r="G14" s="42"/>
      <c r="H14" s="52" t="b">
        <f>COUNTIF('Input Form'!$G$33:$I$38,'Input Form'!G33)&gt;1</f>
        <v>0</v>
      </c>
      <c r="I14" s="68"/>
      <c r="J14" s="63"/>
      <c r="K14" s="69" t="b">
        <f>COUNTIF('Input Form'!$G$33:$I$38,'Input Form'!G36)&gt;1</f>
        <v>0</v>
      </c>
      <c r="L14" t="s">
        <v>36</v>
      </c>
    </row>
    <row r="15" spans="1:12" x14ac:dyDescent="0.3">
      <c r="F15" s="49" t="s">
        <v>31</v>
      </c>
      <c r="G15" s="41"/>
      <c r="H15" s="50" t="b">
        <f>AND(ISBLANK('Input Form'!K33),NOT(G17),LEN(TRIM('Input Form'!N33))&lt;3)</f>
        <v>1</v>
      </c>
      <c r="I15" s="70" t="s">
        <v>55</v>
      </c>
      <c r="J15" s="71"/>
      <c r="K15" s="72" t="b">
        <f>AND(ISBLANK('Input Form'!K36),NOT(J17),LEN(TRIM('Input Form'!N36))&lt;3)</f>
        <v>1</v>
      </c>
      <c r="L15" t="s">
        <v>41</v>
      </c>
    </row>
    <row r="16" spans="1:12" x14ac:dyDescent="0.3">
      <c r="F16" s="51"/>
      <c r="G16" s="42"/>
      <c r="H16" s="52" t="b">
        <f>AND(NOT(ISBLANK('Input Form'!K33)),OR(NOT(ISNUMBER('Input Form'!K33)),'Input Form'!K33&lt;0))</f>
        <v>0</v>
      </c>
      <c r="I16" s="68"/>
      <c r="J16" s="63"/>
      <c r="K16" s="69" t="b">
        <f>AND(NOT(ISBLANK('Input Form'!K36)),OR(NOT(ISNUMBER('Input Form'!K36)),'Input Form'!K36&lt;0))</f>
        <v>0</v>
      </c>
      <c r="L16" t="s">
        <v>40</v>
      </c>
    </row>
    <row r="17" spans="6:12" x14ac:dyDescent="0.3">
      <c r="F17" s="49" t="s">
        <v>48</v>
      </c>
      <c r="G17" s="41" t="b">
        <v>0</v>
      </c>
      <c r="H17" s="53" t="b">
        <f>AND(ISBLANK('Input Form'!K33),NOT(G17),LEN(TRIM('Input Form'!N33))&lt;3)</f>
        <v>1</v>
      </c>
      <c r="I17" s="70" t="s">
        <v>56</v>
      </c>
      <c r="J17" s="71" t="b">
        <v>0</v>
      </c>
      <c r="K17" s="73" t="b">
        <f>AND(ISBLANK('Input Form'!K36),NOT(J17),LEN(TRIM('Input Form'!N36))&lt;3)</f>
        <v>1</v>
      </c>
      <c r="L17" t="s">
        <v>44</v>
      </c>
    </row>
    <row r="18" spans="6:12" x14ac:dyDescent="0.3">
      <c r="F18" s="51"/>
      <c r="G18" s="42"/>
      <c r="H18" s="52" t="b">
        <f>AND(G17,ISNUMBER('Input Form'!K33),'Input Form'!K33&gt;='Input Form'!$G$30)</f>
        <v>0</v>
      </c>
      <c r="I18" s="68"/>
      <c r="J18" s="63"/>
      <c r="K18" s="69" t="b">
        <f>AND(J17,ISNUMBER('Input Form'!K36),'Input Form'!K36&gt;='Input Form'!$G$30)</f>
        <v>0</v>
      </c>
      <c r="L18" t="s">
        <v>42</v>
      </c>
    </row>
    <row r="19" spans="6:12" x14ac:dyDescent="0.3">
      <c r="F19" s="54"/>
      <c r="G19" s="43"/>
      <c r="H19" s="55" t="b">
        <f>AND(NOT(G17),NOT(ISBLANK('Input Form'!K33)),'Input Form'!K33&lt;'Input Form'!$G$30)</f>
        <v>0</v>
      </c>
      <c r="I19" s="74"/>
      <c r="J19" s="75"/>
      <c r="K19" s="76" t="b">
        <f>AND(NOT(J17),NOT(ISBLANK('Input Form'!K36)),'Input Form'!K36&lt;'Input Form'!$G$30)</f>
        <v>0</v>
      </c>
      <c r="L19" t="s">
        <v>43</v>
      </c>
    </row>
    <row r="20" spans="6:12" x14ac:dyDescent="0.3">
      <c r="F20" s="51" t="s">
        <v>51</v>
      </c>
      <c r="G20" s="42"/>
      <c r="H20" s="52" t="b">
        <f>AND(ISBLANK('Input Form'!K33),NOT(G17),LEN(TRIM('Input Form'!N33))&lt;3)</f>
        <v>1</v>
      </c>
      <c r="I20" s="68" t="s">
        <v>57</v>
      </c>
      <c r="J20" s="63"/>
      <c r="K20" s="69" t="b">
        <f>AND(ISBLANK('Input Form'!K36),NOT(J17),LEN(TRIM('Input Form'!N36))&lt;3)</f>
        <v>1</v>
      </c>
      <c r="L20" t="s">
        <v>45</v>
      </c>
    </row>
    <row r="21" spans="6:12" x14ac:dyDescent="0.3">
      <c r="F21" s="51" t="s">
        <v>32</v>
      </c>
      <c r="G21" s="42"/>
      <c r="H21" s="52" t="b">
        <f>ISBLANK('Input Form'!G34)</f>
        <v>1</v>
      </c>
      <c r="I21" s="68" t="s">
        <v>59</v>
      </c>
      <c r="J21" s="63"/>
      <c r="K21" s="69" t="b">
        <f>ISBLANK('Input Form'!G37)</f>
        <v>1</v>
      </c>
    </row>
    <row r="22" spans="6:12" x14ac:dyDescent="0.3">
      <c r="F22" s="51"/>
      <c r="G22" s="42"/>
      <c r="H22" s="52" t="b">
        <f>AND(NOT(ISBLANK('Input Form'!G34)),OR(NOT(ISNUMBER('Input Form'!G34)),LEN('Input Form'!G34)&gt;7))</f>
        <v>0</v>
      </c>
      <c r="I22" s="68"/>
      <c r="J22" s="63"/>
      <c r="K22" s="69" t="b">
        <f>AND(NOT(ISBLANK('Input Form'!G37)),OR(NOT(ISNUMBER('Input Form'!G37)),LEN('Input Form'!G37)&gt;7))</f>
        <v>0</v>
      </c>
    </row>
    <row r="23" spans="6:12" x14ac:dyDescent="0.3">
      <c r="F23" s="51"/>
      <c r="G23" s="42"/>
      <c r="H23" s="52" t="b">
        <f>COUNTIF('Input Form'!$G$33:$I$38,'Input Form'!G34)&gt;1</f>
        <v>0</v>
      </c>
      <c r="I23" s="68"/>
      <c r="J23" s="63"/>
      <c r="K23" s="69" t="b">
        <f>COUNTIF('Input Form'!$G$33:$I$38,'Input Form'!G37)&gt;1</f>
        <v>0</v>
      </c>
    </row>
    <row r="24" spans="6:12" x14ac:dyDescent="0.3">
      <c r="F24" s="49" t="s">
        <v>46</v>
      </c>
      <c r="G24" s="41"/>
      <c r="H24" s="50" t="b">
        <f>AND(ISBLANK('Input Form'!K34),NOT(G26),LEN(TRIM('Input Form'!N34))&lt;3)</f>
        <v>1</v>
      </c>
      <c r="I24" s="70" t="s">
        <v>60</v>
      </c>
      <c r="J24" s="71"/>
      <c r="K24" s="72" t="b">
        <f>AND(ISBLANK('Input Form'!K37),NOT(J26),LEN(TRIM('Input Form'!N37))&lt;3)</f>
        <v>1</v>
      </c>
    </row>
    <row r="25" spans="6:12" x14ac:dyDescent="0.3">
      <c r="F25" s="51"/>
      <c r="G25" s="42"/>
      <c r="H25" s="52" t="b">
        <f>AND(NOT(ISBLANK('Input Form'!K34)),OR(NOT(ISNUMBER('Input Form'!K34)),'Input Form'!K34&lt;0))</f>
        <v>0</v>
      </c>
      <c r="I25" s="68"/>
      <c r="J25" s="63"/>
      <c r="K25" s="69" t="b">
        <f>AND(NOT(ISBLANK('Input Form'!K37)),OR(NOT(ISNUMBER('Input Form'!K37)),'Input Form'!K37&lt;0))</f>
        <v>0</v>
      </c>
    </row>
    <row r="26" spans="6:12" x14ac:dyDescent="0.3">
      <c r="F26" s="49" t="s">
        <v>49</v>
      </c>
      <c r="G26" s="41" t="b">
        <v>0</v>
      </c>
      <c r="H26" s="53" t="b">
        <f>AND(ISBLANK('Input Form'!K34),NOT(G26),LEN(TRIM('Input Form'!N34))&lt;3)</f>
        <v>1</v>
      </c>
      <c r="I26" s="70" t="s">
        <v>61</v>
      </c>
      <c r="J26" s="71" t="b">
        <v>0</v>
      </c>
      <c r="K26" s="73" t="b">
        <f>AND(ISBLANK('Input Form'!K37),NOT(J26),LEN(TRIM('Input Form'!N37))&lt;3)</f>
        <v>1</v>
      </c>
    </row>
    <row r="27" spans="6:12" x14ac:dyDescent="0.3">
      <c r="F27" s="51"/>
      <c r="G27" s="42"/>
      <c r="H27" s="52" t="b">
        <f>AND(G26,ISNUMBER('Input Form'!K34),'Input Form'!K34&gt;='Input Form'!$G$30)</f>
        <v>0</v>
      </c>
      <c r="I27" s="68"/>
      <c r="J27" s="63"/>
      <c r="K27" s="69" t="b">
        <f>AND(J26,ISNUMBER('Input Form'!K37),'Input Form'!K37&gt;='Input Form'!$G$30)</f>
        <v>0</v>
      </c>
    </row>
    <row r="28" spans="6:12" x14ac:dyDescent="0.3">
      <c r="F28" s="54"/>
      <c r="G28" s="43"/>
      <c r="H28" s="55" t="b">
        <f>AND(NOT(G26),NOT(ISBLANK('Input Form'!K34)),'Input Form'!K34&lt;'Input Form'!$G$30)</f>
        <v>0</v>
      </c>
      <c r="I28" s="74"/>
      <c r="J28" s="75"/>
      <c r="K28" s="76" t="b">
        <f>AND(NOT(J26),NOT(ISBLANK('Input Form'!K37)),'Input Form'!K37&lt;'Input Form'!$G$30)</f>
        <v>0</v>
      </c>
    </row>
    <row r="29" spans="6:12" x14ac:dyDescent="0.3">
      <c r="F29" s="51" t="s">
        <v>52</v>
      </c>
      <c r="G29" s="42"/>
      <c r="H29" s="52" t="b">
        <f>AND(ISBLANK('Input Form'!K34),NOT(G26),LEN(TRIM('Input Form'!N34))&lt;3)</f>
        <v>1</v>
      </c>
      <c r="I29" s="68" t="s">
        <v>62</v>
      </c>
      <c r="J29" s="63"/>
      <c r="K29" s="69" t="b">
        <f>AND(ISBLANK('Input Form'!K37),NOT(J26),LEN(TRIM('Input Form'!N37))&lt;3)</f>
        <v>1</v>
      </c>
    </row>
    <row r="30" spans="6:12" x14ac:dyDescent="0.3">
      <c r="F30" s="51" t="s">
        <v>33</v>
      </c>
      <c r="G30" s="42"/>
      <c r="H30" s="52" t="b">
        <f>ISBLANK('Input Form'!G35)</f>
        <v>1</v>
      </c>
      <c r="I30" s="68" t="s">
        <v>58</v>
      </c>
      <c r="J30" s="63"/>
      <c r="K30" s="69" t="b">
        <f>ISBLANK('Input Form'!G38)</f>
        <v>1</v>
      </c>
    </row>
    <row r="31" spans="6:12" x14ac:dyDescent="0.3">
      <c r="F31" s="51"/>
      <c r="G31" s="42"/>
      <c r="H31" s="52" t="b">
        <f>AND(NOT(ISBLANK('Input Form'!G35)),OR(NOT(ISNUMBER('Input Form'!G35)),LEN('Input Form'!G35)&gt;7))</f>
        <v>0</v>
      </c>
      <c r="I31" s="68"/>
      <c r="J31" s="63"/>
      <c r="K31" s="69" t="b">
        <f>AND(NOT(ISBLANK('Input Form'!G38)),OR(NOT(ISNUMBER('Input Form'!G38)),LEN('Input Form'!G38)&gt;7))</f>
        <v>0</v>
      </c>
    </row>
    <row r="32" spans="6:12" x14ac:dyDescent="0.3">
      <c r="F32" s="51"/>
      <c r="G32" s="42"/>
      <c r="H32" s="52" t="b">
        <f>COUNTIF('Input Form'!$G$33:$I$38,'Input Form'!G35)&gt;1</f>
        <v>0</v>
      </c>
      <c r="I32" s="68"/>
      <c r="J32" s="63"/>
      <c r="K32" s="69" t="b">
        <f>COUNTIF('Input Form'!$G$33:$I$38,'Input Form'!G38)&gt;1</f>
        <v>0</v>
      </c>
    </row>
    <row r="33" spans="6:11" x14ac:dyDescent="0.3">
      <c r="F33" s="49" t="s">
        <v>47</v>
      </c>
      <c r="G33" s="41"/>
      <c r="H33" s="50" t="b">
        <f>AND(ISBLANK('Input Form'!K35),NOT(G35),LEN(TRIM('Input Form'!N35))&lt;3)</f>
        <v>1</v>
      </c>
      <c r="I33" s="70" t="s">
        <v>63</v>
      </c>
      <c r="J33" s="71"/>
      <c r="K33" s="72" t="b">
        <f>AND(ISBLANK('Input Form'!K38),NOT(J35),LEN(TRIM('Input Form'!N38))&lt;3)</f>
        <v>1</v>
      </c>
    </row>
    <row r="34" spans="6:11" x14ac:dyDescent="0.3">
      <c r="F34" s="51"/>
      <c r="G34" s="42"/>
      <c r="H34" s="52" t="b">
        <f>AND(NOT(ISBLANK('Input Form'!K35)),OR(NOT(ISNUMBER('Input Form'!K35)),'Input Form'!K35&lt;0))</f>
        <v>0</v>
      </c>
      <c r="I34" s="68"/>
      <c r="J34" s="63"/>
      <c r="K34" s="69" t="b">
        <f>AND(NOT(ISBLANK('Input Form'!K38)),OR(NOT(ISNUMBER('Input Form'!K38)),'Input Form'!K38&lt;0))</f>
        <v>0</v>
      </c>
    </row>
    <row r="35" spans="6:11" x14ac:dyDescent="0.3">
      <c r="F35" s="49" t="s">
        <v>50</v>
      </c>
      <c r="G35" s="41" t="b">
        <v>0</v>
      </c>
      <c r="H35" s="53" t="b">
        <f>AND(ISBLANK('Input Form'!K35),NOT(G35),LEN(TRIM('Input Form'!N35))&lt;3)</f>
        <v>1</v>
      </c>
      <c r="I35" s="70" t="s">
        <v>64</v>
      </c>
      <c r="J35" s="71" t="b">
        <v>0</v>
      </c>
      <c r="K35" s="73" t="b">
        <f>AND(ISBLANK('Input Form'!K38),NOT(J35),LEN(TRIM('Input Form'!N38))&lt;3)</f>
        <v>1</v>
      </c>
    </row>
    <row r="36" spans="6:11" x14ac:dyDescent="0.3">
      <c r="F36" s="51"/>
      <c r="G36" s="42"/>
      <c r="H36" s="52" t="b">
        <f>AND(G35,ISNUMBER('Input Form'!K35),'Input Form'!K35&gt;='Input Form'!$G$30)</f>
        <v>0</v>
      </c>
      <c r="I36" s="68"/>
      <c r="J36" s="63"/>
      <c r="K36" s="69" t="b">
        <f>AND(J35,ISNUMBER('Input Form'!K38),'Input Form'!K38&gt;='Input Form'!$G$30)</f>
        <v>0</v>
      </c>
    </row>
    <row r="37" spans="6:11" x14ac:dyDescent="0.3">
      <c r="F37" s="54"/>
      <c r="G37" s="43"/>
      <c r="H37" s="55" t="b">
        <f>AND(NOT(G35),NOT(ISBLANK('Input Form'!K35)),'Input Form'!K35&lt;'Input Form'!$G$30)</f>
        <v>0</v>
      </c>
      <c r="I37" s="74"/>
      <c r="J37" s="75"/>
      <c r="K37" s="76" t="b">
        <f>AND(NOT(J35),NOT(ISBLANK('Input Form'!K38)),'Input Form'!K38&lt;'Input Form'!$G$30)</f>
        <v>0</v>
      </c>
    </row>
    <row r="38" spans="6:11" x14ac:dyDescent="0.3">
      <c r="F38" s="51" t="s">
        <v>53</v>
      </c>
      <c r="G38" s="42"/>
      <c r="H38" s="52" t="b">
        <f>AND(ISBLANK('Input Form'!K35),NOT(G35),LEN(TRIM('Input Form'!N35))&lt;3)</f>
        <v>1</v>
      </c>
      <c r="I38" s="68" t="s">
        <v>65</v>
      </c>
      <c r="J38" s="63"/>
      <c r="K38" s="69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NCEH-ATSDR</cp:lastModifiedBy>
  <cp:lastPrinted>2017-04-13T21:49:28Z</cp:lastPrinted>
  <dcterms:created xsi:type="dcterms:W3CDTF">2015-11-27T18:32:39Z</dcterms:created>
  <dcterms:modified xsi:type="dcterms:W3CDTF">2021-11-02T15:25:44Z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2021-01-26T15:59:05Z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9dab7fc9-cf26-4882-b492-c4f8e6a06f17</vt:lpwstr>
  </property>
  <property fmtid="{D5CDD505-2E9C-101B-9397-08002B2CF9AE}" pid="8" name="MSIP_Label_7b94a7b8-f06c-4dfe-bdcc-9b548fd58c31_ContentBits">
    <vt:lpwstr>0</vt:lpwstr>
  </property>
</Properties>
</file>