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O OA\Federal Register\Information Collection Request-ICR\0551-0032 - CCC Facility Guarantee Program\2022\Supporting Statement and Forms\"/>
    </mc:Choice>
  </mc:AlternateContent>
  <xr:revisionPtr revIDLastSave="0" documentId="13_ncr:1_{00A2BCA7-8317-4F36-87A3-2CA972A94C5B}" xr6:coauthVersionLast="47" xr6:coauthVersionMax="47" xr10:uidLastSave="{00000000-0000-0000-0000-000000000000}"/>
  <bookViews>
    <workbookView xWindow="-109" yWindow="-109" windowWidth="26301" windowHeight="14305" activeTab="1" xr2:uid="{00000000-000D-0000-FFFF-FFFF00000000}"/>
  </bookViews>
  <sheets>
    <sheet name="Question 12 -FGP" sheetId="4" r:id="rId1"/>
    <sheet name="Question 14 - Cost of Burden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  <c r="F24" i="5" s="1"/>
  <c r="F5" i="5"/>
  <c r="F6" i="5"/>
  <c r="F7" i="5"/>
  <c r="F8" i="5"/>
  <c r="F10" i="5"/>
  <c r="F11" i="5"/>
  <c r="F13" i="5"/>
  <c r="F14" i="5"/>
  <c r="F15" i="5"/>
  <c r="F17" i="5"/>
  <c r="F18" i="5"/>
  <c r="F19" i="5"/>
  <c r="F20" i="5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5" i="4"/>
  <c r="I16" i="4"/>
  <c r="D16" i="4"/>
  <c r="F16" i="4" s="1"/>
  <c r="L26" i="4" l="1"/>
  <c r="J16" i="4"/>
  <c r="I14" i="4"/>
  <c r="D14" i="4"/>
  <c r="F14" i="4" s="1"/>
  <c r="J14" i="4" l="1"/>
  <c r="I10" i="4"/>
  <c r="D10" i="4"/>
  <c r="F10" i="4" s="1"/>
  <c r="J10" i="4" l="1"/>
  <c r="I15" i="4"/>
  <c r="D15" i="4"/>
  <c r="F15" i="4" s="1"/>
  <c r="I11" i="4"/>
  <c r="D11" i="4"/>
  <c r="F11" i="4" s="1"/>
  <c r="J15" i="4" l="1"/>
  <c r="J11" i="4"/>
  <c r="D23" i="4" l="1"/>
  <c r="F23" i="4" s="1"/>
  <c r="I23" i="4"/>
  <c r="J23" i="4" l="1"/>
  <c r="I17" i="4"/>
  <c r="D17" i="4"/>
  <c r="F17" i="4" s="1"/>
  <c r="D7" i="4"/>
  <c r="J17" i="4" l="1"/>
  <c r="I22" i="4"/>
  <c r="I21" i="4"/>
  <c r="I20" i="4"/>
  <c r="I19" i="4"/>
  <c r="I18" i="4"/>
  <c r="I13" i="4"/>
  <c r="I12" i="4"/>
  <c r="I9" i="4"/>
  <c r="I8" i="4"/>
  <c r="I7" i="4"/>
  <c r="I6" i="4"/>
  <c r="D22" i="4"/>
  <c r="F22" i="4" s="1"/>
  <c r="D21" i="4"/>
  <c r="F21" i="4" s="1"/>
  <c r="D20" i="4"/>
  <c r="F20" i="4" s="1"/>
  <c r="D19" i="4"/>
  <c r="F19" i="4" s="1"/>
  <c r="D18" i="4"/>
  <c r="F18" i="4" s="1"/>
  <c r="I5" i="4"/>
  <c r="F7" i="4"/>
  <c r="D5" i="4"/>
  <c r="D13" i="4"/>
  <c r="F13" i="4" s="1"/>
  <c r="D12" i="4"/>
  <c r="F12" i="4" s="1"/>
  <c r="D9" i="4"/>
  <c r="F9" i="4" s="1"/>
  <c r="D8" i="4"/>
  <c r="F8" i="4" s="1"/>
  <c r="D6" i="4"/>
  <c r="F6" i="4" s="1"/>
  <c r="I26" i="4" l="1"/>
  <c r="J20" i="4"/>
  <c r="J13" i="4"/>
  <c r="F5" i="4"/>
  <c r="G26" i="4" s="1"/>
  <c r="E26" i="4"/>
  <c r="J22" i="4"/>
  <c r="J21" i="4"/>
  <c r="J19" i="4"/>
  <c r="J18" i="4"/>
  <c r="J8" i="4"/>
  <c r="J12" i="4"/>
  <c r="J9" i="4"/>
  <c r="J6" i="4"/>
  <c r="J7" i="4"/>
  <c r="J5" i="4" l="1"/>
  <c r="J26" i="4" l="1"/>
</calcChain>
</file>

<file path=xl/sharedStrings.xml><?xml version="1.0" encoding="utf-8"?>
<sst xmlns="http://schemas.openxmlformats.org/spreadsheetml/2006/main" count="105" uniqueCount="89">
  <si>
    <t>Number of respondents</t>
  </si>
  <si>
    <t xml:space="preserve"> </t>
  </si>
  <si>
    <t>Number of Recordkeepers</t>
  </si>
  <si>
    <t>Estimated annual responses per respondent</t>
  </si>
  <si>
    <t>A</t>
  </si>
  <si>
    <t>B</t>
  </si>
  <si>
    <t>C</t>
  </si>
  <si>
    <t>Total annual responses
(A x B)</t>
  </si>
  <si>
    <t>Estimated hours per response</t>
  </si>
  <si>
    <t>D</t>
  </si>
  <si>
    <t>Total annual burden hours
(C x D)</t>
  </si>
  <si>
    <t>E</t>
  </si>
  <si>
    <t>F</t>
  </si>
  <si>
    <t>G</t>
  </si>
  <si>
    <t>H</t>
  </si>
  <si>
    <t>I</t>
  </si>
  <si>
    <t>Total annual recordkeeping hours
(F x G)</t>
  </si>
  <si>
    <t>TOTAL ANNUAL BURDEN
(E + H)</t>
  </si>
  <si>
    <t xml:space="preserve">Annual hours per Recordkeeper </t>
  </si>
  <si>
    <t>.25 = 15 mins</t>
  </si>
  <si>
    <t>.16 = 10 mins</t>
  </si>
  <si>
    <t>.08 = 5 mins</t>
  </si>
  <si>
    <t>.50 = 30 mins</t>
  </si>
  <si>
    <t>.75 = 45 mins</t>
  </si>
  <si>
    <t>1 = 60 mins</t>
  </si>
  <si>
    <t>Seller Participation Information</t>
  </si>
  <si>
    <t>U.S. Financial Institution Information</t>
  </si>
  <si>
    <t xml:space="preserve">Evidence of Performance - Seller </t>
  </si>
  <si>
    <t>Assignment of Payment Guarantee - Seller, U.S. Financial Institution</t>
  </si>
  <si>
    <t>Proof of Entry - Seller</t>
  </si>
  <si>
    <t>Notice of Default - Seller or U.S. Financial Institution</t>
  </si>
  <si>
    <t>Claims for Default - Seller or U.S. Financial Institution</t>
  </si>
  <si>
    <t>Dispute Resolutions and Appeals</t>
  </si>
  <si>
    <t>Application for Guarantees - Letter of Interest (Optional) - Seller</t>
  </si>
  <si>
    <t xml:space="preserve">Application for Guarantee - Initial Application - Seller </t>
  </si>
  <si>
    <t xml:space="preserve">Application for Guarantee - Final Application - Seller </t>
  </si>
  <si>
    <t xml:space="preserve">Fees - Seller </t>
  </si>
  <si>
    <t xml:space="preserve">Foreign Financial Institution Information </t>
  </si>
  <si>
    <t>SubTotal</t>
  </si>
  <si>
    <t>Total</t>
  </si>
  <si>
    <t>Fees required for each letter of interest, initial application, and final application.</t>
  </si>
  <si>
    <t>Assumptions:</t>
  </si>
  <si>
    <t>Seller qualification - assumes 12 new sellers not already approved under GSM-102</t>
  </si>
  <si>
    <t>U.S. FI qualification - assumes 3 new banks not already approved under GSM-102</t>
  </si>
  <si>
    <t>Question #12:  Hour Burden for Collection of Information, Facility Guarantee Program</t>
  </si>
  <si>
    <t>Application for Guarantee - Environmental and Social Screening - Seller</t>
  </si>
  <si>
    <t>Application for Guarantee - Environmental and Social Impact Assessment - Seller</t>
  </si>
  <si>
    <t>Application for Guarantee - Minimal Environmental and Social Assessment - Seller</t>
  </si>
  <si>
    <t>Application for Guarantee - Annual Reporting (A)</t>
  </si>
  <si>
    <t>Application for Guarantee - Annual Reporting (B)</t>
  </si>
  <si>
    <t>Amendments to the Payment Guarantee</t>
  </si>
  <si>
    <t>Information Collected</t>
  </si>
  <si>
    <t>Total Cost to Public</t>
  </si>
  <si>
    <t>Cost per hour</t>
  </si>
  <si>
    <t>Assumptions based on the number of expected applications, etc. from burden estimate table.</t>
  </si>
  <si>
    <t>FY 2022 Step 5 salary used for each grade.</t>
  </si>
  <si>
    <t>PA = Program Assistant</t>
  </si>
  <si>
    <t>FA = Financial Analyst</t>
  </si>
  <si>
    <t>AMS = Ag Marketing Specialist</t>
  </si>
  <si>
    <t>TOTAL:</t>
  </si>
  <si>
    <t>Review environmental assessments</t>
  </si>
  <si>
    <t>Environmental Consultant</t>
  </si>
  <si>
    <t>Input on ag sector in developing country</t>
  </si>
  <si>
    <t>OCBD - AMS</t>
  </si>
  <si>
    <t>Input on benefit to U.S. ag exports</t>
  </si>
  <si>
    <t>OGA - Commodity Analyst</t>
  </si>
  <si>
    <t>ES</t>
  </si>
  <si>
    <t>Policy review/approval of applications</t>
  </si>
  <si>
    <t>General Sales Manager</t>
  </si>
  <si>
    <t>Financial institution and project review</t>
  </si>
  <si>
    <t>FA - RAM</t>
  </si>
  <si>
    <t>Intl Economist - RAM</t>
  </si>
  <si>
    <t>Branch Chief, RAM</t>
  </si>
  <si>
    <t>Review/analysis of applications (all stages)</t>
  </si>
  <si>
    <t>AMS - PAB</t>
  </si>
  <si>
    <t>Review of evidence of performance</t>
  </si>
  <si>
    <t>Financial Asst. - ROB</t>
  </si>
  <si>
    <t>AMS - ROB</t>
  </si>
  <si>
    <t>Final review/approval of applications</t>
  </si>
  <si>
    <t>Branch Chief, ROB</t>
  </si>
  <si>
    <t>Deputy Director, CrPD</t>
  </si>
  <si>
    <t>Director, CrPD</t>
  </si>
  <si>
    <t>Cost</t>
  </si>
  <si>
    <t>Salary</t>
  </si>
  <si>
    <t>Grade</t>
  </si>
  <si>
    <t>% of time</t>
  </si>
  <si>
    <t>Task</t>
  </si>
  <si>
    <t>Job Position</t>
  </si>
  <si>
    <t>FGP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</si>
</sst>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"/>
    <numFmt numFmtId="165" formatCode="0.000"/>
    <numFmt numFmtId="166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left"/>
    </xf>
    <xf numFmtId="2" fontId="2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6" fontId="2" fillId="0" borderId="0" xfId="1" applyNumberFormat="1" applyFont="1"/>
    <xf numFmtId="0" fontId="2" fillId="0" borderId="7" xfId="0" applyFont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3" fontId="2" fillId="0" borderId="7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2" fontId="2" fillId="0" borderId="7" xfId="0" applyNumberFormat="1" applyFont="1" applyBorder="1"/>
    <xf numFmtId="2" fontId="3" fillId="0" borderId="7" xfId="0" applyNumberFormat="1" applyFont="1" applyBorder="1"/>
    <xf numFmtId="44" fontId="2" fillId="0" borderId="7" xfId="1" applyFont="1" applyBorder="1"/>
    <xf numFmtId="166" fontId="2" fillId="0" borderId="7" xfId="0" applyNumberFormat="1" applyFont="1" applyBorder="1"/>
    <xf numFmtId="2" fontId="2" fillId="2" borderId="7" xfId="0" applyNumberFormat="1" applyFont="1" applyFill="1" applyBorder="1"/>
    <xf numFmtId="2" fontId="3" fillId="2" borderId="7" xfId="0" applyNumberFormat="1" applyFont="1" applyFill="1" applyBorder="1"/>
    <xf numFmtId="3" fontId="2" fillId="0" borderId="7" xfId="0" applyNumberFormat="1" applyFont="1" applyBorder="1"/>
    <xf numFmtId="0" fontId="1" fillId="0" borderId="0" xfId="0" applyFont="1"/>
    <xf numFmtId="166" fontId="5" fillId="0" borderId="0" xfId="1" applyNumberFormat="1" applyFont="1"/>
    <xf numFmtId="0" fontId="5" fillId="0" borderId="0" xfId="0" applyFont="1"/>
    <xf numFmtId="166" fontId="0" fillId="0" borderId="7" xfId="1" applyNumberFormat="1" applyFont="1" applyBorder="1"/>
    <xf numFmtId="0" fontId="0" fillId="0" borderId="7" xfId="0" applyBorder="1"/>
    <xf numFmtId="0" fontId="1" fillId="0" borderId="7" xfId="0" applyFont="1" applyBorder="1"/>
    <xf numFmtId="166" fontId="1" fillId="0" borderId="7" xfId="1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zoomScale="89" zoomScaleNormal="89" workbookViewId="0">
      <selection activeCell="H23" sqref="H23"/>
    </sheetView>
  </sheetViews>
  <sheetFormatPr defaultColWidth="9.125" defaultRowHeight="15.65" x14ac:dyDescent="0.25"/>
  <cols>
    <col min="1" max="1" width="29" style="1" customWidth="1"/>
    <col min="2" max="2" width="11.875" style="1" bestFit="1" customWidth="1"/>
    <col min="3" max="3" width="13.5" style="1" bestFit="1" customWidth="1"/>
    <col min="4" max="4" width="22.125" style="1" bestFit="1" customWidth="1"/>
    <col min="5" max="5" width="14.625" style="8" customWidth="1"/>
    <col min="6" max="6" width="13" style="1" bestFit="1" customWidth="1"/>
    <col min="7" max="7" width="14.625" style="1" bestFit="1" customWidth="1"/>
    <col min="8" max="8" width="15.625" style="8" bestFit="1" customWidth="1"/>
    <col min="9" max="9" width="13.875" style="9" bestFit="1" customWidth="1"/>
    <col min="10" max="10" width="10.375" style="1" bestFit="1" customWidth="1"/>
    <col min="11" max="11" width="13.625" style="1" bestFit="1" customWidth="1"/>
    <col min="12" max="12" width="12.25" style="1" bestFit="1" customWidth="1"/>
    <col min="13" max="16384" width="9.125" style="1"/>
  </cols>
  <sheetData>
    <row r="1" spans="1:12" x14ac:dyDescent="0.25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s="2" customFormat="1" x14ac:dyDescent="0.25">
      <c r="B3" s="2" t="s">
        <v>1</v>
      </c>
      <c r="C3" s="2" t="s">
        <v>4</v>
      </c>
      <c r="D3" s="2" t="s">
        <v>5</v>
      </c>
      <c r="E3" s="3" t="s">
        <v>6</v>
      </c>
      <c r="F3" s="2" t="s">
        <v>9</v>
      </c>
      <c r="G3" s="2" t="s">
        <v>11</v>
      </c>
      <c r="H3" s="3" t="s">
        <v>12</v>
      </c>
      <c r="I3" s="4" t="s">
        <v>13</v>
      </c>
      <c r="J3" s="2" t="s">
        <v>14</v>
      </c>
      <c r="K3" s="2" t="s">
        <v>15</v>
      </c>
    </row>
    <row r="4" spans="1:12" s="5" customFormat="1" ht="62.5" x14ac:dyDescent="0.25">
      <c r="A4" s="20" t="s">
        <v>51</v>
      </c>
      <c r="B4" s="20" t="s">
        <v>0</v>
      </c>
      <c r="C4" s="20" t="s">
        <v>3</v>
      </c>
      <c r="D4" s="21" t="s">
        <v>7</v>
      </c>
      <c r="E4" s="20" t="s">
        <v>8</v>
      </c>
      <c r="F4" s="20" t="s">
        <v>10</v>
      </c>
      <c r="G4" s="21" t="s">
        <v>2</v>
      </c>
      <c r="H4" s="22" t="s">
        <v>18</v>
      </c>
      <c r="I4" s="20" t="s">
        <v>16</v>
      </c>
      <c r="J4" s="20" t="s">
        <v>17</v>
      </c>
      <c r="K4" s="23" t="s">
        <v>53</v>
      </c>
      <c r="L4" s="23" t="s">
        <v>52</v>
      </c>
    </row>
    <row r="5" spans="1:12" x14ac:dyDescent="0.25">
      <c r="A5" s="19" t="s">
        <v>25</v>
      </c>
      <c r="B5" s="24">
        <v>12</v>
      </c>
      <c r="C5" s="24">
        <v>1</v>
      </c>
      <c r="D5" s="25">
        <f t="shared" ref="D5:D23" si="0">B5*C5</f>
        <v>12</v>
      </c>
      <c r="E5" s="24">
        <v>0.5</v>
      </c>
      <c r="F5" s="25">
        <f t="shared" ref="F5:F23" si="1">D5*E5</f>
        <v>6</v>
      </c>
      <c r="G5" s="24">
        <v>12</v>
      </c>
      <c r="H5" s="24">
        <v>0.08</v>
      </c>
      <c r="I5" s="24">
        <f t="shared" ref="I5:I23" si="2">G5*H5</f>
        <v>0.96</v>
      </c>
      <c r="J5" s="24">
        <f t="shared" ref="J5:J23" si="3">F5+I5</f>
        <v>6.96</v>
      </c>
      <c r="K5" s="26">
        <v>38.1</v>
      </c>
      <c r="L5" s="27">
        <f>J5*K5</f>
        <v>265.17599999999999</v>
      </c>
    </row>
    <row r="6" spans="1:12" ht="31.25" x14ac:dyDescent="0.25">
      <c r="A6" s="17" t="s">
        <v>26</v>
      </c>
      <c r="B6" s="24">
        <v>3</v>
      </c>
      <c r="C6" s="24">
        <v>1</v>
      </c>
      <c r="D6" s="25">
        <f t="shared" si="0"/>
        <v>3</v>
      </c>
      <c r="E6" s="24">
        <v>1</v>
      </c>
      <c r="F6" s="25">
        <f t="shared" si="1"/>
        <v>3</v>
      </c>
      <c r="G6" s="24">
        <v>3</v>
      </c>
      <c r="H6" s="24">
        <v>0.08</v>
      </c>
      <c r="I6" s="24">
        <f t="shared" si="2"/>
        <v>0.24</v>
      </c>
      <c r="J6" s="24">
        <f t="shared" si="3"/>
        <v>3.24</v>
      </c>
      <c r="K6" s="26">
        <v>38.1</v>
      </c>
      <c r="L6" s="27">
        <f t="shared" ref="L6:L23" si="4">J6*K6</f>
        <v>123.44400000000002</v>
      </c>
    </row>
    <row r="7" spans="1:12" ht="31.25" x14ac:dyDescent="0.25">
      <c r="A7" s="18" t="s">
        <v>37</v>
      </c>
      <c r="B7" s="28">
        <v>3</v>
      </c>
      <c r="C7" s="28">
        <v>1</v>
      </c>
      <c r="D7" s="29">
        <f t="shared" si="0"/>
        <v>3</v>
      </c>
      <c r="E7" s="28">
        <v>1</v>
      </c>
      <c r="F7" s="29">
        <f t="shared" si="1"/>
        <v>3</v>
      </c>
      <c r="G7" s="28">
        <v>3</v>
      </c>
      <c r="H7" s="28">
        <v>0.08</v>
      </c>
      <c r="I7" s="28">
        <f t="shared" si="2"/>
        <v>0.24</v>
      </c>
      <c r="J7" s="28">
        <f t="shared" si="3"/>
        <v>3.24</v>
      </c>
      <c r="K7" s="26">
        <v>38.1</v>
      </c>
      <c r="L7" s="27">
        <f t="shared" si="4"/>
        <v>123.44400000000002</v>
      </c>
    </row>
    <row r="8" spans="1:12" ht="46.9" x14ac:dyDescent="0.25">
      <c r="A8" s="17" t="s">
        <v>33</v>
      </c>
      <c r="B8" s="24">
        <v>15</v>
      </c>
      <c r="C8" s="24">
        <v>1</v>
      </c>
      <c r="D8" s="25">
        <f t="shared" si="0"/>
        <v>15</v>
      </c>
      <c r="E8" s="24">
        <v>1</v>
      </c>
      <c r="F8" s="25">
        <f t="shared" si="1"/>
        <v>15</v>
      </c>
      <c r="G8" s="24">
        <v>15</v>
      </c>
      <c r="H8" s="24">
        <v>0.08</v>
      </c>
      <c r="I8" s="24">
        <f t="shared" si="2"/>
        <v>1.2</v>
      </c>
      <c r="J8" s="24">
        <f t="shared" si="3"/>
        <v>16.2</v>
      </c>
      <c r="K8" s="26">
        <v>38.1</v>
      </c>
      <c r="L8" s="27">
        <f t="shared" si="4"/>
        <v>617.22</v>
      </c>
    </row>
    <row r="9" spans="1:12" ht="46.9" x14ac:dyDescent="0.25">
      <c r="A9" s="17" t="s">
        <v>45</v>
      </c>
      <c r="B9" s="24">
        <v>15</v>
      </c>
      <c r="C9" s="24">
        <v>1</v>
      </c>
      <c r="D9" s="25">
        <f t="shared" si="0"/>
        <v>15</v>
      </c>
      <c r="E9" s="24">
        <v>0.5</v>
      </c>
      <c r="F9" s="25">
        <f t="shared" si="1"/>
        <v>7.5</v>
      </c>
      <c r="G9" s="24">
        <v>15</v>
      </c>
      <c r="H9" s="24">
        <v>0.08</v>
      </c>
      <c r="I9" s="24">
        <f t="shared" si="2"/>
        <v>1.2</v>
      </c>
      <c r="J9" s="24">
        <f t="shared" si="3"/>
        <v>8.6999999999999993</v>
      </c>
      <c r="K9" s="26">
        <v>38.1</v>
      </c>
      <c r="L9" s="27">
        <f t="shared" si="4"/>
        <v>331.46999999999997</v>
      </c>
    </row>
    <row r="10" spans="1:12" ht="46.9" x14ac:dyDescent="0.25">
      <c r="A10" s="17" t="s">
        <v>47</v>
      </c>
      <c r="B10" s="24">
        <v>5</v>
      </c>
      <c r="C10" s="24">
        <v>1</v>
      </c>
      <c r="D10" s="25">
        <f t="shared" si="0"/>
        <v>5</v>
      </c>
      <c r="E10" s="24">
        <v>20</v>
      </c>
      <c r="F10" s="25">
        <f t="shared" si="1"/>
        <v>100</v>
      </c>
      <c r="G10" s="24">
        <v>5</v>
      </c>
      <c r="H10" s="24">
        <v>0.08</v>
      </c>
      <c r="I10" s="24">
        <f t="shared" si="2"/>
        <v>0.4</v>
      </c>
      <c r="J10" s="24">
        <f t="shared" si="3"/>
        <v>100.4</v>
      </c>
      <c r="K10" s="26">
        <v>38.1</v>
      </c>
      <c r="L10" s="27">
        <f t="shared" si="4"/>
        <v>3825.2400000000002</v>
      </c>
    </row>
    <row r="11" spans="1:12" ht="46.9" x14ac:dyDescent="0.25">
      <c r="A11" s="17" t="s">
        <v>46</v>
      </c>
      <c r="B11" s="24">
        <v>1</v>
      </c>
      <c r="C11" s="24">
        <v>1</v>
      </c>
      <c r="D11" s="25">
        <f t="shared" si="0"/>
        <v>1</v>
      </c>
      <c r="E11" s="24">
        <v>40</v>
      </c>
      <c r="F11" s="25">
        <f t="shared" si="1"/>
        <v>40</v>
      </c>
      <c r="G11" s="24">
        <v>1</v>
      </c>
      <c r="H11" s="24">
        <v>0.08</v>
      </c>
      <c r="I11" s="24">
        <f t="shared" si="2"/>
        <v>0.08</v>
      </c>
      <c r="J11" s="24">
        <f t="shared" si="3"/>
        <v>40.08</v>
      </c>
      <c r="K11" s="26">
        <v>38.1</v>
      </c>
      <c r="L11" s="27">
        <f t="shared" si="4"/>
        <v>1527.048</v>
      </c>
    </row>
    <row r="12" spans="1:12" ht="31.25" x14ac:dyDescent="0.25">
      <c r="A12" s="17" t="s">
        <v>34</v>
      </c>
      <c r="B12" s="24">
        <v>10</v>
      </c>
      <c r="C12" s="24">
        <v>1</v>
      </c>
      <c r="D12" s="25">
        <f t="shared" si="0"/>
        <v>10</v>
      </c>
      <c r="E12" s="24">
        <v>4</v>
      </c>
      <c r="F12" s="25">
        <f t="shared" si="1"/>
        <v>40</v>
      </c>
      <c r="G12" s="24">
        <v>10</v>
      </c>
      <c r="H12" s="24">
        <v>0.08</v>
      </c>
      <c r="I12" s="24">
        <f t="shared" si="2"/>
        <v>0.8</v>
      </c>
      <c r="J12" s="24">
        <f t="shared" si="3"/>
        <v>40.799999999999997</v>
      </c>
      <c r="K12" s="26">
        <v>38.1</v>
      </c>
      <c r="L12" s="27">
        <f t="shared" si="4"/>
        <v>1554.48</v>
      </c>
    </row>
    <row r="13" spans="1:12" ht="31.25" x14ac:dyDescent="0.25">
      <c r="A13" s="17" t="s">
        <v>35</v>
      </c>
      <c r="B13" s="24">
        <v>10</v>
      </c>
      <c r="C13" s="24">
        <v>1</v>
      </c>
      <c r="D13" s="25">
        <f t="shared" si="0"/>
        <v>10</v>
      </c>
      <c r="E13" s="24">
        <v>2</v>
      </c>
      <c r="F13" s="25">
        <f t="shared" si="1"/>
        <v>20</v>
      </c>
      <c r="G13" s="24">
        <v>10</v>
      </c>
      <c r="H13" s="24">
        <v>0.08</v>
      </c>
      <c r="I13" s="24">
        <f t="shared" si="2"/>
        <v>0.8</v>
      </c>
      <c r="J13" s="24">
        <f t="shared" si="3"/>
        <v>20.8</v>
      </c>
      <c r="K13" s="26">
        <v>38.1</v>
      </c>
      <c r="L13" s="27">
        <f t="shared" si="4"/>
        <v>792.48</v>
      </c>
    </row>
    <row r="14" spans="1:12" ht="31.25" x14ac:dyDescent="0.25">
      <c r="A14" s="17" t="s">
        <v>48</v>
      </c>
      <c r="B14" s="24">
        <v>1</v>
      </c>
      <c r="C14" s="24">
        <v>4</v>
      </c>
      <c r="D14" s="25">
        <f t="shared" si="0"/>
        <v>4</v>
      </c>
      <c r="E14" s="24">
        <v>2</v>
      </c>
      <c r="F14" s="25">
        <f t="shared" si="1"/>
        <v>8</v>
      </c>
      <c r="G14" s="24">
        <v>1</v>
      </c>
      <c r="H14" s="24">
        <v>0.08</v>
      </c>
      <c r="I14" s="24">
        <f t="shared" si="2"/>
        <v>0.08</v>
      </c>
      <c r="J14" s="24">
        <f t="shared" si="3"/>
        <v>8.08</v>
      </c>
      <c r="K14" s="26">
        <v>38.1</v>
      </c>
      <c r="L14" s="27">
        <f t="shared" si="4"/>
        <v>307.84800000000001</v>
      </c>
    </row>
    <row r="15" spans="1:12" ht="31.25" x14ac:dyDescent="0.25">
      <c r="A15" s="17" t="s">
        <v>49</v>
      </c>
      <c r="B15" s="24">
        <v>5</v>
      </c>
      <c r="C15" s="24">
        <v>2</v>
      </c>
      <c r="D15" s="25">
        <f t="shared" si="0"/>
        <v>10</v>
      </c>
      <c r="E15" s="24">
        <v>1</v>
      </c>
      <c r="F15" s="25">
        <f t="shared" si="1"/>
        <v>10</v>
      </c>
      <c r="G15" s="24">
        <v>5</v>
      </c>
      <c r="H15" s="24">
        <v>0.08</v>
      </c>
      <c r="I15" s="24">
        <f t="shared" si="2"/>
        <v>0.4</v>
      </c>
      <c r="J15" s="24">
        <f t="shared" si="3"/>
        <v>10.4</v>
      </c>
      <c r="K15" s="26">
        <v>38.1</v>
      </c>
      <c r="L15" s="27">
        <f t="shared" si="4"/>
        <v>396.24</v>
      </c>
    </row>
    <row r="16" spans="1:12" ht="31.25" x14ac:dyDescent="0.25">
      <c r="A16" s="17" t="s">
        <v>50</v>
      </c>
      <c r="B16" s="24">
        <v>15</v>
      </c>
      <c r="C16" s="24">
        <v>1</v>
      </c>
      <c r="D16" s="25">
        <f t="shared" si="0"/>
        <v>15</v>
      </c>
      <c r="E16" s="24">
        <v>1</v>
      </c>
      <c r="F16" s="25">
        <f t="shared" si="1"/>
        <v>15</v>
      </c>
      <c r="G16" s="24">
        <v>15</v>
      </c>
      <c r="H16" s="24">
        <v>0.08</v>
      </c>
      <c r="I16" s="24">
        <f t="shared" si="2"/>
        <v>1.2</v>
      </c>
      <c r="J16" s="24">
        <f t="shared" si="3"/>
        <v>16.2</v>
      </c>
      <c r="K16" s="26">
        <v>38.1</v>
      </c>
      <c r="L16" s="27">
        <f t="shared" si="4"/>
        <v>617.22</v>
      </c>
    </row>
    <row r="17" spans="1:12" x14ac:dyDescent="0.25">
      <c r="A17" s="17" t="s">
        <v>36</v>
      </c>
      <c r="B17" s="24">
        <v>35</v>
      </c>
      <c r="C17" s="24">
        <v>3</v>
      </c>
      <c r="D17" s="25">
        <f t="shared" si="0"/>
        <v>105</v>
      </c>
      <c r="E17" s="24">
        <v>0.25</v>
      </c>
      <c r="F17" s="25">
        <f t="shared" si="1"/>
        <v>26.25</v>
      </c>
      <c r="G17" s="24">
        <v>35</v>
      </c>
      <c r="H17" s="24">
        <v>0.08</v>
      </c>
      <c r="I17" s="24">
        <f t="shared" si="2"/>
        <v>2.8000000000000003</v>
      </c>
      <c r="J17" s="24">
        <f t="shared" si="3"/>
        <v>29.05</v>
      </c>
      <c r="K17" s="26">
        <v>38.1</v>
      </c>
      <c r="L17" s="27">
        <f t="shared" si="4"/>
        <v>1106.8050000000001</v>
      </c>
    </row>
    <row r="18" spans="1:12" ht="46.9" x14ac:dyDescent="0.25">
      <c r="A18" s="17" t="s">
        <v>28</v>
      </c>
      <c r="B18" s="24">
        <v>10</v>
      </c>
      <c r="C18" s="24">
        <v>1</v>
      </c>
      <c r="D18" s="25">
        <f t="shared" si="0"/>
        <v>10</v>
      </c>
      <c r="E18" s="24">
        <v>0.5</v>
      </c>
      <c r="F18" s="25">
        <f t="shared" si="1"/>
        <v>5</v>
      </c>
      <c r="G18" s="24">
        <v>10</v>
      </c>
      <c r="H18" s="24">
        <v>0.08</v>
      </c>
      <c r="I18" s="24">
        <f t="shared" si="2"/>
        <v>0.8</v>
      </c>
      <c r="J18" s="24">
        <f t="shared" si="3"/>
        <v>5.8</v>
      </c>
      <c r="K18" s="26">
        <v>38.1</v>
      </c>
      <c r="L18" s="27">
        <f t="shared" si="4"/>
        <v>220.98</v>
      </c>
    </row>
    <row r="19" spans="1:12" ht="31.25" x14ac:dyDescent="0.25">
      <c r="A19" s="17" t="s">
        <v>27</v>
      </c>
      <c r="B19" s="24">
        <v>10</v>
      </c>
      <c r="C19" s="24">
        <v>3</v>
      </c>
      <c r="D19" s="25">
        <f t="shared" si="0"/>
        <v>30</v>
      </c>
      <c r="E19" s="24">
        <v>1</v>
      </c>
      <c r="F19" s="25">
        <f t="shared" si="1"/>
        <v>30</v>
      </c>
      <c r="G19" s="24">
        <v>10</v>
      </c>
      <c r="H19" s="24">
        <v>0.08</v>
      </c>
      <c r="I19" s="24">
        <f t="shared" si="2"/>
        <v>0.8</v>
      </c>
      <c r="J19" s="24">
        <f t="shared" si="3"/>
        <v>30.8</v>
      </c>
      <c r="K19" s="26">
        <v>38.1</v>
      </c>
      <c r="L19" s="27">
        <f t="shared" si="4"/>
        <v>1173.48</v>
      </c>
    </row>
    <row r="20" spans="1:12" x14ac:dyDescent="0.25">
      <c r="A20" s="17" t="s">
        <v>29</v>
      </c>
      <c r="B20" s="24">
        <v>10</v>
      </c>
      <c r="C20" s="24">
        <v>3</v>
      </c>
      <c r="D20" s="25">
        <f t="shared" si="0"/>
        <v>30</v>
      </c>
      <c r="E20" s="24">
        <v>0.5</v>
      </c>
      <c r="F20" s="25">
        <f t="shared" si="1"/>
        <v>15</v>
      </c>
      <c r="G20" s="24">
        <v>10</v>
      </c>
      <c r="H20" s="24">
        <v>0.08</v>
      </c>
      <c r="I20" s="24">
        <f t="shared" si="2"/>
        <v>0.8</v>
      </c>
      <c r="J20" s="24">
        <f t="shared" si="3"/>
        <v>15.8</v>
      </c>
      <c r="K20" s="26">
        <v>38.1</v>
      </c>
      <c r="L20" s="27">
        <f t="shared" si="4"/>
        <v>601.98</v>
      </c>
    </row>
    <row r="21" spans="1:12" ht="31.25" x14ac:dyDescent="0.25">
      <c r="A21" s="17" t="s">
        <v>30</v>
      </c>
      <c r="B21" s="24">
        <v>1</v>
      </c>
      <c r="C21" s="24">
        <v>1</v>
      </c>
      <c r="D21" s="25">
        <f t="shared" si="0"/>
        <v>1</v>
      </c>
      <c r="E21" s="24">
        <v>0.5</v>
      </c>
      <c r="F21" s="25">
        <f t="shared" si="1"/>
        <v>0.5</v>
      </c>
      <c r="G21" s="24">
        <v>1</v>
      </c>
      <c r="H21" s="24">
        <v>0.08</v>
      </c>
      <c r="I21" s="24">
        <f t="shared" si="2"/>
        <v>0.08</v>
      </c>
      <c r="J21" s="24">
        <f t="shared" si="3"/>
        <v>0.57999999999999996</v>
      </c>
      <c r="K21" s="26">
        <v>38.1</v>
      </c>
      <c r="L21" s="27">
        <f t="shared" si="4"/>
        <v>22.097999999999999</v>
      </c>
    </row>
    <row r="22" spans="1:12" ht="31.25" x14ac:dyDescent="0.25">
      <c r="A22" s="17" t="s">
        <v>31</v>
      </c>
      <c r="B22" s="24">
        <v>1</v>
      </c>
      <c r="C22" s="24">
        <v>1</v>
      </c>
      <c r="D22" s="25">
        <f t="shared" si="0"/>
        <v>1</v>
      </c>
      <c r="E22" s="24">
        <v>2</v>
      </c>
      <c r="F22" s="25">
        <f t="shared" si="1"/>
        <v>2</v>
      </c>
      <c r="G22" s="24">
        <v>1</v>
      </c>
      <c r="H22" s="24">
        <v>0.16</v>
      </c>
      <c r="I22" s="24">
        <f t="shared" si="2"/>
        <v>0.16</v>
      </c>
      <c r="J22" s="24">
        <f t="shared" si="3"/>
        <v>2.16</v>
      </c>
      <c r="K22" s="26">
        <v>38.1</v>
      </c>
      <c r="L22" s="27">
        <f t="shared" si="4"/>
        <v>82.296000000000006</v>
      </c>
    </row>
    <row r="23" spans="1:12" x14ac:dyDescent="0.25">
      <c r="A23" s="19" t="s">
        <v>32</v>
      </c>
      <c r="B23" s="19">
        <v>1</v>
      </c>
      <c r="C23" s="24">
        <v>1</v>
      </c>
      <c r="D23" s="25">
        <f t="shared" si="0"/>
        <v>1</v>
      </c>
      <c r="E23" s="24">
        <v>1</v>
      </c>
      <c r="F23" s="25">
        <f t="shared" si="1"/>
        <v>1</v>
      </c>
      <c r="G23" s="30">
        <v>1</v>
      </c>
      <c r="H23" s="24">
        <v>0.16</v>
      </c>
      <c r="I23" s="24">
        <f t="shared" si="2"/>
        <v>0.16</v>
      </c>
      <c r="J23" s="24">
        <f t="shared" si="3"/>
        <v>1.1599999999999999</v>
      </c>
      <c r="K23" s="26">
        <v>38.1</v>
      </c>
      <c r="L23" s="27">
        <f t="shared" si="4"/>
        <v>44.195999999999998</v>
      </c>
    </row>
    <row r="24" spans="1:12" x14ac:dyDescent="0.25">
      <c r="A24" s="6"/>
      <c r="E24" s="7"/>
      <c r="F24" s="7"/>
    </row>
    <row r="25" spans="1:12" x14ac:dyDescent="0.25">
      <c r="A25" s="6"/>
      <c r="B25" s="1" t="s">
        <v>1</v>
      </c>
      <c r="C25" s="1" t="s">
        <v>1</v>
      </c>
      <c r="E25" s="7"/>
    </row>
    <row r="26" spans="1:12" x14ac:dyDescent="0.25">
      <c r="A26" s="6"/>
      <c r="B26" s="1" t="s">
        <v>38</v>
      </c>
      <c r="C26" s="1">
        <v>18</v>
      </c>
      <c r="E26" s="7">
        <f>SUM(E5:E25)</f>
        <v>79.75</v>
      </c>
      <c r="G26" s="7">
        <f>SUM(G5:G25)</f>
        <v>163</v>
      </c>
      <c r="I26" s="9">
        <f>SUM(I5:I25)</f>
        <v>13.200000000000003</v>
      </c>
      <c r="J26" s="7">
        <f>SUM(J5:J25)</f>
        <v>360.4500000000001</v>
      </c>
      <c r="K26" s="7"/>
      <c r="L26" s="16">
        <f>SUM(L5:L25)</f>
        <v>13733.144999999999</v>
      </c>
    </row>
    <row r="27" spans="1:12" x14ac:dyDescent="0.25">
      <c r="A27" s="6"/>
      <c r="E27" s="7"/>
      <c r="G27" s="7"/>
      <c r="J27" s="7"/>
      <c r="K27" s="7"/>
    </row>
    <row r="28" spans="1:12" ht="16.3" thickBot="1" x14ac:dyDescent="0.3">
      <c r="A28" s="6"/>
      <c r="B28" s="1" t="s">
        <v>39</v>
      </c>
    </row>
    <row r="29" spans="1:12" x14ac:dyDescent="0.25">
      <c r="A29" s="44"/>
      <c r="B29" s="45"/>
      <c r="C29" s="45"/>
      <c r="D29" s="45"/>
      <c r="E29" s="45"/>
      <c r="F29" s="45"/>
      <c r="G29" s="45"/>
      <c r="H29" s="10" t="s">
        <v>21</v>
      </c>
      <c r="I29" s="11" t="s">
        <v>22</v>
      </c>
    </row>
    <row r="30" spans="1:12" x14ac:dyDescent="0.25">
      <c r="B30" s="1" t="s">
        <v>1</v>
      </c>
      <c r="E30" s="8" t="s">
        <v>1</v>
      </c>
      <c r="H30" s="12" t="s">
        <v>20</v>
      </c>
      <c r="I30" s="13" t="s">
        <v>23</v>
      </c>
    </row>
    <row r="31" spans="1:12" ht="16.3" thickBot="1" x14ac:dyDescent="0.3">
      <c r="A31" s="44"/>
      <c r="B31" s="45"/>
      <c r="C31" s="45"/>
      <c r="D31" s="45"/>
      <c r="E31" s="45"/>
      <c r="F31" s="45"/>
      <c r="G31" s="45"/>
      <c r="H31" s="14" t="s">
        <v>19</v>
      </c>
      <c r="I31" s="15" t="s">
        <v>24</v>
      </c>
    </row>
    <row r="32" spans="1:12" x14ac:dyDescent="0.25">
      <c r="B32" s="1" t="s">
        <v>1</v>
      </c>
    </row>
    <row r="33" spans="1:11" x14ac:dyDescent="0.25">
      <c r="A33" s="44" t="s">
        <v>41</v>
      </c>
      <c r="B33" s="45"/>
      <c r="C33" s="45"/>
      <c r="D33" s="45"/>
      <c r="E33" s="45"/>
      <c r="F33" s="45"/>
      <c r="G33" s="45"/>
    </row>
    <row r="34" spans="1:11" x14ac:dyDescent="0.25">
      <c r="A34" s="44" t="s">
        <v>42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x14ac:dyDescent="0.25">
      <c r="A35" s="44" t="s">
        <v>43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 x14ac:dyDescent="0.25">
      <c r="A36" s="43" t="s">
        <v>40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</row>
  </sheetData>
  <mergeCells count="7">
    <mergeCell ref="A36:K36"/>
    <mergeCell ref="A1:K2"/>
    <mergeCell ref="A29:G29"/>
    <mergeCell ref="A31:G31"/>
    <mergeCell ref="A33:G33"/>
    <mergeCell ref="A34:K34"/>
    <mergeCell ref="A35:K35"/>
  </mergeCells>
  <phoneticPr fontId="0" type="noConversion"/>
  <printOptions horizontalCentered="1" gridLines="1"/>
  <pageMargins left="0.25" right="0.25" top="0.25" bottom="0.25" header="0" footer="0"/>
  <pageSetup scale="58" orientation="landscape" r:id="rId1"/>
  <headerFooter alignWithMargins="0"/>
  <cellWatches>
    <cellWatch r="H1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A5F4-A537-4BEB-B9D6-3C4735F22927}">
  <dimension ref="A2:H32"/>
  <sheetViews>
    <sheetView tabSelected="1" workbookViewId="0">
      <selection activeCell="Q19" sqref="Q19"/>
    </sheetView>
  </sheetViews>
  <sheetFormatPr defaultRowHeight="12.9" x14ac:dyDescent="0.2"/>
  <cols>
    <col min="1" max="1" width="26" bestFit="1" customWidth="1"/>
    <col min="2" max="2" width="36.375" bestFit="1" customWidth="1"/>
    <col min="4" max="4" width="6.375" bestFit="1" customWidth="1"/>
    <col min="5" max="6" width="9.625" bestFit="1" customWidth="1"/>
  </cols>
  <sheetData>
    <row r="2" spans="1:6" x14ac:dyDescent="0.2">
      <c r="A2" s="46" t="s">
        <v>88</v>
      </c>
      <c r="B2" s="47"/>
      <c r="C2" s="47"/>
      <c r="D2" s="47"/>
      <c r="E2" s="47"/>
      <c r="F2" s="47"/>
    </row>
    <row r="3" spans="1:6" ht="13.6" x14ac:dyDescent="0.25">
      <c r="A3" s="42" t="s">
        <v>87</v>
      </c>
      <c r="B3" s="42" t="s">
        <v>86</v>
      </c>
      <c r="C3" s="41" t="s">
        <v>85</v>
      </c>
      <c r="D3" s="41" t="s">
        <v>84</v>
      </c>
      <c r="E3" s="41" t="s">
        <v>83</v>
      </c>
      <c r="F3" s="41" t="s">
        <v>82</v>
      </c>
    </row>
    <row r="4" spans="1:6" x14ac:dyDescent="0.2">
      <c r="A4" s="40" t="s">
        <v>81</v>
      </c>
      <c r="B4" s="40" t="s">
        <v>78</v>
      </c>
      <c r="C4" s="39">
        <v>5</v>
      </c>
      <c r="D4" s="39">
        <v>15</v>
      </c>
      <c r="E4" s="37">
        <v>168282</v>
      </c>
      <c r="F4" s="37">
        <f>+(C4*E4)/100</f>
        <v>8414.1</v>
      </c>
    </row>
    <row r="5" spans="1:6" x14ac:dyDescent="0.2">
      <c r="A5" s="40" t="s">
        <v>80</v>
      </c>
      <c r="B5" s="40" t="s">
        <v>78</v>
      </c>
      <c r="C5" s="39">
        <v>5</v>
      </c>
      <c r="D5" s="39">
        <v>14</v>
      </c>
      <c r="E5" s="37">
        <v>143064</v>
      </c>
      <c r="F5" s="37">
        <f>+(C5*E5)/100</f>
        <v>7153.2</v>
      </c>
    </row>
    <row r="6" spans="1:6" x14ac:dyDescent="0.2">
      <c r="A6" s="40" t="s">
        <v>79</v>
      </c>
      <c r="B6" s="40" t="s">
        <v>78</v>
      </c>
      <c r="C6" s="39">
        <v>10</v>
      </c>
      <c r="D6" s="39">
        <v>14</v>
      </c>
      <c r="E6" s="37">
        <v>143064</v>
      </c>
      <c r="F6" s="37">
        <f>+(C6*E6)/100</f>
        <v>14306.4</v>
      </c>
    </row>
    <row r="7" spans="1:6" x14ac:dyDescent="0.2">
      <c r="A7" s="36" t="s">
        <v>77</v>
      </c>
      <c r="B7" s="36" t="s">
        <v>73</v>
      </c>
      <c r="C7" s="39">
        <v>10</v>
      </c>
      <c r="D7" s="39">
        <v>13</v>
      </c>
      <c r="E7" s="37">
        <v>121065</v>
      </c>
      <c r="F7" s="37">
        <f>+(C7*E7)/100</f>
        <v>12106.5</v>
      </c>
    </row>
    <row r="8" spans="1:6" x14ac:dyDescent="0.2">
      <c r="A8" s="40" t="s">
        <v>76</v>
      </c>
      <c r="B8" s="40" t="s">
        <v>75</v>
      </c>
      <c r="C8" s="39">
        <v>2</v>
      </c>
      <c r="D8" s="39">
        <v>7</v>
      </c>
      <c r="E8" s="37">
        <v>57393</v>
      </c>
      <c r="F8" s="37">
        <f>+(C8*E8)/100</f>
        <v>1147.8599999999999</v>
      </c>
    </row>
    <row r="9" spans="1:6" x14ac:dyDescent="0.2">
      <c r="A9" s="40"/>
      <c r="B9" s="40"/>
      <c r="C9" s="39"/>
      <c r="D9" s="39"/>
      <c r="E9" s="37"/>
      <c r="F9" s="37"/>
    </row>
    <row r="10" spans="1:6" x14ac:dyDescent="0.2">
      <c r="A10" s="40" t="s">
        <v>74</v>
      </c>
      <c r="B10" s="36" t="s">
        <v>73</v>
      </c>
      <c r="C10" s="39">
        <v>10</v>
      </c>
      <c r="D10" s="39">
        <v>13</v>
      </c>
      <c r="E10" s="37">
        <v>121065</v>
      </c>
      <c r="F10" s="37">
        <f>+(C10*E10)/100</f>
        <v>12106.5</v>
      </c>
    </row>
    <row r="11" spans="1:6" x14ac:dyDescent="0.2">
      <c r="A11" s="40" t="s">
        <v>74</v>
      </c>
      <c r="B11" s="36" t="s">
        <v>73</v>
      </c>
      <c r="C11" s="39">
        <v>10</v>
      </c>
      <c r="D11" s="39">
        <v>13</v>
      </c>
      <c r="E11" s="37">
        <v>121065</v>
      </c>
      <c r="F11" s="37">
        <f>+(C11*E11)/100</f>
        <v>12106.5</v>
      </c>
    </row>
    <row r="12" spans="1:6" x14ac:dyDescent="0.2">
      <c r="A12" s="40"/>
      <c r="B12" s="40"/>
      <c r="C12" s="39"/>
      <c r="D12" s="39"/>
      <c r="E12" s="37"/>
      <c r="F12" s="37"/>
    </row>
    <row r="13" spans="1:6" x14ac:dyDescent="0.2">
      <c r="A13" s="36" t="s">
        <v>72</v>
      </c>
      <c r="B13" s="36" t="s">
        <v>69</v>
      </c>
      <c r="C13" s="36">
        <v>2</v>
      </c>
      <c r="D13" s="35">
        <v>14</v>
      </c>
      <c r="E13" s="37">
        <v>143064</v>
      </c>
      <c r="F13" s="37">
        <f>+(C13*E13)/100</f>
        <v>2861.28</v>
      </c>
    </row>
    <row r="14" spans="1:6" x14ac:dyDescent="0.2">
      <c r="A14" s="36" t="s">
        <v>71</v>
      </c>
      <c r="B14" s="36" t="s">
        <v>69</v>
      </c>
      <c r="C14" s="36">
        <v>5</v>
      </c>
      <c r="D14" s="36">
        <v>13</v>
      </c>
      <c r="E14" s="37">
        <v>121065</v>
      </c>
      <c r="F14" s="37">
        <f>+(C14*E14)/100</f>
        <v>6053.25</v>
      </c>
    </row>
    <row r="15" spans="1:6" x14ac:dyDescent="0.2">
      <c r="A15" s="36" t="s">
        <v>70</v>
      </c>
      <c r="B15" s="36" t="s">
        <v>69</v>
      </c>
      <c r="C15" s="36">
        <v>5</v>
      </c>
      <c r="D15" s="36">
        <v>13</v>
      </c>
      <c r="E15" s="37">
        <v>121065</v>
      </c>
      <c r="F15" s="37">
        <f>+(C15*E15)/100</f>
        <v>6053.25</v>
      </c>
    </row>
    <row r="16" spans="1:6" x14ac:dyDescent="0.2">
      <c r="A16" s="36"/>
      <c r="B16" s="36"/>
      <c r="C16" s="36" t="s">
        <v>1</v>
      </c>
      <c r="D16" s="35"/>
      <c r="E16" s="34"/>
      <c r="F16" s="34"/>
    </row>
    <row r="17" spans="1:8" x14ac:dyDescent="0.2">
      <c r="A17" s="36" t="s">
        <v>68</v>
      </c>
      <c r="B17" s="36" t="s">
        <v>67</v>
      </c>
      <c r="C17" s="36">
        <v>1</v>
      </c>
      <c r="D17" s="38" t="s">
        <v>66</v>
      </c>
      <c r="E17" s="34">
        <v>165300</v>
      </c>
      <c r="F17" s="37">
        <f>+(C17*E17)/100</f>
        <v>1653</v>
      </c>
    </row>
    <row r="18" spans="1:8" x14ac:dyDescent="0.2">
      <c r="A18" s="36" t="s">
        <v>65</v>
      </c>
      <c r="B18" s="36" t="s">
        <v>64</v>
      </c>
      <c r="C18" s="36">
        <v>2.5</v>
      </c>
      <c r="D18" s="35">
        <v>14</v>
      </c>
      <c r="E18" s="37">
        <v>143064</v>
      </c>
      <c r="F18" s="37">
        <f>+(C18*E18)/100</f>
        <v>3576.6</v>
      </c>
    </row>
    <row r="19" spans="1:8" x14ac:dyDescent="0.2">
      <c r="A19" s="36" t="s">
        <v>65</v>
      </c>
      <c r="B19" s="36" t="s">
        <v>64</v>
      </c>
      <c r="C19" s="36">
        <v>2.5</v>
      </c>
      <c r="D19" s="35">
        <v>13</v>
      </c>
      <c r="E19" s="37">
        <v>121065</v>
      </c>
      <c r="F19" s="37">
        <f>+(C19*E19)/100</f>
        <v>3026.625</v>
      </c>
    </row>
    <row r="20" spans="1:8" x14ac:dyDescent="0.2">
      <c r="A20" s="36" t="s">
        <v>63</v>
      </c>
      <c r="B20" s="36" t="s">
        <v>62</v>
      </c>
      <c r="C20" s="36">
        <v>2</v>
      </c>
      <c r="D20" s="35">
        <v>13</v>
      </c>
      <c r="E20" s="37">
        <v>121065</v>
      </c>
      <c r="F20" s="37">
        <f>+(C20*E20)/100</f>
        <v>2421.3000000000002</v>
      </c>
    </row>
    <row r="21" spans="1:8" x14ac:dyDescent="0.2">
      <c r="A21" s="36"/>
      <c r="B21" s="36"/>
      <c r="C21" s="36"/>
      <c r="D21" s="35"/>
      <c r="E21" s="37"/>
      <c r="F21" s="37"/>
    </row>
    <row r="22" spans="1:8" x14ac:dyDescent="0.2">
      <c r="A22" s="36" t="s">
        <v>61</v>
      </c>
      <c r="B22" s="36" t="s">
        <v>60</v>
      </c>
      <c r="C22" s="36"/>
      <c r="D22" s="35"/>
      <c r="E22" s="37"/>
      <c r="F22" s="37">
        <v>50000</v>
      </c>
    </row>
    <row r="23" spans="1:8" x14ac:dyDescent="0.2">
      <c r="A23" s="36"/>
      <c r="B23" s="36"/>
      <c r="C23" s="36" t="s">
        <v>1</v>
      </c>
      <c r="D23" s="35"/>
      <c r="E23" s="34"/>
      <c r="F23" s="34"/>
    </row>
    <row r="24" spans="1:8" ht="13.6" x14ac:dyDescent="0.25">
      <c r="A24" s="33" t="s">
        <v>59</v>
      </c>
      <c r="B24" s="33"/>
      <c r="C24" s="33"/>
      <c r="D24" s="33"/>
      <c r="E24" s="32"/>
      <c r="F24" s="32">
        <f>SUM(F4:F23)</f>
        <v>142986.36499999999</v>
      </c>
    </row>
    <row r="26" spans="1:8" x14ac:dyDescent="0.2">
      <c r="A26" s="31" t="s">
        <v>58</v>
      </c>
      <c r="B26" s="31"/>
    </row>
    <row r="27" spans="1:8" x14ac:dyDescent="0.2">
      <c r="A27" s="31" t="s">
        <v>57</v>
      </c>
      <c r="B27" s="31"/>
    </row>
    <row r="28" spans="1:8" x14ac:dyDescent="0.2">
      <c r="A28" s="31" t="s">
        <v>56</v>
      </c>
      <c r="B28" s="31"/>
    </row>
    <row r="29" spans="1:8" x14ac:dyDescent="0.2">
      <c r="A29" s="31"/>
      <c r="B29" s="31"/>
    </row>
    <row r="30" spans="1:8" x14ac:dyDescent="0.2">
      <c r="A30" s="48" t="s">
        <v>55</v>
      </c>
      <c r="B30" s="48"/>
      <c r="C30" s="49"/>
      <c r="D30" s="49"/>
      <c r="E30" s="49"/>
      <c r="F30" s="49"/>
      <c r="G30" s="49"/>
      <c r="H30" s="49"/>
    </row>
    <row r="32" spans="1:8" x14ac:dyDescent="0.2">
      <c r="A32" s="48" t="s">
        <v>54</v>
      </c>
      <c r="B32" s="49"/>
      <c r="C32" s="49"/>
      <c r="D32" s="49"/>
      <c r="E32" s="49"/>
      <c r="F32" s="49"/>
    </row>
  </sheetData>
  <mergeCells count="3">
    <mergeCell ref="A2:F2"/>
    <mergeCell ref="A32:F32"/>
    <mergeCell ref="A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 12 -FGP</vt:lpstr>
      <vt:lpstr>Question 14 - Cost of Burden</vt:lpstr>
    </vt:vector>
  </TitlesOfParts>
  <Company>FAS/USDA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Rogers, Dacia - TFAA-FAS, Washington, DC</cp:lastModifiedBy>
  <cp:lastPrinted>2015-11-05T20:49:54Z</cp:lastPrinted>
  <dcterms:created xsi:type="dcterms:W3CDTF">2001-12-04T13:12:20Z</dcterms:created>
  <dcterms:modified xsi:type="dcterms:W3CDTF">2022-10-03T13:52:55Z</dcterms:modified>
</cp:coreProperties>
</file>