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APMDRD3FPMR\Info\Maryland\Riverdale\ITD\IMC\ICs - PPQ\0155 Irradiation Phytosanitary\2023\IMB\"/>
    </mc:Choice>
  </mc:AlternateContent>
  <xr:revisionPtr revIDLastSave="0" documentId="13_ncr:1_{27FDEFA8-3830-4752-9EA6-7FAEEF9B2416}" xr6:coauthVersionLast="46" xr6:coauthVersionMax="46" xr10:uidLastSave="{00000000-0000-0000-0000-000000000000}"/>
  <bookViews>
    <workbookView xWindow="-120" yWindow="-120" windowWidth="29040" windowHeight="17640" tabRatio="521" xr2:uid="{F38D79EA-36B0-400D-84E7-32D0B3AB86E3}"/>
  </bookViews>
  <sheets>
    <sheet name="APHIS 71" sheetId="1" r:id="rId1"/>
  </sheets>
  <definedNames>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L5" i="1" l="1"/>
  <c r="L21" i="1" l="1"/>
  <c r="L6" i="1" l="1"/>
  <c r="L8" i="1" l="1"/>
  <c r="L25" i="1"/>
  <c r="L26" i="1"/>
  <c r="L27" i="1"/>
  <c r="L28" i="1"/>
  <c r="L22" i="1"/>
  <c r="L23" i="1"/>
  <c r="L24" i="1"/>
  <c r="L15" i="1" l="1"/>
  <c r="L16" i="1"/>
  <c r="L17" i="1"/>
  <c r="L18" i="1"/>
  <c r="L19" i="1"/>
  <c r="L20" i="1"/>
  <c r="L14" i="1"/>
  <c r="L9" i="1" l="1"/>
  <c r="L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<sst xmlns="http://schemas.openxmlformats.org/spreadsheetml/2006/main" count="131" uniqueCount="75">
  <si>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</si>
  <si>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</si>
  <si>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</si>
  <si>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</si>
  <si>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</si>
  <si>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</si>
  <si>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</si>
  <si>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</si>
  <si>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</si>
  <si>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</si>
  <si>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</si>
  <si>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</si>
  <si>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</si>
  <si>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</si>
  <si>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</si>
  <si>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</si>
  <si>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</si>
  <si>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</si>
  <si>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</si>
  <si>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</si>
  <si>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</si>
  <si>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</si>
  <si>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</si>
  <si>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</si>
  <si>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</si>
  <si>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</si>
  <si>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</si>
  <si>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</si>
  <si>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</si>
  <si>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</si>
  <si>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</si>
  <si>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</si>
  <si>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Irradiation Phytosanitary Treatment of Imported Fruits and Vegetables</t>
  </si>
  <si>
    <t>0579-0155</t>
  </si>
  <si>
    <t>30 Day Notification (Business) (same respondents as Dosimetry Systems)</t>
  </si>
  <si>
    <t>30 Day Notification (Foreign Government) (same respondents as compliance agreement)</t>
  </si>
  <si>
    <t>305.9(c)(1)(i)</t>
  </si>
  <si>
    <t>305.9(c)(1)(ii)</t>
  </si>
  <si>
    <t>305.9(j)</t>
  </si>
  <si>
    <t>305.9 (e) (2)</t>
  </si>
  <si>
    <t>PPQ 519</t>
  </si>
  <si>
    <t>None</t>
  </si>
  <si>
    <t>David Begley</t>
  </si>
  <si>
    <t>Recordkeeping - (business) (same respondents as Dosimetry Systems)</t>
  </si>
  <si>
    <t>Facility Preclearance Work Plan - (Foreign Government) (same respondents as compliance agreement)</t>
  </si>
  <si>
    <t>Trust Fund Agreement (Foreign Government) (same respondents as compliance agreement)</t>
  </si>
  <si>
    <t>305.9 (f)</t>
  </si>
  <si>
    <t>305.9 (k)</t>
  </si>
  <si>
    <t>305.9(k) (1)</t>
  </si>
  <si>
    <t xml:space="preserve">305.9(e)(1) </t>
  </si>
  <si>
    <t>305.9(e) (2) (i)</t>
  </si>
  <si>
    <t>305.9(e) (2) (ii)</t>
  </si>
  <si>
    <t>Phytosanitary Certificate - (Foreign Government) (same respondents as compliance agreement)</t>
  </si>
  <si>
    <t>305.9(h)</t>
  </si>
  <si>
    <t>305.9(m)</t>
  </si>
  <si>
    <t>P1</t>
  </si>
  <si>
    <t>FG</t>
  </si>
  <si>
    <t>Renewal</t>
  </si>
  <si>
    <t>I</t>
  </si>
  <si>
    <t>E</t>
  </si>
  <si>
    <t>D</t>
  </si>
  <si>
    <t>X</t>
  </si>
  <si>
    <t>R</t>
  </si>
  <si>
    <t>404-260-7840</t>
  </si>
  <si>
    <t>Compliance Agreement - (Business-Importer, Business-Facility, Business-Foreign)</t>
  </si>
  <si>
    <t>Dosimetry Systems at the Irradiation Facility- (Business-Facility, Business-Foreign)  same respondents as compliance agreement</t>
  </si>
  <si>
    <t>Request for Approval for Dosimetry Device - (Business) *same respondents as dosimetry systems</t>
  </si>
  <si>
    <t>Labeling/Packaging - (Business) (same respondents as Dosimetry Systems)</t>
  </si>
  <si>
    <t>Request for Certification and Inspection of Facility - (Business)</t>
  </si>
  <si>
    <t>Irradiation Treatment Framework Equivalency Work Plan (Foreign Government) (same respondents as compliance agreement)</t>
  </si>
  <si>
    <t>Phytosanitary Certificate - (Business) (same respondents as compliance agreements</t>
  </si>
  <si>
    <t>Denial and Withdrawal of Certification - (Business)</t>
  </si>
  <si>
    <t>APHIS-2022-0052</t>
  </si>
  <si>
    <t>87 FR 57168</t>
  </si>
  <si>
    <t>Operational Work Plans (Foreign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</si>
</sst>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Calibri"/>
      <family val="2"/>
      <scheme val="minor"/>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7">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9" fillId="0" borderId="0"/>
    <xf numFmtId="44" fontId="5" fillId="0" borderId="0" applyFont="0" applyFill="0" applyBorder="0" applyAlignment="0" applyProtection="0"/>
  </cellStyleXfs>
  <cellXfs count="87">
    <xf numFmtId="0" fontId="0" fillId="0" borderId="0" xfId="0"/>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Fon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Font="1" applyBorder="1" applyAlignment="1">
      <alignment horizontal="center"/>
    </xf>
    <xf numFmtId="164" fontId="0" fillId="0" borderId="19" xfId="0" applyNumberFormat="1" applyFon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Font="1" applyBorder="1"/>
    <xf numFmtId="0" fontId="0" fillId="0" borderId="18" xfId="0" applyFont="1" applyBorder="1"/>
    <xf numFmtId="0" fontId="0" fillId="0" borderId="21" xfId="0" applyFont="1" applyBorder="1"/>
    <xf numFmtId="0" fontId="0" fillId="0" borderId="18" xfId="0" applyFont="1" applyFill="1" applyBorder="1"/>
    <xf numFmtId="0" fontId="0" fillId="0" borderId="19" xfId="0" applyFont="1" applyFill="1" applyBorder="1"/>
    <xf numFmtId="0" fontId="0" fillId="0" borderId="21" xfId="0" applyFont="1" applyFill="1" applyBorder="1"/>
    <xf numFmtId="0" fontId="0" fillId="0" borderId="23" xfId="0" applyFont="1" applyFill="1" applyBorder="1"/>
    <xf numFmtId="0" fontId="0" fillId="0" borderId="24" xfId="0" applyFont="1" applyFill="1" applyBorder="1"/>
    <xf numFmtId="0" fontId="0" fillId="0" borderId="22" xfId="0" applyFont="1" applyFill="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10" fillId="0" borderId="2" xfId="0" applyFont="1" applyFill="1" applyBorder="1" applyAlignment="1">
      <alignment horizontal="left"/>
    </xf>
    <xf numFmtId="0" fontId="10" fillId="0" borderId="2" xfId="0" applyFont="1" applyFill="1" applyBorder="1" applyAlignment="1"/>
    <xf numFmtId="0" fontId="11" fillId="0" borderId="2" xfId="0" applyFont="1" applyFill="1" applyBorder="1" applyAlignment="1">
      <alignment horizontal="right"/>
    </xf>
    <xf numFmtId="0" fontId="10" fillId="0" borderId="3" xfId="0" applyFont="1" applyFill="1" applyBorder="1" applyAlignment="1">
      <alignment horizontal="left"/>
    </xf>
    <xf numFmtId="0" fontId="10" fillId="0" borderId="5" xfId="0" applyFont="1" applyFill="1" applyBorder="1" applyAlignment="1"/>
    <xf numFmtId="0" fontId="11" fillId="0" borderId="5" xfId="0" applyFont="1" applyFill="1" applyBorder="1" applyAlignment="1">
      <alignment horizontal="right"/>
    </xf>
    <xf numFmtId="0" fontId="10" fillId="0" borderId="5" xfId="0" applyFont="1" applyFill="1" applyBorder="1" applyAlignment="1">
      <alignment horizontal="center"/>
    </xf>
    <xf numFmtId="14" fontId="10" fillId="0" borderId="6" xfId="0" applyNumberFormat="1" applyFont="1" applyFill="1" applyBorder="1" applyAlignment="1">
      <alignment horizontal="left"/>
    </xf>
    <xf numFmtId="0" fontId="0" fillId="0" borderId="18" xfId="0" applyFont="1" applyBorder="1" applyAlignment="1">
      <alignment horizontal="left" indent="1"/>
    </xf>
    <xf numFmtId="0" fontId="11" fillId="2" borderId="4" xfId="0" applyFont="1" applyFill="1" applyBorder="1" applyAlignment="1">
      <alignment horizontal="left"/>
    </xf>
    <xf numFmtId="0" fontId="11" fillId="2" borderId="5" xfId="0" applyFont="1" applyFill="1" applyBorder="1" applyAlignment="1">
      <alignment horizontal="center"/>
    </xf>
    <xf numFmtId="0" fontId="11" fillId="2" borderId="5" xfId="0" applyFont="1" applyFill="1" applyBorder="1"/>
    <xf numFmtId="0" fontId="11" fillId="2" borderId="11" xfId="0" applyFont="1" applyFill="1" applyBorder="1"/>
    <xf numFmtId="0" fontId="10" fillId="2" borderId="10" xfId="0" applyFont="1" applyFill="1" applyBorder="1" applyAlignment="1">
      <alignment horizontal="center"/>
    </xf>
    <xf numFmtId="0" fontId="11" fillId="2" borderId="11" xfId="0" applyFont="1" applyFill="1" applyBorder="1" applyAlignment="1">
      <alignment horizontal="center"/>
    </xf>
    <xf numFmtId="0" fontId="10" fillId="2" borderId="13" xfId="0" applyFont="1" applyFill="1" applyBorder="1" applyAlignment="1">
      <alignment horizontal="center"/>
    </xf>
    <xf numFmtId="0" fontId="11" fillId="2" borderId="10" xfId="0" applyFont="1" applyFill="1" applyBorder="1"/>
    <xf numFmtId="0" fontId="10" fillId="2" borderId="11" xfId="0" applyFont="1" applyFill="1" applyBorder="1"/>
    <xf numFmtId="0" fontId="10" fillId="2" borderId="11" xfId="0" applyFont="1" applyFill="1" applyBorder="1" applyAlignment="1">
      <alignment horizontal="center"/>
    </xf>
    <xf numFmtId="0" fontId="10"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0" xfId="0" applyFont="1"/>
    <xf numFmtId="0" fontId="4" fillId="0" borderId="0" xfId="0" applyFont="1" applyAlignment="1">
      <alignment horizontal="center"/>
    </xf>
    <xf numFmtId="0" fontId="11"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10" xfId="0" applyFont="1" applyBorder="1" applyAlignment="1">
      <alignment horizontal="right" vertical="center"/>
    </xf>
    <xf numFmtId="0" fontId="4" fillId="0" borderId="0" xfId="0" applyFont="1" applyAlignment="1">
      <alignment wrapText="1"/>
    </xf>
    <xf numFmtId="0" fontId="10" fillId="0" borderId="2" xfId="0" applyFont="1" applyFill="1" applyBorder="1" applyAlignment="1">
      <alignment horizontal="left" vertical="center"/>
    </xf>
    <xf numFmtId="0" fontId="10" fillId="0" borderId="11" xfId="0" applyFont="1" applyFill="1" applyBorder="1" applyAlignment="1">
      <alignment horizontal="left" vertical="center" indent="1"/>
    </xf>
    <xf numFmtId="0" fontId="10" fillId="0" borderId="11" xfId="0" applyFont="1" applyFill="1" applyBorder="1"/>
    <xf numFmtId="0" fontId="10" fillId="0" borderId="11" xfId="0" applyFont="1" applyFill="1" applyBorder="1" applyAlignment="1">
      <alignment horizontal="center"/>
    </xf>
    <xf numFmtId="0" fontId="11" fillId="0" borderId="11" xfId="0" applyFont="1" applyFill="1" applyBorder="1" applyAlignment="1">
      <alignment horizontal="right" vertical="center"/>
    </xf>
    <xf numFmtId="14" fontId="10" fillId="0" borderId="12" xfId="0" applyNumberFormat="1" applyFont="1" applyFill="1" applyBorder="1" applyAlignment="1">
      <alignment horizontal="left" vertical="center" indent="1"/>
    </xf>
    <xf numFmtId="0" fontId="4" fillId="0" borderId="0" xfId="0" applyFont="1" applyFill="1"/>
    <xf numFmtId="0" fontId="10" fillId="0" borderId="5" xfId="0" applyFont="1" applyFill="1" applyBorder="1" applyAlignment="1">
      <alignment horizontal="left" vertical="center"/>
    </xf>
    <xf numFmtId="0" fontId="10" fillId="0" borderId="5" xfId="0" applyFont="1" applyFill="1" applyBorder="1" applyAlignment="1">
      <alignment vertical="center"/>
    </xf>
    <xf numFmtId="0" fontId="0" fillId="0" borderId="15" xfId="0" applyFont="1" applyFill="1" applyBorder="1" applyAlignment="1">
      <alignment horizontal="left" indent="1"/>
    </xf>
    <xf numFmtId="0" fontId="0" fillId="0" borderId="18" xfId="0" applyFont="1" applyFill="1" applyBorder="1" applyAlignment="1">
      <alignment horizontal="left" indent="1"/>
    </xf>
    <xf numFmtId="14" fontId="0" fillId="0" borderId="18" xfId="0" applyNumberFormat="1" applyFont="1" applyFill="1" applyBorder="1" applyAlignment="1">
      <alignment horizontal="left" indent="1"/>
    </xf>
    <xf numFmtId="164" fontId="4" fillId="0" borderId="8" xfId="0" applyNumberFormat="1" applyFont="1" applyBorder="1" applyAlignment="1">
      <alignment horizontal="center" vertical="center"/>
    </xf>
    <xf numFmtId="3" fontId="4" fillId="0" borderId="8" xfId="0" applyNumberFormat="1"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9" fontId="0" fillId="0" borderId="19" xfId="1" applyFont="1" applyFill="1" applyBorder="1" applyAlignment="1">
      <alignment horizontal="center"/>
    </xf>
    <xf numFmtId="9" fontId="0" fillId="0" borderId="22" xfId="1" applyFont="1" applyFill="1" applyBorder="1" applyAlignment="1">
      <alignment horizontal="center"/>
    </xf>
    <xf numFmtId="0" fontId="0" fillId="0" borderId="0" xfId="0" applyFill="1"/>
    <xf numFmtId="14" fontId="0" fillId="0" borderId="21" xfId="0" applyNumberFormat="1" applyFont="1" applyBorder="1" applyAlignment="1">
      <alignment horizontal="left" indent="1"/>
    </xf>
    <xf numFmtId="0" fontId="13" fillId="0" borderId="9" xfId="0" applyFont="1" applyBorder="1" applyAlignment="1">
      <alignment horizont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xf>
  </cellXfs>
  <cellStyles count="7">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L28"/>
  <sheetViews>
    <sheetView tabSelected="1" zoomScaleNormal="100" zoomScaleSheetLayoutView="100" workbookViewId="0">
      <selection activeCell="L2" sqref="L2"/>
    </sheetView>
  </sheetViews>
  <sheetFormatPr defaultRowHeight="15" x14ac:dyDescent="0.25"/>
  <cols>
    <col min="1" max="1" width="40.7109375" style="53" customWidth="1"/>
    <col min="2" max="2" width="21.7109375" style="53" customWidth="1"/>
    <col min="3" max="4" width="12.7109375" style="58" customWidth="1"/>
    <col min="5" max="8" width="5.7109375" style="53" customWidth="1"/>
    <col min="9" max="9" width="18.7109375" style="54" customWidth="1"/>
    <col min="10" max="12" width="15.7109375" style="54" customWidth="1"/>
  </cols>
  <sheetData>
    <row r="1" spans="1:12" ht="24" customHeight="1" thickBot="1" x14ac:dyDescent="0.3">
      <c r="A1" s="57" t="s">
        <v>27</v>
      </c>
      <c r="B1" s="60" t="s">
        <v>33</v>
      </c>
      <c r="C1" s="61"/>
      <c r="D1" s="61"/>
      <c r="E1" s="61"/>
      <c r="F1" s="61"/>
      <c r="G1" s="61"/>
      <c r="H1" s="61"/>
      <c r="I1" s="61"/>
      <c r="J1" s="62"/>
      <c r="K1" s="63" t="s">
        <v>3</v>
      </c>
      <c r="L1" s="64">
        <v>44929</v>
      </c>
    </row>
    <row r="2" spans="1:12" ht="45" customHeight="1" x14ac:dyDescent="0.25">
      <c r="A2" s="55" t="s">
        <v>26</v>
      </c>
      <c r="B2" s="59" t="s">
        <v>32</v>
      </c>
      <c r="C2" s="65"/>
      <c r="D2" s="28"/>
      <c r="E2" s="28"/>
      <c r="F2" s="28"/>
      <c r="G2" s="28"/>
      <c r="H2" s="28"/>
      <c r="I2" s="29"/>
      <c r="J2" s="27"/>
      <c r="K2" s="29"/>
      <c r="L2" s="30"/>
    </row>
    <row r="3" spans="1:12" ht="36" customHeight="1" thickBot="1" x14ac:dyDescent="0.3">
      <c r="A3" s="56" t="s">
        <v>30</v>
      </c>
      <c r="B3" s="66"/>
      <c r="C3" s="67"/>
      <c r="D3" s="31"/>
      <c r="E3" s="31"/>
      <c r="F3" s="31"/>
      <c r="G3" s="31"/>
      <c r="H3" s="31"/>
      <c r="I3" s="32"/>
      <c r="J3" s="33"/>
      <c r="K3" s="32"/>
      <c r="L3" s="34"/>
    </row>
    <row r="4" spans="1:12" ht="21" customHeight="1" thickBot="1" x14ac:dyDescent="0.3">
      <c r="A4" s="36" t="s">
        <v>31</v>
      </c>
      <c r="B4" s="37"/>
      <c r="C4" s="38"/>
      <c r="D4" s="38"/>
      <c r="E4" s="39"/>
      <c r="F4" s="39"/>
      <c r="G4" s="39"/>
      <c r="H4" s="39"/>
      <c r="I4" s="39"/>
      <c r="J4" s="40"/>
      <c r="K4" s="41" t="s">
        <v>28</v>
      </c>
      <c r="L4" s="42"/>
    </row>
    <row r="5" spans="1:12" x14ac:dyDescent="0.25">
      <c r="A5" s="25" t="s">
        <v>0</v>
      </c>
      <c r="B5" s="68" t="s">
        <v>57</v>
      </c>
      <c r="C5" s="15"/>
      <c r="D5" s="15"/>
      <c r="E5" s="15"/>
      <c r="F5" s="21"/>
      <c r="G5" s="21"/>
      <c r="H5" s="21"/>
      <c r="I5" s="22"/>
      <c r="J5" s="6"/>
      <c r="K5" s="7" t="s">
        <v>29</v>
      </c>
      <c r="L5" s="8">
        <f>SUMIF(G14:G28,"*X*",I14:I28)</f>
        <v>86</v>
      </c>
    </row>
    <row r="6" spans="1:12" x14ac:dyDescent="0.25">
      <c r="A6" s="24" t="s">
        <v>1</v>
      </c>
      <c r="B6" s="69" t="s">
        <v>42</v>
      </c>
      <c r="C6" s="16"/>
      <c r="D6" s="16"/>
      <c r="E6" s="16"/>
      <c r="F6" s="18"/>
      <c r="G6" s="18"/>
      <c r="H6" s="18"/>
      <c r="I6" s="19"/>
      <c r="J6" s="9"/>
      <c r="K6" s="10" t="s">
        <v>15</v>
      </c>
      <c r="L6" s="11">
        <f>SUM(J14:J28)</f>
        <v>6134715</v>
      </c>
    </row>
    <row r="7" spans="1:12" x14ac:dyDescent="0.25">
      <c r="A7" s="24" t="s">
        <v>2</v>
      </c>
      <c r="B7" s="69" t="s">
        <v>63</v>
      </c>
      <c r="C7" s="16"/>
      <c r="D7" s="16"/>
      <c r="E7" s="16"/>
      <c r="F7" s="18"/>
      <c r="G7" s="18"/>
      <c r="H7" s="18"/>
      <c r="I7" s="19"/>
      <c r="J7" s="9"/>
      <c r="K7" s="10" t="s">
        <v>16</v>
      </c>
      <c r="L7" s="80">
        <v>1</v>
      </c>
    </row>
    <row r="8" spans="1:12" x14ac:dyDescent="0.25">
      <c r="A8" s="24" t="s">
        <v>3</v>
      </c>
      <c r="B8" s="70">
        <f>L1</f>
        <v>44929</v>
      </c>
      <c r="C8" s="16"/>
      <c r="D8" s="16"/>
      <c r="E8" s="16"/>
      <c r="F8" s="18"/>
      <c r="G8" s="18"/>
      <c r="H8" s="18"/>
      <c r="I8" s="19"/>
      <c r="J8" s="9"/>
      <c r="K8" s="10" t="s">
        <v>17</v>
      </c>
      <c r="L8" s="11">
        <f>L6/L5</f>
        <v>71333.895348837206</v>
      </c>
    </row>
    <row r="9" spans="1:12" x14ac:dyDescent="0.25">
      <c r="A9" s="24" t="s">
        <v>4</v>
      </c>
      <c r="B9" s="35" t="s">
        <v>72</v>
      </c>
      <c r="C9" s="16"/>
      <c r="D9" s="16"/>
      <c r="E9" s="16"/>
      <c r="F9" s="18"/>
      <c r="G9" s="18"/>
      <c r="H9" s="18"/>
      <c r="I9" s="19"/>
      <c r="J9" s="9"/>
      <c r="K9" s="10" t="s">
        <v>18</v>
      </c>
      <c r="L9" s="11">
        <f>SUM(L14:L28)</f>
        <v>6902</v>
      </c>
    </row>
    <row r="10" spans="1:12" x14ac:dyDescent="0.25">
      <c r="A10" s="24" t="s">
        <v>5</v>
      </c>
      <c r="B10" s="35" t="s">
        <v>73</v>
      </c>
      <c r="C10" s="16"/>
      <c r="D10" s="16"/>
      <c r="E10" s="16"/>
      <c r="F10" s="18"/>
      <c r="G10" s="18"/>
      <c r="H10" s="18"/>
      <c r="I10" s="19"/>
      <c r="J10" s="9"/>
      <c r="K10" s="10" t="s">
        <v>19</v>
      </c>
      <c r="L10" s="12">
        <f>L9/L6</f>
        <v>1.1250726398862865E-3</v>
      </c>
    </row>
    <row r="11" spans="1:12" ht="15.75" thickBot="1" x14ac:dyDescent="0.3">
      <c r="A11" s="26" t="s">
        <v>6</v>
      </c>
      <c r="B11" s="83">
        <v>44823</v>
      </c>
      <c r="C11" s="17"/>
      <c r="D11" s="17"/>
      <c r="E11" s="17"/>
      <c r="F11" s="20"/>
      <c r="G11" s="20"/>
      <c r="H11" s="20"/>
      <c r="I11" s="23"/>
      <c r="J11" s="13"/>
      <c r="K11" s="14" t="s">
        <v>20</v>
      </c>
      <c r="L11" s="81">
        <v>0.8</v>
      </c>
    </row>
    <row r="12" spans="1:12" ht="21" customHeight="1" thickBot="1" x14ac:dyDescent="0.3">
      <c r="A12" s="43" t="s">
        <v>25</v>
      </c>
      <c r="B12" s="44"/>
      <c r="C12" s="44"/>
      <c r="D12" s="44"/>
      <c r="E12" s="44"/>
      <c r="F12" s="44"/>
      <c r="G12" s="44"/>
      <c r="H12" s="44"/>
      <c r="I12" s="45"/>
      <c r="J12" s="45"/>
      <c r="K12" s="45"/>
      <c r="L12" s="46"/>
    </row>
    <row r="13" spans="1:12" ht="117.75" customHeight="1" thickBot="1" x14ac:dyDescent="0.3">
      <c r="A13" s="4" t="s">
        <v>7</v>
      </c>
      <c r="B13" s="4" t="s">
        <v>8</v>
      </c>
      <c r="C13" s="4" t="s">
        <v>13</v>
      </c>
      <c r="D13" s="4" t="s">
        <v>14</v>
      </c>
      <c r="E13" s="5" t="s">
        <v>9</v>
      </c>
      <c r="F13" s="5" t="s">
        <v>12</v>
      </c>
      <c r="G13" s="5" t="s">
        <v>11</v>
      </c>
      <c r="H13" s="5" t="s">
        <v>10</v>
      </c>
      <c r="I13" s="84" t="s">
        <v>24</v>
      </c>
      <c r="J13" s="4" t="s">
        <v>21</v>
      </c>
      <c r="K13" s="84" t="s">
        <v>22</v>
      </c>
      <c r="L13" s="4" t="s">
        <v>23</v>
      </c>
    </row>
    <row r="14" spans="1:12" ht="39.950000000000003" customHeight="1" x14ac:dyDescent="0.25">
      <c r="A14" s="47" t="s">
        <v>64</v>
      </c>
      <c r="B14" s="48" t="s">
        <v>36</v>
      </c>
      <c r="C14" s="2" t="s">
        <v>40</v>
      </c>
      <c r="D14" s="2"/>
      <c r="E14" s="2" t="s">
        <v>59</v>
      </c>
      <c r="F14" s="51" t="s">
        <v>55</v>
      </c>
      <c r="G14" s="2" t="s">
        <v>61</v>
      </c>
      <c r="H14" s="2" t="s">
        <v>58</v>
      </c>
      <c r="I14" s="3">
        <v>76</v>
      </c>
      <c r="J14" s="3">
        <v>76</v>
      </c>
      <c r="K14" s="71">
        <v>1.25</v>
      </c>
      <c r="L14" s="3">
        <f>ROUNDUP(J14*K14,0)</f>
        <v>95</v>
      </c>
    </row>
    <row r="15" spans="1:12" s="82" customFormat="1" ht="52.5" customHeight="1" x14ac:dyDescent="0.25">
      <c r="A15" s="85" t="s">
        <v>74</v>
      </c>
      <c r="B15" s="74" t="s">
        <v>37</v>
      </c>
      <c r="C15" s="74" t="s">
        <v>41</v>
      </c>
      <c r="D15" s="74"/>
      <c r="E15" s="86" t="s">
        <v>59</v>
      </c>
      <c r="F15" s="76" t="s">
        <v>56</v>
      </c>
      <c r="G15" s="75"/>
      <c r="H15" s="75" t="s">
        <v>58</v>
      </c>
      <c r="I15" s="79">
        <v>1</v>
      </c>
      <c r="J15" s="79">
        <v>1</v>
      </c>
      <c r="K15" s="77">
        <v>1.25</v>
      </c>
      <c r="L15" s="72">
        <f t="shared" ref="L15:L21" si="0">ROUNDUP(J15*K15,0)</f>
        <v>2</v>
      </c>
    </row>
    <row r="16" spans="1:12" s="82" customFormat="1" ht="39.950000000000003" customHeight="1" x14ac:dyDescent="0.25">
      <c r="A16" s="85" t="s">
        <v>65</v>
      </c>
      <c r="B16" s="74" t="s">
        <v>38</v>
      </c>
      <c r="C16" s="74" t="s">
        <v>41</v>
      </c>
      <c r="D16" s="74"/>
      <c r="E16" s="86" t="s">
        <v>59</v>
      </c>
      <c r="F16" s="76" t="s">
        <v>55</v>
      </c>
      <c r="G16" s="75"/>
      <c r="H16" s="75" t="s">
        <v>58</v>
      </c>
      <c r="I16" s="79">
        <v>10</v>
      </c>
      <c r="J16" s="79">
        <v>10</v>
      </c>
      <c r="K16" s="77">
        <v>8.3000000000000004E-2</v>
      </c>
      <c r="L16" s="72">
        <f t="shared" si="0"/>
        <v>1</v>
      </c>
    </row>
    <row r="17" spans="1:12" s="82" customFormat="1" ht="39.950000000000003" customHeight="1" x14ac:dyDescent="0.25">
      <c r="A17" s="73" t="s">
        <v>66</v>
      </c>
      <c r="B17" s="74" t="s">
        <v>38</v>
      </c>
      <c r="C17" s="74" t="s">
        <v>41</v>
      </c>
      <c r="D17" s="74"/>
      <c r="E17" s="86" t="s">
        <v>59</v>
      </c>
      <c r="F17" s="76" t="s">
        <v>55</v>
      </c>
      <c r="G17" s="75"/>
      <c r="H17" s="75" t="s">
        <v>58</v>
      </c>
      <c r="I17" s="79">
        <v>10</v>
      </c>
      <c r="J17" s="79">
        <v>10</v>
      </c>
      <c r="K17" s="77">
        <v>0.25</v>
      </c>
      <c r="L17" s="72">
        <f t="shared" si="0"/>
        <v>3</v>
      </c>
    </row>
    <row r="18" spans="1:12" s="82" customFormat="1" ht="39.950000000000003" customHeight="1" x14ac:dyDescent="0.25">
      <c r="A18" s="73" t="s">
        <v>34</v>
      </c>
      <c r="B18" s="74" t="s">
        <v>39</v>
      </c>
      <c r="C18" s="74" t="s">
        <v>41</v>
      </c>
      <c r="D18" s="74"/>
      <c r="E18" s="86" t="s">
        <v>59</v>
      </c>
      <c r="F18" s="76" t="s">
        <v>55</v>
      </c>
      <c r="G18" s="75"/>
      <c r="H18" s="75" t="s">
        <v>58</v>
      </c>
      <c r="I18" s="79">
        <v>10</v>
      </c>
      <c r="J18" s="79">
        <v>10</v>
      </c>
      <c r="K18" s="77">
        <v>0.08</v>
      </c>
      <c r="L18" s="72">
        <f t="shared" si="0"/>
        <v>1</v>
      </c>
    </row>
    <row r="19" spans="1:12" s="82" customFormat="1" ht="39.950000000000003" customHeight="1" x14ac:dyDescent="0.25">
      <c r="A19" s="73" t="s">
        <v>35</v>
      </c>
      <c r="B19" s="74" t="s">
        <v>39</v>
      </c>
      <c r="C19" s="74" t="s">
        <v>41</v>
      </c>
      <c r="D19" s="74"/>
      <c r="E19" s="86" t="s">
        <v>59</v>
      </c>
      <c r="F19" s="76" t="s">
        <v>56</v>
      </c>
      <c r="G19" s="75" t="s">
        <v>61</v>
      </c>
      <c r="H19" s="75" t="s">
        <v>58</v>
      </c>
      <c r="I19" s="79">
        <v>10</v>
      </c>
      <c r="J19" s="79">
        <v>10</v>
      </c>
      <c r="K19" s="77">
        <v>8.3000000000000004E-2</v>
      </c>
      <c r="L19" s="72">
        <f t="shared" si="0"/>
        <v>1</v>
      </c>
    </row>
    <row r="20" spans="1:12" s="82" customFormat="1" ht="39.950000000000003" customHeight="1" x14ac:dyDescent="0.25">
      <c r="A20" s="73" t="s">
        <v>67</v>
      </c>
      <c r="B20" s="74" t="s">
        <v>46</v>
      </c>
      <c r="C20" s="74" t="s">
        <v>41</v>
      </c>
      <c r="D20" s="74"/>
      <c r="E20" s="86" t="s">
        <v>59</v>
      </c>
      <c r="F20" s="76" t="s">
        <v>55</v>
      </c>
      <c r="G20" s="75"/>
      <c r="H20" s="75" t="s">
        <v>58</v>
      </c>
      <c r="I20" s="79">
        <v>10</v>
      </c>
      <c r="J20" s="79">
        <v>6119875</v>
      </c>
      <c r="K20" s="77">
        <v>5.0000000000000001E-4</v>
      </c>
      <c r="L20" s="72">
        <f t="shared" si="0"/>
        <v>3060</v>
      </c>
    </row>
    <row r="21" spans="1:12" s="82" customFormat="1" ht="39.950000000000003" customHeight="1" x14ac:dyDescent="0.25">
      <c r="A21" s="73" t="s">
        <v>43</v>
      </c>
      <c r="B21" s="74" t="s">
        <v>47</v>
      </c>
      <c r="C21" s="74" t="s">
        <v>41</v>
      </c>
      <c r="D21" s="74"/>
      <c r="E21" s="86" t="s">
        <v>59</v>
      </c>
      <c r="F21" s="76" t="s">
        <v>55</v>
      </c>
      <c r="G21" s="75"/>
      <c r="H21" s="75" t="s">
        <v>62</v>
      </c>
      <c r="I21" s="79">
        <v>10</v>
      </c>
      <c r="J21" s="79">
        <v>6295</v>
      </c>
      <c r="K21" s="77">
        <v>6.6000000000000003E-2</v>
      </c>
      <c r="L21" s="72">
        <f t="shared" si="0"/>
        <v>416</v>
      </c>
    </row>
    <row r="22" spans="1:12" ht="39.950000000000003" customHeight="1" x14ac:dyDescent="0.25">
      <c r="A22" s="49" t="s">
        <v>68</v>
      </c>
      <c r="B22" s="50" t="s">
        <v>48</v>
      </c>
      <c r="C22" s="50" t="s">
        <v>41</v>
      </c>
      <c r="D22" s="50"/>
      <c r="E22" s="2" t="s">
        <v>59</v>
      </c>
      <c r="F22" s="52" t="s">
        <v>55</v>
      </c>
      <c r="G22" s="1"/>
      <c r="H22" s="1" t="s">
        <v>58</v>
      </c>
      <c r="I22" s="79">
        <v>1</v>
      </c>
      <c r="J22" s="79">
        <v>1</v>
      </c>
      <c r="K22" s="77">
        <v>0.25</v>
      </c>
      <c r="L22" s="72">
        <f t="shared" ref="L22:L26" si="1">ROUNDUP(J22*K22,0)</f>
        <v>1</v>
      </c>
    </row>
    <row r="23" spans="1:12" ht="39.950000000000003" customHeight="1" x14ac:dyDescent="0.25">
      <c r="A23" s="49" t="s">
        <v>69</v>
      </c>
      <c r="B23" s="50" t="s">
        <v>49</v>
      </c>
      <c r="C23" s="50" t="s">
        <v>41</v>
      </c>
      <c r="D23" s="50"/>
      <c r="E23" s="2" t="s">
        <v>59</v>
      </c>
      <c r="F23" s="52" t="s">
        <v>56</v>
      </c>
      <c r="G23" s="1"/>
      <c r="H23" s="1" t="s">
        <v>58</v>
      </c>
      <c r="I23" s="79">
        <v>1</v>
      </c>
      <c r="J23" s="79">
        <v>1</v>
      </c>
      <c r="K23" s="77">
        <v>0.5</v>
      </c>
      <c r="L23" s="72">
        <f t="shared" si="1"/>
        <v>1</v>
      </c>
    </row>
    <row r="24" spans="1:12" ht="39.950000000000003" customHeight="1" x14ac:dyDescent="0.25">
      <c r="A24" s="49" t="s">
        <v>44</v>
      </c>
      <c r="B24" s="50" t="s">
        <v>50</v>
      </c>
      <c r="C24" s="50" t="s">
        <v>41</v>
      </c>
      <c r="D24" s="50"/>
      <c r="E24" s="2" t="s">
        <v>59</v>
      </c>
      <c r="F24" s="52" t="s">
        <v>56</v>
      </c>
      <c r="G24" s="1"/>
      <c r="H24" s="1" t="s">
        <v>58</v>
      </c>
      <c r="I24" s="79">
        <v>1</v>
      </c>
      <c r="J24" s="79">
        <v>1</v>
      </c>
      <c r="K24" s="77">
        <v>0.5</v>
      </c>
      <c r="L24" s="72">
        <f t="shared" si="1"/>
        <v>1</v>
      </c>
    </row>
    <row r="25" spans="1:12" ht="39.950000000000003" customHeight="1" x14ac:dyDescent="0.25">
      <c r="A25" s="49" t="s">
        <v>45</v>
      </c>
      <c r="B25" s="50" t="s">
        <v>51</v>
      </c>
      <c r="C25" s="50" t="s">
        <v>41</v>
      </c>
      <c r="D25" s="50"/>
      <c r="E25" s="2" t="s">
        <v>59</v>
      </c>
      <c r="F25" s="52" t="s">
        <v>56</v>
      </c>
      <c r="G25" s="1"/>
      <c r="H25" s="1" t="s">
        <v>58</v>
      </c>
      <c r="I25" s="79">
        <v>2</v>
      </c>
      <c r="J25" s="79">
        <v>2</v>
      </c>
      <c r="K25" s="77">
        <v>80</v>
      </c>
      <c r="L25" s="72">
        <f t="shared" si="1"/>
        <v>160</v>
      </c>
    </row>
    <row r="26" spans="1:12" ht="39.950000000000003" customHeight="1" x14ac:dyDescent="0.25">
      <c r="A26" s="49" t="s">
        <v>70</v>
      </c>
      <c r="B26" s="50" t="s">
        <v>53</v>
      </c>
      <c r="C26" s="50" t="s">
        <v>41</v>
      </c>
      <c r="D26" s="50"/>
      <c r="E26" s="2" t="s">
        <v>60</v>
      </c>
      <c r="F26" s="52" t="s">
        <v>55</v>
      </c>
      <c r="G26" s="1"/>
      <c r="H26" s="1" t="s">
        <v>58</v>
      </c>
      <c r="I26" s="79">
        <v>7</v>
      </c>
      <c r="J26" s="79">
        <v>4211</v>
      </c>
      <c r="K26" s="77">
        <v>0.25</v>
      </c>
      <c r="L26" s="72">
        <f t="shared" si="1"/>
        <v>1053</v>
      </c>
    </row>
    <row r="27" spans="1:12" ht="39.950000000000003" customHeight="1" x14ac:dyDescent="0.25">
      <c r="A27" s="49" t="s">
        <v>52</v>
      </c>
      <c r="B27" s="50" t="s">
        <v>53</v>
      </c>
      <c r="C27" s="50" t="s">
        <v>41</v>
      </c>
      <c r="D27" s="50"/>
      <c r="E27" s="2" t="s">
        <v>59</v>
      </c>
      <c r="F27" s="52" t="s">
        <v>56</v>
      </c>
      <c r="G27" s="1"/>
      <c r="H27" s="1" t="s">
        <v>58</v>
      </c>
      <c r="I27" s="79">
        <v>5</v>
      </c>
      <c r="J27" s="79">
        <v>4211</v>
      </c>
      <c r="K27" s="77">
        <v>0.5</v>
      </c>
      <c r="L27" s="72">
        <f t="shared" ref="L27:L28" si="2">ROUNDUP(J27*K27,0)</f>
        <v>2106</v>
      </c>
    </row>
    <row r="28" spans="1:12" ht="39.950000000000003" customHeight="1" x14ac:dyDescent="0.25">
      <c r="A28" s="73" t="s">
        <v>71</v>
      </c>
      <c r="B28" s="74" t="s">
        <v>54</v>
      </c>
      <c r="C28" s="74" t="s">
        <v>40</v>
      </c>
      <c r="D28" s="74"/>
      <c r="E28" s="2"/>
      <c r="F28" s="76" t="s">
        <v>55</v>
      </c>
      <c r="G28" s="75"/>
      <c r="H28" s="75" t="s">
        <v>58</v>
      </c>
      <c r="I28" s="79">
        <v>1</v>
      </c>
      <c r="J28" s="79">
        <v>1</v>
      </c>
      <c r="K28" s="77">
        <v>0.25</v>
      </c>
      <c r="L28" s="78">
        <f t="shared" si="2"/>
        <v>1</v>
      </c>
    </row>
  </sheetData>
  <phoneticPr fontId="3" type="noConversion"/>
  <pageMargins left="0.7" right="0.7" top="0.75" bottom="0.75" header="0.3" footer="0.3"/>
  <pageSetup scale="68"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APHIS 71</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Keegan, Regina - MRP-APHIS, Riverdale, MD</cp:lastModifiedBy>
  <cp:lastPrinted>2022-04-25T18:52:28Z</cp:lastPrinted>
  <dcterms:created xsi:type="dcterms:W3CDTF">2021-07-01T18:06:57Z</dcterms:created>
  <dcterms:modified xsi:type="dcterms:W3CDTF">2023-01-03T18:55:18Z</dcterms:modified>
</cp:coreProperties>
</file>