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sepa.sharepoint.com/sites/SPD/Shared Documents/AIM, HFC Phasedown regulations/HFC 2024 Allocation Rulemaking/Proposal Stage/NPRM_TSDs/NPRM_ICR/reporting-forms/"/>
    </mc:Choice>
  </mc:AlternateContent>
  <xr:revisionPtr revIDLastSave="569" documentId="8_{F0F2A3B1-A46B-4E68-8674-C415E5B41382}" xr6:coauthVersionLast="47" xr6:coauthVersionMax="47" xr10:uidLastSave="{B911F27B-0C4F-4270-A594-E5FBBE4AEC03}"/>
  <bookViews>
    <workbookView xWindow="-108" yWindow="-108" windowWidth="23256" windowHeight="12576" tabRatio="843" xr2:uid="{00000000-000D-0000-FFFF-FFFF00000000}"/>
  </bookViews>
  <sheets>
    <sheet name="Quarterly Information" sheetId="1" r:id="rId1"/>
    <sheet name="Shipment and Sales" sheetId="2" r:id="rId2"/>
    <sheet name="Production Summary" sheetId="9" r:id="rId3"/>
    <sheet name="End-of-Year Reporting" sheetId="5" r:id="rId4"/>
    <sheet name="HFC-23 Emissions" sheetId="6" r:id="rId5"/>
    <sheet name="Lists" sheetId="3" state="hidden" r:id="rId6"/>
  </sheets>
  <externalReferences>
    <externalReference r:id="rId7"/>
  </externalReferences>
  <definedNames>
    <definedName name="_xlnm._FilterDatabase" localSheetId="5" hidden="1">Lists!$A$1:$L$1</definedName>
    <definedName name="CASRN">Lists!$L$2:$L$19</definedName>
    <definedName name="Common_Name">Lists!$B$2:$B$19</definedName>
    <definedName name="Common_Name_1">OFFSET(Lists!$G$2:$G$19,0,0,COUNT(Lists!$C$2:$C$19),1)</definedName>
    <definedName name="Common_Name_2">OFFSET(Lists!$H$2:$H$19,0,0,COUNT(Lists!$D$2:$D$19),1)</definedName>
    <definedName name="Common_Name_3">OFFSET(Lists!$I$2:$I$19,0,0,COUNT(Lists!$E$2:$E$19),1)</definedName>
    <definedName name="Common_Name_4">OFFSET(Lists!$J$2:$J$19,0,0,COUNT(Lists!$F$2:$F$19),1)</definedName>
    <definedName name="Country_2">[1]Lists!$Q$2:$Q$204</definedName>
    <definedName name="Intended_Use">[1]Lists!$D$30:$D$35</definedName>
    <definedName name="Month">Lists!$N$2:$N$13</definedName>
    <definedName name="Option_1">Lists!$A$22:$A$23</definedName>
    <definedName name="Port_of_Entry">[1]Lists!$O$2:$O$341</definedName>
    <definedName name="Purpose">Lists!$L$22:$L$24</definedName>
    <definedName name="Quarter">Lists!$O$2:$O$5</definedName>
    <definedName name="Transaction_Type">[1]Lists!$D$26:$D$27</definedName>
    <definedName name="Year">Lists!$P$2:$P$10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9" l="1"/>
  <c r="B9" i="9"/>
  <c r="U49" i="1"/>
  <c r="U48" i="1"/>
  <c r="V92" i="1"/>
  <c r="V48" i="1"/>
  <c r="V49" i="1"/>
  <c r="V50" i="1"/>
  <c r="V51" i="1"/>
  <c r="V84" i="1"/>
  <c r="V85" i="1"/>
  <c r="V86" i="1"/>
  <c r="V87" i="1"/>
  <c r="V88" i="1"/>
  <c r="V89" i="1"/>
  <c r="V90" i="1"/>
  <c r="V91" i="1"/>
  <c r="V93" i="1"/>
  <c r="V94" i="1"/>
  <c r="V95" i="1"/>
  <c r="V96" i="1"/>
  <c r="V47" i="1"/>
  <c r="F3" i="3" l="1"/>
  <c r="F4" i="3"/>
  <c r="F5" i="3"/>
  <c r="F6" i="3"/>
  <c r="F7" i="3"/>
  <c r="F8" i="3"/>
  <c r="F9" i="3"/>
  <c r="F10" i="3"/>
  <c r="F11" i="3"/>
  <c r="F12" i="3"/>
  <c r="F13" i="3"/>
  <c r="F14" i="3"/>
  <c r="F15" i="3"/>
  <c r="F16" i="3"/>
  <c r="F17" i="3"/>
  <c r="F18" i="3"/>
  <c r="F19" i="3"/>
  <c r="F2" i="3"/>
  <c r="U51" i="1"/>
  <c r="U84" i="1"/>
  <c r="U85" i="1"/>
  <c r="U86" i="1"/>
  <c r="U87" i="1"/>
  <c r="U88" i="1"/>
  <c r="U89" i="1"/>
  <c r="U90" i="1"/>
  <c r="U91" i="1"/>
  <c r="U92" i="1"/>
  <c r="U93" i="1"/>
  <c r="U94" i="1"/>
  <c r="U95" i="1"/>
  <c r="U96" i="1"/>
  <c r="B11" i="5" l="1"/>
  <c r="Z48" i="1" l="1"/>
  <c r="T48" i="1" s="1"/>
  <c r="Z49" i="1"/>
  <c r="T49" i="1" s="1"/>
  <c r="Z50" i="1"/>
  <c r="T50" i="1" s="1"/>
  <c r="U50" i="1" s="1"/>
  <c r="Z51" i="1"/>
  <c r="Z84" i="1"/>
  <c r="Z85" i="1"/>
  <c r="Z86" i="1"/>
  <c r="Z87" i="1"/>
  <c r="Z88" i="1"/>
  <c r="Z89" i="1"/>
  <c r="Z90" i="1"/>
  <c r="Z91" i="1"/>
  <c r="Z92" i="1"/>
  <c r="Z93" i="1"/>
  <c r="Z94" i="1"/>
  <c r="Z95" i="1"/>
  <c r="Z96" i="1"/>
  <c r="Z97" i="1"/>
  <c r="Z47" i="1"/>
  <c r="U47" i="1" l="1"/>
  <c r="T47" i="1"/>
  <c r="T89" i="1"/>
  <c r="Y89" i="1" s="1"/>
  <c r="T96" i="1"/>
  <c r="Y96" i="1" s="1"/>
  <c r="T88" i="1"/>
  <c r="Y88" i="1" s="1"/>
  <c r="T95" i="1"/>
  <c r="Y95" i="1" s="1"/>
  <c r="T87" i="1"/>
  <c r="Y87" i="1" s="1"/>
  <c r="T94" i="1"/>
  <c r="Y94" i="1" s="1"/>
  <c r="T86" i="1"/>
  <c r="Y86" i="1" s="1"/>
  <c r="T84" i="1"/>
  <c r="T93" i="1"/>
  <c r="Y93" i="1" s="1"/>
  <c r="T85" i="1"/>
  <c r="T92" i="1"/>
  <c r="Y92" i="1" s="1"/>
  <c r="T91" i="1"/>
  <c r="T51" i="1"/>
  <c r="Y51" i="1" s="1"/>
  <c r="T90" i="1"/>
  <c r="Y48" i="1"/>
  <c r="Y50" i="1" l="1"/>
  <c r="Y84" i="1"/>
  <c r="Y49" i="1"/>
  <c r="Y91" i="1"/>
  <c r="Y85" i="1"/>
  <c r="Y90" i="1"/>
  <c r="Y47" i="1"/>
  <c r="E3" i="3" l="1"/>
  <c r="E4" i="3"/>
  <c r="E5" i="3"/>
  <c r="E6" i="3"/>
  <c r="E7" i="3"/>
  <c r="E8" i="3"/>
  <c r="E9" i="3"/>
  <c r="E10" i="3"/>
  <c r="E11" i="3"/>
  <c r="E12" i="3"/>
  <c r="E13" i="3"/>
  <c r="E14" i="3"/>
  <c r="E15" i="3"/>
  <c r="E16" i="3"/>
  <c r="E17" i="3"/>
  <c r="E18" i="3"/>
  <c r="E19" i="3"/>
  <c r="E2" i="3"/>
  <c r="D3" i="3"/>
  <c r="D4" i="3"/>
  <c r="D5" i="3"/>
  <c r="D6" i="3"/>
  <c r="D7" i="3"/>
  <c r="D8" i="3"/>
  <c r="D9" i="3"/>
  <c r="D10" i="3"/>
  <c r="D11" i="3"/>
  <c r="D12" i="3"/>
  <c r="D13" i="3"/>
  <c r="D14" i="3"/>
  <c r="D15" i="3"/>
  <c r="D16" i="3"/>
  <c r="D17" i="3"/>
  <c r="D18" i="3"/>
  <c r="D19" i="3"/>
  <c r="D2" i="3"/>
  <c r="C3" i="3"/>
  <c r="C2" i="3"/>
  <c r="C4" i="3"/>
  <c r="C5" i="3"/>
  <c r="C6" i="3"/>
  <c r="C7" i="3"/>
  <c r="C8" i="3"/>
  <c r="C9" i="3"/>
  <c r="C10" i="3"/>
  <c r="C11" i="3"/>
  <c r="C12" i="3"/>
  <c r="C13" i="3"/>
  <c r="C14" i="3"/>
  <c r="C15" i="3"/>
  <c r="C16" i="3"/>
  <c r="C17" i="3"/>
  <c r="C18" i="3"/>
  <c r="C19" i="3"/>
  <c r="J4" i="3" l="1"/>
  <c r="J17" i="3"/>
  <c r="J9" i="3"/>
  <c r="J19" i="3"/>
  <c r="J11" i="3"/>
  <c r="J18" i="3"/>
  <c r="J10" i="3"/>
  <c r="J8" i="3"/>
  <c r="J15" i="3"/>
  <c r="J7" i="3"/>
  <c r="J14" i="3"/>
  <c r="J6" i="3"/>
  <c r="J13" i="3"/>
  <c r="J5" i="3"/>
  <c r="J3" i="3"/>
  <c r="J16" i="3"/>
  <c r="J12" i="3"/>
  <c r="J2" i="3"/>
  <c r="I3" i="3"/>
  <c r="I10" i="3"/>
  <c r="I17" i="3"/>
  <c r="I9" i="3"/>
  <c r="I16" i="3"/>
  <c r="I8" i="3"/>
  <c r="I15" i="3"/>
  <c r="I7" i="3"/>
  <c r="I14" i="3"/>
  <c r="I6" i="3"/>
  <c r="I13" i="3"/>
  <c r="I5" i="3"/>
  <c r="I18" i="3"/>
  <c r="I2" i="3"/>
  <c r="I12" i="3"/>
  <c r="I4" i="3"/>
  <c r="I19" i="3"/>
  <c r="I11" i="3"/>
  <c r="H4" i="3"/>
  <c r="H3" i="3"/>
  <c r="H6" i="3"/>
  <c r="H14" i="3"/>
  <c r="H10" i="3"/>
  <c r="H17" i="3"/>
  <c r="H9" i="3"/>
  <c r="H18" i="3"/>
  <c r="H16" i="3"/>
  <c r="H8" i="3"/>
  <c r="H15" i="3"/>
  <c r="H7" i="3"/>
  <c r="H13" i="3"/>
  <c r="H5" i="3"/>
  <c r="H2" i="3"/>
  <c r="H12" i="3"/>
  <c r="H19" i="3"/>
  <c r="H11" i="3"/>
  <c r="G19" i="3"/>
  <c r="G16" i="3"/>
  <c r="G5" i="3"/>
  <c r="G9" i="3"/>
  <c r="G13" i="3"/>
  <c r="G17" i="3"/>
  <c r="G12" i="3"/>
  <c r="G8" i="3"/>
  <c r="G2" i="3"/>
  <c r="G6" i="3"/>
  <c r="G10" i="3"/>
  <c r="G14" i="3"/>
  <c r="G18" i="3"/>
  <c r="G4" i="3"/>
  <c r="G3" i="3"/>
  <c r="G7" i="3"/>
  <c r="G11" i="3"/>
  <c r="G15" i="3"/>
  <c r="B11" i="6" l="1"/>
  <c r="B9" i="6"/>
  <c r="B9" i="5"/>
  <c r="B9" i="2" l="1"/>
  <c r="B11" i="2"/>
</calcChain>
</file>

<file path=xl/sharedStrings.xml><?xml version="1.0" encoding="utf-8"?>
<sst xmlns="http://schemas.openxmlformats.org/spreadsheetml/2006/main" count="305" uniqueCount="197">
  <si>
    <t>Instructions: Complete the following facility information.</t>
  </si>
  <si>
    <t>Facility Name:</t>
  </si>
  <si>
    <t>Reporting Quarter: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</si>
  <si>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</si>
  <si>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</si>
  <si>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</si>
  <si>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</si>
  <si>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</si>
  <si>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</si>
  <si>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</si>
  <si>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</si>
  <si>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</si>
  <si>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</si>
  <si>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</si>
  <si>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</si>
  <si>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</si>
  <si>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</si>
  <si>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</si>
  <si>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</si>
  <si>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</si>
  <si>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</si>
  <si>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January</t>
  </si>
  <si>
    <t>February</t>
  </si>
  <si>
    <t>March</t>
  </si>
  <si>
    <t>April</t>
  </si>
  <si>
    <t>May</t>
  </si>
  <si>
    <t>June</t>
  </si>
  <si>
    <t>July</t>
  </si>
  <si>
    <t>August</t>
  </si>
  <si>
    <t>September</t>
  </si>
  <si>
    <t>October</t>
  </si>
  <si>
    <t>November</t>
  </si>
  <si>
    <t>December</t>
  </si>
  <si>
    <t>Worksheet Instructions:</t>
  </si>
  <si>
    <t>Version:</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</si>
  <si>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</si>
  <si>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</si>
  <si>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</si>
  <si>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</si>
  <si>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</si>
  <si>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</si>
  <si>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</si>
  <si>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</si>
  <si>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</si>
  <si>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</si>
  <si>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</si>
  <si>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</si>
  <si>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</si>
  <si>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</si>
  <si>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</si>
  <si>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</si>
  <si>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</si>
  <si>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</si>
  <si>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</si>
  <si>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</si>
  <si>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75-46-7</t>
  </si>
  <si>
    <t>75-10-5</t>
  </si>
  <si>
    <t>593-53-3</t>
  </si>
  <si>
    <t>354-33-6</t>
  </si>
  <si>
    <t>811-97-2</t>
  </si>
  <si>
    <t>420-46-2</t>
  </si>
  <si>
    <t>75-37-6</t>
  </si>
  <si>
    <t>431-89-0</t>
  </si>
  <si>
    <t>460-73-1</t>
  </si>
  <si>
    <t>138495-42-8</t>
  </si>
  <si>
    <t>359-35-3</t>
  </si>
  <si>
    <t>430-66-0</t>
  </si>
  <si>
    <t>624-72-6</t>
  </si>
  <si>
    <t>677-56-5</t>
  </si>
  <si>
    <t>431-63-0</t>
  </si>
  <si>
    <t>690-39-1</t>
  </si>
  <si>
    <t>1814-88-6</t>
  </si>
  <si>
    <t>406-58-6</t>
  </si>
  <si>
    <t>Yes</t>
  </si>
  <si>
    <t>No</t>
  </si>
  <si>
    <t>HFC Produced</t>
  </si>
  <si>
    <t>HFC Production Data</t>
  </si>
  <si>
    <t>Purpose</t>
  </si>
  <si>
    <t>End-of-Year Inventory</t>
  </si>
  <si>
    <t>American Innovation and Manufacturing Act - HFC Producer Quarterly Report</t>
  </si>
  <si>
    <t>Transformation</t>
  </si>
  <si>
    <t>Destruction</t>
  </si>
  <si>
    <t>Section 1 - Facility Identification</t>
  </si>
  <si>
    <t>Section 2 - Production Data</t>
  </si>
  <si>
    <t>Section 3 - Recipient Facility Information</t>
  </si>
  <si>
    <t>[Common Name]</t>
  </si>
  <si>
    <t>[CASRN]</t>
  </si>
  <si>
    <t>[Month]</t>
  </si>
  <si>
    <t>[Quarter]</t>
  </si>
  <si>
    <t>[Year]</t>
  </si>
  <si>
    <t>[Purpose]</t>
  </si>
  <si>
    <t>[Common_Name_1]</t>
  </si>
  <si>
    <t>[Common_Name_2]</t>
  </si>
  <si>
    <t>[Common_Name_3]</t>
  </si>
  <si>
    <t>[Common_Name_4]</t>
  </si>
  <si>
    <t>[Option 1]</t>
  </si>
  <si>
    <t>Reporting Year:</t>
  </si>
  <si>
    <t>Section 4 - Application-Specific Allowance Holder Information</t>
  </si>
  <si>
    <t>Application-Specific Allowance Holder Information</t>
  </si>
  <si>
    <t>HFC</t>
  </si>
  <si>
    <t>Gross Production
(kg)
§84.31(b)(2)(iv)</t>
  </si>
  <si>
    <t>In-House Transformation
(kg)
§84.31(b)(2)(i)</t>
  </si>
  <si>
    <t>Second Party Transformation
(kg)
§84.31(b)(2)(i)</t>
  </si>
  <si>
    <t>Second Party Destruction
(kg)
§84.31(b)(2)(ii)</t>
  </si>
  <si>
    <t>Second Party Process Agent Use
(kg)
§84.31(b)(2)(iii)</t>
  </si>
  <si>
    <t>Net Production
(kg)
§84.31(b)(2)(iv)</t>
  </si>
  <si>
    <t>K37:K54</t>
  </si>
  <si>
    <t>HFC-23 Emissions</t>
  </si>
  <si>
    <t>Updated:</t>
  </si>
  <si>
    <t>In-House Destruction
(kg)
§84.31(b)(2)(ii)</t>
  </si>
  <si>
    <t>Quantity 
(kg)
§84.31(b)(2)(v)</t>
  </si>
  <si>
    <t>Quantity of Inventory
(kg)
§84.31(b)(2)(x)</t>
  </si>
  <si>
    <t>Produced with Application-Specific Allowances
(kg)
§84.31(b)(2)(ix)</t>
  </si>
  <si>
    <t>Section 2 - Quarterly Production Information</t>
  </si>
  <si>
    <t>Instructions: Provide the quantity of each regulated substance held in inventory on December 31. Data should only be reported in the fourth quarter report.</t>
  </si>
  <si>
    <t>Application-Specific Allowance Holder From Whom Orders Were Placed
§84.31(b)(2)(ix)</t>
  </si>
  <si>
    <t>Quantity Produced
(kg)
§84.31(b)(2)(ix)</t>
  </si>
  <si>
    <t>Instructions: Identify the application-specific allowance holders from whom orders were placed, and the quantity of specific HFCs produced for those listed applications.</t>
  </si>
  <si>
    <t>Recipient Facility Name
§84.31(b)(2)(vii/viii)</t>
  </si>
  <si>
    <t>Process Agent Use</t>
  </si>
  <si>
    <t>HFC-23 Generated
(metric ton)
§84.31(b)(4)(ii)(A)</t>
  </si>
  <si>
    <t>HFC-23 Emitted
(metric ton)
§84.31(b)(4)(ii)(A)</t>
  </si>
  <si>
    <t>HFC-23 Generated and Captured for Feedstock Use in the U.S.
(metric ton)
§84.31(b)(4)(ii)(A)</t>
  </si>
  <si>
    <t>HFC-23 Generated and Captured for Destruction
(metric ton)
§84.31(b)(4)(ii)(A)</t>
  </si>
  <si>
    <t>HFC-23 Used for Feedstock without Prior Capture
(metric ton)
§84.31(b)(4)(ii)(A)</t>
  </si>
  <si>
    <t>HFC-23 Destroyed without Prior Capture
(metric ton)
§84.31(b)(4)(ii)(A)</t>
  </si>
  <si>
    <t>Did the facility produce HFC-23 during the reporting year?</t>
  </si>
  <si>
    <t>Were HFCs produced during the reporting period?</t>
  </si>
  <si>
    <t>Instructions: Provide annual facility-level data on HFC-23 emissions. Data should only be reported in the fourth quarter report.</t>
  </si>
  <si>
    <t>HFC-23 Generated and Captured for Consumptive Use
(metric ton)
§84.31(b)(4)(ii)(A)</t>
  </si>
  <si>
    <t>Second Party Transformation, Destruction, or Process Agent Information</t>
  </si>
  <si>
    <t>EPA may request additional information or ask follow up questions to verify the accuracy of this submission and supporting documentation, including pursuant to CAA section 114 as authorized under the AIM Act.</t>
  </si>
  <si>
    <t>EPA Form # 5900-546</t>
  </si>
  <si>
    <t>Facility ID:</t>
  </si>
  <si>
    <t>HFC Allocation Rule Reporting HelpDesk</t>
  </si>
  <si>
    <t>AIM Act Paperwork Reduction Act Burden</t>
  </si>
  <si>
    <t>OMB Control Number: 2060-0734</t>
  </si>
  <si>
    <t>Exchange Value</t>
  </si>
  <si>
    <t>HFC-23 Generated and Captured for Any Purpose
(metric ton)
§84.31(b)(4)(ii)(A)</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</si>
  <si>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38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</si>
  <si>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Were any orders placed from application-specific allowance holders or were HFCs produced for application-specific end-uses?</t>
  </si>
  <si>
    <t>Amount of Production/Consumption Allowances Expended
(MTEVe)
§84.31(b)(2)(iv)</t>
  </si>
  <si>
    <t>Amount of Application-Specific Allowances Expended 
(MTEVe) 
§84.31(b)(2)(iv)</t>
  </si>
  <si>
    <t>Section 6 - End-of-Year Inventory</t>
  </si>
  <si>
    <t>Instructions: The values in the table below are calculated based on data entered in Section 2. If the totals appear to be incorrect, please return to Section 2 to review your data.</t>
  </si>
  <si>
    <t>Application-Specific End-Uses 
(kg)</t>
  </si>
  <si>
    <t>In-House Transformation
(kg)</t>
  </si>
  <si>
    <t>Second-Party Transformation
(kg)</t>
  </si>
  <si>
    <t>In-House Destruction
(kg)</t>
  </si>
  <si>
    <t>Second-Party Destruction
(kg)</t>
  </si>
  <si>
    <t>Amount of Application-Specific Allowances Expended
(MTEVe)</t>
  </si>
  <si>
    <t>Section 5 - Quarterly Production Summary</t>
  </si>
  <si>
    <t>Gross Production
(kg)</t>
  </si>
  <si>
    <t>Net Production
(kg)</t>
  </si>
  <si>
    <t>Amount of Production/Consumption Allowances Expended
(MTEVe)</t>
  </si>
  <si>
    <t>Quarterly Production Summary</t>
  </si>
  <si>
    <t>Metered Dose Inhalers</t>
  </si>
  <si>
    <t>Defense Sprays</t>
  </si>
  <si>
    <t>Structural Composite Foam</t>
  </si>
  <si>
    <t>Semiconductors</t>
  </si>
  <si>
    <t>Onboard Aerospace Fire Suppression</t>
  </si>
  <si>
    <t>Military End-Uses</t>
  </si>
  <si>
    <t>Off-site</t>
  </si>
  <si>
    <t>On-site</t>
  </si>
  <si>
    <t>In-House Process 
Agent Use
(kg)
§84.31(b)(2)(iii)</t>
  </si>
  <si>
    <r>
      <t xml:space="preserve">Instructions: Provide the quantity of regulated substances sold or transferred during the quarter to a </t>
    </r>
    <r>
      <rPr>
        <b/>
        <sz val="11"/>
        <color rgb="FFFF0000"/>
        <rFont val="Arial"/>
        <family val="2"/>
      </rPr>
      <t>facility</t>
    </r>
    <r>
      <rPr>
        <b/>
        <sz val="11"/>
        <rFont val="Arial"/>
        <family val="2"/>
      </rPr>
      <t xml:space="preserve"> other than the </t>
    </r>
    <r>
      <rPr>
        <b/>
        <sz val="11"/>
        <color rgb="FFFF0000"/>
        <rFont val="Arial"/>
        <family val="2"/>
      </rPr>
      <t>production facility</t>
    </r>
    <r>
      <rPr>
        <b/>
        <sz val="11"/>
        <rFont val="Arial"/>
        <family val="2"/>
      </rPr>
      <t xml:space="preserve"> for use in processes resulting in their transformation, destruction, or use as a process agent. Provide a copy of the transformation verification from each </t>
    </r>
    <r>
      <rPr>
        <b/>
        <sz val="11"/>
        <color rgb="FFFF0000"/>
        <rFont val="Arial"/>
        <family val="2"/>
      </rPr>
      <t>second party</t>
    </r>
    <r>
      <rPr>
        <b/>
        <sz val="11"/>
        <rFont val="Arial"/>
        <family val="2"/>
      </rPr>
      <t xml:space="preserve"> transformer showing their intent to transform those substances or a copy of the destruction verification from each </t>
    </r>
    <r>
      <rPr>
        <b/>
        <sz val="11"/>
        <color rgb="FFFF0000"/>
        <rFont val="Arial"/>
        <family val="2"/>
      </rPr>
      <t xml:space="preserve">second party </t>
    </r>
    <r>
      <rPr>
        <b/>
        <sz val="11"/>
        <rFont val="Arial"/>
        <family val="2"/>
      </rPr>
      <t xml:space="preserve">destroyer confirming it destroyed the same regulated substance. </t>
    </r>
  </si>
  <si>
    <r>
      <t xml:space="preserve">Were any produced HFCs shipped off-site during the reporting period to </t>
    </r>
    <r>
      <rPr>
        <b/>
        <sz val="11"/>
        <color rgb="FFFF0000"/>
        <rFont val="Arial"/>
        <family val="2"/>
      </rPr>
      <t>another facility or</t>
    </r>
    <r>
      <rPr>
        <b/>
        <sz val="11"/>
        <color theme="1"/>
        <rFont val="Arial"/>
        <family val="2"/>
      </rPr>
      <t xml:space="preserve"> a second party for transformation, destruction, or process agent use?</t>
    </r>
  </si>
  <si>
    <t>Second Party Process Agent Use
(kg)</t>
  </si>
  <si>
    <t>In-House Process 
Agent Use
(kg)</t>
  </si>
  <si>
    <t>TBD</t>
  </si>
  <si>
    <t>Section 7 - Annual Emissions</t>
  </si>
  <si>
    <t>Instructions: Provide the quantity of each HAP, HFC, and ODS emitted during the calendar year. Data should only be reported in the fourth quarter report.</t>
  </si>
  <si>
    <t>Annual Emissions</t>
  </si>
  <si>
    <t>Substance Type</t>
  </si>
  <si>
    <t>Substance</t>
  </si>
  <si>
    <t>Production Line</t>
  </si>
  <si>
    <t>Unit</t>
  </si>
  <si>
    <r>
      <t xml:space="preserve">Complete and submit an HFC Producer Quarterly Report if your facility produces HFCs. Section 1 must be completed prior to submission. Section 2 must be completed if your facility produced HFCs during the reporting quarter; if no HFCs were produced during the quarter, Section 2 may be left blank. Section 3 must be completed if your facility sold or shipped produced HFCs off-site during the quarter for </t>
    </r>
    <r>
      <rPr>
        <strike/>
        <sz val="11"/>
        <color rgb="FFFF0000"/>
        <rFont val="Arial"/>
        <family val="2"/>
      </rPr>
      <t>second party</t>
    </r>
    <r>
      <rPr>
        <sz val="11"/>
        <color theme="1"/>
        <rFont val="Arial"/>
        <family val="2"/>
      </rPr>
      <t xml:space="preserve"> transformation, second party destruction, or process agent use. Section 4 must be completed if orders were placed or material was produced for application-specific allowance holders. </t>
    </r>
    <r>
      <rPr>
        <sz val="11"/>
        <color rgb="FFFF0000"/>
        <rFont val="Arial"/>
        <family val="2"/>
      </rPr>
      <t>Section 5 is automatically populated based on data entered in Section 2.</t>
    </r>
    <r>
      <rPr>
        <sz val="11"/>
        <color theme="1"/>
        <rFont val="Arial"/>
        <family val="2"/>
      </rPr>
      <t xml:space="preserve"> Sections </t>
    </r>
    <r>
      <rPr>
        <sz val="11"/>
        <color rgb="FFFF0000"/>
        <rFont val="Arial"/>
        <family val="2"/>
      </rPr>
      <t>6 through 8</t>
    </r>
    <r>
      <rPr>
        <sz val="11"/>
        <color theme="1"/>
        <rFont val="Arial"/>
        <family val="2"/>
      </rPr>
      <t xml:space="preserve"> must be completed if your facility is reporting quarter 4 activity.</t>
    </r>
  </si>
  <si>
    <t>Complete and submit an HFC Producer Quarterly Report if your facility produces HFCs. Section 1 must be completed prior to submission. Section 2 must be completed if your facility produced HFCs during the reporting quarter; if no HFCs were produced during the quarter, Section 2 may be left blank. Section 3 must be completed if your facility sold or shipped produced HFCs off-site during the quarter for transformation, second party destruction, or process agent use. Section 4 must be completed if orders were placed or material was produced for application-specific allowance holders. Section 5 is automatically populated based on data entered in Section 2. Sections 6 through 8 must be completed if your facility is reporting quarter 4 activity.</t>
  </si>
  <si>
    <t>Section 8 - HFC-23 Emissions</t>
  </si>
  <si>
    <t>4a</t>
  </si>
  <si>
    <t>4b</t>
  </si>
  <si>
    <t>6a</t>
  </si>
  <si>
    <t>6b</t>
  </si>
  <si>
    <t>8a</t>
  </si>
  <si>
    <t>8b</t>
  </si>
  <si>
    <t>10a</t>
  </si>
  <si>
    <t>10b</t>
  </si>
  <si>
    <t>10c</t>
  </si>
  <si>
    <t>10d</t>
  </si>
  <si>
    <t>10e</t>
  </si>
  <si>
    <t>10f</t>
  </si>
  <si>
    <t>Date of Production / Date Allowances were Expended
§84.31(b)(2)(x)</t>
  </si>
  <si>
    <r>
      <t xml:space="preserve">Instructions: Enter the quantity of each HFC that was produced during the quarter. If no HFCs were produced, the table may be left blank. If HFCs were produced for second party transformation or second party destruction, a copy of the transformation and/or destruction verification from each facility for whom HFCs were produced must be provided along with this report.
</t>
    </r>
    <r>
      <rPr>
        <b/>
        <sz val="11"/>
        <color rgb="FFFF0000"/>
        <rFont val="Arial"/>
        <family val="2"/>
      </rPr>
      <t xml:space="preserve">Additionally provide records required under §84.31(b)(4)(xiv) documenting proof that allowances were expended. </t>
    </r>
  </si>
  <si>
    <t>Quantity of Emissions
(lbs)
§84.31(b)(3)</t>
  </si>
  <si>
    <t>Expiration Date: XX/XX/202X</t>
  </si>
  <si>
    <r>
      <t xml:space="preserve">Expiration Date: </t>
    </r>
    <r>
      <rPr>
        <sz val="11"/>
        <color rgb="FFFF0000"/>
        <rFont val="Arial"/>
        <family val="2"/>
      </rPr>
      <t>XX/XX/202X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</si>
</sst>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color theme="1"/>
      <name val="Arial"/>
      <family val="2"/>
    </font>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sz val="11"/>
      <color indexed="8"/>
      <name val="Calibri"/>
      <family val="2"/>
      <scheme val="minor"/>
    </font>
    <font>
      <sz val="10"/>
      <name val="Arial"/>
      <family val="2"/>
    </font>
    <font>
      <vertAlign val="subscript"/>
      <sz val="10"/>
      <color theme="1"/>
      <name val="Arial"/>
      <family val="2"/>
    </font>
    <font>
      <sz val="10"/>
      <color rgb="FF000000"/>
      <name val="Arial"/>
      <family val="2"/>
    </font>
    <font>
      <b/>
      <sz val="16"/>
      <color theme="1"/>
      <name val="Arial"/>
      <family val="2"/>
    </font>
    <font>
      <sz val="11"/>
      <color theme="0" tint="-0.249977111117893"/>
      <name val="Arial"/>
      <family val="2"/>
    </font>
    <font>
      <u/>
      <sz val="11"/>
      <color rgb="FF0563C1"/>
      <name val="Arial"/>
      <family val="2"/>
    </font>
    <font>
      <sz val="11"/>
      <color rgb="FF0563C1"/>
      <name val="Arial"/>
      <family val="2"/>
    </font>
    <font>
      <sz val="10"/>
      <color rgb="FF0563C1"/>
      <name val="Arial"/>
      <family val="2"/>
    </font>
    <font>
      <sz val="11"/>
      <color rgb="FFFF0000"/>
      <name val="Arial"/>
      <family val="2"/>
    </font>
    <font>
      <b/>
      <sz val="11"/>
      <color rgb="FFFF0000"/>
      <name val="Arial"/>
      <family val="2"/>
    </font>
    <font>
      <strike/>
      <sz val="11"/>
      <color rgb="FFFF0000"/>
      <name val="Arial"/>
      <family val="2"/>
    </font>
    <font>
      <b/>
      <sz val="14"/>
      <color rgb="FFFF0000"/>
      <name val="Arial"/>
      <family val="2"/>
    </font>
    <font>
      <sz val="10"/>
      <color rgb="FFFF0000"/>
      <name val="Arial"/>
      <family val="2"/>
    </font>
  </fonts>
  <fills count="7">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34998626667073579"/>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11" fillId="0" borderId="0"/>
    <xf numFmtId="0" fontId="14" fillId="0" borderId="0" applyNumberFormat="0" applyFill="0" applyBorder="0" applyAlignment="0" applyProtection="0">
      <alignment vertical="top"/>
      <protection locked="0"/>
    </xf>
    <xf numFmtId="0" fontId="18" fillId="0" borderId="0"/>
    <xf numFmtId="0" fontId="19" fillId="0" borderId="0"/>
    <xf numFmtId="0" fontId="1" fillId="0" borderId="0"/>
  </cellStyleXfs>
  <cellXfs count="283">
    <xf numFmtId="0" fontId="0" fillId="0" borderId="0" xfId="0"/>
    <xf numFmtId="0" fontId="17" fillId="3" borderId="3" xfId="1" applyFont="1" applyFill="1" applyBorder="1" applyAlignment="1" applyProtection="1">
      <alignment horizontal="center" vertical="center" wrapText="1"/>
      <protection locked="0"/>
    </xf>
    <xf numFmtId="0" fontId="12" fillId="4" borderId="2" xfId="1" applyFont="1" applyFill="1" applyBorder="1" applyAlignment="1" applyProtection="1">
      <alignment horizontal="left" vertical="center"/>
    </xf>
    <xf numFmtId="0" fontId="17" fillId="2" borderId="1" xfId="1" applyFont="1" applyFill="1" applyBorder="1" applyAlignment="1" applyProtection="1">
      <alignment horizontal="center" vertical="center" wrapText="1"/>
    </xf>
    <xf numFmtId="0" fontId="17" fillId="2" borderId="17" xfId="1" applyFont="1" applyFill="1" applyBorder="1" applyAlignment="1" applyProtection="1">
      <alignment horizontal="center" vertical="center" wrapText="1"/>
    </xf>
    <xf numFmtId="0" fontId="17" fillId="2" borderId="14" xfId="1" applyFont="1" applyFill="1" applyBorder="1" applyAlignment="1" applyProtection="1">
      <alignment horizontal="center" vertical="center" wrapText="1"/>
    </xf>
    <xf numFmtId="0" fontId="16" fillId="0" borderId="0" xfId="1" applyFont="1" applyBorder="1" applyAlignment="1" applyProtection="1">
      <alignment horizontal="left" vertical="center"/>
    </xf>
    <xf numFmtId="0" fontId="12" fillId="4" borderId="18" xfId="1" applyFont="1" applyFill="1" applyBorder="1" applyAlignment="1" applyProtection="1">
      <alignment horizontal="left" vertical="center"/>
    </xf>
    <xf numFmtId="14" fontId="17" fillId="0" borderId="9" xfId="0" applyNumberFormat="1" applyFont="1" applyBorder="1" applyAlignment="1">
      <alignment horizontal="left" vertical="center"/>
    </xf>
    <xf numFmtId="0" fontId="17" fillId="3" borderId="2" xfId="1" applyFont="1" applyFill="1" applyBorder="1" applyAlignment="1" applyProtection="1">
      <alignment horizontal="center" vertical="center" wrapText="1"/>
      <protection locked="0"/>
    </xf>
    <xf numFmtId="0" fontId="17" fillId="3" borderId="12" xfId="1" applyFont="1" applyFill="1" applyBorder="1" applyAlignment="1" applyProtection="1">
      <alignment horizontal="center" vertical="center" wrapText="1"/>
      <protection locked="0"/>
    </xf>
    <xf numFmtId="0" fontId="17" fillId="3" borderId="22" xfId="1" applyFont="1" applyFill="1" applyBorder="1" applyAlignment="1" applyProtection="1">
      <alignment horizontal="center" vertical="center" wrapText="1"/>
      <protection locked="0"/>
    </xf>
    <xf numFmtId="0" fontId="12" fillId="0" borderId="0" xfId="1" applyFont="1" applyBorder="1" applyAlignment="1" applyProtection="1">
      <alignment vertical="center" wrapText="1"/>
    </xf>
    <xf numFmtId="0" fontId="16" fillId="0" borderId="0" xfId="1" applyFont="1" applyFill="1" applyAlignment="1">
      <alignment horizontal="left" vertical="center"/>
    </xf>
    <xf numFmtId="0" fontId="15" fillId="0" borderId="0" xfId="1" applyFont="1" applyFill="1" applyAlignment="1">
      <alignment vertical="center"/>
    </xf>
    <xf numFmtId="0" fontId="16" fillId="0" borderId="16" xfId="1" applyFont="1" applyBorder="1" applyAlignment="1" applyProtection="1">
      <alignment vertical="center"/>
    </xf>
    <xf numFmtId="0" fontId="10" fillId="0" borderId="3" xfId="0" applyFont="1" applyBorder="1" applyAlignment="1">
      <alignment horizontal="center" vertical="center"/>
    </xf>
    <xf numFmtId="0" fontId="0" fillId="0" borderId="0" xfId="0"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3" xfId="0" applyBorder="1" applyAlignment="1">
      <alignment horizontal="center" vertical="center"/>
    </xf>
    <xf numFmtId="0" fontId="21" fillId="0" borderId="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3" xfId="0" applyFont="1" applyFill="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17" fillId="3" borderId="39" xfId="1" applyFont="1" applyFill="1" applyBorder="1" applyAlignment="1" applyProtection="1">
      <alignment horizontal="center" vertical="center" wrapText="1"/>
      <protection locked="0"/>
    </xf>
    <xf numFmtId="0" fontId="17" fillId="3" borderId="40" xfId="1" applyFont="1" applyFill="1" applyBorder="1" applyAlignment="1" applyProtection="1">
      <alignment horizontal="center" vertical="center" wrapText="1"/>
      <protection locked="0"/>
    </xf>
    <xf numFmtId="0" fontId="8" fillId="3" borderId="1" xfId="1" applyFont="1" applyFill="1" applyBorder="1" applyAlignment="1" applyProtection="1">
      <alignment horizontal="center" vertical="center" wrapText="1"/>
      <protection locked="0"/>
    </xf>
    <xf numFmtId="0" fontId="8" fillId="3" borderId="17" xfId="1"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0" fontId="8" fillId="3" borderId="3" xfId="1" applyFont="1" applyFill="1" applyBorder="1" applyAlignment="1" applyProtection="1">
      <alignment horizontal="center" vertical="center" wrapText="1"/>
      <protection locked="0"/>
    </xf>
    <xf numFmtId="0" fontId="8" fillId="3" borderId="12" xfId="1" applyFont="1" applyFill="1" applyBorder="1" applyAlignment="1" applyProtection="1">
      <alignment horizontal="center" vertical="center" wrapText="1"/>
      <protection locked="0"/>
    </xf>
    <xf numFmtId="0" fontId="8" fillId="3" borderId="22" xfId="1" applyFont="1" applyFill="1" applyBorder="1" applyAlignment="1" applyProtection="1">
      <alignment horizontal="center" vertical="center" wrapText="1"/>
      <protection locked="0"/>
    </xf>
    <xf numFmtId="0" fontId="17" fillId="0" borderId="0" xfId="0" applyFont="1" applyBorder="1" applyAlignment="1">
      <alignment vertical="center"/>
    </xf>
    <xf numFmtId="0" fontId="15" fillId="0" borderId="0" xfId="1" applyFont="1" applyBorder="1" applyAlignment="1">
      <alignment vertical="center"/>
    </xf>
    <xf numFmtId="0" fontId="16" fillId="0" borderId="0" xfId="1" applyFont="1" applyBorder="1" applyAlignment="1">
      <alignment vertical="center"/>
    </xf>
    <xf numFmtId="0" fontId="12" fillId="0" borderId="0" xfId="1" applyFont="1" applyBorder="1" applyAlignment="1" applyProtection="1">
      <alignment vertical="center"/>
    </xf>
    <xf numFmtId="0" fontId="9" fillId="0" borderId="0" xfId="0" applyFont="1" applyAlignment="1">
      <alignment vertical="center"/>
    </xf>
    <xf numFmtId="0" fontId="6" fillId="0" borderId="0" xfId="0" applyFont="1" applyAlignment="1">
      <alignment horizontal="right" vertical="center"/>
    </xf>
    <xf numFmtId="0" fontId="9" fillId="0" borderId="0" xfId="0" applyFont="1" applyAlignment="1">
      <alignment horizontal="right" vertical="center"/>
    </xf>
    <xf numFmtId="0" fontId="17" fillId="0" borderId="0" xfId="0" applyFont="1" applyAlignment="1">
      <alignment vertical="center"/>
    </xf>
    <xf numFmtId="0" fontId="17" fillId="0" borderId="9" xfId="0" applyFont="1" applyBorder="1" applyAlignment="1">
      <alignment vertical="center"/>
    </xf>
    <xf numFmtId="0" fontId="17" fillId="0" borderId="7" xfId="0" applyFont="1" applyBorder="1" applyAlignment="1">
      <alignment vertical="center"/>
    </xf>
    <xf numFmtId="0" fontId="17" fillId="0" borderId="0" xfId="0" applyFont="1" applyAlignment="1">
      <alignment horizontal="center" vertical="center"/>
    </xf>
    <xf numFmtId="0" fontId="17" fillId="0" borderId="8" xfId="0" applyFont="1" applyBorder="1" applyAlignment="1">
      <alignment vertical="center"/>
    </xf>
    <xf numFmtId="0" fontId="16" fillId="2" borderId="1" xfId="1" applyFont="1" applyFill="1" applyBorder="1" applyAlignment="1" applyProtection="1">
      <alignment vertical="center"/>
    </xf>
    <xf numFmtId="0" fontId="16" fillId="4" borderId="12" xfId="0" applyFont="1" applyFill="1" applyBorder="1" applyAlignment="1">
      <alignment vertical="center"/>
    </xf>
    <xf numFmtId="0" fontId="9" fillId="0" borderId="3" xfId="0" applyFont="1" applyBorder="1" applyAlignment="1">
      <alignment vertical="center"/>
    </xf>
    <xf numFmtId="0" fontId="23" fillId="0" borderId="0" xfId="0" applyFont="1" applyAlignment="1">
      <alignment vertical="center"/>
    </xf>
    <xf numFmtId="2" fontId="17" fillId="0" borderId="3" xfId="0" applyNumberFormat="1" applyFont="1" applyBorder="1" applyAlignment="1">
      <alignment vertical="center"/>
    </xf>
    <xf numFmtId="0" fontId="17" fillId="0" borderId="3" xfId="0" applyFont="1" applyBorder="1" applyAlignment="1">
      <alignment vertical="center"/>
    </xf>
    <xf numFmtId="0" fontId="7" fillId="0" borderId="0" xfId="0" applyFont="1" applyAlignment="1">
      <alignment vertical="center"/>
    </xf>
    <xf numFmtId="3" fontId="0" fillId="0" borderId="3" xfId="0" applyNumberFormat="1" applyBorder="1" applyAlignment="1">
      <alignment horizontal="center" vertical="center"/>
    </xf>
    <xf numFmtId="4" fontId="9" fillId="3" borderId="21" xfId="1" applyNumberFormat="1" applyFont="1" applyFill="1" applyBorder="1" applyAlignment="1" applyProtection="1">
      <alignment horizontal="center" vertical="center" wrapText="1"/>
      <protection locked="0"/>
    </xf>
    <xf numFmtId="4" fontId="9" fillId="3" borderId="11" xfId="1" applyNumberFormat="1" applyFont="1" applyFill="1" applyBorder="1" applyAlignment="1" applyProtection="1">
      <alignment horizontal="center" vertical="center" wrapText="1"/>
      <protection locked="0"/>
    </xf>
    <xf numFmtId="4" fontId="9" fillId="3" borderId="13" xfId="1" applyNumberFormat="1" applyFont="1" applyFill="1" applyBorder="1" applyAlignment="1" applyProtection="1">
      <alignment horizontal="center" vertical="center" wrapText="1"/>
      <protection locked="0"/>
    </xf>
    <xf numFmtId="0" fontId="17" fillId="0" borderId="0" xfId="1" applyFont="1" applyBorder="1" applyAlignment="1">
      <alignment vertical="center"/>
    </xf>
    <xf numFmtId="0" fontId="17" fillId="0" borderId="0" xfId="1" applyFont="1" applyBorder="1" applyAlignment="1">
      <alignment horizontal="left" vertical="center"/>
    </xf>
    <xf numFmtId="0" fontId="0" fillId="0" borderId="0" xfId="0" applyAlignment="1">
      <alignment vertical="center"/>
    </xf>
    <xf numFmtId="0" fontId="5" fillId="0" borderId="0" xfId="0" applyFont="1" applyAlignment="1">
      <alignment vertical="center"/>
    </xf>
    <xf numFmtId="0" fontId="13" fillId="3" borderId="11" xfId="1" applyFont="1" applyFill="1" applyBorder="1" applyAlignment="1" applyProtection="1">
      <alignment horizontal="center" vertical="center" wrapText="1"/>
      <protection locked="0"/>
    </xf>
    <xf numFmtId="0" fontId="13" fillId="3" borderId="19" xfId="1" applyNumberFormat="1"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 xfId="1" applyFont="1" applyFill="1" applyBorder="1" applyAlignment="1" applyProtection="1">
      <alignment horizontal="center" vertical="center" wrapText="1"/>
      <protection locked="0"/>
    </xf>
    <xf numFmtId="4" fontId="5" fillId="3" borderId="17" xfId="1" applyNumberFormat="1" applyFont="1" applyFill="1" applyBorder="1" applyAlignment="1" applyProtection="1">
      <alignment horizontal="center" vertical="center" wrapText="1"/>
      <protection locked="0"/>
    </xf>
    <xf numFmtId="4" fontId="5" fillId="3" borderId="17" xfId="0" applyNumberFormat="1" applyFont="1" applyFill="1" applyBorder="1" applyAlignment="1" applyProtection="1">
      <alignment horizontal="center" vertical="center" wrapText="1"/>
      <protection locked="0"/>
    </xf>
    <xf numFmtId="4" fontId="5" fillId="4" borderId="17" xfId="0" applyNumberFormat="1" applyFont="1" applyFill="1" applyBorder="1" applyAlignment="1" applyProtection="1">
      <alignment horizontal="center" vertical="center" wrapText="1"/>
    </xf>
    <xf numFmtId="0" fontId="5" fillId="3" borderId="2" xfId="1" applyFont="1" applyFill="1" applyBorder="1" applyAlignment="1" applyProtection="1">
      <alignment horizontal="center" vertical="center" wrapText="1"/>
      <protection locked="0"/>
    </xf>
    <xf numFmtId="4" fontId="5" fillId="3" borderId="3" xfId="1" applyNumberFormat="1" applyFont="1" applyFill="1" applyBorder="1" applyAlignment="1" applyProtection="1">
      <alignment horizontal="center" vertical="center" wrapText="1"/>
      <protection locked="0"/>
    </xf>
    <xf numFmtId="4" fontId="5" fillId="3" borderId="3" xfId="0" applyNumberFormat="1" applyFont="1" applyFill="1" applyBorder="1" applyAlignment="1" applyProtection="1">
      <alignment horizontal="center" vertical="center" wrapText="1"/>
      <protection locked="0"/>
    </xf>
    <xf numFmtId="4" fontId="5" fillId="4" borderId="3" xfId="0" applyNumberFormat="1" applyFont="1" applyFill="1" applyBorder="1" applyAlignment="1" applyProtection="1">
      <alignment horizontal="center" vertical="center" wrapText="1"/>
    </xf>
    <xf numFmtId="0" fontId="5" fillId="3" borderId="12" xfId="1" applyFont="1" applyFill="1" applyBorder="1" applyAlignment="1" applyProtection="1">
      <alignment horizontal="center" vertical="center" wrapText="1"/>
      <protection locked="0"/>
    </xf>
    <xf numFmtId="4" fontId="5" fillId="3" borderId="22" xfId="1" applyNumberFormat="1" applyFont="1" applyFill="1" applyBorder="1" applyAlignment="1" applyProtection="1">
      <alignment horizontal="center" vertical="center" wrapText="1"/>
      <protection locked="0"/>
    </xf>
    <xf numFmtId="4" fontId="5" fillId="3" borderId="22" xfId="0" applyNumberFormat="1" applyFont="1" applyFill="1" applyBorder="1" applyAlignment="1" applyProtection="1">
      <alignment horizontal="center" vertical="center" wrapText="1"/>
      <protection locked="0"/>
    </xf>
    <xf numFmtId="4" fontId="5" fillId="4" borderId="22" xfId="0" applyNumberFormat="1" applyFont="1" applyFill="1" applyBorder="1" applyAlignment="1" applyProtection="1">
      <alignment horizontal="center" vertical="center" wrapText="1"/>
    </xf>
    <xf numFmtId="0" fontId="24" fillId="0" borderId="10" xfId="2" applyFont="1" applyBorder="1" applyAlignment="1" applyProtection="1">
      <alignment vertical="center"/>
    </xf>
    <xf numFmtId="0" fontId="25" fillId="0" borderId="0" xfId="0" applyFont="1" applyBorder="1" applyAlignment="1">
      <alignment vertical="center"/>
    </xf>
    <xf numFmtId="0" fontId="25" fillId="0" borderId="6" xfId="0" applyFont="1" applyBorder="1" applyAlignment="1">
      <alignment vertical="center"/>
    </xf>
    <xf numFmtId="4" fontId="8" fillId="3" borderId="17" xfId="0" applyNumberFormat="1"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4" fontId="8" fillId="3" borderId="3" xfId="0" applyNumberFormat="1"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4" fontId="8" fillId="3" borderId="22" xfId="0" applyNumberFormat="1"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13" fillId="3" borderId="1" xfId="1" applyFont="1" applyFill="1" applyBorder="1" applyAlignment="1" applyProtection="1">
      <alignment horizontal="center" vertical="center" wrapText="1"/>
      <protection locked="0"/>
    </xf>
    <xf numFmtId="4" fontId="13" fillId="3" borderId="26" xfId="1" applyNumberFormat="1" applyFont="1" applyFill="1" applyBorder="1" applyAlignment="1" applyProtection="1">
      <alignment horizontal="center" vertical="center" wrapText="1"/>
      <protection locked="0"/>
    </xf>
    <xf numFmtId="0" fontId="13" fillId="3" borderId="2" xfId="1" applyFont="1" applyFill="1" applyBorder="1" applyAlignment="1" applyProtection="1">
      <alignment horizontal="center" vertical="center" wrapText="1"/>
      <protection locked="0"/>
    </xf>
    <xf numFmtId="4" fontId="13" fillId="3" borderId="27" xfId="1" applyNumberFormat="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4" fontId="13" fillId="3" borderId="30" xfId="1" applyNumberFormat="1" applyFont="1" applyFill="1" applyBorder="1" applyAlignment="1" applyProtection="1">
      <alignment horizontal="center" vertical="center" wrapText="1"/>
      <protection locked="0"/>
    </xf>
    <xf numFmtId="4" fontId="13" fillId="3" borderId="12" xfId="1" applyNumberFormat="1" applyFont="1" applyFill="1" applyBorder="1" applyAlignment="1" applyProtection="1">
      <alignment horizontal="center" vertical="center" wrapText="1"/>
      <protection locked="0"/>
    </xf>
    <xf numFmtId="4" fontId="13" fillId="3" borderId="22" xfId="1" applyNumberFormat="1" applyFont="1" applyFill="1" applyBorder="1" applyAlignment="1" applyProtection="1">
      <alignment horizontal="center" vertical="center" wrapText="1"/>
      <protection locked="0"/>
    </xf>
    <xf numFmtId="4" fontId="13" fillId="3" borderId="22" xfId="0" applyNumberFormat="1" applyFont="1" applyFill="1" applyBorder="1" applyAlignment="1" applyProtection="1">
      <alignment horizontal="center" vertical="center"/>
      <protection locked="0"/>
    </xf>
    <xf numFmtId="4" fontId="13" fillId="3" borderId="13" xfId="0" applyNumberFormat="1" applyFont="1" applyFill="1" applyBorder="1" applyAlignment="1" applyProtection="1">
      <alignment horizontal="center" vertical="center"/>
      <protection locked="0"/>
    </xf>
    <xf numFmtId="164" fontId="5" fillId="4" borderId="41" xfId="0" applyNumberFormat="1" applyFont="1" applyFill="1" applyBorder="1" applyAlignment="1" applyProtection="1">
      <alignment horizontal="center" vertical="center" wrapText="1"/>
    </xf>
    <xf numFmtId="164" fontId="5" fillId="4" borderId="5" xfId="0" applyNumberFormat="1" applyFont="1" applyFill="1" applyBorder="1" applyAlignment="1" applyProtection="1">
      <alignment horizontal="center" vertical="center" wrapText="1"/>
    </xf>
    <xf numFmtId="164" fontId="5" fillId="4" borderId="42" xfId="0" applyNumberFormat="1" applyFont="1" applyFill="1" applyBorder="1" applyAlignment="1" applyProtection="1">
      <alignment horizontal="center" vertical="center" wrapText="1"/>
    </xf>
    <xf numFmtId="0" fontId="17" fillId="0" borderId="0" xfId="0" applyFont="1" applyAlignment="1">
      <alignment horizontal="left" vertical="center"/>
    </xf>
    <xf numFmtId="0" fontId="13" fillId="3" borderId="11"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2" fillId="0" borderId="9" xfId="0" applyFont="1" applyBorder="1" applyAlignment="1">
      <alignment vertical="center"/>
    </xf>
    <xf numFmtId="0" fontId="24" fillId="0" borderId="0" xfId="2" applyFont="1" applyBorder="1" applyAlignment="1" applyProtection="1">
      <alignment vertical="center"/>
    </xf>
    <xf numFmtId="0" fontId="24" fillId="0" borderId="6" xfId="2" applyFont="1" applyBorder="1" applyAlignment="1" applyProtection="1">
      <alignment vertical="center"/>
    </xf>
    <xf numFmtId="0" fontId="2" fillId="3" borderId="14" xfId="1" applyFont="1" applyFill="1" applyBorder="1" applyAlignment="1" applyProtection="1">
      <alignment horizontal="center" vertical="center" wrapText="1"/>
      <protection locked="0"/>
    </xf>
    <xf numFmtId="164" fontId="3" fillId="5" borderId="14" xfId="0" applyNumberFormat="1" applyFont="1" applyFill="1" applyBorder="1" applyAlignment="1">
      <alignment horizontal="center" vertical="center" wrapText="1"/>
    </xf>
    <xf numFmtId="164" fontId="3" fillId="5" borderId="11" xfId="0" applyNumberFormat="1" applyFont="1" applyFill="1" applyBorder="1" applyAlignment="1">
      <alignment horizontal="center" vertical="center" wrapText="1"/>
    </xf>
    <xf numFmtId="164" fontId="3" fillId="5" borderId="13" xfId="0" applyNumberFormat="1" applyFont="1" applyFill="1" applyBorder="1" applyAlignment="1">
      <alignment horizontal="center" vertical="center" wrapText="1"/>
    </xf>
    <xf numFmtId="0" fontId="0" fillId="0" borderId="7" xfId="0" applyBorder="1"/>
    <xf numFmtId="0" fontId="0" fillId="0" borderId="8" xfId="0" applyBorder="1"/>
    <xf numFmtId="0" fontId="24" fillId="0" borderId="9" xfId="2" applyFont="1" applyBorder="1" applyAlignment="1" applyProtection="1">
      <alignment vertical="center"/>
    </xf>
    <xf numFmtId="0" fontId="26" fillId="0" borderId="6" xfId="0" applyFont="1" applyBorder="1"/>
    <xf numFmtId="0" fontId="26" fillId="0" borderId="0" xfId="0" applyFont="1" applyBorder="1"/>
    <xf numFmtId="0" fontId="17" fillId="0" borderId="0" xfId="1" applyFont="1" applyFill="1" applyBorder="1" applyAlignment="1" applyProtection="1">
      <alignment vertical="center"/>
    </xf>
    <xf numFmtId="0" fontId="13" fillId="0" borderId="0" xfId="1" applyFont="1" applyFill="1" applyBorder="1" applyAlignment="1" applyProtection="1">
      <alignment horizontal="left" vertical="center"/>
    </xf>
    <xf numFmtId="0" fontId="13" fillId="0" borderId="0" xfId="1" applyNumberFormat="1" applyFont="1" applyFill="1" applyBorder="1" applyAlignment="1" applyProtection="1">
      <alignment vertical="center"/>
    </xf>
    <xf numFmtId="0" fontId="17" fillId="0" borderId="0" xfId="0" applyFont="1" applyFill="1" applyAlignment="1" applyProtection="1">
      <alignment vertical="center"/>
    </xf>
    <xf numFmtId="0" fontId="22" fillId="0" borderId="0" xfId="0" applyFont="1" applyAlignment="1">
      <alignment horizontal="left" vertical="center"/>
    </xf>
    <xf numFmtId="0" fontId="16" fillId="0" borderId="0" xfId="0" applyFont="1" applyAlignment="1">
      <alignment horizontal="left" vertical="center" wrapText="1"/>
    </xf>
    <xf numFmtId="0" fontId="24" fillId="0" borderId="0" xfId="2" applyFont="1" applyBorder="1" applyAlignment="1" applyProtection="1">
      <alignment horizontal="left" vertical="center"/>
    </xf>
    <xf numFmtId="0" fontId="24" fillId="0" borderId="31" xfId="2" applyFont="1" applyBorder="1" applyAlignment="1" applyProtection="1">
      <alignment horizontal="left" vertical="center"/>
    </xf>
    <xf numFmtId="0" fontId="2" fillId="0" borderId="0" xfId="0" applyFont="1" applyAlignment="1">
      <alignment vertical="center"/>
    </xf>
    <xf numFmtId="14" fontId="2" fillId="0" borderId="9" xfId="0" applyNumberFormat="1" applyFont="1" applyBorder="1" applyAlignment="1">
      <alignment horizontal="left" vertical="center"/>
    </xf>
    <xf numFmtId="0" fontId="2" fillId="0" borderId="0" xfId="0" applyFont="1" applyAlignment="1">
      <alignment horizontal="left" vertical="center" wrapText="1"/>
    </xf>
    <xf numFmtId="0" fontId="24" fillId="0" borderId="7" xfId="2" applyFont="1" applyBorder="1" applyAlignment="1" applyProtection="1">
      <alignment vertical="center"/>
    </xf>
    <xf numFmtId="0" fontId="17" fillId="0" borderId="9" xfId="0" applyFont="1" applyBorder="1" applyAlignment="1">
      <alignment horizontal="left" vertical="center"/>
    </xf>
    <xf numFmtId="0" fontId="22" fillId="0" borderId="0" xfId="0" applyFont="1" applyBorder="1" applyAlignment="1">
      <alignment horizontal="left" vertical="center"/>
    </xf>
    <xf numFmtId="0" fontId="4" fillId="0" borderId="0" xfId="0" applyFont="1" applyBorder="1" applyAlignment="1">
      <alignment horizontal="left" vertical="center" wrapText="1"/>
    </xf>
    <xf numFmtId="0" fontId="28" fillId="4" borderId="34" xfId="1" applyFont="1" applyFill="1" applyBorder="1" applyAlignment="1">
      <alignment horizontal="center" vertical="center" wrapText="1"/>
    </xf>
    <xf numFmtId="0" fontId="28" fillId="4" borderId="34" xfId="1" applyFont="1" applyFill="1" applyBorder="1" applyAlignment="1" applyProtection="1">
      <alignment horizontal="center" vertical="center" wrapText="1"/>
    </xf>
    <xf numFmtId="0" fontId="2" fillId="0" borderId="9" xfId="0" applyFont="1" applyBorder="1" applyAlignment="1">
      <alignment horizontal="left" vertical="center"/>
    </xf>
    <xf numFmtId="0" fontId="2" fillId="0" borderId="0" xfId="0" applyFont="1" applyBorder="1" applyAlignment="1">
      <alignment horizontal="left" vertical="center"/>
    </xf>
    <xf numFmtId="14" fontId="2" fillId="0" borderId="0" xfId="0" applyNumberFormat="1" applyFont="1" applyBorder="1" applyAlignment="1">
      <alignment horizontal="left" vertical="center"/>
    </xf>
    <xf numFmtId="0" fontId="24" fillId="0" borderId="10" xfId="2" applyFont="1" applyBorder="1" applyAlignment="1" applyProtection="1">
      <alignment horizontal="left" vertical="center"/>
    </xf>
    <xf numFmtId="0" fontId="17" fillId="0" borderId="7" xfId="0" applyFont="1" applyBorder="1" applyAlignment="1">
      <alignment horizontal="left" vertical="center"/>
    </xf>
    <xf numFmtId="0" fontId="24" fillId="0" borderId="9" xfId="2" applyFont="1" applyBorder="1" applyAlignment="1" applyProtection="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0" fillId="0" borderId="0" xfId="0" applyBorder="1" applyAlignment="1">
      <alignment horizontal="left"/>
    </xf>
    <xf numFmtId="0" fontId="2" fillId="0" borderId="7" xfId="0" applyFont="1" applyBorder="1" applyAlignment="1">
      <alignment horizontal="left" vertical="center"/>
    </xf>
    <xf numFmtId="14" fontId="2" fillId="0" borderId="7" xfId="0" applyNumberFormat="1" applyFont="1" applyBorder="1" applyAlignment="1">
      <alignment horizontal="left" vertical="center"/>
    </xf>
    <xf numFmtId="0" fontId="0" fillId="0" borderId="6" xfId="0" applyBorder="1" applyAlignment="1">
      <alignment horizontal="left"/>
    </xf>
    <xf numFmtId="0" fontId="17" fillId="0" borderId="8" xfId="0" applyFont="1" applyBorder="1" applyAlignment="1">
      <alignment horizontal="left" vertical="center"/>
    </xf>
    <xf numFmtId="0" fontId="30" fillId="0" borderId="0" xfId="5" applyFont="1" applyAlignment="1">
      <alignment vertical="center"/>
    </xf>
    <xf numFmtId="0" fontId="28" fillId="0" borderId="0" xfId="5" applyFont="1" applyAlignment="1">
      <alignment vertical="center"/>
    </xf>
    <xf numFmtId="0" fontId="31" fillId="0" borderId="0" xfId="0" applyFont="1" applyAlignment="1">
      <alignment vertical="center"/>
    </xf>
    <xf numFmtId="0" fontId="28" fillId="0" borderId="0" xfId="5" applyFont="1" applyAlignment="1">
      <alignment horizontal="left" vertical="center"/>
    </xf>
    <xf numFmtId="0" fontId="27" fillId="2" borderId="1" xfId="5" applyFont="1" applyFill="1" applyBorder="1" applyAlignment="1">
      <alignment horizontal="center" vertical="center" wrapText="1"/>
    </xf>
    <xf numFmtId="0" fontId="27" fillId="2" borderId="17" xfId="5" applyFont="1" applyFill="1" applyBorder="1" applyAlignment="1">
      <alignment horizontal="center" vertical="center" wrapText="1"/>
    </xf>
    <xf numFmtId="0" fontId="27" fillId="2" borderId="14" xfId="5" applyFont="1" applyFill="1" applyBorder="1" applyAlignment="1">
      <alignment horizontal="center" vertical="center" wrapText="1"/>
    </xf>
    <xf numFmtId="0" fontId="27" fillId="6" borderId="1" xfId="0" applyFont="1" applyFill="1" applyBorder="1" applyAlignment="1">
      <alignment horizontal="center" vertical="center" wrapText="1"/>
    </xf>
    <xf numFmtId="4" fontId="27" fillId="6" borderId="17" xfId="0" applyNumberFormat="1" applyFont="1" applyFill="1" applyBorder="1" applyAlignment="1">
      <alignment horizontal="center" vertical="center" wrapText="1"/>
    </xf>
    <xf numFmtId="164" fontId="27" fillId="6" borderId="17" xfId="0" applyNumberFormat="1" applyFont="1" applyFill="1" applyBorder="1" applyAlignment="1">
      <alignment horizontal="center" vertical="center" wrapText="1"/>
    </xf>
    <xf numFmtId="164" fontId="27" fillId="6" borderId="14" xfId="0" applyNumberFormat="1" applyFont="1" applyFill="1" applyBorder="1" applyAlignment="1">
      <alignment horizontal="center" vertical="center" wrapText="1"/>
    </xf>
    <xf numFmtId="0" fontId="27" fillId="6" borderId="2" xfId="0" applyFont="1" applyFill="1" applyBorder="1" applyAlignment="1">
      <alignment horizontal="center" vertical="center" wrapText="1"/>
    </xf>
    <xf numFmtId="4" fontId="27" fillId="6" borderId="3" xfId="0" applyNumberFormat="1" applyFont="1" applyFill="1" applyBorder="1" applyAlignment="1">
      <alignment horizontal="center" vertical="center" wrapText="1"/>
    </xf>
    <xf numFmtId="164" fontId="27" fillId="6" borderId="3" xfId="0" applyNumberFormat="1" applyFont="1" applyFill="1" applyBorder="1" applyAlignment="1">
      <alignment horizontal="center" vertical="center" wrapText="1"/>
    </xf>
    <xf numFmtId="164" fontId="27" fillId="6" borderId="11" xfId="0" applyNumberFormat="1" applyFont="1" applyFill="1" applyBorder="1" applyAlignment="1">
      <alignment horizontal="center" vertical="center" wrapText="1"/>
    </xf>
    <xf numFmtId="0" fontId="27" fillId="6" borderId="12" xfId="0" applyFont="1" applyFill="1" applyBorder="1" applyAlignment="1">
      <alignment horizontal="center" vertical="center" wrapText="1"/>
    </xf>
    <xf numFmtId="4" fontId="27" fillId="6" borderId="22" xfId="0" applyNumberFormat="1" applyFont="1" applyFill="1" applyBorder="1" applyAlignment="1">
      <alignment horizontal="center" vertical="center" wrapText="1"/>
    </xf>
    <xf numFmtId="164" fontId="27" fillId="6" borderId="22" xfId="0" applyNumberFormat="1" applyFont="1" applyFill="1" applyBorder="1" applyAlignment="1">
      <alignment horizontal="center" vertical="center" wrapText="1"/>
    </xf>
    <xf numFmtId="164" fontId="27" fillId="6" borderId="13" xfId="0" applyNumberFormat="1" applyFont="1" applyFill="1" applyBorder="1" applyAlignment="1">
      <alignment horizontal="center" vertical="center" wrapText="1"/>
    </xf>
    <xf numFmtId="0" fontId="2" fillId="0" borderId="0" xfId="1" applyFont="1" applyAlignment="1">
      <alignment vertical="center"/>
    </xf>
    <xf numFmtId="0" fontId="2" fillId="0" borderId="0" xfId="1" applyFont="1" applyAlignment="1">
      <alignment horizontal="left" vertical="center"/>
    </xf>
    <xf numFmtId="0" fontId="12" fillId="0" borderId="0" xfId="1" applyFont="1" applyAlignment="1">
      <alignment vertical="center" wrapText="1"/>
    </xf>
    <xf numFmtId="4" fontId="13" fillId="3" borderId="3" xfId="1" applyNumberFormat="1" applyFont="1" applyFill="1" applyBorder="1" applyAlignment="1" applyProtection="1">
      <alignment horizontal="center" vertical="center" wrapText="1"/>
      <protection locked="0"/>
    </xf>
    <xf numFmtId="4" fontId="13" fillId="3" borderId="1" xfId="1" applyNumberFormat="1" applyFont="1" applyFill="1" applyBorder="1" applyAlignment="1" applyProtection="1">
      <alignment horizontal="center" vertical="center" wrapText="1"/>
      <protection locked="0"/>
    </xf>
    <xf numFmtId="4" fontId="13" fillId="3" borderId="17" xfId="1" applyNumberFormat="1" applyFont="1" applyFill="1" applyBorder="1" applyAlignment="1" applyProtection="1">
      <alignment horizontal="center" vertical="center" wrapText="1"/>
      <protection locked="0"/>
    </xf>
    <xf numFmtId="4" fontId="13" fillId="3" borderId="14" xfId="1" applyNumberFormat="1" applyFont="1" applyFill="1" applyBorder="1" applyAlignment="1" applyProtection="1">
      <alignment horizontal="center" vertical="center" wrapText="1"/>
      <protection locked="0"/>
    </xf>
    <xf numFmtId="4" fontId="13" fillId="3" borderId="2" xfId="1" applyNumberFormat="1" applyFont="1" applyFill="1" applyBorder="1" applyAlignment="1" applyProtection="1">
      <alignment horizontal="center" vertical="center" wrapText="1"/>
      <protection locked="0"/>
    </xf>
    <xf numFmtId="4" fontId="13" fillId="3" borderId="11" xfId="1" applyNumberFormat="1" applyFont="1" applyFill="1" applyBorder="1" applyAlignment="1" applyProtection="1">
      <alignment horizontal="center" vertical="center" wrapText="1"/>
      <protection locked="0"/>
    </xf>
    <xf numFmtId="4" fontId="13" fillId="3" borderId="13" xfId="1" applyNumberFormat="1" applyFont="1" applyFill="1" applyBorder="1" applyAlignment="1" applyProtection="1">
      <alignment horizontal="center" vertical="center" wrapText="1"/>
      <protection locked="0"/>
    </xf>
    <xf numFmtId="0" fontId="30" fillId="0" borderId="0" xfId="1" applyFont="1" applyAlignment="1">
      <alignment vertical="center"/>
    </xf>
    <xf numFmtId="0" fontId="28" fillId="0" borderId="0" xfId="1" applyFont="1" applyAlignment="1">
      <alignment vertical="center"/>
    </xf>
    <xf numFmtId="0" fontId="27" fillId="0" borderId="0" xfId="1" applyFont="1" applyAlignment="1">
      <alignment vertical="center"/>
    </xf>
    <xf numFmtId="0" fontId="27" fillId="2" borderId="39"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27" fillId="2" borderId="21" xfId="1" applyFont="1" applyFill="1" applyBorder="1" applyAlignment="1">
      <alignment horizontal="center" vertical="center" wrapText="1"/>
    </xf>
    <xf numFmtId="0" fontId="24" fillId="0" borderId="0" xfId="2" applyFont="1" applyAlignment="1" applyProtection="1">
      <alignment vertical="center"/>
    </xf>
    <xf numFmtId="0" fontId="24" fillId="0" borderId="0" xfId="2" applyFont="1" applyAlignment="1" applyProtection="1">
      <alignment horizontal="left" vertical="center"/>
    </xf>
    <xf numFmtId="0" fontId="5" fillId="3" borderId="45" xfId="1" applyFont="1" applyFill="1" applyBorder="1" applyAlignment="1" applyProtection="1">
      <alignment horizontal="center" vertical="center" wrapText="1"/>
      <protection locked="0"/>
    </xf>
    <xf numFmtId="0" fontId="5" fillId="3" borderId="32" xfId="1" applyFont="1" applyFill="1" applyBorder="1" applyAlignment="1" applyProtection="1">
      <alignment horizontal="center" vertical="center" wrapText="1"/>
      <protection locked="0"/>
    </xf>
    <xf numFmtId="0" fontId="5" fillId="3" borderId="46" xfId="1" applyFont="1" applyFill="1" applyBorder="1" applyAlignment="1" applyProtection="1">
      <alignment horizontal="center" vertical="center" wrapText="1"/>
      <protection locked="0"/>
    </xf>
    <xf numFmtId="0" fontId="27" fillId="2" borderId="45" xfId="1" applyFont="1" applyFill="1" applyBorder="1" applyAlignment="1" applyProtection="1">
      <alignment horizontal="center" vertical="center" wrapText="1"/>
    </xf>
    <xf numFmtId="0" fontId="2" fillId="2" borderId="44" xfId="1" applyFont="1" applyFill="1" applyBorder="1" applyAlignment="1" applyProtection="1">
      <alignment horizontal="center" vertical="center" wrapText="1"/>
    </xf>
    <xf numFmtId="0" fontId="6" fillId="0" borderId="0" xfId="0" applyFont="1" applyAlignment="1">
      <alignment horizontal="left" vertical="center" wrapText="1"/>
    </xf>
    <xf numFmtId="0" fontId="16" fillId="5" borderId="38"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6" fillId="5" borderId="43" xfId="0" applyFont="1" applyFill="1" applyBorder="1" applyAlignment="1">
      <alignment horizontal="center" vertical="center" wrapText="1"/>
    </xf>
    <xf numFmtId="0" fontId="16" fillId="2" borderId="15" xfId="1" applyFont="1" applyFill="1" applyBorder="1" applyAlignment="1" applyProtection="1">
      <alignment horizontal="center" vertical="center" wrapText="1"/>
    </xf>
    <xf numFmtId="0" fontId="16" fillId="2" borderId="24" xfId="1" applyFont="1" applyFill="1" applyBorder="1" applyAlignment="1" applyProtection="1">
      <alignment horizontal="center" vertical="center" wrapText="1"/>
    </xf>
    <xf numFmtId="0" fontId="16" fillId="2" borderId="25" xfId="1" applyFont="1" applyFill="1" applyBorder="1" applyAlignment="1" applyProtection="1">
      <alignment horizontal="center" vertical="center" wrapText="1"/>
    </xf>
    <xf numFmtId="0" fontId="16" fillId="4" borderId="12"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16" fillId="2" borderId="23"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16" fillId="5" borderId="4"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2" fillId="2" borderId="18" xfId="1" applyFont="1" applyFill="1" applyBorder="1" applyAlignment="1" applyProtection="1">
      <alignment horizontal="center" vertical="center" wrapText="1"/>
    </xf>
    <xf numFmtId="0" fontId="12" fillId="2" borderId="37" xfId="1" applyFont="1" applyFill="1" applyBorder="1" applyAlignment="1" applyProtection="1">
      <alignment horizontal="center" vertical="center" wrapText="1"/>
    </xf>
    <xf numFmtId="0" fontId="12" fillId="2" borderId="33" xfId="1" applyFont="1" applyFill="1" applyBorder="1" applyAlignment="1" applyProtection="1">
      <alignment horizontal="center" vertical="center" wrapText="1"/>
    </xf>
    <xf numFmtId="0" fontId="2" fillId="0" borderId="5"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22" fillId="0" borderId="0" xfId="0" applyFont="1" applyAlignment="1">
      <alignment horizontal="left" vertical="center"/>
    </xf>
    <xf numFmtId="0" fontId="22" fillId="0" borderId="6" xfId="0" applyFont="1" applyBorder="1" applyAlignment="1">
      <alignment horizontal="left" vertical="center"/>
    </xf>
    <xf numFmtId="0" fontId="16" fillId="4" borderId="1" xfId="0" applyFont="1" applyFill="1" applyBorder="1" applyAlignment="1">
      <alignment horizontal="left" vertical="center" wrapText="1"/>
    </xf>
    <xf numFmtId="0" fontId="16" fillId="4" borderId="17"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3" xfId="0" applyFont="1" applyFill="1" applyBorder="1" applyAlignment="1">
      <alignment horizontal="left" vertical="center"/>
    </xf>
    <xf numFmtId="0" fontId="16" fillId="0" borderId="0" xfId="0" applyFont="1" applyAlignment="1">
      <alignment horizontal="left" vertical="center" wrapText="1"/>
    </xf>
    <xf numFmtId="0" fontId="24" fillId="0" borderId="31" xfId="2" applyFont="1" applyBorder="1" applyAlignment="1" applyProtection="1">
      <alignment horizontal="left" vertical="center"/>
    </xf>
    <xf numFmtId="0" fontId="12" fillId="0" borderId="0" xfId="1" applyFont="1" applyBorder="1" applyAlignment="1" applyProtection="1">
      <alignment horizontal="left" vertical="center" wrapText="1"/>
    </xf>
    <xf numFmtId="0" fontId="12" fillId="0" borderId="16" xfId="1" applyFont="1" applyBorder="1" applyAlignment="1" applyProtection="1">
      <alignment horizontal="left" vertical="center" wrapText="1"/>
    </xf>
    <xf numFmtId="0" fontId="16" fillId="4" borderId="3" xfId="0" applyFont="1" applyFill="1" applyBorder="1" applyAlignment="1">
      <alignment horizontal="center" vertical="center" wrapText="1"/>
    </xf>
    <xf numFmtId="0" fontId="16" fillId="4" borderId="3" xfId="1" applyFont="1" applyFill="1" applyBorder="1" applyAlignment="1">
      <alignment horizontal="center" vertical="center" wrapText="1"/>
    </xf>
    <xf numFmtId="0" fontId="28" fillId="2" borderId="4" xfId="1" applyFont="1" applyFill="1" applyBorder="1" applyAlignment="1" applyProtection="1">
      <alignment horizontal="center" vertical="center" wrapText="1"/>
    </xf>
    <xf numFmtId="0" fontId="28" fillId="2" borderId="36" xfId="1" applyFont="1" applyFill="1" applyBorder="1" applyAlignment="1" applyProtection="1">
      <alignment horizontal="center" vertical="center" wrapText="1"/>
    </xf>
    <xf numFmtId="0" fontId="28" fillId="2" borderId="34" xfId="1" applyFont="1" applyFill="1" applyBorder="1" applyAlignment="1" applyProtection="1">
      <alignment horizontal="center" vertical="center" wrapText="1"/>
    </xf>
    <xf numFmtId="0" fontId="28" fillId="4" borderId="4" xfId="0" applyFont="1" applyFill="1" applyBorder="1" applyAlignment="1">
      <alignment horizontal="center" vertical="center" wrapText="1"/>
    </xf>
    <xf numFmtId="0" fontId="28" fillId="4" borderId="36" xfId="0" applyFont="1" applyFill="1" applyBorder="1" applyAlignment="1">
      <alignment horizontal="center" vertical="center" wrapText="1"/>
    </xf>
    <xf numFmtId="0" fontId="28" fillId="4" borderId="34" xfId="0" applyFont="1" applyFill="1" applyBorder="1" applyAlignment="1">
      <alignment horizontal="center" vertical="center" wrapText="1"/>
    </xf>
    <xf numFmtId="0" fontId="12" fillId="2" borderId="2"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6" fillId="2" borderId="3" xfId="1" applyFont="1" applyFill="1" applyBorder="1" applyAlignment="1" applyProtection="1">
      <alignment horizontal="center" vertical="center" wrapText="1"/>
    </xf>
    <xf numFmtId="0" fontId="16" fillId="2" borderId="22" xfId="1" applyFont="1" applyFill="1" applyBorder="1" applyAlignment="1" applyProtection="1">
      <alignment horizontal="center" vertical="center" wrapText="1"/>
    </xf>
    <xf numFmtId="0" fontId="16" fillId="4" borderId="19"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29" xfId="0" applyFont="1" applyFill="1" applyBorder="1" applyAlignment="1">
      <alignment horizontal="center" vertical="center"/>
    </xf>
    <xf numFmtId="0" fontId="16" fillId="2" borderId="4" xfId="1" applyFont="1" applyFill="1" applyBorder="1" applyAlignment="1" applyProtection="1">
      <alignment horizontal="center" vertical="center" wrapText="1"/>
    </xf>
    <xf numFmtId="0" fontId="16" fillId="2" borderId="36" xfId="1" applyFont="1" applyFill="1" applyBorder="1" applyAlignment="1" applyProtection="1">
      <alignment horizontal="center" vertical="center" wrapText="1"/>
    </xf>
    <xf numFmtId="0" fontId="16" fillId="2" borderId="11"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15" xfId="1" applyFont="1" applyFill="1" applyBorder="1" applyAlignment="1" applyProtection="1">
      <alignment horizontal="center" vertical="center"/>
    </xf>
    <xf numFmtId="0" fontId="16" fillId="2" borderId="24" xfId="1" applyFont="1" applyFill="1" applyBorder="1" applyAlignment="1" applyProtection="1">
      <alignment horizontal="center" vertical="center"/>
    </xf>
    <xf numFmtId="0" fontId="16" fillId="2" borderId="25" xfId="1" applyFont="1" applyFill="1" applyBorder="1" applyAlignment="1" applyProtection="1">
      <alignment horizontal="center" vertical="center"/>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6" fillId="4" borderId="5" xfId="0" applyFont="1" applyFill="1" applyBorder="1" applyAlignment="1">
      <alignment horizontal="left" vertical="center"/>
    </xf>
    <xf numFmtId="0" fontId="16" fillId="4" borderId="31" xfId="0" applyFont="1" applyFill="1" applyBorder="1" applyAlignment="1">
      <alignment horizontal="left" vertical="center"/>
    </xf>
    <xf numFmtId="0" fontId="16" fillId="4" borderId="32" xfId="0" applyFont="1" applyFill="1" applyBorder="1" applyAlignment="1">
      <alignment horizontal="left" vertical="center"/>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8" fillId="4" borderId="3" xfId="0" applyFont="1" applyFill="1" applyBorder="1" applyAlignment="1">
      <alignment horizontal="center" vertical="center" wrapText="1"/>
    </xf>
    <xf numFmtId="0" fontId="28" fillId="4" borderId="4" xfId="0" applyFont="1" applyFill="1" applyBorder="1" applyAlignment="1">
      <alignment horizontal="center" vertical="center"/>
    </xf>
    <xf numFmtId="0" fontId="28" fillId="4" borderId="2" xfId="5" applyFont="1" applyFill="1" applyBorder="1" applyAlignment="1">
      <alignment horizontal="center" vertical="center" wrapText="1"/>
    </xf>
    <xf numFmtId="0" fontId="28" fillId="4" borderId="18" xfId="5" applyFont="1" applyFill="1" applyBorder="1" applyAlignment="1">
      <alignment horizontal="center" vertical="center" wrapText="1"/>
    </xf>
    <xf numFmtId="0" fontId="28" fillId="4" borderId="15" xfId="5" applyFont="1" applyFill="1" applyBorder="1" applyAlignment="1">
      <alignment horizontal="center" vertical="center" wrapText="1"/>
    </xf>
    <xf numFmtId="0" fontId="28" fillId="4" borderId="24" xfId="5" applyFont="1" applyFill="1" applyBorder="1" applyAlignment="1">
      <alignment horizontal="center" vertical="center" wrapText="1"/>
    </xf>
    <xf numFmtId="0" fontId="28" fillId="4" borderId="25" xfId="5"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19" xfId="0" applyFont="1" applyFill="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28" fillId="2" borderId="15" xfId="1" applyFont="1" applyFill="1" applyBorder="1" applyAlignment="1">
      <alignment horizontal="center" vertical="center" wrapText="1"/>
    </xf>
    <xf numFmtId="0" fontId="28" fillId="2" borderId="24" xfId="1" applyFont="1" applyFill="1" applyBorder="1" applyAlignment="1">
      <alignment horizontal="center" vertical="center" wrapText="1"/>
    </xf>
    <xf numFmtId="0" fontId="28" fillId="2" borderId="25" xfId="1" applyFont="1" applyFill="1" applyBorder="1" applyAlignment="1">
      <alignment horizontal="center" vertical="center" wrapText="1"/>
    </xf>
    <xf numFmtId="0" fontId="28" fillId="0" borderId="16" xfId="1" applyFont="1" applyBorder="1" applyAlignment="1">
      <alignment horizontal="left" vertical="center" wrapText="1"/>
    </xf>
    <xf numFmtId="0" fontId="16" fillId="2" borderId="19"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0" fontId="16" fillId="2" borderId="29" xfId="1" applyFont="1" applyFill="1" applyBorder="1" applyAlignment="1" applyProtection="1">
      <alignment horizontal="center" vertical="center" wrapText="1"/>
    </xf>
    <xf numFmtId="0" fontId="28" fillId="2" borderId="2"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11"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3"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2" fillId="0" borderId="0" xfId="0" applyFont="1" applyAlignment="1">
      <alignment horizontal="right" vertical="center"/>
    </xf>
  </cellXfs>
  <cellStyles count="6">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Normal 3 2" xfId="5" xr:uid="{98E9FA08-1A11-4B8A-9539-6CB3EEDD883A}"/>
  </cellStyles>
  <dxfs count="17">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s>
  <tableStyles count="0" defaultTableStyle="TableStyleMedium2" defaultPivotStyle="PivotStyleLight16"/>
  <colors>
    <mruColors>
      <color rgb="FF0563C1"/>
      <color rgb="FFBFBFB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FC%20Importer%20Quarterly%20Report_2024%20ICR_7.12.2022.xlsx?9D97A6D2" TargetMode="External"/><Relationship Id="rId1" Type="http://schemas.openxmlformats.org/officeDocument/2006/relationships/externalLinkPath" Target="file:///\\9D97A6D2\HFC%20Importer%20Quarterly%20Report_2024%20ICR_7.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Information"/>
      <sheetName val="Shipments and Sales"/>
      <sheetName val="Import Summary"/>
      <sheetName val="End-of-Year Inventory"/>
      <sheetName val="Lists"/>
    </sheetNames>
    <sheetDataSet>
      <sheetData sheetId="0"/>
      <sheetData sheetId="1" refreshError="1"/>
      <sheetData sheetId="2" refreshError="1"/>
      <sheetData sheetId="3" refreshError="1"/>
      <sheetData sheetId="4">
        <row r="2">
          <cell r="O2" t="str">
            <v>Addison Airport, Texas - 5584</v>
          </cell>
          <cell r="Q2" t="str">
            <v>Afghanistan</v>
          </cell>
        </row>
        <row r="3">
          <cell r="O3" t="str">
            <v>Aguadilla, Puerto Rico - 4901</v>
          </cell>
          <cell r="Q3" t="str">
            <v>Albania</v>
          </cell>
        </row>
        <row r="4">
          <cell r="O4" t="str">
            <v>Albany, New York - 1002</v>
          </cell>
          <cell r="Q4" t="str">
            <v>Algeria</v>
          </cell>
        </row>
        <row r="5">
          <cell r="O5" t="str">
            <v>Albuquerque, New Mexico - 2407</v>
          </cell>
          <cell r="Q5" t="str">
            <v>Andorra</v>
          </cell>
        </row>
        <row r="6">
          <cell r="O6" t="str">
            <v>Alcan, Alaska - 3104</v>
          </cell>
          <cell r="Q6" t="str">
            <v>Angola</v>
          </cell>
        </row>
        <row r="7">
          <cell r="O7" t="str">
            <v>Alexandria Bay, New York - 0708</v>
          </cell>
          <cell r="Q7" t="str">
            <v>Antigua and Barbuda</v>
          </cell>
        </row>
        <row r="8">
          <cell r="O8" t="str">
            <v>Alliance Airport, Texas - 5583</v>
          </cell>
          <cell r="Q8" t="str">
            <v>Argentina</v>
          </cell>
        </row>
        <row r="9">
          <cell r="O9" t="str">
            <v>Amarillo, Texas - 5502</v>
          </cell>
          <cell r="Q9" t="str">
            <v>Armenia</v>
          </cell>
        </row>
        <row r="10">
          <cell r="O10" t="str">
            <v>Ambrose, North Dakota - 3410</v>
          </cell>
          <cell r="Q10" t="str">
            <v>Australia</v>
          </cell>
        </row>
        <row r="11">
          <cell r="O11" t="str">
            <v>Anacortes - 3010</v>
          </cell>
          <cell r="Q11" t="str">
            <v>Austria</v>
          </cell>
        </row>
        <row r="12">
          <cell r="O12" t="str">
            <v>Anchorage, Alaska - 3126</v>
          </cell>
          <cell r="Q12" t="str">
            <v>Azerbaijan</v>
          </cell>
        </row>
        <row r="13">
          <cell r="O13" t="str">
            <v>Andrade - Class A, California - 2502</v>
          </cell>
          <cell r="Q13" t="str">
            <v>Bahamas</v>
          </cell>
        </row>
        <row r="14">
          <cell r="O14" t="str">
            <v>Antler, North Dakota - 3413</v>
          </cell>
          <cell r="Q14" t="str">
            <v>Bahrain</v>
          </cell>
        </row>
        <row r="15">
          <cell r="O15" t="str">
            <v>Appleton International Airport, Wisconsin - 3781</v>
          </cell>
          <cell r="Q15" t="str">
            <v>Bangladesh</v>
          </cell>
        </row>
        <row r="16">
          <cell r="O16" t="str">
            <v>Area Port of Jacksonville, Florida - 1803</v>
          </cell>
          <cell r="Q16" t="str">
            <v>Barbados</v>
          </cell>
        </row>
        <row r="17">
          <cell r="O17" t="str">
            <v>Area Port of Sweetgrass, Montana - 3310</v>
          </cell>
          <cell r="Q17" t="str">
            <v>Belarus</v>
          </cell>
        </row>
        <row r="18">
          <cell r="O18" t="str">
            <v>Area Port of Tampa, Florida - 1801</v>
          </cell>
          <cell r="Q18" t="str">
            <v>Belgium</v>
          </cell>
        </row>
        <row r="19">
          <cell r="O19" t="str">
            <v>Ashtabula/Conneaut, Ohio - 4122</v>
          </cell>
          <cell r="Q19" t="str">
            <v>Belize</v>
          </cell>
        </row>
        <row r="20">
          <cell r="O20" t="str">
            <v>Astoria, Oregon - 2901</v>
          </cell>
          <cell r="Q20" t="str">
            <v>Benin</v>
          </cell>
        </row>
        <row r="21">
          <cell r="O21" t="str">
            <v>Atlanta, Georgia - 1704</v>
          </cell>
          <cell r="Q21" t="str">
            <v>Bermuda</v>
          </cell>
        </row>
        <row r="22">
          <cell r="O22" t="str">
            <v>Austin, Texas - 5506</v>
          </cell>
          <cell r="Q22" t="str">
            <v>Bhutan</v>
          </cell>
        </row>
        <row r="23">
          <cell r="O23" t="str">
            <v>Baltimore, Maryland - 1303</v>
          </cell>
          <cell r="Q23" t="str">
            <v>Bolivia</v>
          </cell>
        </row>
        <row r="24">
          <cell r="O24" t="str">
            <v>Bangor, Maine - 0102</v>
          </cell>
          <cell r="Q24" t="str">
            <v>Bosnia and Herzegovina</v>
          </cell>
        </row>
        <row r="25">
          <cell r="O25" t="str">
            <v>Bar Harbor, Maine - 0112</v>
          </cell>
          <cell r="Q25" t="str">
            <v>Botswana</v>
          </cell>
        </row>
        <row r="26">
          <cell r="D26" t="str">
            <v>New</v>
          </cell>
          <cell r="O26" t="str">
            <v>Bath, Maine - 0111</v>
          </cell>
          <cell r="Q26" t="str">
            <v>Brazil</v>
          </cell>
        </row>
        <row r="27">
          <cell r="D27" t="str">
            <v>Used</v>
          </cell>
          <cell r="O27" t="str">
            <v>Baton Rouge, Louisiana - 2004</v>
          </cell>
          <cell r="Q27" t="str">
            <v>British Virgin Islands</v>
          </cell>
        </row>
        <row r="28">
          <cell r="O28" t="str">
            <v>Battle Creek, Michigan - 3805</v>
          </cell>
          <cell r="Q28" t="str">
            <v>Brunei Darussalam</v>
          </cell>
        </row>
        <row r="29">
          <cell r="O29" t="str">
            <v>Baudette, Minnesota - 3424</v>
          </cell>
          <cell r="Q29" t="str">
            <v>Bulgaria</v>
          </cell>
        </row>
        <row r="30">
          <cell r="D30" t="str">
            <v>Application-Specific End-Uses</v>
          </cell>
          <cell r="O30" t="str">
            <v>Beecher Falls, Vermont - 0206</v>
          </cell>
          <cell r="Q30" t="str">
            <v>Burkina Faso</v>
          </cell>
        </row>
        <row r="31">
          <cell r="D31" t="str">
            <v>In-House Transformation</v>
          </cell>
          <cell r="O31" t="str">
            <v>Belfast, Maine - 0132</v>
          </cell>
          <cell r="Q31" t="str">
            <v>Burundi</v>
          </cell>
        </row>
        <row r="32">
          <cell r="D32" t="str">
            <v>Second-Party Transformation</v>
          </cell>
          <cell r="O32" t="str">
            <v>Bellingham - 3005</v>
          </cell>
          <cell r="Q32" t="str">
            <v>Cambodia</v>
          </cell>
        </row>
        <row r="33">
          <cell r="D33" t="str">
            <v>In-House Destruction</v>
          </cell>
          <cell r="O33" t="str">
            <v>Binghamton, New York - 0981</v>
          </cell>
          <cell r="Q33" t="str">
            <v>Cameroon</v>
          </cell>
        </row>
        <row r="34">
          <cell r="D34" t="str">
            <v>Second-Party Destruction</v>
          </cell>
          <cell r="O34" t="str">
            <v>Birmingham, Alabama - 1904</v>
          </cell>
          <cell r="Q34" t="str">
            <v>Canada</v>
          </cell>
        </row>
        <row r="35">
          <cell r="D35" t="str">
            <v>Other</v>
          </cell>
          <cell r="O35" t="str">
            <v>Blaine, Washington - 3004</v>
          </cell>
          <cell r="Q35" t="str">
            <v>Cabo Verde</v>
          </cell>
        </row>
        <row r="36">
          <cell r="O36" t="str">
            <v>Boise, Idaho - 2907</v>
          </cell>
          <cell r="Q36" t="str">
            <v>Central African Republic</v>
          </cell>
        </row>
        <row r="37">
          <cell r="O37" t="str">
            <v>Boston, Massachusetts - 0401</v>
          </cell>
          <cell r="Q37" t="str">
            <v>Chad</v>
          </cell>
        </row>
        <row r="38">
          <cell r="O38" t="str">
            <v>Bozeman Yellowstone User Fee Airport, Montana - 3386</v>
          </cell>
          <cell r="Q38" t="str">
            <v>Chile</v>
          </cell>
        </row>
        <row r="39">
          <cell r="O39" t="str">
            <v>Bridgeport, Connecticut - 0410</v>
          </cell>
          <cell r="Q39" t="str">
            <v>China</v>
          </cell>
        </row>
        <row r="40">
          <cell r="O40" t="str">
            <v>Bridgewater, Maine - 0127</v>
          </cell>
          <cell r="Q40" t="str">
            <v>Colombia</v>
          </cell>
        </row>
        <row r="41">
          <cell r="O41" t="str">
            <v>Brownsville, Texas - 2301</v>
          </cell>
          <cell r="Q41" t="str">
            <v>Comoros</v>
          </cell>
        </row>
        <row r="42">
          <cell r="O42" t="str">
            <v>Brunswick, Georgia - 1701</v>
          </cell>
          <cell r="Q42" t="str">
            <v>Congo (Brazzaville)</v>
          </cell>
        </row>
        <row r="43">
          <cell r="O43" t="str">
            <v>Buffalo, New York - 0901</v>
          </cell>
          <cell r="Q43" t="str">
            <v>Cook Islands</v>
          </cell>
        </row>
        <row r="44">
          <cell r="O44" t="str">
            <v>Burlington International Airport, Vermont - 0207</v>
          </cell>
          <cell r="Q44" t="str">
            <v>Costa Rica</v>
          </cell>
        </row>
        <row r="45">
          <cell r="O45" t="str">
            <v>Butte Airport, MT, Montana - 3305</v>
          </cell>
          <cell r="Q45" t="str">
            <v>Cote d'Ivoire</v>
          </cell>
        </row>
        <row r="46">
          <cell r="O46" t="str">
            <v>Calais, Maine - 0115</v>
          </cell>
          <cell r="Q46" t="str">
            <v>Croatia</v>
          </cell>
        </row>
        <row r="47">
          <cell r="O47" t="str">
            <v>Calexico East - Class A, California - 2507</v>
          </cell>
          <cell r="Q47" t="str">
            <v>Cuba</v>
          </cell>
        </row>
        <row r="48">
          <cell r="O48" t="str">
            <v>Calexico West - Class A, California - 2503</v>
          </cell>
          <cell r="Q48" t="str">
            <v>Cyprus</v>
          </cell>
        </row>
        <row r="49">
          <cell r="O49" t="str">
            <v>Cape Canaveral, Florida - 1816</v>
          </cell>
          <cell r="Q49" t="str">
            <v>Czech Republic</v>
          </cell>
        </row>
        <row r="50">
          <cell r="O50" t="str">
            <v>Cape Vincent, New York - 706</v>
          </cell>
          <cell r="Q50" t="str">
            <v>Democratic Republic of the Congo</v>
          </cell>
        </row>
        <row r="51">
          <cell r="O51" t="str">
            <v>Capital Region International Airport Lansing, Michigan - 3883</v>
          </cell>
          <cell r="Q51" t="str">
            <v>Denmark</v>
          </cell>
        </row>
        <row r="52">
          <cell r="O52" t="str">
            <v>Carbury, North Dakota - 3421</v>
          </cell>
          <cell r="Q52" t="str">
            <v>Djibouti</v>
          </cell>
        </row>
        <row r="53">
          <cell r="O53" t="str">
            <v>Centennial Airport, Colorado - 3384</v>
          </cell>
          <cell r="Q53" t="str">
            <v>Dominica</v>
          </cell>
        </row>
        <row r="54">
          <cell r="O54" t="str">
            <v>Champaign, Illinois - 3987</v>
          </cell>
          <cell r="Q54" t="str">
            <v>Dominican Republic</v>
          </cell>
        </row>
        <row r="55">
          <cell r="O55" t="str">
            <v>Champlain, New York - 0712</v>
          </cell>
          <cell r="Q55" t="str">
            <v>Ecuador</v>
          </cell>
        </row>
        <row r="56">
          <cell r="O56" t="str">
            <v>Charleston, South Carolina - 1601</v>
          </cell>
          <cell r="Q56" t="str">
            <v>Egypt</v>
          </cell>
        </row>
        <row r="57">
          <cell r="O57" t="str">
            <v>Charleston, West Virginia - 1409</v>
          </cell>
          <cell r="Q57" t="str">
            <v>El Salvador</v>
          </cell>
        </row>
        <row r="58">
          <cell r="O58" t="str">
            <v>Charlotte Amalie (Area Port of St. Thomas), Virgin Islands - 5101</v>
          </cell>
          <cell r="Q58" t="str">
            <v>Equatorial Guinea</v>
          </cell>
        </row>
        <row r="59">
          <cell r="O59" t="str">
            <v>Charlotte, North Carolina - 1512</v>
          </cell>
          <cell r="Q59" t="str">
            <v>Eritrea</v>
          </cell>
        </row>
        <row r="60">
          <cell r="O60" t="str">
            <v>Chattanooga, Tennessee - 2008</v>
          </cell>
          <cell r="Q60" t="str">
            <v>Estonia</v>
          </cell>
        </row>
        <row r="61">
          <cell r="O61" t="str">
            <v>Chicago, Illinois - 3901</v>
          </cell>
          <cell r="Q61" t="str">
            <v>Ethiopia</v>
          </cell>
        </row>
        <row r="62">
          <cell r="O62" t="str">
            <v>Cincinnati, OH-Erlanger, KY, Kentucky - 4102</v>
          </cell>
          <cell r="Q62" t="str">
            <v>Fiji</v>
          </cell>
        </row>
        <row r="63">
          <cell r="O63" t="str">
            <v>Cleveland, Ohio - 4101</v>
          </cell>
          <cell r="Q63" t="str">
            <v>Finland</v>
          </cell>
        </row>
        <row r="64">
          <cell r="O64" t="str">
            <v>Columbia, South Carolina - 1604</v>
          </cell>
          <cell r="Q64" t="str">
            <v>France</v>
          </cell>
        </row>
        <row r="65">
          <cell r="O65" t="str">
            <v>Columbus, New Mexico - 2406</v>
          </cell>
          <cell r="Q65" t="str">
            <v>Gabon</v>
          </cell>
        </row>
        <row r="66">
          <cell r="O66" t="str">
            <v>Columbus, Ohio - 4103</v>
          </cell>
          <cell r="Q66" t="str">
            <v>Gambia</v>
          </cell>
        </row>
        <row r="67">
          <cell r="O67" t="str">
            <v>Conroe, Texas - 5382</v>
          </cell>
          <cell r="Q67" t="str">
            <v>Georgia</v>
          </cell>
        </row>
        <row r="68">
          <cell r="O68" t="str">
            <v>Coos Bay, Oregon - 2903</v>
          </cell>
          <cell r="Q68" t="str">
            <v>Germany</v>
          </cell>
        </row>
        <row r="69">
          <cell r="O69" t="str">
            <v>Corpus Christi, Texas - 5312</v>
          </cell>
          <cell r="Q69" t="str">
            <v>Ghana</v>
          </cell>
        </row>
        <row r="70">
          <cell r="O70" t="str">
            <v>Cruz Bay (St. John), Virgin Islands - 5102</v>
          </cell>
          <cell r="Q70" t="str">
            <v>Greece</v>
          </cell>
        </row>
        <row r="71">
          <cell r="O71" t="str">
            <v>Dallas/Ft. Worth, Texas - 5501</v>
          </cell>
          <cell r="Q71" t="str">
            <v>Grenada</v>
          </cell>
        </row>
        <row r="72">
          <cell r="O72" t="str">
            <v>Dalton Cache, Alaska - 3106</v>
          </cell>
          <cell r="Q72" t="str">
            <v>Guatemala</v>
          </cell>
        </row>
        <row r="73">
          <cell r="O73" t="str">
            <v>Davenport, IA-Moline and Rock Island, IL, Illinois - 3908</v>
          </cell>
          <cell r="Q73" t="str">
            <v>Guinea</v>
          </cell>
        </row>
        <row r="74">
          <cell r="O74" t="str">
            <v>Dayton, Ohio - 4104</v>
          </cell>
          <cell r="Q74" t="str">
            <v>Guinea-Bissau</v>
          </cell>
        </row>
        <row r="75">
          <cell r="O75" t="str">
            <v>Daytona Beach International Airport (UFA), Florida - 1884</v>
          </cell>
          <cell r="Q75" t="str">
            <v>Guyana</v>
          </cell>
        </row>
        <row r="76">
          <cell r="O76" t="str">
            <v>Del Bonita, MT, Montana - 3322</v>
          </cell>
          <cell r="Q76" t="str">
            <v>Haiti</v>
          </cell>
        </row>
        <row r="77">
          <cell r="O77" t="str">
            <v>Del Rio, Texas - 2302</v>
          </cell>
          <cell r="Q77" t="str">
            <v>Holy See</v>
          </cell>
        </row>
        <row r="78">
          <cell r="O78" t="str">
            <v>Denver, Colorado - 3307</v>
          </cell>
          <cell r="Q78" t="str">
            <v>Honduras</v>
          </cell>
        </row>
        <row r="79">
          <cell r="O79" t="str">
            <v>Derby Line, Vermont - 0209</v>
          </cell>
          <cell r="Q79" t="str">
            <v>Hong Kong</v>
          </cell>
        </row>
        <row r="80">
          <cell r="O80" t="str">
            <v>Des Moines, Iowa - 3513</v>
          </cell>
          <cell r="Q80" t="str">
            <v>Hungary</v>
          </cell>
        </row>
        <row r="81">
          <cell r="O81" t="str">
            <v>Detroit Metropolitan Airport, Michigan - 3807</v>
          </cell>
          <cell r="Q81" t="str">
            <v>Iceland</v>
          </cell>
        </row>
        <row r="82">
          <cell r="O82" t="str">
            <v>Detroit, Michigan - 3801</v>
          </cell>
          <cell r="Q82" t="str">
            <v>India</v>
          </cell>
        </row>
        <row r="83">
          <cell r="O83" t="str">
            <v>Douglas, Arizona - 2601</v>
          </cell>
          <cell r="Q83" t="str">
            <v>Indonesia</v>
          </cell>
        </row>
        <row r="84">
          <cell r="O84" t="str">
            <v>Duluth, MN and Superior, WI, Minnesota - 3510</v>
          </cell>
          <cell r="Q84" t="str">
            <v>Iran</v>
          </cell>
        </row>
        <row r="85">
          <cell r="O85" t="str">
            <v>Dunseith, North Dakota - 3422</v>
          </cell>
          <cell r="Q85" t="str">
            <v>Iraq</v>
          </cell>
        </row>
        <row r="86">
          <cell r="O86" t="str">
            <v>Eagle County Regional Airport, Colorado - 3385</v>
          </cell>
          <cell r="Q86" t="str">
            <v>Ireland</v>
          </cell>
        </row>
        <row r="87">
          <cell r="O87" t="str">
            <v>Eagle Pass, Texas - 2303</v>
          </cell>
          <cell r="Q87" t="str">
            <v>Israel</v>
          </cell>
        </row>
        <row r="88">
          <cell r="O88" t="str">
            <v>Eastport, ID, Idaho - 3302</v>
          </cell>
          <cell r="Q88" t="str">
            <v>Italy</v>
          </cell>
        </row>
        <row r="89">
          <cell r="O89" t="str">
            <v>Eastport, Maine - 0103</v>
          </cell>
          <cell r="Q89" t="str">
            <v>Jamaica</v>
          </cell>
        </row>
        <row r="90">
          <cell r="O90" t="str">
            <v>El Paso, Texas - 2402</v>
          </cell>
          <cell r="Q90" t="str">
            <v>Japan</v>
          </cell>
        </row>
        <row r="91">
          <cell r="O91" t="str">
            <v>Erie, Pennsylvania - 4106</v>
          </cell>
          <cell r="Q91" t="str">
            <v>Jordan</v>
          </cell>
        </row>
        <row r="92">
          <cell r="O92" t="str">
            <v>Eureka, California - 2802</v>
          </cell>
          <cell r="Q92" t="str">
            <v>Kazakhstan</v>
          </cell>
        </row>
        <row r="93">
          <cell r="O93" t="str">
            <v>Evansville, IN, Indiana - 4116</v>
          </cell>
          <cell r="Q93" t="str">
            <v>Kenya</v>
          </cell>
        </row>
        <row r="94">
          <cell r="O94" t="str">
            <v>Fairbanks, Alaska - 3111</v>
          </cell>
          <cell r="Q94" t="str">
            <v>Kiribati</v>
          </cell>
        </row>
        <row r="95">
          <cell r="O95" t="str">
            <v>Fajardo, Puerto Rico - 4904</v>
          </cell>
          <cell r="Q95" t="str">
            <v>Kuwait</v>
          </cell>
        </row>
        <row r="96">
          <cell r="O96" t="str">
            <v>Fall River (New Bedford), Massachusetts - 0407</v>
          </cell>
          <cell r="Q96" t="str">
            <v>Kyrgyzstan</v>
          </cell>
        </row>
        <row r="97">
          <cell r="O97" t="str">
            <v>Fargo - Hector International Airport, North Dakota - 3411</v>
          </cell>
          <cell r="Q97" t="str">
            <v>Lao People's Democratic Republic</v>
          </cell>
        </row>
        <row r="98">
          <cell r="O98" t="str">
            <v>Fernandina Beach, Florida - 1805</v>
          </cell>
          <cell r="Q98" t="str">
            <v>Latvia</v>
          </cell>
        </row>
        <row r="99">
          <cell r="O99" t="str">
            <v>Fort Fairfield, Maine - 0107</v>
          </cell>
          <cell r="Q99" t="str">
            <v>Lebanon</v>
          </cell>
        </row>
        <row r="100">
          <cell r="O100" t="str">
            <v>Fort Kent, Maine - 0110</v>
          </cell>
          <cell r="Q100" t="str">
            <v>Lesotho</v>
          </cell>
        </row>
        <row r="101">
          <cell r="O101" t="str">
            <v>Fort Myers, Florida - 1822</v>
          </cell>
          <cell r="Q101" t="str">
            <v>Liberia</v>
          </cell>
        </row>
        <row r="102">
          <cell r="O102" t="str">
            <v>Fort Wayne, Indiana - 4183</v>
          </cell>
          <cell r="Q102" t="str">
            <v>Libya</v>
          </cell>
        </row>
        <row r="103">
          <cell r="O103" t="str">
            <v>Fortuna, North Dakota - 3417</v>
          </cell>
          <cell r="Q103" t="str">
            <v>Liechtenstein</v>
          </cell>
        </row>
        <row r="104">
          <cell r="O104" t="str">
            <v>Freeport, Texas - 5311</v>
          </cell>
          <cell r="Q104" t="str">
            <v>Lithuania</v>
          </cell>
        </row>
        <row r="105">
          <cell r="O105" t="str">
            <v>Fresno (2803/2882), California - 2803</v>
          </cell>
          <cell r="Q105" t="str">
            <v>Luxembourg</v>
          </cell>
        </row>
        <row r="106">
          <cell r="O106" t="str">
            <v>Friday Harbor - 3014</v>
          </cell>
          <cell r="Q106" t="str">
            <v>Madagascar</v>
          </cell>
        </row>
        <row r="107">
          <cell r="O107" t="str">
            <v>Front Royal, Virginia - 1410</v>
          </cell>
          <cell r="Q107" t="str">
            <v>Malawi</v>
          </cell>
        </row>
        <row r="108">
          <cell r="O108" t="str">
            <v>Gary, Indiana - 3905</v>
          </cell>
          <cell r="Q108" t="str">
            <v>Malaysia</v>
          </cell>
        </row>
        <row r="109">
          <cell r="O109" t="str">
            <v>Georgetown, South Carolina - 1602</v>
          </cell>
          <cell r="Q109" t="str">
            <v>Maldives</v>
          </cell>
        </row>
        <row r="110">
          <cell r="O110" t="str">
            <v>Gloucester, Massachusetts - 0404</v>
          </cell>
          <cell r="Q110" t="str">
            <v>Mali</v>
          </cell>
        </row>
        <row r="111">
          <cell r="O111" t="str">
            <v>Gramercy, Louisiana - 2010</v>
          </cell>
          <cell r="Q111" t="str">
            <v>Malta</v>
          </cell>
        </row>
        <row r="112">
          <cell r="O112" t="str">
            <v>Grand Forks - Mark Andrews International Airport, North Dakota - 3427</v>
          </cell>
          <cell r="Q112" t="str">
            <v>Marshall Islands</v>
          </cell>
        </row>
        <row r="113">
          <cell r="O113" t="str">
            <v>Grand Portage, Minnesota - 3613</v>
          </cell>
          <cell r="Q113" t="str">
            <v>Mauritania</v>
          </cell>
        </row>
        <row r="114">
          <cell r="O114" t="str">
            <v>Grand Rapids, Michigan - 3806</v>
          </cell>
          <cell r="Q114" t="str">
            <v>Mauritius</v>
          </cell>
        </row>
        <row r="115">
          <cell r="O115" t="str">
            <v>Great Falls Airport, MT, Montana - 3304</v>
          </cell>
          <cell r="Q115" t="str">
            <v>Mexico</v>
          </cell>
        </row>
        <row r="116">
          <cell r="O116" t="str">
            <v>Green Bay, Wisconsin - 3703</v>
          </cell>
          <cell r="Q116" t="str">
            <v>Micronesia</v>
          </cell>
        </row>
        <row r="117">
          <cell r="O117" t="str">
            <v>Greensboro/Winston-Salem, North Carolina - 1502</v>
          </cell>
          <cell r="Q117" t="str">
            <v>Monaco</v>
          </cell>
        </row>
        <row r="118">
          <cell r="O118" t="str">
            <v>Greenville-Spartanburg, South Carolina - 1603</v>
          </cell>
          <cell r="Q118" t="str">
            <v>Mongolia</v>
          </cell>
        </row>
        <row r="119">
          <cell r="O119" t="str">
            <v>Gulfport, Mississippi - 1902</v>
          </cell>
          <cell r="Q119" t="str">
            <v>Montenegro</v>
          </cell>
        </row>
        <row r="120">
          <cell r="O120" t="str">
            <v>Hagatna, Guam, Guam - 3207</v>
          </cell>
          <cell r="Q120" t="str">
            <v>Morocco</v>
          </cell>
        </row>
        <row r="121">
          <cell r="O121" t="str">
            <v>Hannah, North Dakota - 3408</v>
          </cell>
          <cell r="Q121" t="str">
            <v>Mozambique</v>
          </cell>
        </row>
        <row r="122">
          <cell r="O122" t="str">
            <v>Hansboro, North Dakota - 3415</v>
          </cell>
          <cell r="Q122" t="str">
            <v>Myanmar</v>
          </cell>
        </row>
        <row r="123">
          <cell r="O123" t="str">
            <v>Harlingen Airport (Valley International Airport) – 2383</v>
          </cell>
          <cell r="Q123" t="str">
            <v>Namibia</v>
          </cell>
        </row>
        <row r="124">
          <cell r="O124" t="str">
            <v>Harrisburg, Pennsylvania - 1109</v>
          </cell>
          <cell r="Q124" t="str">
            <v>Nauru</v>
          </cell>
        </row>
        <row r="125">
          <cell r="O125" t="str">
            <v>Hartford, Connecticut - 0411</v>
          </cell>
          <cell r="Q125" t="str">
            <v>Nepal</v>
          </cell>
        </row>
        <row r="126">
          <cell r="O126" t="str">
            <v>Helena Airport, Montana - 3348</v>
          </cell>
          <cell r="Q126" t="str">
            <v>Netherlands</v>
          </cell>
        </row>
        <row r="127">
          <cell r="O127" t="str">
            <v>Hidalgo, Texas - 2305</v>
          </cell>
          <cell r="Q127" t="str">
            <v>New Caledonia</v>
          </cell>
        </row>
        <row r="128">
          <cell r="O128" t="str">
            <v>Highgate Springs, Vermont - 0212</v>
          </cell>
          <cell r="Q128" t="str">
            <v>New Zealand</v>
          </cell>
        </row>
        <row r="129">
          <cell r="O129" t="str">
            <v>Hillsboro, Oregon - 2983</v>
          </cell>
          <cell r="Q129" t="str">
            <v>Nicaragua</v>
          </cell>
        </row>
        <row r="130">
          <cell r="O130" t="str">
            <v>Hilo, Hawaii - 3202</v>
          </cell>
          <cell r="Q130" t="str">
            <v>Niger</v>
          </cell>
        </row>
        <row r="131">
          <cell r="O131" t="str">
            <v>Honolulu International Airport, Hawaii - 3205</v>
          </cell>
          <cell r="Q131" t="str">
            <v>Nigeria</v>
          </cell>
        </row>
        <row r="132">
          <cell r="O132" t="str">
            <v>Honolulu, Hawaii - 3201</v>
          </cell>
          <cell r="Q132" t="str">
            <v>Niue</v>
          </cell>
        </row>
        <row r="133">
          <cell r="O133" t="str">
            <v>Houlton, Maine - 0106</v>
          </cell>
          <cell r="Q133" t="str">
            <v>North Korea (Democratic People's Republic of Korea)</v>
          </cell>
        </row>
        <row r="134">
          <cell r="O134" t="str">
            <v>Houston Airport, Texas - 5309</v>
          </cell>
          <cell r="Q134" t="str">
            <v>Norway</v>
          </cell>
        </row>
        <row r="135">
          <cell r="O135" t="str">
            <v>Houston Seaport, Texas - 5301</v>
          </cell>
          <cell r="Q135" t="str">
            <v>Oman</v>
          </cell>
        </row>
        <row r="136">
          <cell r="O136" t="str">
            <v>Huntsville, Alabama - 1910</v>
          </cell>
          <cell r="Q136" t="str">
            <v>Pakistan</v>
          </cell>
        </row>
        <row r="137">
          <cell r="O137" t="str">
            <v>Indianapolis, Indiana - 4110</v>
          </cell>
          <cell r="Q137" t="str">
            <v>Palau</v>
          </cell>
        </row>
        <row r="138">
          <cell r="O138" t="str">
            <v>International Falls, Minnesota - 3604</v>
          </cell>
          <cell r="Q138" t="str">
            <v>Palestine State</v>
          </cell>
        </row>
        <row r="139">
          <cell r="O139" t="str">
            <v>Jackman, Maine - 0104</v>
          </cell>
          <cell r="Q139" t="str">
            <v>Panama</v>
          </cell>
        </row>
        <row r="140">
          <cell r="O140" t="str">
            <v>John F. Kennedy International Airport, New York - 4701</v>
          </cell>
          <cell r="Q140" t="str">
            <v>Papua New Guinea</v>
          </cell>
        </row>
        <row r="141">
          <cell r="O141" t="str">
            <v>Jonesport (Calais), Maine - 0122</v>
          </cell>
          <cell r="Q141" t="str">
            <v>Paraguay</v>
          </cell>
        </row>
        <row r="142">
          <cell r="O142" t="str">
            <v>Juneau, Alaska - 3101</v>
          </cell>
          <cell r="Q142" t="str">
            <v>Peru</v>
          </cell>
        </row>
        <row r="143">
          <cell r="O143" t="str">
            <v>Kahului, Hawaii - 3203</v>
          </cell>
          <cell r="Q143" t="str">
            <v>Philippines</v>
          </cell>
        </row>
        <row r="144">
          <cell r="O144" t="str">
            <v>Kalispell Airport, MT, Montana - 3324</v>
          </cell>
          <cell r="Q144" t="str">
            <v>Poland</v>
          </cell>
        </row>
        <row r="145">
          <cell r="O145" t="str">
            <v>Kansas City, Missouri - 4501</v>
          </cell>
          <cell r="Q145" t="str">
            <v>Portugal</v>
          </cell>
        </row>
        <row r="146">
          <cell r="O146" t="str">
            <v>Kenneth G. Ward Memorial Lynden Port of Entry</v>
          </cell>
          <cell r="Q146" t="str">
            <v>Qatar</v>
          </cell>
        </row>
        <row r="147">
          <cell r="O147" t="str">
            <v>Ketchikan, Alaska - 3102</v>
          </cell>
          <cell r="Q147" t="str">
            <v>Moldova</v>
          </cell>
        </row>
        <row r="148">
          <cell r="O148" t="str">
            <v>Key West, Florida - 5202</v>
          </cell>
          <cell r="Q148" t="str">
            <v>Romania</v>
          </cell>
        </row>
        <row r="149">
          <cell r="O149" t="str">
            <v>Knoxville, Tennessee - 2016</v>
          </cell>
          <cell r="Q149" t="str">
            <v>Russian Federation</v>
          </cell>
        </row>
        <row r="150">
          <cell r="O150" t="str">
            <v>Kodiak, Alaska - 3127</v>
          </cell>
          <cell r="Q150" t="str">
            <v>Rwanda</v>
          </cell>
        </row>
        <row r="151">
          <cell r="O151" t="str">
            <v>Kona, Hawaii - 3206</v>
          </cell>
          <cell r="Q151" t="str">
            <v>Saint Kitts and Nevis</v>
          </cell>
        </row>
        <row r="152">
          <cell r="O152" t="str">
            <v>Lake Charles, Louisiana - 2017</v>
          </cell>
          <cell r="Q152" t="str">
            <v>Saint Lucia</v>
          </cell>
        </row>
        <row r="153">
          <cell r="O153" t="str">
            <v>Lakeland Linder Airport, Florida - 1881</v>
          </cell>
          <cell r="Q153" t="str">
            <v>Saint Vincent and the Grenadines</v>
          </cell>
        </row>
        <row r="154">
          <cell r="O154" t="str">
            <v>Lancaster, Minnesota - 3430</v>
          </cell>
          <cell r="Q154" t="str">
            <v>Samoa</v>
          </cell>
        </row>
        <row r="155">
          <cell r="O155" t="str">
            <v>Laredo, Texas - 2304</v>
          </cell>
          <cell r="Q155" t="str">
            <v>San Marino</v>
          </cell>
        </row>
        <row r="156">
          <cell r="O156" t="str">
            <v>Las Vegas, Nevada - 2722</v>
          </cell>
          <cell r="Q156" t="str">
            <v>Sao Tome and Principe</v>
          </cell>
        </row>
        <row r="157">
          <cell r="O157" t="str">
            <v>Lawrence (Gloucester), Massachusetts - 0416</v>
          </cell>
          <cell r="Q157" t="str">
            <v>Saudi Arabia</v>
          </cell>
        </row>
        <row r="158">
          <cell r="O158" t="str">
            <v>Leesburg International Airport (UFA), Florida - 1887</v>
          </cell>
          <cell r="Q158" t="str">
            <v>Senegal</v>
          </cell>
        </row>
        <row r="159">
          <cell r="O159" t="str">
            <v>Lexington, Kentucky - 4184</v>
          </cell>
          <cell r="Q159" t="str">
            <v>Serbia</v>
          </cell>
        </row>
        <row r="160">
          <cell r="O160" t="str">
            <v>Limestone, Maine - 0118</v>
          </cell>
          <cell r="Q160" t="str">
            <v>Seychelles</v>
          </cell>
        </row>
        <row r="161">
          <cell r="O161" t="str">
            <v>Little Rock-North Little Rock, Arkansas - 2003</v>
          </cell>
          <cell r="Q161" t="str">
            <v>Sierra Leone</v>
          </cell>
        </row>
        <row r="162">
          <cell r="O162" t="str">
            <v>Logan Airport, Massachusetts - 0417</v>
          </cell>
          <cell r="Q162" t="str">
            <v>Singapore</v>
          </cell>
        </row>
        <row r="163">
          <cell r="O163" t="str">
            <v>Longview, Washington - 2905</v>
          </cell>
          <cell r="Q163" t="str">
            <v>Slovakia</v>
          </cell>
        </row>
        <row r="164">
          <cell r="O164" t="str">
            <v>Los Angeles International Airport-Cargo Operations, California - 2720</v>
          </cell>
          <cell r="Q164" t="str">
            <v>Slovenia</v>
          </cell>
        </row>
        <row r="165">
          <cell r="O165" t="str">
            <v>Los Angeles/Long Beach Seaport, California - 2704</v>
          </cell>
          <cell r="Q165" t="str">
            <v>Solomon Islands</v>
          </cell>
        </row>
        <row r="166">
          <cell r="O166" t="str">
            <v>Louisville, Kentucky - 4115</v>
          </cell>
          <cell r="Q166" t="str">
            <v>Somalia</v>
          </cell>
        </row>
        <row r="167">
          <cell r="O167" t="str">
            <v>Lubbock, Texas - 5503</v>
          </cell>
          <cell r="Q167" t="str">
            <v>South Africa</v>
          </cell>
        </row>
        <row r="168">
          <cell r="O168" t="str">
            <v>Luis Munoz Marin International Airport, Puerto Rico - 4913</v>
          </cell>
          <cell r="Q168" t="str">
            <v>South Korea (Republic of Korea)</v>
          </cell>
        </row>
        <row r="169">
          <cell r="O169" t="str">
            <v>Lukeville, Arizona - 2602</v>
          </cell>
          <cell r="Q169" t="str">
            <v>South Sudan</v>
          </cell>
        </row>
        <row r="170">
          <cell r="O170" t="str">
            <v>Madawaska, Maine - 0109</v>
          </cell>
          <cell r="Q170" t="str">
            <v>Spain</v>
          </cell>
        </row>
        <row r="171">
          <cell r="O171" t="str">
            <v>Maida, North Dakota - 3416</v>
          </cell>
          <cell r="Q171" t="str">
            <v>Sri Lanka</v>
          </cell>
        </row>
        <row r="172">
          <cell r="O172" t="str">
            <v>Manchester (User Fee Airport), New Hampshire - 0182</v>
          </cell>
          <cell r="Q172" t="str">
            <v>Sudan</v>
          </cell>
        </row>
        <row r="173">
          <cell r="O173" t="str">
            <v>Mascoutah/ MidAmerica St. Louis, Illinois - 4581</v>
          </cell>
          <cell r="Q173" t="str">
            <v>Suriname</v>
          </cell>
        </row>
        <row r="174">
          <cell r="O174" t="str">
            <v>Massena, New York - 0704</v>
          </cell>
          <cell r="Q174" t="str">
            <v>Eswatini</v>
          </cell>
        </row>
        <row r="175">
          <cell r="O175" t="str">
            <v>Mayaguez, Puerto Rico - 4907</v>
          </cell>
          <cell r="Q175" t="str">
            <v>Sweden</v>
          </cell>
        </row>
        <row r="176">
          <cell r="O176" t="str">
            <v>McKinney, Texas - 5585</v>
          </cell>
          <cell r="Q176" t="str">
            <v>Switzerland</v>
          </cell>
        </row>
        <row r="177">
          <cell r="O177" t="str">
            <v>Melbourne International Airport (UFA), Florida - 1885</v>
          </cell>
          <cell r="Q177" t="str">
            <v>Syria (Syrian Arab Republic)</v>
          </cell>
        </row>
        <row r="178">
          <cell r="O178" t="str">
            <v>Memphis, Tennessee - 2006</v>
          </cell>
          <cell r="Q178" t="str">
            <v>Tahiti</v>
          </cell>
        </row>
        <row r="179">
          <cell r="O179" t="str">
            <v>Miami International Airport, Florida - 5206</v>
          </cell>
          <cell r="Q179" t="str">
            <v>Taiwan</v>
          </cell>
        </row>
        <row r="180">
          <cell r="O180" t="str">
            <v>Miami Seaport, Florida - 5201</v>
          </cell>
          <cell r="Q180" t="str">
            <v>Tajikistan</v>
          </cell>
        </row>
        <row r="181">
          <cell r="O181" t="str">
            <v>Midland, Texas - 5582</v>
          </cell>
          <cell r="Q181" t="str">
            <v>Thailand</v>
          </cell>
        </row>
        <row r="182">
          <cell r="O182" t="str">
            <v>Milwaukee, Wisconsin - 3701</v>
          </cell>
          <cell r="Q182" t="str">
            <v>North Macedonia</v>
          </cell>
        </row>
        <row r="183">
          <cell r="O183" t="str">
            <v>Minneapolis, Minnesota - 3501</v>
          </cell>
          <cell r="Q183" t="str">
            <v>Timor-Leste</v>
          </cell>
        </row>
        <row r="184">
          <cell r="O184" t="str">
            <v>Minot - Minot International Airport, North Dakota - 3434</v>
          </cell>
          <cell r="Q184" t="str">
            <v>Togo</v>
          </cell>
        </row>
        <row r="185">
          <cell r="O185" t="str">
            <v>Mobile (Including Theodore), Alabama - 1901</v>
          </cell>
          <cell r="Q185" t="str">
            <v>Tonga</v>
          </cell>
        </row>
        <row r="186">
          <cell r="O186" t="str">
            <v>Morehead City - Beaufort, North Carolina - 1511</v>
          </cell>
          <cell r="Q186" t="str">
            <v>Trinidad and Tobago</v>
          </cell>
        </row>
        <row r="187">
          <cell r="O187" t="str">
            <v>Morgan City, Louisiana - 2001</v>
          </cell>
          <cell r="Q187" t="str">
            <v>Tunisia</v>
          </cell>
        </row>
        <row r="188">
          <cell r="O188" t="str">
            <v>Morgan, MT, Montana - 3319</v>
          </cell>
          <cell r="Q188" t="str">
            <v>Turkey</v>
          </cell>
        </row>
        <row r="189">
          <cell r="O189" t="str">
            <v>Morristown Airport, New Jersey - 4681</v>
          </cell>
          <cell r="Q189" t="str">
            <v>Turkmenistan</v>
          </cell>
        </row>
        <row r="190">
          <cell r="O190" t="str">
            <v>Myrtle Beach International Airport, South Carolina - 1681</v>
          </cell>
          <cell r="Q190" t="str">
            <v>Tuvalu</v>
          </cell>
        </row>
        <row r="191">
          <cell r="O191" t="str">
            <v>Naco, Arizona - 2603</v>
          </cell>
          <cell r="Q191" t="str">
            <v>Uganda</v>
          </cell>
        </row>
        <row r="192">
          <cell r="O192" t="str">
            <v>Naples, Florida - 1880</v>
          </cell>
          <cell r="Q192" t="str">
            <v>Ukraine</v>
          </cell>
        </row>
        <row r="193">
          <cell r="O193" t="str">
            <v>Nashville, Tennessee - 2007</v>
          </cell>
          <cell r="Q193" t="str">
            <v>United Arab Emirates</v>
          </cell>
        </row>
        <row r="194">
          <cell r="O194" t="str">
            <v>Natrona County Airport, Wyoming - 3332</v>
          </cell>
          <cell r="Q194" t="str">
            <v>United Kingdom of Great Britain and Northern Ireland</v>
          </cell>
        </row>
        <row r="195">
          <cell r="O195" t="str">
            <v>Nawiliwili-Port Allen, Hawaii - 3204</v>
          </cell>
          <cell r="Q195" t="str">
            <v>Tanzania</v>
          </cell>
        </row>
        <row r="196">
          <cell r="O196" t="str">
            <v>Neche, North Dakota - 3404</v>
          </cell>
          <cell r="Q196" t="str">
            <v>United States of America</v>
          </cell>
        </row>
        <row r="197">
          <cell r="O197" t="str">
            <v>New Bedford, Massachusetts - 0405</v>
          </cell>
          <cell r="Q197" t="str">
            <v>Uruguay</v>
          </cell>
        </row>
        <row r="198">
          <cell r="O198" t="str">
            <v>New Haven, Connecticut - 0412</v>
          </cell>
          <cell r="Q198" t="str">
            <v>Uzbekistan</v>
          </cell>
        </row>
        <row r="199">
          <cell r="O199" t="str">
            <v>New London, Connecticut - 0413</v>
          </cell>
          <cell r="Q199" t="str">
            <v>Vanuatu</v>
          </cell>
        </row>
        <row r="200">
          <cell r="O200" t="str">
            <v>New Orleans, Louisiana - 2002</v>
          </cell>
          <cell r="Q200" t="str">
            <v>Venezuela</v>
          </cell>
        </row>
        <row r="201">
          <cell r="O201" t="str">
            <v>New River Valley Airport, Virginia - 1412</v>
          </cell>
          <cell r="Q201" t="str">
            <v>Viet Nam</v>
          </cell>
        </row>
        <row r="202">
          <cell r="O202" t="str">
            <v>New York/Newark, New Jersey - 4601</v>
          </cell>
          <cell r="Q202" t="str">
            <v>Yemen</v>
          </cell>
        </row>
        <row r="203">
          <cell r="O203" t="str">
            <v>Newport, Oregon - 2902</v>
          </cell>
          <cell r="Q203" t="str">
            <v>Zambia</v>
          </cell>
        </row>
        <row r="204">
          <cell r="O204" t="str">
            <v>Newport, Rhode Island - 0501</v>
          </cell>
          <cell r="Q204" t="str">
            <v>Zimbabwe</v>
          </cell>
        </row>
        <row r="205">
          <cell r="O205" t="str">
            <v>Nogales, Arizona - 2604</v>
          </cell>
        </row>
        <row r="206">
          <cell r="O206" t="str">
            <v>Nome, Alaska - 3128</v>
          </cell>
        </row>
        <row r="207">
          <cell r="O207" t="str">
            <v>Noonan, North Dakota - 3420</v>
          </cell>
        </row>
        <row r="208">
          <cell r="O208" t="str">
            <v>Norfolk-Newport News, Virginia - 1401</v>
          </cell>
        </row>
        <row r="209">
          <cell r="O209" t="str">
            <v>Northgate, North Dakota - 3406</v>
          </cell>
        </row>
        <row r="210">
          <cell r="O210" t="str">
            <v>Norton, Vermont - 0211</v>
          </cell>
        </row>
        <row r="211">
          <cell r="O211" t="str">
            <v>Ogdensburg, New York - 0701</v>
          </cell>
        </row>
        <row r="212">
          <cell r="O212" t="str">
            <v>Oklahoma City, Oklahoma - 5504</v>
          </cell>
        </row>
        <row r="213">
          <cell r="O213" t="str">
            <v>Omaha, Nebraska - 3512</v>
          </cell>
        </row>
        <row r="214">
          <cell r="O214" t="str">
            <v>Ontario Airport, California - 2721</v>
          </cell>
        </row>
        <row r="215">
          <cell r="O215" t="str">
            <v>Opheim, MT, Montana - 3317</v>
          </cell>
        </row>
        <row r="216">
          <cell r="O216" t="str">
            <v>Orlando Executive Airport (UFA), Florida - 1888</v>
          </cell>
        </row>
        <row r="217">
          <cell r="O217" t="str">
            <v>Orlando International Airport, Florida - 1808</v>
          </cell>
        </row>
        <row r="218">
          <cell r="O218" t="str">
            <v>Orlando Sanford International Airport, Florida - 1809</v>
          </cell>
        </row>
        <row r="219">
          <cell r="O219" t="str">
            <v>Oroville, WA, Washington - 3019</v>
          </cell>
        </row>
        <row r="220">
          <cell r="O220" t="str">
            <v>Otay Mesa, California - 2506</v>
          </cell>
        </row>
        <row r="221">
          <cell r="O221" t="str">
            <v>Palm Springs, California - 2781</v>
          </cell>
        </row>
        <row r="222">
          <cell r="O222" t="str">
            <v>Panama City, Florida - 1818</v>
          </cell>
        </row>
        <row r="223">
          <cell r="O223" t="str">
            <v>Pascagoula, Mississippi - 1903</v>
          </cell>
        </row>
        <row r="224">
          <cell r="O224" t="str">
            <v>Pembina - (Area Port), North Dakota - 3401</v>
          </cell>
        </row>
        <row r="225">
          <cell r="O225" t="str">
            <v>Pensacola, Florida, Florida - 1819</v>
          </cell>
        </row>
        <row r="226">
          <cell r="O226" t="str">
            <v>Peoria, Illinois - 3902</v>
          </cell>
        </row>
        <row r="227">
          <cell r="O227" t="str">
            <v>Perth Amboy, New Jersey - 4602</v>
          </cell>
        </row>
        <row r="228">
          <cell r="O228" t="str">
            <v>Philadelphia, Pennsylvania - 1101</v>
          </cell>
        </row>
        <row r="229">
          <cell r="O229" t="str">
            <v>Phoenix, Arizona - 2605</v>
          </cell>
        </row>
        <row r="230">
          <cell r="O230" t="str">
            <v>Phoenix-Mesa Gateway Airport, Arizona - 2682</v>
          </cell>
        </row>
        <row r="231">
          <cell r="O231" t="str">
            <v>Piegan, MT, Montana - 3316</v>
          </cell>
        </row>
        <row r="232">
          <cell r="O232" t="str">
            <v>Pinecreek, Minnesota - 3425</v>
          </cell>
        </row>
        <row r="233">
          <cell r="O233" t="str">
            <v>Pittsburgh, Pennsylvania - 1104</v>
          </cell>
        </row>
        <row r="234">
          <cell r="O234" t="str">
            <v>Plymouth (New Bedford), Massachusetts - 0406</v>
          </cell>
        </row>
        <row r="235">
          <cell r="O235" t="str">
            <v>Ponce, Puerto Rico - 4908</v>
          </cell>
        </row>
        <row r="236">
          <cell r="O236" t="str">
            <v>Port Arthur-Beaumont, Texas - 2101</v>
          </cell>
        </row>
        <row r="237">
          <cell r="O237" t="str">
            <v>Port Everglades/Fort Lauderdale, Florida - 5203</v>
          </cell>
        </row>
        <row r="238">
          <cell r="O238" t="str">
            <v>Port Hueneme, California - 2713</v>
          </cell>
        </row>
        <row r="239">
          <cell r="O239" t="str">
            <v>Port Huron, Michigan - 3802</v>
          </cell>
        </row>
        <row r="240">
          <cell r="O240" t="str">
            <v>Port Lavaca-Point Comfort, Texas - 5313</v>
          </cell>
        </row>
        <row r="241">
          <cell r="O241" t="str">
            <v>Port Manatee, Florida - 1821</v>
          </cell>
        </row>
        <row r="242">
          <cell r="O242" t="str">
            <v>Port of Washington-Dulles, Virginia - 5401</v>
          </cell>
        </row>
        <row r="243">
          <cell r="O243" t="str">
            <v>Portal, North Dakota - 3403</v>
          </cell>
        </row>
        <row r="244">
          <cell r="O244" t="str">
            <v>Porthill, ID, Idaho - 3308</v>
          </cell>
        </row>
        <row r="245">
          <cell r="O245" t="str">
            <v>Portland, Maine - 0101</v>
          </cell>
        </row>
        <row r="246">
          <cell r="O246" t="str">
            <v>Portland, Oregon - 2904</v>
          </cell>
        </row>
        <row r="247">
          <cell r="O247" t="str">
            <v>Portsmouth, New Hampshire - 0131</v>
          </cell>
        </row>
        <row r="248">
          <cell r="O248" t="str">
            <v>Presidio, Texas - 2403</v>
          </cell>
        </row>
        <row r="249">
          <cell r="O249" t="str">
            <v>Progreso, Texas - 2309</v>
          </cell>
        </row>
        <row r="250">
          <cell r="O250" t="str">
            <v>Providence, Rhode Island - 0502</v>
          </cell>
        </row>
        <row r="251">
          <cell r="O251" t="str">
            <v>Racine, Wisconsin - 3708</v>
          </cell>
        </row>
        <row r="252">
          <cell r="O252" t="str">
            <v>Raleigh-Durham, North Carolina - 1503</v>
          </cell>
        </row>
        <row r="253">
          <cell r="O253" t="str">
            <v>Raymond, Montana - 3301</v>
          </cell>
        </row>
        <row r="254">
          <cell r="O254" t="str">
            <v>Reno, Nevada - 2833</v>
          </cell>
        </row>
        <row r="255">
          <cell r="O255" t="str">
            <v>Richford, Vermont - 0203</v>
          </cell>
        </row>
        <row r="256">
          <cell r="O256" t="str">
            <v>Richmond - Petersburg, Virginia - 1404</v>
          </cell>
        </row>
        <row r="257">
          <cell r="O257" t="str">
            <v>Rio Grande City, Texas - 2307</v>
          </cell>
        </row>
        <row r="258">
          <cell r="O258" t="str">
            <v>Rochester, Minnesota - 3581</v>
          </cell>
        </row>
        <row r="259">
          <cell r="O259" t="str">
            <v>Rochester, New York - 0903</v>
          </cell>
        </row>
        <row r="260">
          <cell r="O260" t="str">
            <v>Rockford, Illinois - 3909</v>
          </cell>
        </row>
        <row r="261">
          <cell r="O261" t="str">
            <v>Rockland (Belfast), Maine - 0121</v>
          </cell>
        </row>
        <row r="262">
          <cell r="O262" t="str">
            <v>Rocky Mountain Metropolitan Airport, Colorado - 3383</v>
          </cell>
        </row>
        <row r="263">
          <cell r="O263" t="str">
            <v>Rogers Airport, Arkansas - 2084</v>
          </cell>
        </row>
        <row r="264">
          <cell r="O264" t="str">
            <v>Roma, Texas - 2310</v>
          </cell>
        </row>
        <row r="265">
          <cell r="O265" t="str">
            <v>Rome, New York - 0982</v>
          </cell>
        </row>
        <row r="266">
          <cell r="O266" t="str">
            <v>Roosville, Montana - 3318</v>
          </cell>
        </row>
        <row r="267">
          <cell r="O267" t="str">
            <v>Roseau, Minnesota - 3426</v>
          </cell>
        </row>
        <row r="268">
          <cell r="O268" t="str">
            <v>Rota, Northern Mariana Islands - 3213</v>
          </cell>
        </row>
        <row r="269">
          <cell r="O269" t="str">
            <v>Sabine, Texas - 2102</v>
          </cell>
        </row>
        <row r="270">
          <cell r="O270" t="str">
            <v>Sacramento, California - 2835</v>
          </cell>
        </row>
        <row r="271">
          <cell r="O271" t="str">
            <v>Saginaw/Bay City/Flint, Michigan - 3804</v>
          </cell>
        </row>
        <row r="272">
          <cell r="O272" t="str">
            <v>Saint Croix, Virgin Islands - 5104</v>
          </cell>
        </row>
        <row r="273">
          <cell r="O273" t="str">
            <v>Saint John, North Dakota - 3405</v>
          </cell>
        </row>
        <row r="274">
          <cell r="O274" t="str">
            <v>Saipan, Northern Mariana Islands - 3211</v>
          </cell>
        </row>
        <row r="275">
          <cell r="O275" t="str">
            <v>Salem (Gloucester), Massachusetts - 0408</v>
          </cell>
        </row>
        <row r="276">
          <cell r="O276" t="str">
            <v>Salt Lake City, Utah - 3303</v>
          </cell>
        </row>
        <row r="277">
          <cell r="O277" t="str">
            <v>San Antonio, Texas - 5507</v>
          </cell>
        </row>
        <row r="278">
          <cell r="O278" t="str">
            <v>San Bernardino International Airport, California - 2782</v>
          </cell>
        </row>
        <row r="279">
          <cell r="O279" t="str">
            <v>San Diego, California - 2501</v>
          </cell>
        </row>
        <row r="280">
          <cell r="O280" t="str">
            <v>San Francisco International Airport, California - 2801</v>
          </cell>
        </row>
        <row r="281">
          <cell r="O281" t="str">
            <v>San Francisco, California - 2809</v>
          </cell>
        </row>
        <row r="282">
          <cell r="O282" t="str">
            <v>San Jose International Airport, California - 2834</v>
          </cell>
        </row>
        <row r="283">
          <cell r="O283" t="str">
            <v>San Juan, PR (Area Port), Puerto Rico - 4909</v>
          </cell>
        </row>
        <row r="284">
          <cell r="O284" t="str">
            <v>San Luis, Arizona - 2608</v>
          </cell>
        </row>
        <row r="285">
          <cell r="O285" t="str">
            <v>San Ysidro - Class A, California - 2504</v>
          </cell>
        </row>
        <row r="286">
          <cell r="O286" t="str">
            <v>Santa Teresa, New Mexico - 2408</v>
          </cell>
        </row>
        <row r="287">
          <cell r="O287" t="str">
            <v>Sarasota, Florida - 1883</v>
          </cell>
        </row>
        <row r="288">
          <cell r="O288" t="str">
            <v>Sarles, North Dakota - 3409</v>
          </cell>
        </row>
        <row r="289">
          <cell r="O289" t="str">
            <v>Sasabe, Arizona - 2606</v>
          </cell>
        </row>
        <row r="290">
          <cell r="O290" t="str">
            <v>Sault Sainte Marie, Michigan - 3803</v>
          </cell>
        </row>
        <row r="291">
          <cell r="O291" t="str">
            <v>Savannah, Georgia - 1703</v>
          </cell>
        </row>
        <row r="292">
          <cell r="O292" t="str">
            <v>Scobey, MT, Montana - 3309</v>
          </cell>
        </row>
        <row r="293">
          <cell r="O293" t="str">
            <v>Scottsdale Airport, Arizona - 2681</v>
          </cell>
        </row>
        <row r="294">
          <cell r="O294" t="str">
            <v>Seattle, Washington - 3001</v>
          </cell>
        </row>
        <row r="295">
          <cell r="O295" t="str">
            <v>Sherwood, North Dakota - 3414</v>
          </cell>
        </row>
        <row r="296">
          <cell r="O296" t="str">
            <v>Shreveport-Bossier City, Louisiana - 2018</v>
          </cell>
        </row>
        <row r="297">
          <cell r="O297" t="str">
            <v>Sioux Falls Regional Airport - Joe Foss Field, South Dakota - 3502</v>
          </cell>
        </row>
        <row r="298">
          <cell r="O298" t="str">
            <v>Sitka, Alaska - 3115</v>
          </cell>
        </row>
        <row r="299">
          <cell r="O299" t="str">
            <v>Skagway, Alaska - 3103</v>
          </cell>
        </row>
        <row r="300">
          <cell r="O300" t="str">
            <v>South Texas International Airport at Edinburg - 2381</v>
          </cell>
        </row>
        <row r="301">
          <cell r="O301" t="str">
            <v>Spirit of St. Louis Airport, Missouri - 4506</v>
          </cell>
        </row>
        <row r="302">
          <cell r="O302" t="str">
            <v>Springfield, Massachusetts - 0402</v>
          </cell>
        </row>
        <row r="303">
          <cell r="O303" t="str">
            <v>Springfield, Missouri - 4505</v>
          </cell>
        </row>
        <row r="304">
          <cell r="O304" t="str">
            <v>St. Albans, Vermont - 0201</v>
          </cell>
        </row>
        <row r="305">
          <cell r="O305" t="str">
            <v>St. Augustine, Florida - 1889</v>
          </cell>
        </row>
        <row r="306">
          <cell r="O306" t="str">
            <v>St. Louis, Missouri - 4503</v>
          </cell>
        </row>
        <row r="307">
          <cell r="O307" t="str">
            <v>St. Petersburg, Florida - 1814</v>
          </cell>
        </row>
        <row r="308">
          <cell r="O308" t="str">
            <v>Sugarland, Texas - 5381</v>
          </cell>
        </row>
        <row r="309">
          <cell r="O309" t="str">
            <v>Sumas, Washington - 3009</v>
          </cell>
        </row>
        <row r="310">
          <cell r="O310" t="str">
            <v>Syracuse, New York - 0906</v>
          </cell>
        </row>
        <row r="311">
          <cell r="O311" t="str">
            <v>Tacoma, Washington, Washington - 3002</v>
          </cell>
        </row>
        <row r="312">
          <cell r="O312" t="str">
            <v>Tecate - Class A, California - 2505</v>
          </cell>
        </row>
        <row r="313">
          <cell r="O313" t="str">
            <v>Tinian, Northern Mariana Islands - 3212</v>
          </cell>
        </row>
        <row r="314">
          <cell r="O314" t="str">
            <v>Toledo-Sandusky-Port Clinton, Ohio - 4105</v>
          </cell>
        </row>
        <row r="315">
          <cell r="O315" t="str">
            <v>Tornillo, Texas - 2404</v>
          </cell>
        </row>
        <row r="316">
          <cell r="O316" t="str">
            <v>Tri-Cities, Tennessee - 2027</v>
          </cell>
        </row>
        <row r="317">
          <cell r="O317" t="str">
            <v>Trout River, New York - 0715</v>
          </cell>
        </row>
        <row r="318">
          <cell r="O318" t="str">
            <v>Tucson, Arizona - 2609</v>
          </cell>
        </row>
        <row r="319">
          <cell r="O319" t="str">
            <v>Tulsa, Oklahoma - 5505</v>
          </cell>
        </row>
        <row r="320">
          <cell r="O320" t="str">
            <v>Turner, MT, Montana - 3306</v>
          </cell>
        </row>
        <row r="321">
          <cell r="O321" t="str">
            <v>Valdez, Alaska - 3107</v>
          </cell>
        </row>
        <row r="322">
          <cell r="O322" t="str">
            <v>Van Buren, Maine - 0108</v>
          </cell>
        </row>
        <row r="323">
          <cell r="O323" t="str">
            <v>Vanceboro, Maine - 0105</v>
          </cell>
        </row>
        <row r="324">
          <cell r="O324" t="str">
            <v>Vicksburg, Mississippi - 2015</v>
          </cell>
        </row>
        <row r="325">
          <cell r="O325" t="str">
            <v>Victorville - S. California Logistics Airport, California - 2783</v>
          </cell>
        </row>
        <row r="326">
          <cell r="O326" t="str">
            <v>Walhalla, North Dakota - 3407</v>
          </cell>
        </row>
        <row r="327">
          <cell r="O327" t="str">
            <v>Warroad, Minnesota - 3423</v>
          </cell>
        </row>
        <row r="328">
          <cell r="O328" t="str">
            <v>Waukegan, Illinois - 3981</v>
          </cell>
        </row>
        <row r="329">
          <cell r="O329" t="str">
            <v>West Chicago, Illinois - 3984</v>
          </cell>
        </row>
        <row r="330">
          <cell r="O330" t="str">
            <v>West Palm Beach, Florida - 5204</v>
          </cell>
        </row>
        <row r="331">
          <cell r="O331" t="str">
            <v>Westhope, North Dakota - 3419</v>
          </cell>
        </row>
        <row r="332">
          <cell r="O332" t="str">
            <v>Wheeling, Illinois - 3983</v>
          </cell>
        </row>
        <row r="333">
          <cell r="O333" t="str">
            <v>Whitlash, Montana - 3321</v>
          </cell>
        </row>
        <row r="334">
          <cell r="O334" t="str">
            <v>Wichita, Kansas - 4504</v>
          </cell>
        </row>
        <row r="335">
          <cell r="O335" t="str">
            <v>Wild Horse, MT, Montana - 3323</v>
          </cell>
        </row>
        <row r="336">
          <cell r="O336" t="str">
            <v>Williston Basin International Airport, Williston, ND - 3433</v>
          </cell>
        </row>
        <row r="337">
          <cell r="O337" t="str">
            <v>Willow Creek, Montana - 3325</v>
          </cell>
        </row>
        <row r="338">
          <cell r="O338" t="str">
            <v>Wilmington, Delaware - 1103</v>
          </cell>
        </row>
        <row r="339">
          <cell r="O339" t="str">
            <v>Wilmington, North Carolina - 1501</v>
          </cell>
        </row>
        <row r="340">
          <cell r="O340" t="str">
            <v>Worcester, Massachusetts - 0403</v>
          </cell>
        </row>
        <row r="341">
          <cell r="O341" t="str">
            <v>Wrangell, Alaska - 3105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2"/>
  <sheetViews>
    <sheetView showGridLines="0" tabSelected="1" zoomScale="85" zoomScaleNormal="85" workbookViewId="0">
      <selection activeCell="C3" sqref="C3"/>
    </sheetView>
  </sheetViews>
  <sheetFormatPr defaultColWidth="8.77734375" defaultRowHeight="16.05" customHeight="1" x14ac:dyDescent="0.25"/>
  <cols>
    <col min="1" max="1" width="5.77734375" style="43" customWidth="1"/>
    <col min="2" max="2" width="57.21875" style="43" customWidth="1"/>
    <col min="3" max="3" width="25.5546875" style="43" customWidth="1"/>
    <col min="4" max="4" width="20.5546875" style="43" customWidth="1"/>
    <col min="5" max="6" width="13.77734375" style="43" customWidth="1"/>
    <col min="7" max="7" width="17.88671875" style="43" customWidth="1"/>
    <col min="8" max="9" width="13.77734375" style="43" customWidth="1"/>
    <col min="10" max="10" width="18.44140625" style="43" customWidth="1"/>
    <col min="11" max="12" width="13.77734375" style="43" customWidth="1"/>
    <col min="13" max="13" width="21.5546875" style="43" customWidth="1"/>
    <col min="14" max="19" width="18.21875" style="43" customWidth="1"/>
    <col min="20" max="20" width="20.5546875" style="43" customWidth="1"/>
    <col min="21" max="21" width="27" style="43" customWidth="1"/>
    <col min="22" max="22" width="26.5546875" style="43" customWidth="1"/>
    <col min="23" max="24" width="8.77734375" style="43"/>
    <col min="25" max="26" width="8.77734375" style="43" hidden="1" customWidth="1"/>
    <col min="27" max="16384" width="8.77734375" style="43"/>
  </cols>
  <sheetData>
    <row r="1" spans="2:12" s="40" customFormat="1" ht="16.05" customHeight="1" x14ac:dyDescent="0.25">
      <c r="G1" s="41" t="s">
        <v>136</v>
      </c>
      <c r="H1" s="41"/>
    </row>
    <row r="2" spans="2:12" s="40" customFormat="1" ht="16.05" customHeight="1" x14ac:dyDescent="0.25">
      <c r="G2" s="282" t="s">
        <v>196</v>
      </c>
      <c r="H2" s="41"/>
    </row>
    <row r="3" spans="2:12" s="40" customFormat="1" ht="16.05" customHeight="1" x14ac:dyDescent="0.25">
      <c r="L3" s="42"/>
    </row>
    <row r="4" spans="2:12" ht="16.05" customHeight="1" x14ac:dyDescent="0.25">
      <c r="B4" s="215" t="s">
        <v>79</v>
      </c>
      <c r="C4" s="215"/>
      <c r="D4" s="215"/>
      <c r="E4" s="215"/>
      <c r="F4" s="215"/>
      <c r="G4" s="215"/>
      <c r="H4" s="121"/>
    </row>
    <row r="5" spans="2:12" ht="16.05" customHeight="1" x14ac:dyDescent="0.25">
      <c r="B5" s="216"/>
      <c r="C5" s="216"/>
      <c r="D5" s="216"/>
      <c r="E5" s="216"/>
      <c r="F5" s="216"/>
      <c r="G5" s="216"/>
      <c r="H5" s="130"/>
    </row>
    <row r="6" spans="2:12" ht="16.05" customHeight="1" x14ac:dyDescent="0.25">
      <c r="B6" s="221" t="s">
        <v>33</v>
      </c>
      <c r="C6" s="221"/>
      <c r="D6" s="221"/>
      <c r="E6" s="221"/>
      <c r="F6" s="221"/>
      <c r="G6" s="221"/>
      <c r="H6" s="121"/>
    </row>
    <row r="7" spans="2:12" ht="79.5" customHeight="1" x14ac:dyDescent="0.25">
      <c r="B7" s="212" t="s">
        <v>177</v>
      </c>
      <c r="C7" s="213"/>
      <c r="D7" s="213"/>
      <c r="E7" s="213"/>
      <c r="F7" s="213"/>
      <c r="G7" s="214"/>
      <c r="H7" s="131"/>
    </row>
    <row r="8" spans="2:12" ht="16.05" customHeight="1" x14ac:dyDescent="0.25">
      <c r="B8" s="221" t="s">
        <v>34</v>
      </c>
      <c r="C8" s="221"/>
      <c r="D8" s="221"/>
      <c r="E8" s="221"/>
      <c r="F8" s="221"/>
      <c r="G8" s="221"/>
      <c r="H8" s="127"/>
    </row>
    <row r="9" spans="2:12" ht="16.05" customHeight="1" x14ac:dyDescent="0.25">
      <c r="B9" s="105" t="s">
        <v>169</v>
      </c>
      <c r="C9" s="36"/>
      <c r="D9" s="36"/>
      <c r="E9" s="36"/>
      <c r="F9" s="36"/>
      <c r="G9" s="45"/>
      <c r="H9" s="127"/>
    </row>
    <row r="10" spans="2:12" ht="16.05" customHeight="1" x14ac:dyDescent="0.25">
      <c r="B10" s="221" t="s">
        <v>108</v>
      </c>
      <c r="C10" s="221"/>
      <c r="D10" s="221"/>
      <c r="E10" s="221"/>
      <c r="F10" s="221"/>
      <c r="G10" s="221"/>
      <c r="H10" s="127"/>
    </row>
    <row r="11" spans="2:12" ht="16.05" customHeight="1" x14ac:dyDescent="0.25">
      <c r="B11" s="8" t="s">
        <v>169</v>
      </c>
      <c r="C11" s="36"/>
      <c r="D11" s="36"/>
      <c r="E11" s="36"/>
      <c r="F11" s="36"/>
      <c r="G11" s="45"/>
      <c r="H11" s="127"/>
    </row>
    <row r="12" spans="2:12" ht="16.05" customHeight="1" x14ac:dyDescent="0.25">
      <c r="B12" s="221" t="s">
        <v>35</v>
      </c>
      <c r="C12" s="221"/>
      <c r="D12" s="221"/>
      <c r="E12" s="221"/>
      <c r="F12" s="221"/>
      <c r="G12" s="221"/>
      <c r="H12" s="127"/>
    </row>
    <row r="13" spans="2:12" ht="16.05" customHeight="1" x14ac:dyDescent="0.25">
      <c r="B13" s="80" t="s">
        <v>134</v>
      </c>
      <c r="C13" s="223" t="s">
        <v>135</v>
      </c>
      <c r="D13" s="223"/>
      <c r="E13" s="123"/>
      <c r="F13" s="36"/>
      <c r="G13" s="45"/>
      <c r="H13" s="127"/>
    </row>
    <row r="14" spans="2:12" ht="16.05" customHeight="1" x14ac:dyDescent="0.25">
      <c r="B14" s="221" t="s">
        <v>36</v>
      </c>
      <c r="C14" s="221"/>
      <c r="D14" s="221"/>
      <c r="E14" s="221"/>
      <c r="F14" s="221"/>
      <c r="G14" s="221"/>
      <c r="H14" s="127"/>
    </row>
    <row r="15" spans="2:12" ht="16.05" customHeight="1" x14ac:dyDescent="0.25">
      <c r="B15" s="114" t="s">
        <v>82</v>
      </c>
      <c r="C15" s="106" t="s">
        <v>151</v>
      </c>
      <c r="D15" s="106"/>
      <c r="E15" s="182"/>
      <c r="F15" s="106"/>
      <c r="G15" s="45"/>
      <c r="H15" s="127"/>
    </row>
    <row r="16" spans="2:12" ht="16.05" customHeight="1" x14ac:dyDescent="0.25">
      <c r="B16" s="114" t="s">
        <v>113</v>
      </c>
      <c r="C16" s="106" t="s">
        <v>143</v>
      </c>
      <c r="D16" s="106"/>
      <c r="E16" s="182"/>
      <c r="F16" s="81"/>
      <c r="G16" s="45"/>
      <c r="H16" s="127"/>
    </row>
    <row r="17" spans="2:8" ht="16.05" customHeight="1" x14ac:dyDescent="0.25">
      <c r="B17" s="114" t="s">
        <v>84</v>
      </c>
      <c r="C17" s="106" t="s">
        <v>170</v>
      </c>
      <c r="D17" s="123"/>
      <c r="E17" s="183"/>
      <c r="F17" s="81"/>
      <c r="G17" s="45"/>
      <c r="H17" s="127"/>
    </row>
    <row r="18" spans="2:8" ht="16.05" customHeight="1" x14ac:dyDescent="0.25">
      <c r="B18" s="80" t="s">
        <v>97</v>
      </c>
      <c r="C18" s="107" t="s">
        <v>179</v>
      </c>
      <c r="D18" s="107"/>
      <c r="E18" s="107"/>
      <c r="F18" s="82"/>
      <c r="G18" s="47"/>
      <c r="H18" s="127"/>
    </row>
    <row r="20" spans="2:8" ht="16.05" customHeight="1" x14ac:dyDescent="0.25">
      <c r="B20" s="222" t="s">
        <v>131</v>
      </c>
      <c r="C20" s="222"/>
      <c r="D20" s="222"/>
      <c r="E20" s="222"/>
      <c r="F20" s="222"/>
      <c r="G20" s="222"/>
      <c r="H20" s="122"/>
    </row>
    <row r="21" spans="2:8" ht="16.05" customHeight="1" x14ac:dyDescent="0.25">
      <c r="B21" s="222"/>
      <c r="C21" s="222"/>
      <c r="D21" s="222"/>
      <c r="E21" s="222"/>
      <c r="F21" s="222"/>
      <c r="G21" s="222"/>
      <c r="H21" s="122"/>
    </row>
    <row r="23" spans="2:8" ht="16.05" customHeight="1" x14ac:dyDescent="0.25">
      <c r="B23" s="14" t="s">
        <v>82</v>
      </c>
      <c r="C23" s="14"/>
      <c r="D23" s="13"/>
      <c r="E23" s="13"/>
      <c r="F23" s="13"/>
    </row>
    <row r="24" spans="2:8" ht="16.05" customHeight="1" thickBot="1" x14ac:dyDescent="0.3">
      <c r="B24" s="15" t="s">
        <v>0</v>
      </c>
      <c r="C24" s="15"/>
      <c r="D24" s="6"/>
      <c r="E24" s="6"/>
      <c r="F24" s="6"/>
    </row>
    <row r="25" spans="2:8" ht="16.05" customHeight="1" x14ac:dyDescent="0.25">
      <c r="B25" s="48" t="s">
        <v>1</v>
      </c>
      <c r="C25" s="108"/>
      <c r="D25" s="117"/>
      <c r="E25" s="117"/>
      <c r="F25" s="117"/>
    </row>
    <row r="26" spans="2:8" ht="16.05" customHeight="1" x14ac:dyDescent="0.25">
      <c r="B26" s="2" t="s">
        <v>133</v>
      </c>
      <c r="C26" s="63"/>
      <c r="D26" s="118"/>
      <c r="E26" s="118"/>
      <c r="F26" s="118"/>
    </row>
    <row r="27" spans="2:8" ht="16.05" customHeight="1" x14ac:dyDescent="0.25">
      <c r="B27" s="7" t="s">
        <v>96</v>
      </c>
      <c r="C27" s="64"/>
      <c r="D27" s="119"/>
      <c r="E27" s="119"/>
      <c r="F27" s="119"/>
    </row>
    <row r="28" spans="2:8" ht="16.05" customHeight="1" thickBot="1" x14ac:dyDescent="0.3">
      <c r="B28" s="49" t="s">
        <v>2</v>
      </c>
      <c r="C28" s="65"/>
      <c r="D28" s="120"/>
      <c r="E28" s="120"/>
      <c r="F28" s="120"/>
    </row>
    <row r="29" spans="2:8" ht="16.05" customHeight="1" thickBot="1" x14ac:dyDescent="0.3"/>
    <row r="30" spans="2:8" ht="16.05" customHeight="1" x14ac:dyDescent="0.25">
      <c r="B30" s="217" t="s">
        <v>127</v>
      </c>
      <c r="C30" s="218"/>
      <c r="D30" s="66"/>
      <c r="E30" s="125"/>
    </row>
    <row r="31" spans="2:8" ht="37.5" customHeight="1" x14ac:dyDescent="0.25">
      <c r="B31" s="219" t="s">
        <v>166</v>
      </c>
      <c r="C31" s="220"/>
      <c r="D31" s="67"/>
      <c r="E31" s="125"/>
    </row>
    <row r="32" spans="2:8" ht="16.05" customHeight="1" x14ac:dyDescent="0.25">
      <c r="B32" s="219" t="s">
        <v>126</v>
      </c>
      <c r="C32" s="220"/>
      <c r="D32" s="103"/>
      <c r="E32" s="125"/>
    </row>
    <row r="33" spans="1:26" s="102" customFormat="1" ht="32.1" customHeight="1" thickBot="1" x14ac:dyDescent="0.3">
      <c r="B33" s="196" t="s">
        <v>140</v>
      </c>
      <c r="C33" s="197"/>
      <c r="D33" s="104"/>
      <c r="E33" s="125"/>
    </row>
    <row r="35" spans="1:26" s="36" customFormat="1" ht="16.05" customHeight="1" x14ac:dyDescent="0.25">
      <c r="B35" s="37" t="s">
        <v>83</v>
      </c>
      <c r="C35" s="38"/>
      <c r="D35" s="38"/>
      <c r="E35" s="38"/>
      <c r="F35" s="38"/>
    </row>
    <row r="36" spans="1:26" s="36" customFormat="1" ht="16.05" customHeight="1" x14ac:dyDescent="0.25">
      <c r="B36" s="224" t="s">
        <v>193</v>
      </c>
      <c r="C36" s="224"/>
      <c r="D36" s="224"/>
      <c r="E36" s="224"/>
      <c r="F36" s="224"/>
      <c r="G36" s="224"/>
      <c r="H36" s="224"/>
      <c r="I36" s="224"/>
      <c r="J36" s="224"/>
      <c r="K36" s="224"/>
      <c r="L36" s="224"/>
      <c r="M36" s="224"/>
      <c r="N36" s="224"/>
      <c r="O36" s="224"/>
      <c r="P36" s="224"/>
      <c r="Q36" s="224"/>
      <c r="R36" s="224"/>
      <c r="S36" s="224"/>
      <c r="T36" s="224"/>
      <c r="U36" s="224"/>
    </row>
    <row r="37" spans="1:26" s="36" customFormat="1" ht="16.05" customHeight="1" x14ac:dyDescent="0.25">
      <c r="B37" s="224"/>
      <c r="C37" s="224"/>
      <c r="D37" s="224"/>
      <c r="E37" s="224"/>
      <c r="F37" s="224"/>
      <c r="G37" s="224"/>
      <c r="H37" s="224"/>
      <c r="I37" s="224"/>
      <c r="J37" s="224"/>
      <c r="K37" s="224"/>
      <c r="L37" s="224"/>
      <c r="M37" s="224"/>
      <c r="N37" s="224"/>
      <c r="O37" s="224"/>
      <c r="P37" s="224"/>
      <c r="Q37" s="224"/>
      <c r="R37" s="224"/>
      <c r="S37" s="224"/>
      <c r="T37" s="224"/>
      <c r="U37" s="224"/>
    </row>
    <row r="38" spans="1:26" s="36" customFormat="1" ht="16.05" customHeight="1" thickBot="1" x14ac:dyDescent="0.3">
      <c r="B38" s="225"/>
      <c r="C38" s="225"/>
      <c r="D38" s="225"/>
      <c r="E38" s="225"/>
      <c r="F38" s="225"/>
      <c r="G38" s="225"/>
      <c r="H38" s="225"/>
      <c r="I38" s="225"/>
      <c r="J38" s="225"/>
      <c r="K38" s="225"/>
      <c r="L38" s="225"/>
      <c r="M38" s="225"/>
      <c r="N38" s="225"/>
      <c r="O38" s="225"/>
      <c r="P38" s="225"/>
      <c r="Q38" s="225"/>
      <c r="R38" s="225"/>
      <c r="S38" s="225"/>
      <c r="T38" s="225"/>
      <c r="U38" s="225"/>
    </row>
    <row r="39" spans="1:26" ht="16.05" customHeight="1" thickBot="1" x14ac:dyDescent="0.3">
      <c r="B39" s="193" t="s">
        <v>76</v>
      </c>
      <c r="C39" s="194"/>
      <c r="D39" s="194"/>
      <c r="E39" s="194"/>
      <c r="F39" s="194"/>
      <c r="G39" s="194"/>
      <c r="H39" s="194"/>
      <c r="I39" s="194"/>
      <c r="J39" s="194"/>
      <c r="K39" s="194"/>
      <c r="L39" s="194"/>
      <c r="M39" s="194"/>
      <c r="N39" s="194"/>
      <c r="O39" s="194"/>
      <c r="P39" s="194"/>
      <c r="Q39" s="194"/>
      <c r="R39" s="194"/>
      <c r="S39" s="194"/>
      <c r="T39" s="194"/>
      <c r="U39" s="194"/>
      <c r="V39" s="195"/>
    </row>
    <row r="40" spans="1:26" ht="16.05" customHeight="1" x14ac:dyDescent="0.25">
      <c r="B40" s="3">
        <v>1</v>
      </c>
      <c r="C40" s="187">
        <v>2</v>
      </c>
      <c r="D40" s="4">
        <v>3</v>
      </c>
      <c r="E40" s="188" t="s">
        <v>180</v>
      </c>
      <c r="F40" s="188" t="s">
        <v>181</v>
      </c>
      <c r="G40" s="4">
        <v>5</v>
      </c>
      <c r="H40" s="188" t="s">
        <v>182</v>
      </c>
      <c r="I40" s="188" t="s">
        <v>183</v>
      </c>
      <c r="J40" s="4">
        <v>7</v>
      </c>
      <c r="K40" s="188" t="s">
        <v>184</v>
      </c>
      <c r="L40" s="188" t="s">
        <v>185</v>
      </c>
      <c r="M40" s="4">
        <v>9</v>
      </c>
      <c r="N40" s="188" t="s">
        <v>186</v>
      </c>
      <c r="O40" s="188" t="s">
        <v>187</v>
      </c>
      <c r="P40" s="188" t="s">
        <v>188</v>
      </c>
      <c r="Q40" s="188" t="s">
        <v>189</v>
      </c>
      <c r="R40" s="188" t="s">
        <v>190</v>
      </c>
      <c r="S40" s="188" t="s">
        <v>191</v>
      </c>
      <c r="T40" s="4">
        <v>11</v>
      </c>
      <c r="U40" s="4">
        <v>12</v>
      </c>
      <c r="V40" s="5">
        <v>13</v>
      </c>
    </row>
    <row r="41" spans="1:26" ht="16.05" customHeight="1" x14ac:dyDescent="0.25">
      <c r="B41" s="209" t="s">
        <v>75</v>
      </c>
      <c r="C41" s="228" t="s">
        <v>192</v>
      </c>
      <c r="D41" s="198" t="s">
        <v>100</v>
      </c>
      <c r="E41" s="227" t="s">
        <v>101</v>
      </c>
      <c r="F41" s="227"/>
      <c r="G41" s="207" t="s">
        <v>102</v>
      </c>
      <c r="H41" s="227" t="s">
        <v>109</v>
      </c>
      <c r="I41" s="227"/>
      <c r="J41" s="207" t="s">
        <v>103</v>
      </c>
      <c r="K41" s="227" t="s">
        <v>164</v>
      </c>
      <c r="L41" s="227"/>
      <c r="M41" s="207" t="s">
        <v>104</v>
      </c>
      <c r="N41" s="226" t="s">
        <v>112</v>
      </c>
      <c r="O41" s="226"/>
      <c r="P41" s="226"/>
      <c r="Q41" s="226"/>
      <c r="R41" s="226"/>
      <c r="S41" s="226"/>
      <c r="T41" s="204" t="s">
        <v>105</v>
      </c>
      <c r="U41" s="201" t="s">
        <v>141</v>
      </c>
      <c r="V41" s="190" t="s">
        <v>142</v>
      </c>
    </row>
    <row r="42" spans="1:26" ht="16.05" customHeight="1" x14ac:dyDescent="0.25">
      <c r="B42" s="210"/>
      <c r="C42" s="229"/>
      <c r="D42" s="199"/>
      <c r="E42" s="227"/>
      <c r="F42" s="227"/>
      <c r="G42" s="208"/>
      <c r="H42" s="227"/>
      <c r="I42" s="227"/>
      <c r="J42" s="208"/>
      <c r="K42" s="227"/>
      <c r="L42" s="227"/>
      <c r="M42" s="208"/>
      <c r="N42" s="226"/>
      <c r="O42" s="226"/>
      <c r="P42" s="226"/>
      <c r="Q42" s="226"/>
      <c r="R42" s="226"/>
      <c r="S42" s="226"/>
      <c r="T42" s="205"/>
      <c r="U42" s="202"/>
      <c r="V42" s="191"/>
    </row>
    <row r="43" spans="1:26" ht="16.05" customHeight="1" x14ac:dyDescent="0.25">
      <c r="B43" s="210"/>
      <c r="C43" s="229"/>
      <c r="D43" s="199"/>
      <c r="E43" s="227"/>
      <c r="F43" s="227"/>
      <c r="G43" s="208"/>
      <c r="H43" s="227"/>
      <c r="I43" s="227"/>
      <c r="J43" s="208"/>
      <c r="K43" s="227"/>
      <c r="L43" s="227"/>
      <c r="M43" s="208"/>
      <c r="N43" s="226"/>
      <c r="O43" s="226"/>
      <c r="P43" s="226"/>
      <c r="Q43" s="226"/>
      <c r="R43" s="226"/>
      <c r="S43" s="226"/>
      <c r="T43" s="205"/>
      <c r="U43" s="202"/>
      <c r="V43" s="191"/>
    </row>
    <row r="44" spans="1:26" ht="16.05" customHeight="1" x14ac:dyDescent="0.25">
      <c r="B44" s="210"/>
      <c r="C44" s="229"/>
      <c r="D44" s="199"/>
      <c r="E44" s="227"/>
      <c r="F44" s="227"/>
      <c r="G44" s="208"/>
      <c r="H44" s="227"/>
      <c r="I44" s="227"/>
      <c r="J44" s="208"/>
      <c r="K44" s="227"/>
      <c r="L44" s="227"/>
      <c r="M44" s="208"/>
      <c r="N44" s="231" t="s">
        <v>156</v>
      </c>
      <c r="O44" s="231" t="s">
        <v>157</v>
      </c>
      <c r="P44" s="231" t="s">
        <v>158</v>
      </c>
      <c r="Q44" s="231" t="s">
        <v>159</v>
      </c>
      <c r="R44" s="231" t="s">
        <v>160</v>
      </c>
      <c r="S44" s="231" t="s">
        <v>161</v>
      </c>
      <c r="T44" s="205"/>
      <c r="U44" s="202"/>
      <c r="V44" s="191"/>
    </row>
    <row r="45" spans="1:26" ht="13.8" x14ac:dyDescent="0.25">
      <c r="B45" s="210"/>
      <c r="C45" s="229"/>
      <c r="D45" s="199"/>
      <c r="E45" s="227"/>
      <c r="F45" s="227"/>
      <c r="G45" s="208"/>
      <c r="H45" s="227"/>
      <c r="I45" s="227"/>
      <c r="J45" s="208"/>
      <c r="K45" s="227"/>
      <c r="L45" s="227"/>
      <c r="M45" s="208"/>
      <c r="N45" s="232"/>
      <c r="O45" s="232"/>
      <c r="P45" s="232"/>
      <c r="Q45" s="232"/>
      <c r="R45" s="232"/>
      <c r="S45" s="232"/>
      <c r="T45" s="205"/>
      <c r="U45" s="202"/>
      <c r="V45" s="191"/>
    </row>
    <row r="46" spans="1:26" ht="16.05" customHeight="1" thickBot="1" x14ac:dyDescent="0.3">
      <c r="B46" s="211"/>
      <c r="C46" s="230"/>
      <c r="D46" s="200"/>
      <c r="E46" s="133" t="s">
        <v>163</v>
      </c>
      <c r="F46" s="133" t="s">
        <v>162</v>
      </c>
      <c r="G46" s="206"/>
      <c r="H46" s="132" t="s">
        <v>163</v>
      </c>
      <c r="I46" s="133" t="s">
        <v>162</v>
      </c>
      <c r="J46" s="206"/>
      <c r="K46" s="132" t="s">
        <v>163</v>
      </c>
      <c r="L46" s="133" t="s">
        <v>162</v>
      </c>
      <c r="M46" s="206"/>
      <c r="N46" s="233"/>
      <c r="O46" s="233"/>
      <c r="P46" s="233"/>
      <c r="Q46" s="233"/>
      <c r="R46" s="233"/>
      <c r="S46" s="233"/>
      <c r="T46" s="206"/>
      <c r="U46" s="203"/>
      <c r="V46" s="192"/>
      <c r="Y46" s="50" t="s">
        <v>106</v>
      </c>
    </row>
    <row r="47" spans="1:26" ht="13.8" x14ac:dyDescent="0.25">
      <c r="A47" s="51">
        <v>1</v>
      </c>
      <c r="B47" s="68"/>
      <c r="C47" s="184"/>
      <c r="D47" s="69"/>
      <c r="E47" s="69"/>
      <c r="F47" s="69"/>
      <c r="G47" s="70"/>
      <c r="H47" s="69"/>
      <c r="I47" s="69"/>
      <c r="J47" s="70"/>
      <c r="K47" s="69"/>
      <c r="L47" s="69"/>
      <c r="M47" s="70"/>
      <c r="N47" s="69"/>
      <c r="O47" s="69"/>
      <c r="P47" s="69"/>
      <c r="Q47" s="69"/>
      <c r="R47" s="69"/>
      <c r="S47" s="69"/>
      <c r="T47" s="71" t="str">
        <f>IF(AND(Z47=TRUE)," ",(SUM(D47-E47-G47-H47-J47-K47-M47-N47)))</f>
        <v xml:space="preserve"> </v>
      </c>
      <c r="U47" s="99" t="str">
        <f>IF(B47="HFC-23",ROUND(('Quarterly Information'!T47*Lists!$K$2/1000),1),IF(B47="HFC-32",ROUND(('Quarterly Information'!T47*Lists!$K$3/1000),1),IF(B47="HFC-41",ROUND(('Quarterly Information'!T47*Lists!$K$4/1000),1),IF(B47="HFC-43-10mee",ROUND(('Quarterly Information'!T47*Lists!$K$5/1000),1),IF(B47="HFC-125",ROUND(('Quarterly Information'!T47*Lists!$K$6/1000),1),IF(B47="HFC-134",ROUND(('Quarterly Information'!T47*Lists!$K$7/1000),1),IF(B47="HFC-134a",ROUND(('Quarterly Information'!T47*Lists!$K$8/1000),1),IF(B47="HFC-143",ROUND(('Quarterly Information'!T47*Lists!$K$9/1000),1),IF(B47="HFC-143a",ROUND(('Quarterly Information'!T47*Lists!$K$10/1000),1),IF(B47="HFC-152",ROUND(('Quarterly Information'!T47*Lists!$K$11/1000),1),IF(B47="HFC-152a",ROUND(('Quarterly Information'!T47*Lists!$K$12/1000),1),IF(B47="HFC-227ea",ROUND(('Quarterly Information'!T47*Lists!$K$13/1000),1),IF(B47="HFC-236cb",ROUND(('Quarterly Information'!T47*Lists!$K$14/1000),1),IF(B47="HFC-236ea",ROUND(('Quarterly Information'!T47*Lists!$K$15/1000),1),IF(B47="HFC-236fa",ROUND(('Quarterly Information'!T47*Lists!$K$16/1000),1),IF(B47="HFC-245ca",ROUND(('Quarterly Information'!T47*Lists!$K$17/1000),1),IF(B47="HFC-245fa",ROUND(('Quarterly Information'!T47*Lists!$K$18/1000),1),IF(B47="HFC-365mfc",ROUND(('Quarterly Information'!T47*Lists!$K$19/1000),1),""))))))))))))))))))</f>
        <v/>
      </c>
      <c r="V47" s="109" t="str">
        <f>IF(B47="HFC-23",ROUND(('Quarterly Information'!N47*Lists!$K$2/1000),1),IF(B47="HFC-32",ROUND(('Quarterly Information'!N47*Lists!$K$3/1000),1),IF(B47="HFC-41",ROUND(('Quarterly Information'!N47*Lists!$K$4/1000),1),IF(B47="HFC-43-10mee",ROUND(('Quarterly Information'!N47*Lists!$K$5/1000),1),IF(B47="HFC-125",ROUND(('Quarterly Information'!N47*Lists!$K$6/1000),1),IF(B47="HFC-134",ROUND(('Quarterly Information'!N47*Lists!$K$7/1000),1),IF(B47="HFC-134a",ROUND(('Quarterly Information'!N47*Lists!$K$8/1000),1),IF(B47="HFC-143",ROUND(('Quarterly Information'!N47*Lists!$K$9/1000),1),IF(B47="HFC-143a",ROUND(('Quarterly Information'!N47*Lists!$K$10/1000),1),IF(B47="HFC-152",ROUND(('Quarterly Information'!N47*Lists!$K$11/1000),1),IF(B47="HFC-152a",ROUND(('Quarterly Information'!N47*Lists!$K$12/1000),1),IF(B47="HFC-227ea",ROUND(('Quarterly Information'!N47*Lists!$K$13/1000),1),IF(B47="HFC-236cb",ROUND(('Quarterly Information'!N47*Lists!$K$14/1000),1),IF(B47="HFC-236ea",ROUND(('Quarterly Information'!N47*Lists!$K$15/1000),1),IF(B47="HFC-236fa",ROUND(('Quarterly Information'!N47*Lists!$K$16/1000),1),IF(B47="HFC-245ca",ROUND(('Quarterly Information'!N47*Lists!$K$17/1000),1),IF(B47="HFC-245fa",ROUND(('Quarterly Information'!N47*Lists!$K$18/1000),1),IF(B47="HFC-365mfc",ROUND(('Quarterly Information'!N47*Lists!$K$19/1000),1),""))))))))))))))))))</f>
        <v/>
      </c>
      <c r="Y47" s="52" t="str">
        <f>T47</f>
        <v xml:space="preserve"> </v>
      </c>
      <c r="Z47" s="53" t="b">
        <f>SUMPRODUCT(--(D47:N47&lt;&gt;""))=0</f>
        <v>1</v>
      </c>
    </row>
    <row r="48" spans="1:26" ht="13.8" x14ac:dyDescent="0.25">
      <c r="A48" s="51">
        <v>2</v>
      </c>
      <c r="B48" s="72"/>
      <c r="C48" s="185"/>
      <c r="D48" s="73"/>
      <c r="E48" s="73"/>
      <c r="F48" s="73"/>
      <c r="G48" s="74"/>
      <c r="H48" s="73"/>
      <c r="I48" s="73"/>
      <c r="J48" s="74"/>
      <c r="K48" s="73"/>
      <c r="L48" s="73"/>
      <c r="M48" s="74"/>
      <c r="N48" s="73"/>
      <c r="O48" s="73"/>
      <c r="P48" s="73"/>
      <c r="Q48" s="73"/>
      <c r="R48" s="73"/>
      <c r="S48" s="73"/>
      <c r="T48" s="75" t="str">
        <f>IF(AND(Z48=TRUE)," ",(SUM(D48-E48-G48-H48-J48-K48-M48-N48)))</f>
        <v xml:space="preserve"> </v>
      </c>
      <c r="U48" s="100" t="str">
        <f>IF(B48="HFC-23",ROUND(('Quarterly Information'!T48*Lists!$K$2/1000),1),IF(B48="HFC-32",ROUND(('Quarterly Information'!T48*Lists!$K$3/1000),1),IF(B48="HFC-41",ROUND(('Quarterly Information'!T48*Lists!$K$4/1000),1),IF(B48="HFC-43-10mee",ROUND(('Quarterly Information'!T48*Lists!$K$5/1000),1),IF(B48="HFC-125",ROUND(('Quarterly Information'!T48*Lists!$K$6/1000),1),IF(B48="HFC-134",ROUND(('Quarterly Information'!T48*Lists!$K$7/1000),1),IF(B48="HFC-134a",ROUND(('Quarterly Information'!T48*Lists!$K$8/1000),1),IF(B48="HFC-143",ROUND(('Quarterly Information'!T48*Lists!$K$9/1000),1),IF(B48="HFC-143a",ROUND(('Quarterly Information'!T48*Lists!$K$10/1000),1),IF(B48="HFC-152",ROUND(('Quarterly Information'!T48*Lists!$K$11/1000),1),IF(B48="HFC-152a",ROUND(('Quarterly Information'!T48*Lists!$K$12/1000),1),IF(B48="HFC-227ea",ROUND(('Quarterly Information'!T48*Lists!$K$13/1000),1),IF(B48="HFC-236cb",ROUND(('Quarterly Information'!T48*Lists!$K$14/1000),1),IF(B48="HFC-236ea",ROUND(('Quarterly Information'!T48*Lists!$K$15/1000),1),IF(B48="HFC-236fa",ROUND(('Quarterly Information'!T48*Lists!$K$16/1000),1),IF(B48="HFC-245ca",ROUND(('Quarterly Information'!T48*Lists!$K$17/1000),1),IF(B48="HFC-245fa",ROUND(('Quarterly Information'!T48*Lists!$K$18/1000),1),IF(B48="HFC-365mfc",ROUND(('Quarterly Information'!T48*Lists!$K$19/1000),1),""))))))))))))))))))</f>
        <v/>
      </c>
      <c r="V48" s="110" t="str">
        <f>IF(B48="HFC-23",ROUND(('Quarterly Information'!N48*Lists!$K$2/1000),1),IF(B48="HFC-32",ROUND(('Quarterly Information'!N48*Lists!$K$3/1000),1),IF(B48="HFC-41",ROUND(('Quarterly Information'!N48*Lists!$K$4/1000),1),IF(B48="HFC-43-10mee",ROUND(('Quarterly Information'!N48*Lists!$K$5/1000),1),IF(B48="HFC-125",ROUND(('Quarterly Information'!N48*Lists!$K$6/1000),1),IF(B48="HFC-134",ROUND(('Quarterly Information'!N48*Lists!$K$7/1000),1),IF(B48="HFC-134a",ROUND(('Quarterly Information'!N48*Lists!$K$8/1000),1),IF(B48="HFC-143",ROUND(('Quarterly Information'!N48*Lists!$K$9/1000),1),IF(B48="HFC-143a",ROUND(('Quarterly Information'!N48*Lists!$K$10/1000),1),IF(B48="HFC-152",ROUND(('Quarterly Information'!N48*Lists!$K$11/1000),1),IF(B48="HFC-152a",ROUND(('Quarterly Information'!N48*Lists!$K$12/1000),1),IF(B48="HFC-227ea",ROUND(('Quarterly Information'!N48*Lists!$K$13/1000),1),IF(B48="HFC-236cb",ROUND(('Quarterly Information'!N48*Lists!$K$14/1000),1),IF(B48="HFC-236ea",ROUND(('Quarterly Information'!N48*Lists!$K$15/1000),1),IF(B48="HFC-236fa",ROUND(('Quarterly Information'!N48*Lists!$K$16/1000),1),IF(B48="HFC-245ca",ROUND(('Quarterly Information'!N48*Lists!$K$17/1000),1),IF(B48="HFC-245fa",ROUND(('Quarterly Information'!N48*Lists!$K$18/1000),1),IF(B48="HFC-365mfc",ROUND(('Quarterly Information'!N48*Lists!$K$19/1000),1),""))))))))))))))))))</f>
        <v/>
      </c>
      <c r="Y48" s="52" t="str">
        <f t="shared" ref="Y48:Y96" si="0">T48</f>
        <v xml:space="preserve"> </v>
      </c>
      <c r="Z48" s="53" t="b">
        <f>SUMPRODUCT(--(D48:N48&lt;&gt;""))=0</f>
        <v>1</v>
      </c>
    </row>
    <row r="49" spans="1:26" ht="13.8" x14ac:dyDescent="0.25">
      <c r="A49" s="51">
        <v>3</v>
      </c>
      <c r="B49" s="72"/>
      <c r="C49" s="185"/>
      <c r="D49" s="73"/>
      <c r="E49" s="73"/>
      <c r="F49" s="73"/>
      <c r="G49" s="74"/>
      <c r="H49" s="73"/>
      <c r="I49" s="73"/>
      <c r="J49" s="74"/>
      <c r="K49" s="73"/>
      <c r="L49" s="73"/>
      <c r="M49" s="74"/>
      <c r="N49" s="73"/>
      <c r="O49" s="73"/>
      <c r="P49" s="73"/>
      <c r="Q49" s="73"/>
      <c r="R49" s="73"/>
      <c r="S49" s="73"/>
      <c r="T49" s="75" t="str">
        <f>IF(AND(Z49=TRUE)," ",(SUM(D49-E49-G49-H49-J49-K49-M49-N49)))</f>
        <v xml:space="preserve"> </v>
      </c>
      <c r="U49" s="100" t="str">
        <f>IF(B49="HFC-23",ROUND(('Quarterly Information'!T49*Lists!$K$2/1000),1),IF(B49="HFC-32",ROUND(('Quarterly Information'!T49*Lists!$K$3/1000),1),IF(B49="HFC-41",ROUND(('Quarterly Information'!T49*Lists!$K$4/1000),1),IF(B49="HFC-43-10mee",ROUND(('Quarterly Information'!T49*Lists!$K$5/1000),1),IF(B49="HFC-125",ROUND(('Quarterly Information'!T49*Lists!$K$6/1000),1),IF(B49="HFC-134",ROUND(('Quarterly Information'!T49*Lists!$K$7/1000),1),IF(B49="HFC-134a",ROUND(('Quarterly Information'!T49*Lists!$K$8/1000),1),IF(B49="HFC-143",ROUND(('Quarterly Information'!T49*Lists!$K$9/1000),1),IF(B49="HFC-143a",ROUND(('Quarterly Information'!T49*Lists!$K$10/1000),1),IF(B49="HFC-152",ROUND(('Quarterly Information'!T49*Lists!$K$11/1000),1),IF(B49="HFC-152a",ROUND(('Quarterly Information'!T49*Lists!$K$12/1000),1),IF(B49="HFC-227ea",ROUND(('Quarterly Information'!T49*Lists!$K$13/1000),1),IF(B49="HFC-236cb",ROUND(('Quarterly Information'!T49*Lists!$K$14/1000),1),IF(B49="HFC-236ea",ROUND(('Quarterly Information'!T49*Lists!$K$15/1000),1),IF(B49="HFC-236fa",ROUND(('Quarterly Information'!T49*Lists!$K$16/1000),1),IF(B49="HFC-245ca",ROUND(('Quarterly Information'!T49*Lists!$K$17/1000),1),IF(B49="HFC-245fa",ROUND(('Quarterly Information'!T49*Lists!$K$18/1000),1),IF(B49="HFC-365mfc",ROUND(('Quarterly Information'!T49*Lists!$K$19/1000),1),""))))))))))))))))))</f>
        <v/>
      </c>
      <c r="V49" s="110" t="str">
        <f>IF(B49="HFC-23",ROUND(('Quarterly Information'!N49*Lists!$K$2/1000),1),IF(B49="HFC-32",ROUND(('Quarterly Information'!N49*Lists!$K$3/1000),1),IF(B49="HFC-41",ROUND(('Quarterly Information'!N49*Lists!$K$4/1000),1),IF(B49="HFC-43-10mee",ROUND(('Quarterly Information'!N49*Lists!$K$5/1000),1),IF(B49="HFC-125",ROUND(('Quarterly Information'!N49*Lists!$K$6/1000),1),IF(B49="HFC-134",ROUND(('Quarterly Information'!N49*Lists!$K$7/1000),1),IF(B49="HFC-134a",ROUND(('Quarterly Information'!N49*Lists!$K$8/1000),1),IF(B49="HFC-143",ROUND(('Quarterly Information'!N49*Lists!$K$9/1000),1),IF(B49="HFC-143a",ROUND(('Quarterly Information'!N49*Lists!$K$10/1000),1),IF(B49="HFC-152",ROUND(('Quarterly Information'!N49*Lists!$K$11/1000),1),IF(B49="HFC-152a",ROUND(('Quarterly Information'!N49*Lists!$K$12/1000),1),IF(B49="HFC-227ea",ROUND(('Quarterly Information'!N49*Lists!$K$13/1000),1),IF(B49="HFC-236cb",ROUND(('Quarterly Information'!N49*Lists!$K$14/1000),1),IF(B49="HFC-236ea",ROUND(('Quarterly Information'!N49*Lists!$K$15/1000),1),IF(B49="HFC-236fa",ROUND(('Quarterly Information'!N49*Lists!$K$16/1000),1),IF(B49="HFC-245ca",ROUND(('Quarterly Information'!N49*Lists!$K$17/1000),1),IF(B49="HFC-245fa",ROUND(('Quarterly Information'!N49*Lists!$K$18/1000),1),IF(B49="HFC-365mfc",ROUND(('Quarterly Information'!N49*Lists!$K$19/1000),1),""))))))))))))))))))</f>
        <v/>
      </c>
      <c r="Y49" s="52" t="str">
        <f t="shared" si="0"/>
        <v xml:space="preserve"> </v>
      </c>
      <c r="Z49" s="53" t="b">
        <f>SUMPRODUCT(--(D49:N49&lt;&gt;""))=0</f>
        <v>1</v>
      </c>
    </row>
    <row r="50" spans="1:26" ht="13.8" x14ac:dyDescent="0.25">
      <c r="A50" s="51">
        <v>4</v>
      </c>
      <c r="B50" s="72"/>
      <c r="C50" s="185"/>
      <c r="D50" s="73"/>
      <c r="E50" s="73"/>
      <c r="F50" s="73"/>
      <c r="G50" s="74"/>
      <c r="H50" s="73"/>
      <c r="I50" s="73"/>
      <c r="J50" s="74"/>
      <c r="K50" s="73"/>
      <c r="L50" s="73"/>
      <c r="M50" s="74"/>
      <c r="N50" s="73"/>
      <c r="O50" s="73"/>
      <c r="P50" s="73"/>
      <c r="Q50" s="73"/>
      <c r="R50" s="73"/>
      <c r="S50" s="73"/>
      <c r="T50" s="75" t="str">
        <f>IF(AND(Z50=TRUE)," ",(SUM(D50-E50-G50-H50-J50-K50-M50-N50)))</f>
        <v xml:space="preserve"> </v>
      </c>
      <c r="U50" s="100" t="str">
        <f>IF(B50="HFC-23",ROUND(('Quarterly Information'!T50*Lists!$K$2/1000),1),IF(B50="HFC-32",ROUND(('Quarterly Information'!T50*Lists!$K$3/1000),1),IF(B50="HFC-41",ROUND(('Quarterly Information'!T50*Lists!$K$4/1000),1),IF(B50="HFC-43-10mee",ROUND(('Quarterly Information'!T50*Lists!$K$5/1000),1),IF(B50="HFC-125",ROUND(('Quarterly Information'!T50*Lists!$K$6/1000),1),IF(B50="HFC-134",ROUND(('Quarterly Information'!T50*Lists!$K$7/1000),1),IF(B50="HFC-134a",ROUND(('Quarterly Information'!T50*Lists!$K$8/1000),1),IF(B50="HFC-143",ROUND(('Quarterly Information'!T50*Lists!$K$9/1000),1),IF(B50="HFC-143a",ROUND(('Quarterly Information'!T50*Lists!$K$10/1000),1),IF(B50="HFC-152",ROUND(('Quarterly Information'!T50*Lists!$K$11/1000),1),IF(B50="HFC-152a",ROUND(('Quarterly Information'!T50*Lists!$K$12/1000),1),IF(B50="HFC-227ea",ROUND(('Quarterly Information'!T50*Lists!$K$13/1000),1),IF(B50="HFC-236cb",ROUND(('Quarterly Information'!T50*Lists!$K$14/1000),1),IF(B50="HFC-236ea",ROUND(('Quarterly Information'!T50*Lists!$K$15/1000),1),IF(B50="HFC-236fa",ROUND(('Quarterly Information'!T50*Lists!$K$16/1000),1),IF(B50="HFC-245ca",ROUND(('Quarterly Information'!T50*Lists!$K$17/1000),1),IF(B50="HFC-245fa",ROUND(('Quarterly Information'!T50*Lists!$K$18/1000),1),IF(B50="HFC-365mfc",ROUND(('Quarterly Information'!T50*Lists!$K$19/1000),1),""))))))))))))))))))</f>
        <v/>
      </c>
      <c r="V50" s="110" t="str">
        <f>IF(B50="HFC-23",ROUND(('Quarterly Information'!N50*Lists!$K$2/1000),1),IF(B50="HFC-32",ROUND(('Quarterly Information'!N50*Lists!$K$3/1000),1),IF(B50="HFC-41",ROUND(('Quarterly Information'!N50*Lists!$K$4/1000),1),IF(B50="HFC-43-10mee",ROUND(('Quarterly Information'!N50*Lists!$K$5/1000),1),IF(B50="HFC-125",ROUND(('Quarterly Information'!N50*Lists!$K$6/1000),1),IF(B50="HFC-134",ROUND(('Quarterly Information'!N50*Lists!$K$7/1000),1),IF(B50="HFC-134a",ROUND(('Quarterly Information'!N50*Lists!$K$8/1000),1),IF(B50="HFC-143",ROUND(('Quarterly Information'!N50*Lists!$K$9/1000),1),IF(B50="HFC-143a",ROUND(('Quarterly Information'!N50*Lists!$K$10/1000),1),IF(B50="HFC-152",ROUND(('Quarterly Information'!N50*Lists!$K$11/1000),1),IF(B50="HFC-152a",ROUND(('Quarterly Information'!N50*Lists!$K$12/1000),1),IF(B50="HFC-227ea",ROUND(('Quarterly Information'!N50*Lists!$K$13/1000),1),IF(B50="HFC-236cb",ROUND(('Quarterly Information'!N50*Lists!$K$14/1000),1),IF(B50="HFC-236ea",ROUND(('Quarterly Information'!N50*Lists!$K$15/1000),1),IF(B50="HFC-236fa",ROUND(('Quarterly Information'!N50*Lists!$K$16/1000),1),IF(B50="HFC-245ca",ROUND(('Quarterly Information'!N50*Lists!$K$17/1000),1),IF(B50="HFC-245fa",ROUND(('Quarterly Information'!N50*Lists!$K$18/1000),1),IF(B50="HFC-365mfc",ROUND(('Quarterly Information'!N50*Lists!$K$19/1000),1),""))))))))))))))))))</f>
        <v/>
      </c>
      <c r="Y50" s="52" t="str">
        <f t="shared" si="0"/>
        <v xml:space="preserve"> </v>
      </c>
      <c r="Z50" s="53" t="b">
        <f>SUMPRODUCT(--(D50:N50&lt;&gt;""))=0</f>
        <v>1</v>
      </c>
    </row>
    <row r="51" spans="1:26" ht="13.8" x14ac:dyDescent="0.25">
      <c r="A51" s="51">
        <v>5</v>
      </c>
      <c r="B51" s="72"/>
      <c r="C51" s="185"/>
      <c r="D51" s="73"/>
      <c r="E51" s="73"/>
      <c r="F51" s="73"/>
      <c r="G51" s="74"/>
      <c r="H51" s="74"/>
      <c r="I51" s="74"/>
      <c r="J51" s="74"/>
      <c r="K51" s="74"/>
      <c r="L51" s="74"/>
      <c r="M51" s="74"/>
      <c r="N51" s="74"/>
      <c r="O51" s="74"/>
      <c r="P51" s="74"/>
      <c r="Q51" s="74"/>
      <c r="R51" s="74"/>
      <c r="S51" s="74"/>
      <c r="T51" s="75" t="str">
        <f>IF(AND(Z51=TRUE)," ",(SUM(D51-E51-G51-H51-J51-K51-M51-N51)))</f>
        <v xml:space="preserve"> </v>
      </c>
      <c r="U51" s="100" t="str">
        <f>IF(B51="HFC-23",ROUND(('Quarterly Information'!T51*Lists!$K$2/1000),1),IF(B51="HFC-32",ROUND(('Quarterly Information'!T51*Lists!$K$3/1000),1),IF(B51="HFC-41",ROUND(('Quarterly Information'!T51*Lists!$K$4/1000),1),IF(B51="HFC-43-10mee",ROUND(('Quarterly Information'!T51*Lists!$K$5/1000),1),IF(B51="HFC-125",ROUND(('Quarterly Information'!T51*Lists!$K$6/1000),1),IF(B51="HFC-134",ROUND(('Quarterly Information'!T51*Lists!$K$7/1000),1),IF(B51="HFC-134a",ROUND(('Quarterly Information'!T51*Lists!$K$8/1000),1),IF(B51="HFC-143",ROUND(('Quarterly Information'!T51*Lists!$K$9/1000),1),IF(B51="HFC-143a",ROUND(('Quarterly Information'!T51*Lists!$K$10/1000),1),IF(B51="HFC-152",ROUND(('Quarterly Information'!T51*Lists!$K$11/1000),1),IF(B51="HFC-152a",ROUND(('Quarterly Information'!T51*Lists!$K$12/1000),1),IF(B51="HFC-227ea",ROUND(('Quarterly Information'!T51*Lists!$K$13/1000),1),IF(B51="HFC-236cb",ROUND(('Quarterly Information'!T51*Lists!$K$14/1000),1),IF(B51="HFC-236ea",ROUND(('Quarterly Information'!T51*Lists!$K$15/1000),1),IF(B51="HFC-236fa",ROUND(('Quarterly Information'!T51*Lists!$K$16/1000),1),IF(B51="HFC-245ca",ROUND(('Quarterly Information'!T51*Lists!$K$17/1000),1),IF(B51="HFC-245fa",ROUND(('Quarterly Information'!T51*Lists!$K$18/1000),1),IF(B51="HFC-365mfc",ROUND(('Quarterly Information'!T51*Lists!$K$19/1000),1),""))))))))))))))))))</f>
        <v/>
      </c>
      <c r="V51" s="110" t="str">
        <f>IF(B51="HFC-23",ROUND(('Quarterly Information'!N51*Lists!$K$2/1000),1),IF(B51="HFC-32",ROUND(('Quarterly Information'!N51*Lists!$K$3/1000),1),IF(B51="HFC-41",ROUND(('Quarterly Information'!N51*Lists!$K$4/1000),1),IF(B51="HFC-43-10mee",ROUND(('Quarterly Information'!N51*Lists!$K$5/1000),1),IF(B51="HFC-125",ROUND(('Quarterly Information'!N51*Lists!$K$6/1000),1),IF(B51="HFC-134",ROUND(('Quarterly Information'!N51*Lists!$K$7/1000),1),IF(B51="HFC-134a",ROUND(('Quarterly Information'!N51*Lists!$K$8/1000),1),IF(B51="HFC-143",ROUND(('Quarterly Information'!N51*Lists!$K$9/1000),1),IF(B51="HFC-143a",ROUND(('Quarterly Information'!N51*Lists!$K$10/1000),1),IF(B51="HFC-152",ROUND(('Quarterly Information'!N51*Lists!$K$11/1000),1),IF(B51="HFC-152a",ROUND(('Quarterly Information'!N51*Lists!$K$12/1000),1),IF(B51="HFC-227ea",ROUND(('Quarterly Information'!N51*Lists!$K$13/1000),1),IF(B51="HFC-236cb",ROUND(('Quarterly Information'!N51*Lists!$K$14/1000),1),IF(B51="HFC-236ea",ROUND(('Quarterly Information'!N51*Lists!$K$15/1000),1),IF(B51="HFC-236fa",ROUND(('Quarterly Information'!N51*Lists!$K$16/1000),1),IF(B51="HFC-245ca",ROUND(('Quarterly Information'!N51*Lists!$K$17/1000),1),IF(B51="HFC-245fa",ROUND(('Quarterly Information'!N51*Lists!$K$18/1000),1),IF(B51="HFC-365mfc",ROUND(('Quarterly Information'!N51*Lists!$K$19/1000),1),""))))))))))))))))))</f>
        <v/>
      </c>
      <c r="Y51" s="52" t="str">
        <f t="shared" si="0"/>
        <v xml:space="preserve"> </v>
      </c>
      <c r="Z51" s="53" t="b">
        <f>SUMPRODUCT(--(D51:N51&lt;&gt;""))=0</f>
        <v>1</v>
      </c>
    </row>
    <row r="52" spans="1:26" ht="13.8" x14ac:dyDescent="0.25">
      <c r="A52" s="51">
        <v>6</v>
      </c>
      <c r="B52" s="72"/>
      <c r="C52" s="185"/>
      <c r="D52" s="73"/>
      <c r="E52" s="73"/>
      <c r="F52" s="73"/>
      <c r="G52" s="74"/>
      <c r="H52" s="74"/>
      <c r="I52" s="74"/>
      <c r="J52" s="74"/>
      <c r="K52" s="74"/>
      <c r="L52" s="74"/>
      <c r="M52" s="74"/>
      <c r="N52" s="74"/>
      <c r="O52" s="74"/>
      <c r="P52" s="74"/>
      <c r="Q52" s="74"/>
      <c r="R52" s="74"/>
      <c r="S52" s="74"/>
      <c r="T52" s="75"/>
      <c r="U52" s="100"/>
      <c r="V52" s="110"/>
      <c r="Y52" s="52"/>
      <c r="Z52" s="53"/>
    </row>
    <row r="53" spans="1:26" ht="13.8" x14ac:dyDescent="0.25">
      <c r="A53" s="51">
        <v>7</v>
      </c>
      <c r="B53" s="72"/>
      <c r="C53" s="185"/>
      <c r="D53" s="73"/>
      <c r="E53" s="73"/>
      <c r="F53" s="73"/>
      <c r="G53" s="74"/>
      <c r="H53" s="74"/>
      <c r="I53" s="74"/>
      <c r="J53" s="74"/>
      <c r="K53" s="74"/>
      <c r="L53" s="74"/>
      <c r="M53" s="74"/>
      <c r="N53" s="74"/>
      <c r="O53" s="74"/>
      <c r="P53" s="74"/>
      <c r="Q53" s="74"/>
      <c r="R53" s="74"/>
      <c r="S53" s="74"/>
      <c r="T53" s="75"/>
      <c r="U53" s="100"/>
      <c r="V53" s="110"/>
      <c r="Y53" s="52"/>
      <c r="Z53" s="53"/>
    </row>
    <row r="54" spans="1:26" ht="13.8" x14ac:dyDescent="0.25">
      <c r="A54" s="51">
        <v>8</v>
      </c>
      <c r="B54" s="72"/>
      <c r="C54" s="185"/>
      <c r="D54" s="73"/>
      <c r="E54" s="73"/>
      <c r="F54" s="73"/>
      <c r="G54" s="74"/>
      <c r="H54" s="74"/>
      <c r="I54" s="74"/>
      <c r="J54" s="74"/>
      <c r="K54" s="74"/>
      <c r="L54" s="74"/>
      <c r="M54" s="74"/>
      <c r="N54" s="74"/>
      <c r="O54" s="74"/>
      <c r="P54" s="74"/>
      <c r="Q54" s="74"/>
      <c r="R54" s="74"/>
      <c r="S54" s="74"/>
      <c r="T54" s="75"/>
      <c r="U54" s="100"/>
      <c r="V54" s="110"/>
      <c r="Y54" s="52"/>
      <c r="Z54" s="53"/>
    </row>
    <row r="55" spans="1:26" ht="13.8" x14ac:dyDescent="0.25">
      <c r="A55" s="51">
        <v>9</v>
      </c>
      <c r="B55" s="72"/>
      <c r="C55" s="185"/>
      <c r="D55" s="73"/>
      <c r="E55" s="73"/>
      <c r="F55" s="73"/>
      <c r="G55" s="74"/>
      <c r="H55" s="74"/>
      <c r="I55" s="74"/>
      <c r="J55" s="74"/>
      <c r="K55" s="74"/>
      <c r="L55" s="74"/>
      <c r="M55" s="74"/>
      <c r="N55" s="74"/>
      <c r="O55" s="74"/>
      <c r="P55" s="74"/>
      <c r="Q55" s="74"/>
      <c r="R55" s="74"/>
      <c r="S55" s="74"/>
      <c r="T55" s="75"/>
      <c r="U55" s="100"/>
      <c r="V55" s="110"/>
      <c r="Y55" s="52"/>
      <c r="Z55" s="53"/>
    </row>
    <row r="56" spans="1:26" ht="13.8" x14ac:dyDescent="0.25">
      <c r="A56" s="51">
        <v>10</v>
      </c>
      <c r="B56" s="72"/>
      <c r="C56" s="185"/>
      <c r="D56" s="73"/>
      <c r="E56" s="73"/>
      <c r="F56" s="73"/>
      <c r="G56" s="74"/>
      <c r="H56" s="74"/>
      <c r="I56" s="74"/>
      <c r="J56" s="74"/>
      <c r="K56" s="74"/>
      <c r="L56" s="74"/>
      <c r="M56" s="74"/>
      <c r="N56" s="74"/>
      <c r="O56" s="74"/>
      <c r="P56" s="74"/>
      <c r="Q56" s="74"/>
      <c r="R56" s="74"/>
      <c r="S56" s="74"/>
      <c r="T56" s="75"/>
      <c r="U56" s="100"/>
      <c r="V56" s="110"/>
      <c r="Y56" s="52"/>
      <c r="Z56" s="53"/>
    </row>
    <row r="57" spans="1:26" ht="13.8" x14ac:dyDescent="0.25">
      <c r="A57" s="51">
        <v>11</v>
      </c>
      <c r="B57" s="72"/>
      <c r="C57" s="185"/>
      <c r="D57" s="73"/>
      <c r="E57" s="73"/>
      <c r="F57" s="73"/>
      <c r="G57" s="74"/>
      <c r="H57" s="74"/>
      <c r="I57" s="74"/>
      <c r="J57" s="74"/>
      <c r="K57" s="74"/>
      <c r="L57" s="74"/>
      <c r="M57" s="74"/>
      <c r="N57" s="74"/>
      <c r="O57" s="74"/>
      <c r="P57" s="74"/>
      <c r="Q57" s="74"/>
      <c r="R57" s="74"/>
      <c r="S57" s="74"/>
      <c r="T57" s="75"/>
      <c r="U57" s="100"/>
      <c r="V57" s="110"/>
      <c r="Y57" s="52"/>
      <c r="Z57" s="53"/>
    </row>
    <row r="58" spans="1:26" ht="13.8" x14ac:dyDescent="0.25">
      <c r="A58" s="51">
        <v>12</v>
      </c>
      <c r="B58" s="72"/>
      <c r="C58" s="185"/>
      <c r="D58" s="73"/>
      <c r="E58" s="73"/>
      <c r="F58" s="73"/>
      <c r="G58" s="74"/>
      <c r="H58" s="74"/>
      <c r="I58" s="74"/>
      <c r="J58" s="74"/>
      <c r="K58" s="74"/>
      <c r="L58" s="74"/>
      <c r="M58" s="74"/>
      <c r="N58" s="74"/>
      <c r="O58" s="74"/>
      <c r="P58" s="74"/>
      <c r="Q58" s="74"/>
      <c r="R58" s="74"/>
      <c r="S58" s="74"/>
      <c r="T58" s="75"/>
      <c r="U58" s="100"/>
      <c r="V58" s="110"/>
      <c r="Y58" s="52"/>
      <c r="Z58" s="53"/>
    </row>
    <row r="59" spans="1:26" ht="13.8" x14ac:dyDescent="0.25">
      <c r="A59" s="51">
        <v>13</v>
      </c>
      <c r="B59" s="72"/>
      <c r="C59" s="185"/>
      <c r="D59" s="73"/>
      <c r="E59" s="73"/>
      <c r="F59" s="73"/>
      <c r="G59" s="74"/>
      <c r="H59" s="74"/>
      <c r="I59" s="74"/>
      <c r="J59" s="74"/>
      <c r="K59" s="74"/>
      <c r="L59" s="74"/>
      <c r="M59" s="74"/>
      <c r="N59" s="74"/>
      <c r="O59" s="74"/>
      <c r="P59" s="74"/>
      <c r="Q59" s="74"/>
      <c r="R59" s="74"/>
      <c r="S59" s="74"/>
      <c r="T59" s="75"/>
      <c r="U59" s="100"/>
      <c r="V59" s="110"/>
      <c r="Y59" s="52"/>
      <c r="Z59" s="53"/>
    </row>
    <row r="60" spans="1:26" ht="13.8" x14ac:dyDescent="0.25">
      <c r="A60" s="51">
        <v>14</v>
      </c>
      <c r="B60" s="72"/>
      <c r="C60" s="185"/>
      <c r="D60" s="73"/>
      <c r="E60" s="73"/>
      <c r="F60" s="73"/>
      <c r="G60" s="74"/>
      <c r="H60" s="74"/>
      <c r="I60" s="74"/>
      <c r="J60" s="74"/>
      <c r="K60" s="74"/>
      <c r="L60" s="74"/>
      <c r="M60" s="74"/>
      <c r="N60" s="74"/>
      <c r="O60" s="74"/>
      <c r="P60" s="74"/>
      <c r="Q60" s="74"/>
      <c r="R60" s="74"/>
      <c r="S60" s="74"/>
      <c r="T60" s="75"/>
      <c r="U60" s="100"/>
      <c r="V60" s="110"/>
      <c r="Y60" s="52"/>
      <c r="Z60" s="53"/>
    </row>
    <row r="61" spans="1:26" ht="13.8" x14ac:dyDescent="0.25">
      <c r="A61" s="51">
        <v>15</v>
      </c>
      <c r="B61" s="72"/>
      <c r="C61" s="185"/>
      <c r="D61" s="73"/>
      <c r="E61" s="73"/>
      <c r="F61" s="73"/>
      <c r="G61" s="74"/>
      <c r="H61" s="74"/>
      <c r="I61" s="74"/>
      <c r="J61" s="74"/>
      <c r="K61" s="74"/>
      <c r="L61" s="74"/>
      <c r="M61" s="74"/>
      <c r="N61" s="74"/>
      <c r="O61" s="74"/>
      <c r="P61" s="74"/>
      <c r="Q61" s="74"/>
      <c r="R61" s="74"/>
      <c r="S61" s="74"/>
      <c r="T61" s="75"/>
      <c r="U61" s="100"/>
      <c r="V61" s="110"/>
      <c r="Y61" s="52"/>
      <c r="Z61" s="53"/>
    </row>
    <row r="62" spans="1:26" ht="13.8" x14ac:dyDescent="0.25">
      <c r="A62" s="51">
        <v>16</v>
      </c>
      <c r="B62" s="72"/>
      <c r="C62" s="185"/>
      <c r="D62" s="73"/>
      <c r="E62" s="73"/>
      <c r="F62" s="73"/>
      <c r="G62" s="74"/>
      <c r="H62" s="74"/>
      <c r="I62" s="74"/>
      <c r="J62" s="74"/>
      <c r="K62" s="74"/>
      <c r="L62" s="74"/>
      <c r="M62" s="74"/>
      <c r="N62" s="74"/>
      <c r="O62" s="74"/>
      <c r="P62" s="74"/>
      <c r="Q62" s="74"/>
      <c r="R62" s="74"/>
      <c r="S62" s="74"/>
      <c r="T62" s="75"/>
      <c r="U62" s="100"/>
      <c r="V62" s="110"/>
      <c r="Y62" s="52"/>
      <c r="Z62" s="53"/>
    </row>
    <row r="63" spans="1:26" ht="13.8" x14ac:dyDescent="0.25">
      <c r="A63" s="51">
        <v>17</v>
      </c>
      <c r="B63" s="72"/>
      <c r="C63" s="185"/>
      <c r="D63" s="73"/>
      <c r="E63" s="73"/>
      <c r="F63" s="73"/>
      <c r="G63" s="74"/>
      <c r="H63" s="74"/>
      <c r="I63" s="74"/>
      <c r="J63" s="74"/>
      <c r="K63" s="74"/>
      <c r="L63" s="74"/>
      <c r="M63" s="74"/>
      <c r="N63" s="74"/>
      <c r="O63" s="74"/>
      <c r="P63" s="74"/>
      <c r="Q63" s="74"/>
      <c r="R63" s="74"/>
      <c r="S63" s="74"/>
      <c r="T63" s="75"/>
      <c r="U63" s="100"/>
      <c r="V63" s="110"/>
      <c r="Y63" s="52"/>
      <c r="Z63" s="53"/>
    </row>
    <row r="64" spans="1:26" ht="13.8" x14ac:dyDescent="0.25">
      <c r="A64" s="51">
        <v>18</v>
      </c>
      <c r="B64" s="72"/>
      <c r="C64" s="185"/>
      <c r="D64" s="73"/>
      <c r="E64" s="73"/>
      <c r="F64" s="73"/>
      <c r="G64" s="74"/>
      <c r="H64" s="74"/>
      <c r="I64" s="74"/>
      <c r="J64" s="74"/>
      <c r="K64" s="74"/>
      <c r="L64" s="74"/>
      <c r="M64" s="74"/>
      <c r="N64" s="74"/>
      <c r="O64" s="74"/>
      <c r="P64" s="74"/>
      <c r="Q64" s="74"/>
      <c r="R64" s="74"/>
      <c r="S64" s="74"/>
      <c r="T64" s="75"/>
      <c r="U64" s="100"/>
      <c r="V64" s="110"/>
      <c r="Y64" s="52"/>
      <c r="Z64" s="53"/>
    </row>
    <row r="65" spans="1:26" ht="13.8" x14ac:dyDescent="0.25">
      <c r="A65" s="51">
        <v>19</v>
      </c>
      <c r="B65" s="72"/>
      <c r="C65" s="185"/>
      <c r="D65" s="73"/>
      <c r="E65" s="73"/>
      <c r="F65" s="73"/>
      <c r="G65" s="74"/>
      <c r="H65" s="74"/>
      <c r="I65" s="74"/>
      <c r="J65" s="74"/>
      <c r="K65" s="74"/>
      <c r="L65" s="74"/>
      <c r="M65" s="74"/>
      <c r="N65" s="74"/>
      <c r="O65" s="74"/>
      <c r="P65" s="74"/>
      <c r="Q65" s="74"/>
      <c r="R65" s="74"/>
      <c r="S65" s="74"/>
      <c r="T65" s="75"/>
      <c r="U65" s="100"/>
      <c r="V65" s="110"/>
      <c r="Y65" s="52"/>
      <c r="Z65" s="53"/>
    </row>
    <row r="66" spans="1:26" ht="13.8" x14ac:dyDescent="0.25">
      <c r="A66" s="51">
        <v>20</v>
      </c>
      <c r="B66" s="72"/>
      <c r="C66" s="185"/>
      <c r="D66" s="73"/>
      <c r="E66" s="73"/>
      <c r="F66" s="73"/>
      <c r="G66" s="74"/>
      <c r="H66" s="74"/>
      <c r="I66" s="74"/>
      <c r="J66" s="74"/>
      <c r="K66" s="74"/>
      <c r="L66" s="74"/>
      <c r="M66" s="74"/>
      <c r="N66" s="74"/>
      <c r="O66" s="74"/>
      <c r="P66" s="74"/>
      <c r="Q66" s="74"/>
      <c r="R66" s="74"/>
      <c r="S66" s="74"/>
      <c r="T66" s="75"/>
      <c r="U66" s="100"/>
      <c r="V66" s="110"/>
      <c r="Y66" s="52"/>
      <c r="Z66" s="53"/>
    </row>
    <row r="67" spans="1:26" ht="13.8" x14ac:dyDescent="0.25">
      <c r="A67" s="51">
        <v>21</v>
      </c>
      <c r="B67" s="72"/>
      <c r="C67" s="185"/>
      <c r="D67" s="73"/>
      <c r="E67" s="73"/>
      <c r="F67" s="73"/>
      <c r="G67" s="74"/>
      <c r="H67" s="74"/>
      <c r="I67" s="74"/>
      <c r="J67" s="74"/>
      <c r="K67" s="74"/>
      <c r="L67" s="74"/>
      <c r="M67" s="74"/>
      <c r="N67" s="74"/>
      <c r="O67" s="74"/>
      <c r="P67" s="74"/>
      <c r="Q67" s="74"/>
      <c r="R67" s="74"/>
      <c r="S67" s="74"/>
      <c r="T67" s="75"/>
      <c r="U67" s="100"/>
      <c r="V67" s="110"/>
      <c r="Y67" s="52"/>
      <c r="Z67" s="53"/>
    </row>
    <row r="68" spans="1:26" ht="13.8" x14ac:dyDescent="0.25">
      <c r="A68" s="51">
        <v>22</v>
      </c>
      <c r="B68" s="72"/>
      <c r="C68" s="185"/>
      <c r="D68" s="73"/>
      <c r="E68" s="73"/>
      <c r="F68" s="73"/>
      <c r="G68" s="74"/>
      <c r="H68" s="74"/>
      <c r="I68" s="74"/>
      <c r="J68" s="74"/>
      <c r="K68" s="74"/>
      <c r="L68" s="74"/>
      <c r="M68" s="74"/>
      <c r="N68" s="74"/>
      <c r="O68" s="74"/>
      <c r="P68" s="74"/>
      <c r="Q68" s="74"/>
      <c r="R68" s="74"/>
      <c r="S68" s="74"/>
      <c r="T68" s="75"/>
      <c r="U68" s="100"/>
      <c r="V68" s="110"/>
      <c r="Y68" s="52"/>
      <c r="Z68" s="53"/>
    </row>
    <row r="69" spans="1:26" ht="13.8" x14ac:dyDescent="0.25">
      <c r="A69" s="51">
        <v>23</v>
      </c>
      <c r="B69" s="72"/>
      <c r="C69" s="185"/>
      <c r="D69" s="73"/>
      <c r="E69" s="73"/>
      <c r="F69" s="73"/>
      <c r="G69" s="74"/>
      <c r="H69" s="74"/>
      <c r="I69" s="74"/>
      <c r="J69" s="74"/>
      <c r="K69" s="74"/>
      <c r="L69" s="74"/>
      <c r="M69" s="74"/>
      <c r="N69" s="74"/>
      <c r="O69" s="74"/>
      <c r="P69" s="74"/>
      <c r="Q69" s="74"/>
      <c r="R69" s="74"/>
      <c r="S69" s="74"/>
      <c r="T69" s="75"/>
      <c r="U69" s="100"/>
      <c r="V69" s="110"/>
      <c r="Y69" s="52"/>
      <c r="Z69" s="53"/>
    </row>
    <row r="70" spans="1:26" ht="13.8" x14ac:dyDescent="0.25">
      <c r="A70" s="51">
        <v>24</v>
      </c>
      <c r="B70" s="72"/>
      <c r="C70" s="185"/>
      <c r="D70" s="73"/>
      <c r="E70" s="73"/>
      <c r="F70" s="73"/>
      <c r="G70" s="74"/>
      <c r="H70" s="74"/>
      <c r="I70" s="74"/>
      <c r="J70" s="74"/>
      <c r="K70" s="74"/>
      <c r="L70" s="74"/>
      <c r="M70" s="74"/>
      <c r="N70" s="74"/>
      <c r="O70" s="74"/>
      <c r="P70" s="74"/>
      <c r="Q70" s="74"/>
      <c r="R70" s="74"/>
      <c r="S70" s="74"/>
      <c r="T70" s="75"/>
      <c r="U70" s="100"/>
      <c r="V70" s="110"/>
      <c r="Y70" s="52"/>
      <c r="Z70" s="53"/>
    </row>
    <row r="71" spans="1:26" ht="13.8" x14ac:dyDescent="0.25">
      <c r="A71" s="51">
        <v>25</v>
      </c>
      <c r="B71" s="72"/>
      <c r="C71" s="185"/>
      <c r="D71" s="73"/>
      <c r="E71" s="73"/>
      <c r="F71" s="73"/>
      <c r="G71" s="74"/>
      <c r="H71" s="74"/>
      <c r="I71" s="74"/>
      <c r="J71" s="74"/>
      <c r="K71" s="74"/>
      <c r="L71" s="74"/>
      <c r="M71" s="74"/>
      <c r="N71" s="74"/>
      <c r="O71" s="74"/>
      <c r="P71" s="74"/>
      <c r="Q71" s="74"/>
      <c r="R71" s="74"/>
      <c r="S71" s="74"/>
      <c r="T71" s="75"/>
      <c r="U71" s="100"/>
      <c r="V71" s="110"/>
      <c r="Y71" s="52"/>
      <c r="Z71" s="53"/>
    </row>
    <row r="72" spans="1:26" ht="13.8" x14ac:dyDescent="0.25">
      <c r="A72" s="51">
        <v>26</v>
      </c>
      <c r="B72" s="72"/>
      <c r="C72" s="185"/>
      <c r="D72" s="73"/>
      <c r="E72" s="73"/>
      <c r="F72" s="73"/>
      <c r="G72" s="74"/>
      <c r="H72" s="74"/>
      <c r="I72" s="74"/>
      <c r="J72" s="74"/>
      <c r="K72" s="74"/>
      <c r="L72" s="74"/>
      <c r="M72" s="74"/>
      <c r="N72" s="74"/>
      <c r="O72" s="74"/>
      <c r="P72" s="74"/>
      <c r="Q72" s="74"/>
      <c r="R72" s="74"/>
      <c r="S72" s="74"/>
      <c r="T72" s="75"/>
      <c r="U72" s="100"/>
      <c r="V72" s="110"/>
      <c r="Y72" s="52"/>
      <c r="Z72" s="53"/>
    </row>
    <row r="73" spans="1:26" ht="13.8" x14ac:dyDescent="0.25">
      <c r="A73" s="51">
        <v>27</v>
      </c>
      <c r="B73" s="72"/>
      <c r="C73" s="185"/>
      <c r="D73" s="73"/>
      <c r="E73" s="73"/>
      <c r="F73" s="73"/>
      <c r="G73" s="74"/>
      <c r="H73" s="74"/>
      <c r="I73" s="74"/>
      <c r="J73" s="74"/>
      <c r="K73" s="74"/>
      <c r="L73" s="74"/>
      <c r="M73" s="74"/>
      <c r="N73" s="74"/>
      <c r="O73" s="74"/>
      <c r="P73" s="74"/>
      <c r="Q73" s="74"/>
      <c r="R73" s="74"/>
      <c r="S73" s="74"/>
      <c r="T73" s="75"/>
      <c r="U73" s="100"/>
      <c r="V73" s="110"/>
      <c r="Y73" s="52"/>
      <c r="Z73" s="53"/>
    </row>
    <row r="74" spans="1:26" ht="13.8" x14ac:dyDescent="0.25">
      <c r="A74" s="51">
        <v>28</v>
      </c>
      <c r="B74" s="72"/>
      <c r="C74" s="185"/>
      <c r="D74" s="73"/>
      <c r="E74" s="73"/>
      <c r="F74" s="73"/>
      <c r="G74" s="74"/>
      <c r="H74" s="74"/>
      <c r="I74" s="74"/>
      <c r="J74" s="74"/>
      <c r="K74" s="74"/>
      <c r="L74" s="74"/>
      <c r="M74" s="74"/>
      <c r="N74" s="74"/>
      <c r="O74" s="74"/>
      <c r="P74" s="74"/>
      <c r="Q74" s="74"/>
      <c r="R74" s="74"/>
      <c r="S74" s="74"/>
      <c r="T74" s="75"/>
      <c r="U74" s="100"/>
      <c r="V74" s="110"/>
      <c r="Y74" s="52"/>
      <c r="Z74" s="53"/>
    </row>
    <row r="75" spans="1:26" ht="13.8" x14ac:dyDescent="0.25">
      <c r="A75" s="51">
        <v>29</v>
      </c>
      <c r="B75" s="72"/>
      <c r="C75" s="185"/>
      <c r="D75" s="73"/>
      <c r="E75" s="73"/>
      <c r="F75" s="73"/>
      <c r="G75" s="74"/>
      <c r="H75" s="74"/>
      <c r="I75" s="74"/>
      <c r="J75" s="74"/>
      <c r="K75" s="74"/>
      <c r="L75" s="74"/>
      <c r="M75" s="74"/>
      <c r="N75" s="74"/>
      <c r="O75" s="74"/>
      <c r="P75" s="74"/>
      <c r="Q75" s="74"/>
      <c r="R75" s="74"/>
      <c r="S75" s="74"/>
      <c r="T75" s="75"/>
      <c r="U75" s="100"/>
      <c r="V75" s="110"/>
      <c r="Y75" s="52"/>
      <c r="Z75" s="53"/>
    </row>
    <row r="76" spans="1:26" ht="13.8" x14ac:dyDescent="0.25">
      <c r="A76" s="51">
        <v>30</v>
      </c>
      <c r="B76" s="72"/>
      <c r="C76" s="185"/>
      <c r="D76" s="73"/>
      <c r="E76" s="73"/>
      <c r="F76" s="73"/>
      <c r="G76" s="74"/>
      <c r="H76" s="74"/>
      <c r="I76" s="74"/>
      <c r="J76" s="74"/>
      <c r="K76" s="74"/>
      <c r="L76" s="74"/>
      <c r="M76" s="74"/>
      <c r="N76" s="74"/>
      <c r="O76" s="74"/>
      <c r="P76" s="74"/>
      <c r="Q76" s="74"/>
      <c r="R76" s="74"/>
      <c r="S76" s="74"/>
      <c r="T76" s="75"/>
      <c r="U76" s="100"/>
      <c r="V76" s="110"/>
      <c r="Y76" s="52"/>
      <c r="Z76" s="53"/>
    </row>
    <row r="77" spans="1:26" ht="13.8" x14ac:dyDescent="0.25">
      <c r="A77" s="51">
        <v>31</v>
      </c>
      <c r="B77" s="72"/>
      <c r="C77" s="185"/>
      <c r="D77" s="73"/>
      <c r="E77" s="73"/>
      <c r="F77" s="73"/>
      <c r="G77" s="74"/>
      <c r="H77" s="74"/>
      <c r="I77" s="74"/>
      <c r="J77" s="74"/>
      <c r="K77" s="74"/>
      <c r="L77" s="74"/>
      <c r="M77" s="74"/>
      <c r="N77" s="74"/>
      <c r="O77" s="74"/>
      <c r="P77" s="74"/>
      <c r="Q77" s="74"/>
      <c r="R77" s="74"/>
      <c r="S77" s="74"/>
      <c r="T77" s="75"/>
      <c r="U77" s="100"/>
      <c r="V77" s="110"/>
      <c r="Y77" s="52"/>
      <c r="Z77" s="53"/>
    </row>
    <row r="78" spans="1:26" ht="13.8" x14ac:dyDescent="0.25">
      <c r="A78" s="51">
        <v>32</v>
      </c>
      <c r="B78" s="72"/>
      <c r="C78" s="185"/>
      <c r="D78" s="73"/>
      <c r="E78" s="73"/>
      <c r="F78" s="73"/>
      <c r="G78" s="74"/>
      <c r="H78" s="74"/>
      <c r="I78" s="74"/>
      <c r="J78" s="74"/>
      <c r="K78" s="74"/>
      <c r="L78" s="74"/>
      <c r="M78" s="74"/>
      <c r="N78" s="74"/>
      <c r="O78" s="74"/>
      <c r="P78" s="74"/>
      <c r="Q78" s="74"/>
      <c r="R78" s="74"/>
      <c r="S78" s="74"/>
      <c r="T78" s="75"/>
      <c r="U78" s="100"/>
      <c r="V78" s="110"/>
      <c r="Y78" s="52"/>
      <c r="Z78" s="53"/>
    </row>
    <row r="79" spans="1:26" ht="13.8" x14ac:dyDescent="0.25">
      <c r="A79" s="51">
        <v>33</v>
      </c>
      <c r="B79" s="72"/>
      <c r="C79" s="185"/>
      <c r="D79" s="73"/>
      <c r="E79" s="73"/>
      <c r="F79" s="73"/>
      <c r="G79" s="74"/>
      <c r="H79" s="74"/>
      <c r="I79" s="74"/>
      <c r="J79" s="74"/>
      <c r="K79" s="74"/>
      <c r="L79" s="74"/>
      <c r="M79" s="74"/>
      <c r="N79" s="74"/>
      <c r="O79" s="74"/>
      <c r="P79" s="74"/>
      <c r="Q79" s="74"/>
      <c r="R79" s="74"/>
      <c r="S79" s="74"/>
      <c r="T79" s="75"/>
      <c r="U79" s="100"/>
      <c r="V79" s="110"/>
      <c r="Y79" s="52"/>
      <c r="Z79" s="53"/>
    </row>
    <row r="80" spans="1:26" ht="13.8" x14ac:dyDescent="0.25">
      <c r="A80" s="51">
        <v>34</v>
      </c>
      <c r="B80" s="72"/>
      <c r="C80" s="185"/>
      <c r="D80" s="73"/>
      <c r="E80" s="73"/>
      <c r="F80" s="73"/>
      <c r="G80" s="74"/>
      <c r="H80" s="74"/>
      <c r="I80" s="74"/>
      <c r="J80" s="74"/>
      <c r="K80" s="74"/>
      <c r="L80" s="74"/>
      <c r="M80" s="74"/>
      <c r="N80" s="74"/>
      <c r="O80" s="74"/>
      <c r="P80" s="74"/>
      <c r="Q80" s="74"/>
      <c r="R80" s="74"/>
      <c r="S80" s="74"/>
      <c r="T80" s="75"/>
      <c r="U80" s="100"/>
      <c r="V80" s="110"/>
      <c r="Y80" s="52"/>
      <c r="Z80" s="53"/>
    </row>
    <row r="81" spans="1:26" ht="13.8" x14ac:dyDescent="0.25">
      <c r="A81" s="51">
        <v>35</v>
      </c>
      <c r="B81" s="72"/>
      <c r="C81" s="185"/>
      <c r="D81" s="73"/>
      <c r="E81" s="73"/>
      <c r="F81" s="73"/>
      <c r="G81" s="74"/>
      <c r="H81" s="74"/>
      <c r="I81" s="74"/>
      <c r="J81" s="74"/>
      <c r="K81" s="74"/>
      <c r="L81" s="74"/>
      <c r="M81" s="74"/>
      <c r="N81" s="74"/>
      <c r="O81" s="74"/>
      <c r="P81" s="74"/>
      <c r="Q81" s="74"/>
      <c r="R81" s="74"/>
      <c r="S81" s="74"/>
      <c r="T81" s="75"/>
      <c r="U81" s="100"/>
      <c r="V81" s="110"/>
      <c r="Y81" s="52"/>
      <c r="Z81" s="53"/>
    </row>
    <row r="82" spans="1:26" ht="13.8" x14ac:dyDescent="0.25">
      <c r="A82" s="51">
        <v>36</v>
      </c>
      <c r="B82" s="72"/>
      <c r="C82" s="185"/>
      <c r="D82" s="73"/>
      <c r="E82" s="73"/>
      <c r="F82" s="73"/>
      <c r="G82" s="74"/>
      <c r="H82" s="74"/>
      <c r="I82" s="74"/>
      <c r="J82" s="74"/>
      <c r="K82" s="74"/>
      <c r="L82" s="74"/>
      <c r="M82" s="74"/>
      <c r="N82" s="74"/>
      <c r="O82" s="74"/>
      <c r="P82" s="74"/>
      <c r="Q82" s="74"/>
      <c r="R82" s="74"/>
      <c r="S82" s="74"/>
      <c r="T82" s="75"/>
      <c r="U82" s="100"/>
      <c r="V82" s="110"/>
      <c r="Y82" s="52"/>
      <c r="Z82" s="53"/>
    </row>
    <row r="83" spans="1:26" ht="13.8" x14ac:dyDescent="0.25">
      <c r="A83" s="51">
        <v>37</v>
      </c>
      <c r="B83" s="72"/>
      <c r="C83" s="185"/>
      <c r="D83" s="73"/>
      <c r="E83" s="73"/>
      <c r="F83" s="73"/>
      <c r="G83" s="74"/>
      <c r="H83" s="74"/>
      <c r="I83" s="74"/>
      <c r="J83" s="74"/>
      <c r="K83" s="74"/>
      <c r="L83" s="74"/>
      <c r="M83" s="74"/>
      <c r="N83" s="74"/>
      <c r="O83" s="74"/>
      <c r="P83" s="74"/>
      <c r="Q83" s="74"/>
      <c r="R83" s="74"/>
      <c r="S83" s="74"/>
      <c r="T83" s="75"/>
      <c r="U83" s="100"/>
      <c r="V83" s="110"/>
      <c r="Y83" s="52"/>
      <c r="Z83" s="53"/>
    </row>
    <row r="84" spans="1:26" ht="13.8" x14ac:dyDescent="0.25">
      <c r="A84" s="51">
        <v>38</v>
      </c>
      <c r="B84" s="72"/>
      <c r="C84" s="185"/>
      <c r="D84" s="73"/>
      <c r="E84" s="73"/>
      <c r="F84" s="73"/>
      <c r="G84" s="74"/>
      <c r="H84" s="74"/>
      <c r="I84" s="74"/>
      <c r="J84" s="74"/>
      <c r="K84" s="74"/>
      <c r="L84" s="74"/>
      <c r="M84" s="74"/>
      <c r="N84" s="74"/>
      <c r="O84" s="74"/>
      <c r="P84" s="74"/>
      <c r="Q84" s="74"/>
      <c r="R84" s="74"/>
      <c r="S84" s="74"/>
      <c r="T84" s="75" t="str">
        <f t="shared" ref="T84:T96" si="1">IF(AND(Z84=TRUE)," ",(SUM(D84-E84-G84-H84-J84-K84-M84-N84)))</f>
        <v xml:space="preserve"> </v>
      </c>
      <c r="U84" s="100" t="str">
        <f>IF(B84="HFC-23",ROUND(('Quarterly Information'!T84*Lists!$K$2/1000),1),IF(B84="HFC-32",ROUND(('Quarterly Information'!T84*Lists!$K$3/1000),1),IF(B84="HFC-41",ROUND(('Quarterly Information'!T84*Lists!$K$4/1000),1),IF(B84="HFC-43-10mee",ROUND(('Quarterly Information'!T84*Lists!$K$5/1000),1),IF(B84="HFC-125",ROUND(('Quarterly Information'!T84*Lists!$K$6/1000),1),IF(B84="HFC-134",ROUND(('Quarterly Information'!T84*Lists!$K$7/1000),1),IF(B84="HFC-134a",ROUND(('Quarterly Information'!T84*Lists!$K$8/1000),1),IF(B84="HFC-143",ROUND(('Quarterly Information'!T84*Lists!$K$9/1000),1),IF(B84="HFC-143a",ROUND(('Quarterly Information'!T84*Lists!$K$10/1000),1),IF(B84="HFC-152",ROUND(('Quarterly Information'!T84*Lists!$K$11/1000),1),IF(B84="HFC-152a",ROUND(('Quarterly Information'!T84*Lists!$K$12/1000),1),IF(B84="HFC-227ea",ROUND(('Quarterly Information'!T84*Lists!$K$13/1000),1),IF(B84="HFC-236cb",ROUND(('Quarterly Information'!T84*Lists!$K$14/1000),1),IF(B84="HFC-236ea",ROUND(('Quarterly Information'!T84*Lists!$K$15/1000),1),IF(B84="HFC-236fa",ROUND(('Quarterly Information'!T84*Lists!$K$16/1000),1),IF(B84="HFC-245ca",ROUND(('Quarterly Information'!T84*Lists!$K$17/1000),1),IF(B84="HFC-245fa",ROUND(('Quarterly Information'!T84*Lists!$K$18/1000),1),IF(B84="HFC-365mfc",ROUND(('Quarterly Information'!T84*Lists!$K$19/1000),1),""))))))))))))))))))</f>
        <v/>
      </c>
      <c r="V84" s="110" t="str">
        <f>IF(B84="HFC-23",ROUND(('Quarterly Information'!N84*Lists!$K$2/1000),1),IF(B84="HFC-32",ROUND(('Quarterly Information'!N84*Lists!$K$3/1000),1),IF(B84="HFC-41",ROUND(('Quarterly Information'!N84*Lists!$K$4/1000),1),IF(B84="HFC-43-10mee",ROUND(('Quarterly Information'!N84*Lists!$K$5/1000),1),IF(B84="HFC-125",ROUND(('Quarterly Information'!N84*Lists!$K$6/1000),1),IF(B84="HFC-134",ROUND(('Quarterly Information'!N84*Lists!$K$7/1000),1),IF(B84="HFC-134a",ROUND(('Quarterly Information'!N84*Lists!$K$8/1000),1),IF(B84="HFC-143",ROUND(('Quarterly Information'!N84*Lists!$K$9/1000),1),IF(B84="HFC-143a",ROUND(('Quarterly Information'!N84*Lists!$K$10/1000),1),IF(B84="HFC-152",ROUND(('Quarterly Information'!N84*Lists!$K$11/1000),1),IF(B84="HFC-152a",ROUND(('Quarterly Information'!N84*Lists!$K$12/1000),1),IF(B84="HFC-227ea",ROUND(('Quarterly Information'!N84*Lists!$K$13/1000),1),IF(B84="HFC-236cb",ROUND(('Quarterly Information'!N84*Lists!$K$14/1000),1),IF(B84="HFC-236ea",ROUND(('Quarterly Information'!N84*Lists!$K$15/1000),1),IF(B84="HFC-236fa",ROUND(('Quarterly Information'!N84*Lists!$K$16/1000),1),IF(B84="HFC-245ca",ROUND(('Quarterly Information'!N84*Lists!$K$17/1000),1),IF(B84="HFC-245fa",ROUND(('Quarterly Information'!N84*Lists!$K$18/1000),1),IF(B84="HFC-365mfc",ROUND(('Quarterly Information'!N84*Lists!$K$19/1000),1),""))))))))))))))))))</f>
        <v/>
      </c>
      <c r="Y84" s="52" t="str">
        <f t="shared" si="0"/>
        <v xml:space="preserve"> </v>
      </c>
      <c r="Z84" s="53" t="b">
        <f t="shared" ref="Z84:Z96" si="2">SUMPRODUCT(--(D84:N84&lt;&gt;""))=0</f>
        <v>1</v>
      </c>
    </row>
    <row r="85" spans="1:26" ht="13.8" x14ac:dyDescent="0.25">
      <c r="A85" s="51">
        <v>39</v>
      </c>
      <c r="B85" s="72"/>
      <c r="C85" s="185"/>
      <c r="D85" s="73"/>
      <c r="E85" s="73"/>
      <c r="F85" s="73"/>
      <c r="G85" s="74"/>
      <c r="H85" s="74"/>
      <c r="I85" s="74"/>
      <c r="J85" s="74"/>
      <c r="K85" s="74"/>
      <c r="L85" s="74"/>
      <c r="M85" s="74"/>
      <c r="N85" s="74"/>
      <c r="O85" s="74"/>
      <c r="P85" s="74"/>
      <c r="Q85" s="74"/>
      <c r="R85" s="74"/>
      <c r="S85" s="74"/>
      <c r="T85" s="75" t="str">
        <f t="shared" si="1"/>
        <v xml:space="preserve"> </v>
      </c>
      <c r="U85" s="100" t="str">
        <f>IF(B85="HFC-23",ROUND(('Quarterly Information'!T85*Lists!$K$2/1000),1),IF(B85="HFC-32",ROUND(('Quarterly Information'!T85*Lists!$K$3/1000),1),IF(B85="HFC-41",ROUND(('Quarterly Information'!T85*Lists!$K$4/1000),1),IF(B85="HFC-43-10mee",ROUND(('Quarterly Information'!T85*Lists!$K$5/1000),1),IF(B85="HFC-125",ROUND(('Quarterly Information'!T85*Lists!$K$6/1000),1),IF(B85="HFC-134",ROUND(('Quarterly Information'!T85*Lists!$K$7/1000),1),IF(B85="HFC-134a",ROUND(('Quarterly Information'!T85*Lists!$K$8/1000),1),IF(B85="HFC-143",ROUND(('Quarterly Information'!T85*Lists!$K$9/1000),1),IF(B85="HFC-143a",ROUND(('Quarterly Information'!T85*Lists!$K$10/1000),1),IF(B85="HFC-152",ROUND(('Quarterly Information'!T85*Lists!$K$11/1000),1),IF(B85="HFC-152a",ROUND(('Quarterly Information'!T85*Lists!$K$12/1000),1),IF(B85="HFC-227ea",ROUND(('Quarterly Information'!T85*Lists!$K$13/1000),1),IF(B85="HFC-236cb",ROUND(('Quarterly Information'!T85*Lists!$K$14/1000),1),IF(B85="HFC-236ea",ROUND(('Quarterly Information'!T85*Lists!$K$15/1000),1),IF(B85="HFC-236fa",ROUND(('Quarterly Information'!T85*Lists!$K$16/1000),1),IF(B85="HFC-245ca",ROUND(('Quarterly Information'!T85*Lists!$K$17/1000),1),IF(B85="HFC-245fa",ROUND(('Quarterly Information'!T85*Lists!$K$18/1000),1),IF(B85="HFC-365mfc",ROUND(('Quarterly Information'!T85*Lists!$K$19/1000),1),""))))))))))))))))))</f>
        <v/>
      </c>
      <c r="V85" s="110" t="str">
        <f>IF(B85="HFC-23",ROUND(('Quarterly Information'!N85*Lists!$K$2/1000),1),IF(B85="HFC-32",ROUND(('Quarterly Information'!N85*Lists!$K$3/1000),1),IF(B85="HFC-41",ROUND(('Quarterly Information'!N85*Lists!$K$4/1000),1),IF(B85="HFC-43-10mee",ROUND(('Quarterly Information'!N85*Lists!$K$5/1000),1),IF(B85="HFC-125",ROUND(('Quarterly Information'!N85*Lists!$K$6/1000),1),IF(B85="HFC-134",ROUND(('Quarterly Information'!N85*Lists!$K$7/1000),1),IF(B85="HFC-134a",ROUND(('Quarterly Information'!N85*Lists!$K$8/1000),1),IF(B85="HFC-143",ROUND(('Quarterly Information'!N85*Lists!$K$9/1000),1),IF(B85="HFC-143a",ROUND(('Quarterly Information'!N85*Lists!$K$10/1000),1),IF(B85="HFC-152",ROUND(('Quarterly Information'!N85*Lists!$K$11/1000),1),IF(B85="HFC-152a",ROUND(('Quarterly Information'!N85*Lists!$K$12/1000),1),IF(B85="HFC-227ea",ROUND(('Quarterly Information'!N85*Lists!$K$13/1000),1),IF(B85="HFC-236cb",ROUND(('Quarterly Information'!N85*Lists!$K$14/1000),1),IF(B85="HFC-236ea",ROUND(('Quarterly Information'!N85*Lists!$K$15/1000),1),IF(B85="HFC-236fa",ROUND(('Quarterly Information'!N85*Lists!$K$16/1000),1),IF(B85="HFC-245ca",ROUND(('Quarterly Information'!N85*Lists!$K$17/1000),1),IF(B85="HFC-245fa",ROUND(('Quarterly Information'!N85*Lists!$K$18/1000),1),IF(B85="HFC-365mfc",ROUND(('Quarterly Information'!N85*Lists!$K$19/1000),1),""))))))))))))))))))</f>
        <v/>
      </c>
      <c r="Y85" s="52" t="str">
        <f t="shared" si="0"/>
        <v xml:space="preserve"> </v>
      </c>
      <c r="Z85" s="53" t="b">
        <f t="shared" si="2"/>
        <v>1</v>
      </c>
    </row>
    <row r="86" spans="1:26" ht="13.8" x14ac:dyDescent="0.25">
      <c r="A86" s="51">
        <v>40</v>
      </c>
      <c r="B86" s="72"/>
      <c r="C86" s="185"/>
      <c r="D86" s="73"/>
      <c r="E86" s="73"/>
      <c r="F86" s="73"/>
      <c r="G86" s="74"/>
      <c r="H86" s="74"/>
      <c r="I86" s="74"/>
      <c r="J86" s="74"/>
      <c r="K86" s="74"/>
      <c r="L86" s="74"/>
      <c r="M86" s="74"/>
      <c r="N86" s="74"/>
      <c r="O86" s="74"/>
      <c r="P86" s="74"/>
      <c r="Q86" s="74"/>
      <c r="R86" s="74"/>
      <c r="S86" s="74"/>
      <c r="T86" s="75" t="str">
        <f t="shared" si="1"/>
        <v xml:space="preserve"> </v>
      </c>
      <c r="U86" s="100" t="str">
        <f>IF(B86="HFC-23",ROUND(('Quarterly Information'!T86*Lists!$K$2/1000),1),IF(B86="HFC-32",ROUND(('Quarterly Information'!T86*Lists!$K$3/1000),1),IF(B86="HFC-41",ROUND(('Quarterly Information'!T86*Lists!$K$4/1000),1),IF(B86="HFC-43-10mee",ROUND(('Quarterly Information'!T86*Lists!$K$5/1000),1),IF(B86="HFC-125",ROUND(('Quarterly Information'!T86*Lists!$K$6/1000),1),IF(B86="HFC-134",ROUND(('Quarterly Information'!T86*Lists!$K$7/1000),1),IF(B86="HFC-134a",ROUND(('Quarterly Information'!T86*Lists!$K$8/1000),1),IF(B86="HFC-143",ROUND(('Quarterly Information'!T86*Lists!$K$9/1000),1),IF(B86="HFC-143a",ROUND(('Quarterly Information'!T86*Lists!$K$10/1000),1),IF(B86="HFC-152",ROUND(('Quarterly Information'!T86*Lists!$K$11/1000),1),IF(B86="HFC-152a",ROUND(('Quarterly Information'!T86*Lists!$K$12/1000),1),IF(B86="HFC-227ea",ROUND(('Quarterly Information'!T86*Lists!$K$13/1000),1),IF(B86="HFC-236cb",ROUND(('Quarterly Information'!T86*Lists!$K$14/1000),1),IF(B86="HFC-236ea",ROUND(('Quarterly Information'!T86*Lists!$K$15/1000),1),IF(B86="HFC-236fa",ROUND(('Quarterly Information'!T86*Lists!$K$16/1000),1),IF(B86="HFC-245ca",ROUND(('Quarterly Information'!T86*Lists!$K$17/1000),1),IF(B86="HFC-245fa",ROUND(('Quarterly Information'!T86*Lists!$K$18/1000),1),IF(B86="HFC-365mfc",ROUND(('Quarterly Information'!T86*Lists!$K$19/1000),1),""))))))))))))))))))</f>
        <v/>
      </c>
      <c r="V86" s="110" t="str">
        <f>IF(B86="HFC-23",ROUND(('Quarterly Information'!N86*Lists!$K$2/1000),1),IF(B86="HFC-32",ROUND(('Quarterly Information'!N86*Lists!$K$3/1000),1),IF(B86="HFC-41",ROUND(('Quarterly Information'!N86*Lists!$K$4/1000),1),IF(B86="HFC-43-10mee",ROUND(('Quarterly Information'!N86*Lists!$K$5/1000),1),IF(B86="HFC-125",ROUND(('Quarterly Information'!N86*Lists!$K$6/1000),1),IF(B86="HFC-134",ROUND(('Quarterly Information'!N86*Lists!$K$7/1000),1),IF(B86="HFC-134a",ROUND(('Quarterly Information'!N86*Lists!$K$8/1000),1),IF(B86="HFC-143",ROUND(('Quarterly Information'!N86*Lists!$K$9/1000),1),IF(B86="HFC-143a",ROUND(('Quarterly Information'!N86*Lists!$K$10/1000),1),IF(B86="HFC-152",ROUND(('Quarterly Information'!N86*Lists!$K$11/1000),1),IF(B86="HFC-152a",ROUND(('Quarterly Information'!N86*Lists!$K$12/1000),1),IF(B86="HFC-227ea",ROUND(('Quarterly Information'!N86*Lists!$K$13/1000),1),IF(B86="HFC-236cb",ROUND(('Quarterly Information'!N86*Lists!$K$14/1000),1),IF(B86="HFC-236ea",ROUND(('Quarterly Information'!N86*Lists!$K$15/1000),1),IF(B86="HFC-236fa",ROUND(('Quarterly Information'!N86*Lists!$K$16/1000),1),IF(B86="HFC-245ca",ROUND(('Quarterly Information'!N86*Lists!$K$17/1000),1),IF(B86="HFC-245fa",ROUND(('Quarterly Information'!N86*Lists!$K$18/1000),1),IF(B86="HFC-365mfc",ROUND(('Quarterly Information'!N86*Lists!$K$19/1000),1),""))))))))))))))))))</f>
        <v/>
      </c>
      <c r="Y86" s="52" t="str">
        <f t="shared" si="0"/>
        <v xml:space="preserve"> </v>
      </c>
      <c r="Z86" s="53" t="b">
        <f t="shared" si="2"/>
        <v>1</v>
      </c>
    </row>
    <row r="87" spans="1:26" ht="13.8" x14ac:dyDescent="0.25">
      <c r="A87" s="51">
        <v>41</v>
      </c>
      <c r="B87" s="72"/>
      <c r="C87" s="185"/>
      <c r="D87" s="73"/>
      <c r="E87" s="73"/>
      <c r="F87" s="73"/>
      <c r="G87" s="74"/>
      <c r="H87" s="74"/>
      <c r="I87" s="74"/>
      <c r="J87" s="74"/>
      <c r="K87" s="74"/>
      <c r="L87" s="74"/>
      <c r="M87" s="74"/>
      <c r="N87" s="74"/>
      <c r="O87" s="74"/>
      <c r="P87" s="74"/>
      <c r="Q87" s="74"/>
      <c r="R87" s="74"/>
      <c r="S87" s="74"/>
      <c r="T87" s="75" t="str">
        <f t="shared" si="1"/>
        <v xml:space="preserve"> </v>
      </c>
      <c r="U87" s="100" t="str">
        <f>IF(B87="HFC-23",ROUND(('Quarterly Information'!T87*Lists!$K$2/1000),1),IF(B87="HFC-32",ROUND(('Quarterly Information'!T87*Lists!$K$3/1000),1),IF(B87="HFC-41",ROUND(('Quarterly Information'!T87*Lists!$K$4/1000),1),IF(B87="HFC-43-10mee",ROUND(('Quarterly Information'!T87*Lists!$K$5/1000),1),IF(B87="HFC-125",ROUND(('Quarterly Information'!T87*Lists!$K$6/1000),1),IF(B87="HFC-134",ROUND(('Quarterly Information'!T87*Lists!$K$7/1000),1),IF(B87="HFC-134a",ROUND(('Quarterly Information'!T87*Lists!$K$8/1000),1),IF(B87="HFC-143",ROUND(('Quarterly Information'!T87*Lists!$K$9/1000),1),IF(B87="HFC-143a",ROUND(('Quarterly Information'!T87*Lists!$K$10/1000),1),IF(B87="HFC-152",ROUND(('Quarterly Information'!T87*Lists!$K$11/1000),1),IF(B87="HFC-152a",ROUND(('Quarterly Information'!T87*Lists!$K$12/1000),1),IF(B87="HFC-227ea",ROUND(('Quarterly Information'!T87*Lists!$K$13/1000),1),IF(B87="HFC-236cb",ROUND(('Quarterly Information'!T87*Lists!$K$14/1000),1),IF(B87="HFC-236ea",ROUND(('Quarterly Information'!T87*Lists!$K$15/1000),1),IF(B87="HFC-236fa",ROUND(('Quarterly Information'!T87*Lists!$K$16/1000),1),IF(B87="HFC-245ca",ROUND(('Quarterly Information'!T87*Lists!$K$17/1000),1),IF(B87="HFC-245fa",ROUND(('Quarterly Information'!T87*Lists!$K$18/1000),1),IF(B87="HFC-365mfc",ROUND(('Quarterly Information'!T87*Lists!$K$19/1000),1),""))))))))))))))))))</f>
        <v/>
      </c>
      <c r="V87" s="110" t="str">
        <f>IF(B87="HFC-23",ROUND(('Quarterly Information'!N87*Lists!$K$2/1000),1),IF(B87="HFC-32",ROUND(('Quarterly Information'!N87*Lists!$K$3/1000),1),IF(B87="HFC-41",ROUND(('Quarterly Information'!N87*Lists!$K$4/1000),1),IF(B87="HFC-43-10mee",ROUND(('Quarterly Information'!N87*Lists!$K$5/1000),1),IF(B87="HFC-125",ROUND(('Quarterly Information'!N87*Lists!$K$6/1000),1),IF(B87="HFC-134",ROUND(('Quarterly Information'!N87*Lists!$K$7/1000),1),IF(B87="HFC-134a",ROUND(('Quarterly Information'!N87*Lists!$K$8/1000),1),IF(B87="HFC-143",ROUND(('Quarterly Information'!N87*Lists!$K$9/1000),1),IF(B87="HFC-143a",ROUND(('Quarterly Information'!N87*Lists!$K$10/1000),1),IF(B87="HFC-152",ROUND(('Quarterly Information'!N87*Lists!$K$11/1000),1),IF(B87="HFC-152a",ROUND(('Quarterly Information'!N87*Lists!$K$12/1000),1),IF(B87="HFC-227ea",ROUND(('Quarterly Information'!N87*Lists!$K$13/1000),1),IF(B87="HFC-236cb",ROUND(('Quarterly Information'!N87*Lists!$K$14/1000),1),IF(B87="HFC-236ea",ROUND(('Quarterly Information'!N87*Lists!$K$15/1000),1),IF(B87="HFC-236fa",ROUND(('Quarterly Information'!N87*Lists!$K$16/1000),1),IF(B87="HFC-245ca",ROUND(('Quarterly Information'!N87*Lists!$K$17/1000),1),IF(B87="HFC-245fa",ROUND(('Quarterly Information'!N87*Lists!$K$18/1000),1),IF(B87="HFC-365mfc",ROUND(('Quarterly Information'!N87*Lists!$K$19/1000),1),""))))))))))))))))))</f>
        <v/>
      </c>
      <c r="Y87" s="52" t="str">
        <f t="shared" si="0"/>
        <v xml:space="preserve"> </v>
      </c>
      <c r="Z87" s="53" t="b">
        <f t="shared" si="2"/>
        <v>1</v>
      </c>
    </row>
    <row r="88" spans="1:26" ht="13.8" x14ac:dyDescent="0.25">
      <c r="A88" s="51">
        <v>42</v>
      </c>
      <c r="B88" s="72"/>
      <c r="C88" s="185"/>
      <c r="D88" s="73"/>
      <c r="E88" s="73"/>
      <c r="F88" s="73"/>
      <c r="G88" s="74"/>
      <c r="H88" s="74"/>
      <c r="I88" s="74"/>
      <c r="J88" s="74"/>
      <c r="K88" s="74"/>
      <c r="L88" s="74"/>
      <c r="M88" s="74"/>
      <c r="N88" s="74"/>
      <c r="O88" s="74"/>
      <c r="P88" s="74"/>
      <c r="Q88" s="74"/>
      <c r="R88" s="74"/>
      <c r="S88" s="74"/>
      <c r="T88" s="75" t="str">
        <f t="shared" si="1"/>
        <v xml:space="preserve"> </v>
      </c>
      <c r="U88" s="100" t="str">
        <f>IF(B88="HFC-23",ROUND(('Quarterly Information'!T88*Lists!$K$2/1000),1),IF(B88="HFC-32",ROUND(('Quarterly Information'!T88*Lists!$K$3/1000),1),IF(B88="HFC-41",ROUND(('Quarterly Information'!T88*Lists!$K$4/1000),1),IF(B88="HFC-43-10mee",ROUND(('Quarterly Information'!T88*Lists!$K$5/1000),1),IF(B88="HFC-125",ROUND(('Quarterly Information'!T88*Lists!$K$6/1000),1),IF(B88="HFC-134",ROUND(('Quarterly Information'!T88*Lists!$K$7/1000),1),IF(B88="HFC-134a",ROUND(('Quarterly Information'!T88*Lists!$K$8/1000),1),IF(B88="HFC-143",ROUND(('Quarterly Information'!T88*Lists!$K$9/1000),1),IF(B88="HFC-143a",ROUND(('Quarterly Information'!T88*Lists!$K$10/1000),1),IF(B88="HFC-152",ROUND(('Quarterly Information'!T88*Lists!$K$11/1000),1),IF(B88="HFC-152a",ROUND(('Quarterly Information'!T88*Lists!$K$12/1000),1),IF(B88="HFC-227ea",ROUND(('Quarterly Information'!T88*Lists!$K$13/1000),1),IF(B88="HFC-236cb",ROUND(('Quarterly Information'!T88*Lists!$K$14/1000),1),IF(B88="HFC-236ea",ROUND(('Quarterly Information'!T88*Lists!$K$15/1000),1),IF(B88="HFC-236fa",ROUND(('Quarterly Information'!T88*Lists!$K$16/1000),1),IF(B88="HFC-245ca",ROUND(('Quarterly Information'!T88*Lists!$K$17/1000),1),IF(B88="HFC-245fa",ROUND(('Quarterly Information'!T88*Lists!$K$18/1000),1),IF(B88="HFC-365mfc",ROUND(('Quarterly Information'!T88*Lists!$K$19/1000),1),""))))))))))))))))))</f>
        <v/>
      </c>
      <c r="V88" s="110" t="str">
        <f>IF(B88="HFC-23",ROUND(('Quarterly Information'!N88*Lists!$K$2/1000),1),IF(B88="HFC-32",ROUND(('Quarterly Information'!N88*Lists!$K$3/1000),1),IF(B88="HFC-41",ROUND(('Quarterly Information'!N88*Lists!$K$4/1000),1),IF(B88="HFC-43-10mee",ROUND(('Quarterly Information'!N88*Lists!$K$5/1000),1),IF(B88="HFC-125",ROUND(('Quarterly Information'!N88*Lists!$K$6/1000),1),IF(B88="HFC-134",ROUND(('Quarterly Information'!N88*Lists!$K$7/1000),1),IF(B88="HFC-134a",ROUND(('Quarterly Information'!N88*Lists!$K$8/1000),1),IF(B88="HFC-143",ROUND(('Quarterly Information'!N88*Lists!$K$9/1000),1),IF(B88="HFC-143a",ROUND(('Quarterly Information'!N88*Lists!$K$10/1000),1),IF(B88="HFC-152",ROUND(('Quarterly Information'!N88*Lists!$K$11/1000),1),IF(B88="HFC-152a",ROUND(('Quarterly Information'!N88*Lists!$K$12/1000),1),IF(B88="HFC-227ea",ROUND(('Quarterly Information'!N88*Lists!$K$13/1000),1),IF(B88="HFC-236cb",ROUND(('Quarterly Information'!N88*Lists!$K$14/1000),1),IF(B88="HFC-236ea",ROUND(('Quarterly Information'!N88*Lists!$K$15/1000),1),IF(B88="HFC-236fa",ROUND(('Quarterly Information'!N88*Lists!$K$16/1000),1),IF(B88="HFC-245ca",ROUND(('Quarterly Information'!N88*Lists!$K$17/1000),1),IF(B88="HFC-245fa",ROUND(('Quarterly Information'!N88*Lists!$K$18/1000),1),IF(B88="HFC-365mfc",ROUND(('Quarterly Information'!N88*Lists!$K$19/1000),1),""))))))))))))))))))</f>
        <v/>
      </c>
      <c r="Y88" s="52" t="str">
        <f t="shared" si="0"/>
        <v xml:space="preserve"> </v>
      </c>
      <c r="Z88" s="53" t="b">
        <f t="shared" si="2"/>
        <v>1</v>
      </c>
    </row>
    <row r="89" spans="1:26" s="46" customFormat="1" ht="13.8" x14ac:dyDescent="0.25">
      <c r="A89" s="51">
        <v>43</v>
      </c>
      <c r="B89" s="72"/>
      <c r="C89" s="185"/>
      <c r="D89" s="73"/>
      <c r="E89" s="73"/>
      <c r="F89" s="73"/>
      <c r="G89" s="74"/>
      <c r="H89" s="74"/>
      <c r="I89" s="74"/>
      <c r="J89" s="74"/>
      <c r="K89" s="74"/>
      <c r="L89" s="74"/>
      <c r="M89" s="74"/>
      <c r="N89" s="74"/>
      <c r="O89" s="74"/>
      <c r="P89" s="74"/>
      <c r="Q89" s="74"/>
      <c r="R89" s="74"/>
      <c r="S89" s="74"/>
      <c r="T89" s="75" t="str">
        <f t="shared" si="1"/>
        <v xml:space="preserve"> </v>
      </c>
      <c r="U89" s="100" t="str">
        <f>IF(B89="HFC-23",ROUND(('Quarterly Information'!T89*Lists!$K$2/1000),1),IF(B89="HFC-32",ROUND(('Quarterly Information'!T89*Lists!$K$3/1000),1),IF(B89="HFC-41",ROUND(('Quarterly Information'!T89*Lists!$K$4/1000),1),IF(B89="HFC-43-10mee",ROUND(('Quarterly Information'!T89*Lists!$K$5/1000),1),IF(B89="HFC-125",ROUND(('Quarterly Information'!T89*Lists!$K$6/1000),1),IF(B89="HFC-134",ROUND(('Quarterly Information'!T89*Lists!$K$7/1000),1),IF(B89="HFC-134a",ROUND(('Quarterly Information'!T89*Lists!$K$8/1000),1),IF(B89="HFC-143",ROUND(('Quarterly Information'!T89*Lists!$K$9/1000),1),IF(B89="HFC-143a",ROUND(('Quarterly Information'!T89*Lists!$K$10/1000),1),IF(B89="HFC-152",ROUND(('Quarterly Information'!T89*Lists!$K$11/1000),1),IF(B89="HFC-152a",ROUND(('Quarterly Information'!T89*Lists!$K$12/1000),1),IF(B89="HFC-227ea",ROUND(('Quarterly Information'!T89*Lists!$K$13/1000),1),IF(B89="HFC-236cb",ROUND(('Quarterly Information'!T89*Lists!$K$14/1000),1),IF(B89="HFC-236ea",ROUND(('Quarterly Information'!T89*Lists!$K$15/1000),1),IF(B89="HFC-236fa",ROUND(('Quarterly Information'!T89*Lists!$K$16/1000),1),IF(B89="HFC-245ca",ROUND(('Quarterly Information'!T89*Lists!$K$17/1000),1),IF(B89="HFC-245fa",ROUND(('Quarterly Information'!T89*Lists!$K$18/1000),1),IF(B89="HFC-365mfc",ROUND(('Quarterly Information'!T89*Lists!$K$19/1000),1),""))))))))))))))))))</f>
        <v/>
      </c>
      <c r="V89" s="110" t="str">
        <f>IF(B89="HFC-23",ROUND(('Quarterly Information'!N89*Lists!$K$2/1000),1),IF(B89="HFC-32",ROUND(('Quarterly Information'!N89*Lists!$K$3/1000),1),IF(B89="HFC-41",ROUND(('Quarterly Information'!N89*Lists!$K$4/1000),1),IF(B89="HFC-43-10mee",ROUND(('Quarterly Information'!N89*Lists!$K$5/1000),1),IF(B89="HFC-125",ROUND(('Quarterly Information'!N89*Lists!$K$6/1000),1),IF(B89="HFC-134",ROUND(('Quarterly Information'!N89*Lists!$K$7/1000),1),IF(B89="HFC-134a",ROUND(('Quarterly Information'!N89*Lists!$K$8/1000),1),IF(B89="HFC-143",ROUND(('Quarterly Information'!N89*Lists!$K$9/1000),1),IF(B89="HFC-143a",ROUND(('Quarterly Information'!N89*Lists!$K$10/1000),1),IF(B89="HFC-152",ROUND(('Quarterly Information'!N89*Lists!$K$11/1000),1),IF(B89="HFC-152a",ROUND(('Quarterly Information'!N89*Lists!$K$12/1000),1),IF(B89="HFC-227ea",ROUND(('Quarterly Information'!N89*Lists!$K$13/1000),1),IF(B89="HFC-236cb",ROUND(('Quarterly Information'!N89*Lists!$K$14/1000),1),IF(B89="HFC-236ea",ROUND(('Quarterly Information'!N89*Lists!$K$15/1000),1),IF(B89="HFC-236fa",ROUND(('Quarterly Information'!N89*Lists!$K$16/1000),1),IF(B89="HFC-245ca",ROUND(('Quarterly Information'!N89*Lists!$K$17/1000),1),IF(B89="HFC-245fa",ROUND(('Quarterly Information'!N89*Lists!$K$18/1000),1),IF(B89="HFC-365mfc",ROUND(('Quarterly Information'!N89*Lists!$K$19/1000),1),""))))))))))))))))))</f>
        <v/>
      </c>
      <c r="X89" s="43"/>
      <c r="Y89" s="52" t="str">
        <f t="shared" si="0"/>
        <v xml:space="preserve"> </v>
      </c>
      <c r="Z89" s="53" t="b">
        <f t="shared" si="2"/>
        <v>1</v>
      </c>
    </row>
    <row r="90" spans="1:26" ht="13.8" x14ac:dyDescent="0.25">
      <c r="A90" s="51">
        <v>44</v>
      </c>
      <c r="B90" s="72"/>
      <c r="C90" s="185"/>
      <c r="D90" s="73"/>
      <c r="E90" s="73"/>
      <c r="F90" s="73"/>
      <c r="G90" s="74"/>
      <c r="H90" s="74"/>
      <c r="I90" s="74"/>
      <c r="J90" s="74"/>
      <c r="K90" s="74"/>
      <c r="L90" s="74"/>
      <c r="M90" s="74"/>
      <c r="N90" s="74"/>
      <c r="O90" s="74"/>
      <c r="P90" s="74"/>
      <c r="Q90" s="74"/>
      <c r="R90" s="74"/>
      <c r="S90" s="74"/>
      <c r="T90" s="75" t="str">
        <f t="shared" si="1"/>
        <v xml:space="preserve"> </v>
      </c>
      <c r="U90" s="100" t="str">
        <f>IF(B90="HFC-23",ROUND(('Quarterly Information'!T90*Lists!$K$2/1000),1),IF(B90="HFC-32",ROUND(('Quarterly Information'!T90*Lists!$K$3/1000),1),IF(B90="HFC-41",ROUND(('Quarterly Information'!T90*Lists!$K$4/1000),1),IF(B90="HFC-43-10mee",ROUND(('Quarterly Information'!T90*Lists!$K$5/1000),1),IF(B90="HFC-125",ROUND(('Quarterly Information'!T90*Lists!$K$6/1000),1),IF(B90="HFC-134",ROUND(('Quarterly Information'!T90*Lists!$K$7/1000),1),IF(B90="HFC-134a",ROUND(('Quarterly Information'!T90*Lists!$K$8/1000),1),IF(B90="HFC-143",ROUND(('Quarterly Information'!T90*Lists!$K$9/1000),1),IF(B90="HFC-143a",ROUND(('Quarterly Information'!T90*Lists!$K$10/1000),1),IF(B90="HFC-152",ROUND(('Quarterly Information'!T90*Lists!$K$11/1000),1),IF(B90="HFC-152a",ROUND(('Quarterly Information'!T90*Lists!$K$12/1000),1),IF(B90="HFC-227ea",ROUND(('Quarterly Information'!T90*Lists!$K$13/1000),1),IF(B90="HFC-236cb",ROUND(('Quarterly Information'!T90*Lists!$K$14/1000),1),IF(B90="HFC-236ea",ROUND(('Quarterly Information'!T90*Lists!$K$15/1000),1),IF(B90="HFC-236fa",ROUND(('Quarterly Information'!T90*Lists!$K$16/1000),1),IF(B90="HFC-245ca",ROUND(('Quarterly Information'!T90*Lists!$K$17/1000),1),IF(B90="HFC-245fa",ROUND(('Quarterly Information'!T90*Lists!$K$18/1000),1),IF(B90="HFC-365mfc",ROUND(('Quarterly Information'!T90*Lists!$K$19/1000),1),""))))))))))))))))))</f>
        <v/>
      </c>
      <c r="V90" s="110" t="str">
        <f>IF(B90="HFC-23",ROUND(('Quarterly Information'!N90*Lists!$K$2/1000),1),IF(B90="HFC-32",ROUND(('Quarterly Information'!N90*Lists!$K$3/1000),1),IF(B90="HFC-41",ROUND(('Quarterly Information'!N90*Lists!$K$4/1000),1),IF(B90="HFC-43-10mee",ROUND(('Quarterly Information'!N90*Lists!$K$5/1000),1),IF(B90="HFC-125",ROUND(('Quarterly Information'!N90*Lists!$K$6/1000),1),IF(B90="HFC-134",ROUND(('Quarterly Information'!N90*Lists!$K$7/1000),1),IF(B90="HFC-134a",ROUND(('Quarterly Information'!N90*Lists!$K$8/1000),1),IF(B90="HFC-143",ROUND(('Quarterly Information'!N90*Lists!$K$9/1000),1),IF(B90="HFC-143a",ROUND(('Quarterly Information'!N90*Lists!$K$10/1000),1),IF(B90="HFC-152",ROUND(('Quarterly Information'!N90*Lists!$K$11/1000),1),IF(B90="HFC-152a",ROUND(('Quarterly Information'!N90*Lists!$K$12/1000),1),IF(B90="HFC-227ea",ROUND(('Quarterly Information'!N90*Lists!$K$13/1000),1),IF(B90="HFC-236cb",ROUND(('Quarterly Information'!N90*Lists!$K$14/1000),1),IF(B90="HFC-236ea",ROUND(('Quarterly Information'!N90*Lists!$K$15/1000),1),IF(B90="HFC-236fa",ROUND(('Quarterly Information'!N90*Lists!$K$16/1000),1),IF(B90="HFC-245ca",ROUND(('Quarterly Information'!N90*Lists!$K$17/1000),1),IF(B90="HFC-245fa",ROUND(('Quarterly Information'!N90*Lists!$K$18/1000),1),IF(B90="HFC-365mfc",ROUND(('Quarterly Information'!N90*Lists!$K$19/1000),1),""))))))))))))))))))</f>
        <v/>
      </c>
      <c r="Y90" s="52" t="str">
        <f t="shared" si="0"/>
        <v xml:space="preserve"> </v>
      </c>
      <c r="Z90" s="53" t="b">
        <f t="shared" si="2"/>
        <v>1</v>
      </c>
    </row>
    <row r="91" spans="1:26" ht="13.8" x14ac:dyDescent="0.25">
      <c r="A91" s="51">
        <v>45</v>
      </c>
      <c r="B91" s="72"/>
      <c r="C91" s="185"/>
      <c r="D91" s="73"/>
      <c r="E91" s="73"/>
      <c r="F91" s="73"/>
      <c r="G91" s="74"/>
      <c r="H91" s="74"/>
      <c r="I91" s="74"/>
      <c r="J91" s="74"/>
      <c r="K91" s="74"/>
      <c r="L91" s="74"/>
      <c r="M91" s="74"/>
      <c r="N91" s="74"/>
      <c r="O91" s="74"/>
      <c r="P91" s="74"/>
      <c r="Q91" s="74"/>
      <c r="R91" s="74"/>
      <c r="S91" s="74"/>
      <c r="T91" s="75" t="str">
        <f t="shared" si="1"/>
        <v xml:space="preserve"> </v>
      </c>
      <c r="U91" s="100" t="str">
        <f>IF(B91="HFC-23",ROUND(('Quarterly Information'!T91*Lists!$K$2/1000),1),IF(B91="HFC-32",ROUND(('Quarterly Information'!T91*Lists!$K$3/1000),1),IF(B91="HFC-41",ROUND(('Quarterly Information'!T91*Lists!$K$4/1000),1),IF(B91="HFC-43-10mee",ROUND(('Quarterly Information'!T91*Lists!$K$5/1000),1),IF(B91="HFC-125",ROUND(('Quarterly Information'!T91*Lists!$K$6/1000),1),IF(B91="HFC-134",ROUND(('Quarterly Information'!T91*Lists!$K$7/1000),1),IF(B91="HFC-134a",ROUND(('Quarterly Information'!T91*Lists!$K$8/1000),1),IF(B91="HFC-143",ROUND(('Quarterly Information'!T91*Lists!$K$9/1000),1),IF(B91="HFC-143a",ROUND(('Quarterly Information'!T91*Lists!$K$10/1000),1),IF(B91="HFC-152",ROUND(('Quarterly Information'!T91*Lists!$K$11/1000),1),IF(B91="HFC-152a",ROUND(('Quarterly Information'!T91*Lists!$K$12/1000),1),IF(B91="HFC-227ea",ROUND(('Quarterly Information'!T91*Lists!$K$13/1000),1),IF(B91="HFC-236cb",ROUND(('Quarterly Information'!T91*Lists!$K$14/1000),1),IF(B91="HFC-236ea",ROUND(('Quarterly Information'!T91*Lists!$K$15/1000),1),IF(B91="HFC-236fa",ROUND(('Quarterly Information'!T91*Lists!$K$16/1000),1),IF(B91="HFC-245ca",ROUND(('Quarterly Information'!T91*Lists!$K$17/1000),1),IF(B91="HFC-245fa",ROUND(('Quarterly Information'!T91*Lists!$K$18/1000),1),IF(B91="HFC-365mfc",ROUND(('Quarterly Information'!T91*Lists!$K$19/1000),1),""))))))))))))))))))</f>
        <v/>
      </c>
      <c r="V91" s="110" t="str">
        <f>IF(B91="HFC-23",ROUND(('Quarterly Information'!N91*Lists!$K$2/1000),1),IF(B91="HFC-32",ROUND(('Quarterly Information'!N91*Lists!$K$3/1000),1),IF(B91="HFC-41",ROUND(('Quarterly Information'!N91*Lists!$K$4/1000),1),IF(B91="HFC-43-10mee",ROUND(('Quarterly Information'!N91*Lists!$K$5/1000),1),IF(B91="HFC-125",ROUND(('Quarterly Information'!N91*Lists!$K$6/1000),1),IF(B91="HFC-134",ROUND(('Quarterly Information'!N91*Lists!$K$7/1000),1),IF(B91="HFC-134a",ROUND(('Quarterly Information'!N91*Lists!$K$8/1000),1),IF(B91="HFC-143",ROUND(('Quarterly Information'!N91*Lists!$K$9/1000),1),IF(B91="HFC-143a",ROUND(('Quarterly Information'!N91*Lists!$K$10/1000),1),IF(B91="HFC-152",ROUND(('Quarterly Information'!N91*Lists!$K$11/1000),1),IF(B91="HFC-152a",ROUND(('Quarterly Information'!N91*Lists!$K$12/1000),1),IF(B91="HFC-227ea",ROUND(('Quarterly Information'!N91*Lists!$K$13/1000),1),IF(B91="HFC-236cb",ROUND(('Quarterly Information'!N91*Lists!$K$14/1000),1),IF(B91="HFC-236ea",ROUND(('Quarterly Information'!N91*Lists!$K$15/1000),1),IF(B91="HFC-236fa",ROUND(('Quarterly Information'!N91*Lists!$K$16/1000),1),IF(B91="HFC-245ca",ROUND(('Quarterly Information'!N91*Lists!$K$17/1000),1),IF(B91="HFC-245fa",ROUND(('Quarterly Information'!N91*Lists!$K$18/1000),1),IF(B91="HFC-365mfc",ROUND(('Quarterly Information'!N91*Lists!$K$19/1000),1),""))))))))))))))))))</f>
        <v/>
      </c>
      <c r="Y91" s="52" t="str">
        <f t="shared" si="0"/>
        <v xml:space="preserve"> </v>
      </c>
      <c r="Z91" s="53" t="b">
        <f t="shared" si="2"/>
        <v>1</v>
      </c>
    </row>
    <row r="92" spans="1:26" ht="13.8" x14ac:dyDescent="0.25">
      <c r="A92" s="51">
        <v>46</v>
      </c>
      <c r="B92" s="72"/>
      <c r="C92" s="185"/>
      <c r="D92" s="73"/>
      <c r="E92" s="73"/>
      <c r="F92" s="73"/>
      <c r="G92" s="74"/>
      <c r="H92" s="74"/>
      <c r="I92" s="74"/>
      <c r="J92" s="74"/>
      <c r="K92" s="74"/>
      <c r="L92" s="74"/>
      <c r="M92" s="74"/>
      <c r="N92" s="74"/>
      <c r="O92" s="74"/>
      <c r="P92" s="74"/>
      <c r="Q92" s="74"/>
      <c r="R92" s="74"/>
      <c r="S92" s="74"/>
      <c r="T92" s="75" t="str">
        <f t="shared" si="1"/>
        <v xml:space="preserve"> </v>
      </c>
      <c r="U92" s="100" t="str">
        <f>IF(B92="HFC-23",ROUND(('Quarterly Information'!T92*Lists!$K$2/1000),1),IF(B92="HFC-32",ROUND(('Quarterly Information'!T92*Lists!$K$3/1000),1),IF(B92="HFC-41",ROUND(('Quarterly Information'!T92*Lists!$K$4/1000),1),IF(B92="HFC-43-10mee",ROUND(('Quarterly Information'!T92*Lists!$K$5/1000),1),IF(B92="HFC-125",ROUND(('Quarterly Information'!T92*Lists!$K$6/1000),1),IF(B92="HFC-134",ROUND(('Quarterly Information'!T92*Lists!$K$7/1000),1),IF(B92="HFC-134a",ROUND(('Quarterly Information'!T92*Lists!$K$8/1000),1),IF(B92="HFC-143",ROUND(('Quarterly Information'!T92*Lists!$K$9/1000),1),IF(B92="HFC-143a",ROUND(('Quarterly Information'!T92*Lists!$K$10/1000),1),IF(B92="HFC-152",ROUND(('Quarterly Information'!T92*Lists!$K$11/1000),1),IF(B92="HFC-152a",ROUND(('Quarterly Information'!T92*Lists!$K$12/1000),1),IF(B92="HFC-227ea",ROUND(('Quarterly Information'!T92*Lists!$K$13/1000),1),IF(B92="HFC-236cb",ROUND(('Quarterly Information'!T92*Lists!$K$14/1000),1),IF(B92="HFC-236ea",ROUND(('Quarterly Information'!T92*Lists!$K$15/1000),1),IF(B92="HFC-236fa",ROUND(('Quarterly Information'!T92*Lists!$K$16/1000),1),IF(B92="HFC-245ca",ROUND(('Quarterly Information'!T92*Lists!$K$17/1000),1),IF(B92="HFC-245fa",ROUND(('Quarterly Information'!T92*Lists!$K$18/1000),1),IF(B92="HFC-365mfc",ROUND(('Quarterly Information'!T92*Lists!$K$19/1000),1),""))))))))))))))))))</f>
        <v/>
      </c>
      <c r="V92" s="110" t="str">
        <f>IF(B92="HFC-23",ROUND(('Quarterly Information'!N92*Lists!$K$2/1000),1),IF(B92="HFC-32",ROUND(('Quarterly Information'!N92*Lists!$K$3/1000),1),IF(B92="HFC-41",ROUND(('Quarterly Information'!N92*Lists!$K$4/1000),1),IF(B92="HFC-43-10mee",ROUND(('Quarterly Information'!N92*Lists!$K$5/1000),1),IF(B92="HFC-125",ROUND(('Quarterly Information'!N92*Lists!$K$6/1000),1),IF(B92="HFC-134",ROUND(('Quarterly Information'!N92*Lists!$K$7/1000),1),IF(B92="HFC-134a",ROUND(('Quarterly Information'!N92*Lists!$K$8/1000),1),IF(B92="HFC-143",ROUND(('Quarterly Information'!N92*Lists!$K$9/1000),1),IF(B92="HFC-143a",ROUND(('Quarterly Information'!N92*Lists!$K$10/1000),1),IF(B92="HFC-152",ROUND(('Quarterly Information'!N92*Lists!$K$11/1000),1),IF(B92="HFC-152a",ROUND(('Quarterly Information'!N92*Lists!$K$12/1000),1),IF(B92="HFC-227ea",ROUND(('Quarterly Information'!N92*Lists!$K$13/1000),1),IF(B92="HFC-236cb",ROUND(('Quarterly Information'!N92*Lists!$K$14/1000),1),IF(B92="HFC-236ea",ROUND(('Quarterly Information'!N92*Lists!$K$15/1000),1),IF(B92="HFC-236fa",ROUND(('Quarterly Information'!N92*Lists!$K$16/1000),1),IF(B92="HFC-245ca",ROUND(('Quarterly Information'!N92*Lists!$K$17/1000),1),IF(B92="HFC-245fa",ROUND(('Quarterly Information'!N92*Lists!$K$18/1000),1),IF(B92="HFC-365mfc",ROUND(('Quarterly Information'!N92*Lists!$K$19/1000),1),""))))))))))))))))))</f>
        <v/>
      </c>
      <c r="Y92" s="52" t="str">
        <f t="shared" si="0"/>
        <v xml:space="preserve"> </v>
      </c>
      <c r="Z92" s="53" t="b">
        <f t="shared" si="2"/>
        <v>1</v>
      </c>
    </row>
    <row r="93" spans="1:26" ht="13.8" x14ac:dyDescent="0.25">
      <c r="A93" s="51">
        <v>47</v>
      </c>
      <c r="B93" s="72"/>
      <c r="C93" s="185"/>
      <c r="D93" s="73"/>
      <c r="E93" s="73"/>
      <c r="F93" s="73"/>
      <c r="G93" s="74"/>
      <c r="H93" s="74"/>
      <c r="I93" s="74"/>
      <c r="J93" s="74"/>
      <c r="K93" s="74"/>
      <c r="L93" s="74"/>
      <c r="M93" s="74"/>
      <c r="N93" s="74"/>
      <c r="O93" s="74"/>
      <c r="P93" s="74"/>
      <c r="Q93" s="74"/>
      <c r="R93" s="74"/>
      <c r="S93" s="74"/>
      <c r="T93" s="75" t="str">
        <f t="shared" si="1"/>
        <v xml:space="preserve"> </v>
      </c>
      <c r="U93" s="100" t="str">
        <f>IF(B93="HFC-23",ROUND(('Quarterly Information'!T93*Lists!$K$2/1000),1),IF(B93="HFC-32",ROUND(('Quarterly Information'!T93*Lists!$K$3/1000),1),IF(B93="HFC-41",ROUND(('Quarterly Information'!T93*Lists!$K$4/1000),1),IF(B93="HFC-43-10mee",ROUND(('Quarterly Information'!T93*Lists!$K$5/1000),1),IF(B93="HFC-125",ROUND(('Quarterly Information'!T93*Lists!$K$6/1000),1),IF(B93="HFC-134",ROUND(('Quarterly Information'!T93*Lists!$K$7/1000),1),IF(B93="HFC-134a",ROUND(('Quarterly Information'!T93*Lists!$K$8/1000),1),IF(B93="HFC-143",ROUND(('Quarterly Information'!T93*Lists!$K$9/1000),1),IF(B93="HFC-143a",ROUND(('Quarterly Information'!T93*Lists!$K$10/1000),1),IF(B93="HFC-152",ROUND(('Quarterly Information'!T93*Lists!$K$11/1000),1),IF(B93="HFC-152a",ROUND(('Quarterly Information'!T93*Lists!$K$12/1000),1),IF(B93="HFC-227ea",ROUND(('Quarterly Information'!T93*Lists!$K$13/1000),1),IF(B93="HFC-236cb",ROUND(('Quarterly Information'!T93*Lists!$K$14/1000),1),IF(B93="HFC-236ea",ROUND(('Quarterly Information'!T93*Lists!$K$15/1000),1),IF(B93="HFC-236fa",ROUND(('Quarterly Information'!T93*Lists!$K$16/1000),1),IF(B93="HFC-245ca",ROUND(('Quarterly Information'!T93*Lists!$K$17/1000),1),IF(B93="HFC-245fa",ROUND(('Quarterly Information'!T93*Lists!$K$18/1000),1),IF(B93="HFC-365mfc",ROUND(('Quarterly Information'!T93*Lists!$K$19/1000),1),""))))))))))))))))))</f>
        <v/>
      </c>
      <c r="V93" s="110" t="str">
        <f>IF(B93="HFC-23",ROUND(('Quarterly Information'!N93*Lists!$K$2/1000),1),IF(B93="HFC-32",ROUND(('Quarterly Information'!N93*Lists!$K$3/1000),1),IF(B93="HFC-41",ROUND(('Quarterly Information'!N93*Lists!$K$4/1000),1),IF(B93="HFC-43-10mee",ROUND(('Quarterly Information'!N93*Lists!$K$5/1000),1),IF(B93="HFC-125",ROUND(('Quarterly Information'!N93*Lists!$K$6/1000),1),IF(B93="HFC-134",ROUND(('Quarterly Information'!N93*Lists!$K$7/1000),1),IF(B93="HFC-134a",ROUND(('Quarterly Information'!N93*Lists!$K$8/1000),1),IF(B93="HFC-143",ROUND(('Quarterly Information'!N93*Lists!$K$9/1000),1),IF(B93="HFC-143a",ROUND(('Quarterly Information'!N93*Lists!$K$10/1000),1),IF(B93="HFC-152",ROUND(('Quarterly Information'!N93*Lists!$K$11/1000),1),IF(B93="HFC-152a",ROUND(('Quarterly Information'!N93*Lists!$K$12/1000),1),IF(B93="HFC-227ea",ROUND(('Quarterly Information'!N93*Lists!$K$13/1000),1),IF(B93="HFC-236cb",ROUND(('Quarterly Information'!N93*Lists!$K$14/1000),1),IF(B93="HFC-236ea",ROUND(('Quarterly Information'!N93*Lists!$K$15/1000),1),IF(B93="HFC-236fa",ROUND(('Quarterly Information'!N93*Lists!$K$16/1000),1),IF(B93="HFC-245ca",ROUND(('Quarterly Information'!N93*Lists!$K$17/1000),1),IF(B93="HFC-245fa",ROUND(('Quarterly Information'!N93*Lists!$K$18/1000),1),IF(B93="HFC-365mfc",ROUND(('Quarterly Information'!N93*Lists!$K$19/1000),1),""))))))))))))))))))</f>
        <v/>
      </c>
      <c r="Y93" s="52" t="str">
        <f t="shared" si="0"/>
        <v xml:space="preserve"> </v>
      </c>
      <c r="Z93" s="53" t="b">
        <f t="shared" si="2"/>
        <v>1</v>
      </c>
    </row>
    <row r="94" spans="1:26" ht="13.8" x14ac:dyDescent="0.25">
      <c r="A94" s="51">
        <v>48</v>
      </c>
      <c r="B94" s="72"/>
      <c r="C94" s="185"/>
      <c r="D94" s="73"/>
      <c r="E94" s="73"/>
      <c r="F94" s="73"/>
      <c r="G94" s="74"/>
      <c r="H94" s="74"/>
      <c r="I94" s="74"/>
      <c r="J94" s="74"/>
      <c r="K94" s="74"/>
      <c r="L94" s="74"/>
      <c r="M94" s="74"/>
      <c r="N94" s="74"/>
      <c r="O94" s="74"/>
      <c r="P94" s="74"/>
      <c r="Q94" s="74"/>
      <c r="R94" s="74"/>
      <c r="S94" s="74"/>
      <c r="T94" s="75" t="str">
        <f t="shared" si="1"/>
        <v xml:space="preserve"> </v>
      </c>
      <c r="U94" s="100" t="str">
        <f>IF(B94="HFC-23",ROUND(('Quarterly Information'!T94*Lists!$K$2/1000),1),IF(B94="HFC-32",ROUND(('Quarterly Information'!T94*Lists!$K$3/1000),1),IF(B94="HFC-41",ROUND(('Quarterly Information'!T94*Lists!$K$4/1000),1),IF(B94="HFC-43-10mee",ROUND(('Quarterly Information'!T94*Lists!$K$5/1000),1),IF(B94="HFC-125",ROUND(('Quarterly Information'!T94*Lists!$K$6/1000),1),IF(B94="HFC-134",ROUND(('Quarterly Information'!T94*Lists!$K$7/1000),1),IF(B94="HFC-134a",ROUND(('Quarterly Information'!T94*Lists!$K$8/1000),1),IF(B94="HFC-143",ROUND(('Quarterly Information'!T94*Lists!$K$9/1000),1),IF(B94="HFC-143a",ROUND(('Quarterly Information'!T94*Lists!$K$10/1000),1),IF(B94="HFC-152",ROUND(('Quarterly Information'!T94*Lists!$K$11/1000),1),IF(B94="HFC-152a",ROUND(('Quarterly Information'!T94*Lists!$K$12/1000),1),IF(B94="HFC-227ea",ROUND(('Quarterly Information'!T94*Lists!$K$13/1000),1),IF(B94="HFC-236cb",ROUND(('Quarterly Information'!T94*Lists!$K$14/1000),1),IF(B94="HFC-236ea",ROUND(('Quarterly Information'!T94*Lists!$K$15/1000),1),IF(B94="HFC-236fa",ROUND(('Quarterly Information'!T94*Lists!$K$16/1000),1),IF(B94="HFC-245ca",ROUND(('Quarterly Information'!T94*Lists!$K$17/1000),1),IF(B94="HFC-245fa",ROUND(('Quarterly Information'!T94*Lists!$K$18/1000),1),IF(B94="HFC-365mfc",ROUND(('Quarterly Information'!T94*Lists!$K$19/1000),1),""))))))))))))))))))</f>
        <v/>
      </c>
      <c r="V94" s="110" t="str">
        <f>IF(B94="HFC-23",ROUND(('Quarterly Information'!N94*Lists!$K$2/1000),1),IF(B94="HFC-32",ROUND(('Quarterly Information'!N94*Lists!$K$3/1000),1),IF(B94="HFC-41",ROUND(('Quarterly Information'!N94*Lists!$K$4/1000),1),IF(B94="HFC-43-10mee",ROUND(('Quarterly Information'!N94*Lists!$K$5/1000),1),IF(B94="HFC-125",ROUND(('Quarterly Information'!N94*Lists!$K$6/1000),1),IF(B94="HFC-134",ROUND(('Quarterly Information'!N94*Lists!$K$7/1000),1),IF(B94="HFC-134a",ROUND(('Quarterly Information'!N94*Lists!$K$8/1000),1),IF(B94="HFC-143",ROUND(('Quarterly Information'!N94*Lists!$K$9/1000),1),IF(B94="HFC-143a",ROUND(('Quarterly Information'!N94*Lists!$K$10/1000),1),IF(B94="HFC-152",ROUND(('Quarterly Information'!N94*Lists!$K$11/1000),1),IF(B94="HFC-152a",ROUND(('Quarterly Information'!N94*Lists!$K$12/1000),1),IF(B94="HFC-227ea",ROUND(('Quarterly Information'!N94*Lists!$K$13/1000),1),IF(B94="HFC-236cb",ROUND(('Quarterly Information'!N94*Lists!$K$14/1000),1),IF(B94="HFC-236ea",ROUND(('Quarterly Information'!N94*Lists!$K$15/1000),1),IF(B94="HFC-236fa",ROUND(('Quarterly Information'!N94*Lists!$K$16/1000),1),IF(B94="HFC-245ca",ROUND(('Quarterly Information'!N94*Lists!$K$17/1000),1),IF(B94="HFC-245fa",ROUND(('Quarterly Information'!N94*Lists!$K$18/1000),1),IF(B94="HFC-365mfc",ROUND(('Quarterly Information'!N94*Lists!$K$19/1000),1),""))))))))))))))))))</f>
        <v/>
      </c>
      <c r="Y94" s="52" t="str">
        <f t="shared" si="0"/>
        <v xml:space="preserve"> </v>
      </c>
      <c r="Z94" s="53" t="b">
        <f t="shared" si="2"/>
        <v>1</v>
      </c>
    </row>
    <row r="95" spans="1:26" ht="13.8" x14ac:dyDescent="0.25">
      <c r="A95" s="51">
        <v>49</v>
      </c>
      <c r="B95" s="72"/>
      <c r="C95" s="185"/>
      <c r="D95" s="73"/>
      <c r="E95" s="73"/>
      <c r="F95" s="73"/>
      <c r="G95" s="74"/>
      <c r="H95" s="74"/>
      <c r="I95" s="74"/>
      <c r="J95" s="74"/>
      <c r="K95" s="74"/>
      <c r="L95" s="74"/>
      <c r="M95" s="74"/>
      <c r="N95" s="74"/>
      <c r="O95" s="74"/>
      <c r="P95" s="74"/>
      <c r="Q95" s="74"/>
      <c r="R95" s="74"/>
      <c r="S95" s="74"/>
      <c r="T95" s="75" t="str">
        <f t="shared" si="1"/>
        <v xml:space="preserve"> </v>
      </c>
      <c r="U95" s="100" t="str">
        <f>IF(B95="HFC-23",ROUND(('Quarterly Information'!T95*Lists!$K$2/1000),1),IF(B95="HFC-32",ROUND(('Quarterly Information'!T95*Lists!$K$3/1000),1),IF(B95="HFC-41",ROUND(('Quarterly Information'!T95*Lists!$K$4/1000),1),IF(B95="HFC-43-10mee",ROUND(('Quarterly Information'!T95*Lists!$K$5/1000),1),IF(B95="HFC-125",ROUND(('Quarterly Information'!T95*Lists!$K$6/1000),1),IF(B95="HFC-134",ROUND(('Quarterly Information'!T95*Lists!$K$7/1000),1),IF(B95="HFC-134a",ROUND(('Quarterly Information'!T95*Lists!$K$8/1000),1),IF(B95="HFC-143",ROUND(('Quarterly Information'!T95*Lists!$K$9/1000),1),IF(B95="HFC-143a",ROUND(('Quarterly Information'!T95*Lists!$K$10/1000),1),IF(B95="HFC-152",ROUND(('Quarterly Information'!T95*Lists!$K$11/1000),1),IF(B95="HFC-152a",ROUND(('Quarterly Information'!T95*Lists!$K$12/1000),1),IF(B95="HFC-227ea",ROUND(('Quarterly Information'!T95*Lists!$K$13/1000),1),IF(B95="HFC-236cb",ROUND(('Quarterly Information'!T95*Lists!$K$14/1000),1),IF(B95="HFC-236ea",ROUND(('Quarterly Information'!T95*Lists!$K$15/1000),1),IF(B95="HFC-236fa",ROUND(('Quarterly Information'!T95*Lists!$K$16/1000),1),IF(B95="HFC-245ca",ROUND(('Quarterly Information'!T95*Lists!$K$17/1000),1),IF(B95="HFC-245fa",ROUND(('Quarterly Information'!T95*Lists!$K$18/1000),1),IF(B95="HFC-365mfc",ROUND(('Quarterly Information'!T95*Lists!$K$19/1000),1),""))))))))))))))))))</f>
        <v/>
      </c>
      <c r="V95" s="110" t="str">
        <f>IF(B95="HFC-23",ROUND(('Quarterly Information'!N95*Lists!$K$2/1000),1),IF(B95="HFC-32",ROUND(('Quarterly Information'!N95*Lists!$K$3/1000),1),IF(B95="HFC-41",ROUND(('Quarterly Information'!N95*Lists!$K$4/1000),1),IF(B95="HFC-43-10mee",ROUND(('Quarterly Information'!N95*Lists!$K$5/1000),1),IF(B95="HFC-125",ROUND(('Quarterly Information'!N95*Lists!$K$6/1000),1),IF(B95="HFC-134",ROUND(('Quarterly Information'!N95*Lists!$K$7/1000),1),IF(B95="HFC-134a",ROUND(('Quarterly Information'!N95*Lists!$K$8/1000),1),IF(B95="HFC-143",ROUND(('Quarterly Information'!N95*Lists!$K$9/1000),1),IF(B95="HFC-143a",ROUND(('Quarterly Information'!N95*Lists!$K$10/1000),1),IF(B95="HFC-152",ROUND(('Quarterly Information'!N95*Lists!$K$11/1000),1),IF(B95="HFC-152a",ROUND(('Quarterly Information'!N95*Lists!$K$12/1000),1),IF(B95="HFC-227ea",ROUND(('Quarterly Information'!N95*Lists!$K$13/1000),1),IF(B95="HFC-236cb",ROUND(('Quarterly Information'!N95*Lists!$K$14/1000),1),IF(B95="HFC-236ea",ROUND(('Quarterly Information'!N95*Lists!$K$15/1000),1),IF(B95="HFC-236fa",ROUND(('Quarterly Information'!N95*Lists!$K$16/1000),1),IF(B95="HFC-245ca",ROUND(('Quarterly Information'!N95*Lists!$K$17/1000),1),IF(B95="HFC-245fa",ROUND(('Quarterly Information'!N95*Lists!$K$18/1000),1),IF(B95="HFC-365mfc",ROUND(('Quarterly Information'!N95*Lists!$K$19/1000),1),""))))))))))))))))))</f>
        <v/>
      </c>
      <c r="Y95" s="52" t="str">
        <f t="shared" si="0"/>
        <v xml:space="preserve"> </v>
      </c>
      <c r="Z95" s="53" t="b">
        <f t="shared" si="2"/>
        <v>1</v>
      </c>
    </row>
    <row r="96" spans="1:26" ht="14.4" thickBot="1" x14ac:dyDescent="0.3">
      <c r="A96" s="51">
        <v>50</v>
      </c>
      <c r="B96" s="76"/>
      <c r="C96" s="186"/>
      <c r="D96" s="77"/>
      <c r="E96" s="77"/>
      <c r="F96" s="77"/>
      <c r="G96" s="78"/>
      <c r="H96" s="78"/>
      <c r="I96" s="78"/>
      <c r="J96" s="78"/>
      <c r="K96" s="78"/>
      <c r="L96" s="78"/>
      <c r="M96" s="78"/>
      <c r="N96" s="78"/>
      <c r="O96" s="78"/>
      <c r="P96" s="78"/>
      <c r="Q96" s="78"/>
      <c r="R96" s="78"/>
      <c r="S96" s="78"/>
      <c r="T96" s="79" t="str">
        <f t="shared" si="1"/>
        <v xml:space="preserve"> </v>
      </c>
      <c r="U96" s="101" t="str">
        <f>IF(B96="HFC-23",ROUND(('Quarterly Information'!T96*Lists!$K$2/1000),1),IF(B96="HFC-32",ROUND(('Quarterly Information'!T96*Lists!$K$3/1000),1),IF(B96="HFC-41",ROUND(('Quarterly Information'!T96*Lists!$K$4/1000),1),IF(B96="HFC-43-10mee",ROUND(('Quarterly Information'!T96*Lists!$K$5/1000),1),IF(B96="HFC-125",ROUND(('Quarterly Information'!T96*Lists!$K$6/1000),1),IF(B96="HFC-134",ROUND(('Quarterly Information'!T96*Lists!$K$7/1000),1),IF(B96="HFC-134a",ROUND(('Quarterly Information'!T96*Lists!$K$8/1000),1),IF(B96="HFC-143",ROUND(('Quarterly Information'!T96*Lists!$K$9/1000),1),IF(B96="HFC-143a",ROUND(('Quarterly Information'!T96*Lists!$K$10/1000),1),IF(B96="HFC-152",ROUND(('Quarterly Information'!T96*Lists!$K$11/1000),1),IF(B96="HFC-152a",ROUND(('Quarterly Information'!T96*Lists!$K$12/1000),1),IF(B96="HFC-227ea",ROUND(('Quarterly Information'!T96*Lists!$K$13/1000),1),IF(B96="HFC-236cb",ROUND(('Quarterly Information'!T96*Lists!$K$14/1000),1),IF(B96="HFC-236ea",ROUND(('Quarterly Information'!T96*Lists!$K$15/1000),1),IF(B96="HFC-236fa",ROUND(('Quarterly Information'!T96*Lists!$K$16/1000),1),IF(B96="HFC-245ca",ROUND(('Quarterly Information'!T96*Lists!$K$17/1000),1),IF(B96="HFC-245fa",ROUND(('Quarterly Information'!T96*Lists!$K$18/1000),1),IF(B96="HFC-365mfc",ROUND(('Quarterly Information'!T96*Lists!$K$19/1000),1),""))))))))))))))))))</f>
        <v/>
      </c>
      <c r="V96" s="111" t="str">
        <f>IF(B96="HFC-23",ROUND(('Quarterly Information'!N96*Lists!$K$2/1000),1),IF(B96="HFC-32",ROUND(('Quarterly Information'!N96*Lists!$K$3/1000),1),IF(B96="HFC-41",ROUND(('Quarterly Information'!N96*Lists!$K$4/1000),1),IF(B96="HFC-43-10mee",ROUND(('Quarterly Information'!N96*Lists!$K$5/1000),1),IF(B96="HFC-125",ROUND(('Quarterly Information'!N96*Lists!$K$6/1000),1),IF(B96="HFC-134",ROUND(('Quarterly Information'!N96*Lists!$K$7/1000),1),IF(B96="HFC-134a",ROUND(('Quarterly Information'!N96*Lists!$K$8/1000),1),IF(B96="HFC-143",ROUND(('Quarterly Information'!N96*Lists!$K$9/1000),1),IF(B96="HFC-143a",ROUND(('Quarterly Information'!N96*Lists!$K$10/1000),1),IF(B96="HFC-152",ROUND(('Quarterly Information'!N96*Lists!$K$11/1000),1),IF(B96="HFC-152a",ROUND(('Quarterly Information'!N96*Lists!$K$12/1000),1),IF(B96="HFC-227ea",ROUND(('Quarterly Information'!N96*Lists!$K$13/1000),1),IF(B96="HFC-236cb",ROUND(('Quarterly Information'!N96*Lists!$K$14/1000),1),IF(B96="HFC-236ea",ROUND(('Quarterly Information'!N96*Lists!$K$15/1000),1),IF(B96="HFC-236fa",ROUND(('Quarterly Information'!N96*Lists!$K$16/1000),1),IF(B96="HFC-245ca",ROUND(('Quarterly Information'!N96*Lists!$K$17/1000),1),IF(B96="HFC-245fa",ROUND(('Quarterly Information'!N96*Lists!$K$18/1000),1),IF(B96="HFC-365mfc",ROUND(('Quarterly Information'!N96*Lists!$K$19/1000),1),""))))))))))))))))))</f>
        <v/>
      </c>
      <c r="Y96" s="52" t="str">
        <f t="shared" si="0"/>
        <v xml:space="preserve"> </v>
      </c>
      <c r="Z96" s="53" t="b">
        <f t="shared" si="2"/>
        <v>1</v>
      </c>
    </row>
    <row r="97" spans="2:26" ht="16.05" customHeight="1" x14ac:dyDescent="0.25">
      <c r="Y97" s="53"/>
      <c r="Z97" s="53" t="b">
        <f t="shared" ref="Z97" si="3">SUMPRODUCT(--(C97:M97&lt;&gt;""))=0</f>
        <v>1</v>
      </c>
    </row>
    <row r="98" spans="2:26" s="40" customFormat="1" ht="16.05" customHeight="1" x14ac:dyDescent="0.25">
      <c r="B98" s="189" t="s">
        <v>139</v>
      </c>
      <c r="C98" s="189"/>
      <c r="D98" s="189"/>
      <c r="E98" s="189"/>
      <c r="F98" s="189"/>
      <c r="G98" s="189"/>
      <c r="H98" s="189"/>
      <c r="I98" s="189"/>
      <c r="J98" s="189"/>
      <c r="K98" s="189"/>
      <c r="L98" s="189"/>
      <c r="M98" s="189"/>
      <c r="N98" s="189"/>
      <c r="O98" s="189"/>
      <c r="P98" s="189"/>
      <c r="Q98" s="189"/>
      <c r="R98" s="189"/>
      <c r="S98" s="189"/>
      <c r="T98" s="189"/>
      <c r="U98" s="189"/>
      <c r="V98" s="189"/>
    </row>
    <row r="99" spans="2:26" s="40" customFormat="1" ht="16.05" customHeight="1" x14ac:dyDescent="0.25">
      <c r="B99" s="189"/>
      <c r="C99" s="189"/>
      <c r="D99" s="189"/>
      <c r="E99" s="189"/>
      <c r="F99" s="189"/>
      <c r="G99" s="189"/>
      <c r="H99" s="189"/>
      <c r="I99" s="189"/>
      <c r="J99" s="189"/>
      <c r="K99" s="189"/>
      <c r="L99" s="189"/>
      <c r="M99" s="189"/>
      <c r="N99" s="189"/>
      <c r="O99" s="189"/>
      <c r="P99" s="189"/>
      <c r="Q99" s="189"/>
      <c r="R99" s="189"/>
      <c r="S99" s="189"/>
      <c r="T99" s="189"/>
      <c r="U99" s="189"/>
      <c r="V99" s="189"/>
    </row>
    <row r="100" spans="2:26" s="40" customFormat="1" ht="16.05" customHeight="1" x14ac:dyDescent="0.25">
      <c r="B100" s="189"/>
      <c r="C100" s="189"/>
      <c r="D100" s="189"/>
      <c r="E100" s="189"/>
      <c r="F100" s="189"/>
      <c r="G100" s="189"/>
      <c r="H100" s="189"/>
      <c r="I100" s="189"/>
      <c r="J100" s="189"/>
      <c r="K100" s="189"/>
      <c r="L100" s="189"/>
      <c r="M100" s="189"/>
      <c r="N100" s="189"/>
      <c r="O100" s="189"/>
      <c r="P100" s="189"/>
      <c r="Q100" s="189"/>
      <c r="R100" s="189"/>
      <c r="S100" s="189"/>
      <c r="T100" s="189"/>
      <c r="U100" s="189"/>
      <c r="V100" s="189"/>
    </row>
    <row r="101" spans="2:26" s="40" customFormat="1" ht="16.05" customHeight="1" x14ac:dyDescent="0.25"/>
    <row r="102" spans="2:26" s="40" customFormat="1" ht="16.05" customHeight="1" x14ac:dyDescent="0.25">
      <c r="B102" s="54" t="s">
        <v>132</v>
      </c>
    </row>
  </sheetData>
  <mergeCells count="35">
    <mergeCell ref="C41:C46"/>
    <mergeCell ref="S44:S46"/>
    <mergeCell ref="N44:N46"/>
    <mergeCell ref="O44:O46"/>
    <mergeCell ref="P44:P46"/>
    <mergeCell ref="Q44:Q46"/>
    <mergeCell ref="R44:R46"/>
    <mergeCell ref="B7:G7"/>
    <mergeCell ref="B4:G5"/>
    <mergeCell ref="B30:C30"/>
    <mergeCell ref="B31:C31"/>
    <mergeCell ref="B32:C32"/>
    <mergeCell ref="B6:G6"/>
    <mergeCell ref="B14:G14"/>
    <mergeCell ref="B12:G12"/>
    <mergeCell ref="B10:G10"/>
    <mergeCell ref="B8:G8"/>
    <mergeCell ref="B20:G21"/>
    <mergeCell ref="C13:D13"/>
    <mergeCell ref="B98:V100"/>
    <mergeCell ref="V41:V46"/>
    <mergeCell ref="B39:V39"/>
    <mergeCell ref="B33:C33"/>
    <mergeCell ref="D41:D46"/>
    <mergeCell ref="U41:U46"/>
    <mergeCell ref="T41:T46"/>
    <mergeCell ref="M41:M46"/>
    <mergeCell ref="B41:B46"/>
    <mergeCell ref="J41:J46"/>
    <mergeCell ref="G41:G46"/>
    <mergeCell ref="B36:U38"/>
    <mergeCell ref="N41:S43"/>
    <mergeCell ref="E41:F45"/>
    <mergeCell ref="H41:I45"/>
    <mergeCell ref="K41:L45"/>
  </mergeCells>
  <conditionalFormatting sqref="B47:V96">
    <cfRule type="expression" dxfId="16" priority="10">
      <formula>$D$30="No"</formula>
    </cfRule>
  </conditionalFormatting>
  <conditionalFormatting sqref="D32">
    <cfRule type="expression" dxfId="15" priority="2">
      <formula>$C$28=3</formula>
    </cfRule>
    <cfRule type="expression" dxfId="14" priority="3">
      <formula>$C$28=2</formula>
    </cfRule>
    <cfRule type="expression" dxfId="13" priority="4">
      <formula>$C$28=1</formula>
    </cfRule>
  </conditionalFormatting>
  <conditionalFormatting sqref="N47:S96">
    <cfRule type="expression" dxfId="12" priority="1">
      <formula>$D$33="No"</formula>
    </cfRule>
  </conditionalFormatting>
  <dataValidations count="10">
    <dataValidation type="list" allowBlank="1" showInputMessage="1" showErrorMessage="1" sqref="C28" xr:uid="{00000000-0002-0000-0000-000000000000}">
      <formula1>Quarter</formula1>
    </dataValidation>
    <dataValidation type="list" allowBlank="1" showInputMessage="1" showErrorMessage="1" sqref="C27" xr:uid="{00000000-0002-0000-0000-000001000000}">
      <formula1>Year</formula1>
    </dataValidation>
    <dataValidation type="list" allowBlank="1" showInputMessage="1" showErrorMessage="1" prompt="Enter the HFC that was produced. Each HFC may only be entered once." sqref="B47:C96" xr:uid="{00000000-0002-0000-0000-000003000000}">
      <formula1>Common_Name_1</formula1>
    </dataValidation>
    <dataValidation type="list" allowBlank="1" showInputMessage="1" showErrorMessage="1" sqref="D30:D33" xr:uid="{00000000-0002-0000-0000-000004000000}">
      <formula1>Option_1</formula1>
    </dataValidation>
    <dataValidation type="decimal" operator="greaterThanOrEqual" allowBlank="1" showInputMessage="1" showErrorMessage="1" error="Value cannot be negative." sqref="T47:T96" xr:uid="{00000000-0002-0000-0000-000005000000}">
      <formula1>0</formula1>
    </dataValidation>
    <dataValidation type="decimal" operator="greaterThan" allowBlank="1" showInputMessage="1" showErrorMessage="1" error="Gross Production must be greater than 0." sqref="D47:D96" xr:uid="{00000000-0002-0000-0000-000006000000}">
      <formula1>0</formula1>
    </dataValidation>
    <dataValidation type="decimal" operator="greaterThanOrEqual" allowBlank="1" showInputMessage="1" showErrorMessage="1" sqref="E47:S96" xr:uid="{00000000-0002-0000-0000-000007000000}">
      <formula1>0</formula1>
    </dataValidation>
    <dataValidation allowBlank="1" showInputMessage="1" showErrorMessage="1" prompt="Facility ID must match the assigned ID to the facility from the HFC Reporting System." sqref="C26" xr:uid="{00000000-0002-0000-0000-000008000000}"/>
    <dataValidation operator="greaterThan" allowBlank="1" showInputMessage="1" showErrorMessage="1" sqref="U47:U96" xr:uid="{00000000-0002-0000-0000-000009000000}"/>
    <dataValidation type="list" allowBlank="1" showInputMessage="1" showErrorMessage="1" sqref="J103:K106 J97:K97" xr:uid="{00000000-0002-0000-0000-000002000000}">
      <formula1>$V$38:$V$127</formula1>
    </dataValidation>
  </dataValidations>
  <hyperlinks>
    <hyperlink ref="B13" r:id="rId1" display="https://www.epa.gov/climate-hfcs-reduction/forms/hfc-allocation-rule-reporting-helpdesk" xr:uid="{00000000-0004-0000-0000-000006000000}"/>
    <hyperlink ref="C13" r:id="rId2" display="https://www.epa.gov/climate-hfcs-reduction/american-innovation-and-manufacturing-aim-act-paperwork-reduction-act-burden" xr:uid="{00000000-0004-0000-0000-000007000000}"/>
    <hyperlink ref="C16:D16" location="'End-of-Year Reporting'!B27" display="Section 5 - End-of-Year Reporting" xr:uid="{00000000-0004-0000-0000-000009000000}"/>
    <hyperlink ref="C15:F15" location="'Shipment and Sales'!B58" display="Section 4 - Application-Specific Allowance Holder Information" xr:uid="{00000000-0004-0000-0000-000008000000}"/>
    <hyperlink ref="B15" location="'Quarterly Information'!C24" display="Section 1 - Facility Identification" xr:uid="{CFE38AEF-F943-473F-B047-3D176013A72F}"/>
    <hyperlink ref="B16" location="'Quarterly Information'!B43" display="Section 2 - Quarterly Production Information" xr:uid="{494DF6A6-09FF-48C5-993D-6506146CE822}"/>
    <hyperlink ref="B17" location="'Shipment and Sales'!B29" display="Section 3 - Recipient Facility Information" xr:uid="{B9F99CB0-95C1-47C7-BB3D-79DD3653AC09}"/>
    <hyperlink ref="C16" location="'End-of-Year Reporting'!B27" display="Section 5 - End-of-Year Reporting" xr:uid="{69974FAD-7922-4FA2-8605-C2341D1CB800}"/>
    <hyperlink ref="C17" location="'End-of-Year Reporting'!B54" display="Section 7 - Annual Emissions" xr:uid="{0100F32B-65B3-4B0E-93F1-E6708E369B3D}"/>
    <hyperlink ref="B18" location="'Shipment and Sales Information'!B53" display="Section 4 - Application-Specific Allowance Holder Information" xr:uid="{7BE5D9D3-2A4F-4D50-8541-6E0191C9B161}"/>
    <hyperlink ref="C15" location="'Production Summary'!B20" display="Section 5 - Quarterly Production Summary" xr:uid="{5DEBBD67-0C6C-4582-B92E-C3F44BD66781}"/>
    <hyperlink ref="C18" location="'HFC-23 Emissions'!B27" display="Section 6 - HFC-23 Emissions" xr:uid="{BDB9C3DB-913F-4876-B9CB-8D5A0553ABB1}"/>
  </hyperlinks>
  <pageMargins left="0.7" right="0.7" top="0.75" bottom="0.75" header="0.3" footer="0.3"/>
  <pageSetup scale="85" orientation="portrait" horizontalDpi="3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8"/>
  <sheetViews>
    <sheetView showGridLines="0" zoomScale="85" zoomScaleNormal="85" workbookViewId="0">
      <selection activeCell="C3" sqref="C3"/>
    </sheetView>
  </sheetViews>
  <sheetFormatPr defaultColWidth="8.77734375" defaultRowHeight="16.05" customHeight="1" x14ac:dyDescent="0.25"/>
  <cols>
    <col min="1" max="1" width="5.77734375" style="43" customWidth="1"/>
    <col min="2" max="2" width="57.44140625" style="43" customWidth="1"/>
    <col min="3" max="3" width="40.21875" style="43" customWidth="1"/>
    <col min="4" max="4" width="22.44140625" style="43" customWidth="1"/>
    <col min="5" max="5" width="20" style="43" customWidth="1"/>
    <col min="6" max="16384" width="8.77734375" style="43"/>
  </cols>
  <sheetData>
    <row r="1" spans="1:8" s="40" customFormat="1" ht="16.05" customHeight="1" x14ac:dyDescent="0.25">
      <c r="A1" s="62"/>
      <c r="E1" s="41" t="s">
        <v>136</v>
      </c>
    </row>
    <row r="2" spans="1:8" s="40" customFormat="1" ht="16.05" customHeight="1" x14ac:dyDescent="0.25">
      <c r="E2" s="282" t="s">
        <v>195</v>
      </c>
    </row>
    <row r="3" spans="1:8" s="40" customFormat="1" ht="16.05" customHeight="1" x14ac:dyDescent="0.25">
      <c r="H3" s="42"/>
    </row>
    <row r="4" spans="1:8" ht="16.05" customHeight="1" x14ac:dyDescent="0.25">
      <c r="B4" s="215" t="s">
        <v>79</v>
      </c>
      <c r="C4" s="215"/>
      <c r="D4" s="215"/>
      <c r="E4" s="215"/>
    </row>
    <row r="5" spans="1:8" ht="16.05" customHeight="1" x14ac:dyDescent="0.25">
      <c r="B5" s="216"/>
      <c r="C5" s="216"/>
      <c r="D5" s="216"/>
      <c r="E5" s="216"/>
    </row>
    <row r="6" spans="1:8" ht="16.05" customHeight="1" x14ac:dyDescent="0.25">
      <c r="B6" s="250" t="s">
        <v>33</v>
      </c>
      <c r="C6" s="251"/>
      <c r="D6" s="251"/>
      <c r="E6" s="252"/>
    </row>
    <row r="7" spans="1:8" ht="87" customHeight="1" x14ac:dyDescent="0.25">
      <c r="B7" s="212" t="s">
        <v>178</v>
      </c>
      <c r="C7" s="248"/>
      <c r="D7" s="248"/>
      <c r="E7" s="249"/>
    </row>
    <row r="8" spans="1:8" ht="16.05" customHeight="1" x14ac:dyDescent="0.25">
      <c r="B8" s="250" t="s">
        <v>34</v>
      </c>
      <c r="C8" s="251"/>
      <c r="D8" s="251"/>
      <c r="E8" s="252"/>
    </row>
    <row r="9" spans="1:8" ht="16.05" customHeight="1" x14ac:dyDescent="0.25">
      <c r="B9" s="129" t="str">
        <f>'Quarterly Information'!B9</f>
        <v>TBD</v>
      </c>
      <c r="C9" s="36"/>
      <c r="D9" s="36"/>
      <c r="E9" s="45"/>
    </row>
    <row r="10" spans="1:8" ht="16.05" customHeight="1" x14ac:dyDescent="0.25">
      <c r="B10" s="250" t="s">
        <v>108</v>
      </c>
      <c r="C10" s="251"/>
      <c r="D10" s="251"/>
      <c r="E10" s="252"/>
    </row>
    <row r="11" spans="1:8" ht="16.05" customHeight="1" x14ac:dyDescent="0.25">
      <c r="B11" s="8" t="str">
        <f>'Quarterly Information'!B11</f>
        <v>TBD</v>
      </c>
      <c r="C11" s="36"/>
      <c r="D11" s="36"/>
      <c r="E11" s="45"/>
    </row>
    <row r="12" spans="1:8" ht="16.05" customHeight="1" x14ac:dyDescent="0.25">
      <c r="B12" s="250" t="s">
        <v>35</v>
      </c>
      <c r="C12" s="251"/>
      <c r="D12" s="251"/>
      <c r="E12" s="252"/>
    </row>
    <row r="13" spans="1:8" ht="16.05" customHeight="1" x14ac:dyDescent="0.25">
      <c r="B13" s="80" t="s">
        <v>134</v>
      </c>
      <c r="C13" s="223" t="s">
        <v>135</v>
      </c>
      <c r="D13" s="223"/>
      <c r="E13" s="45"/>
    </row>
    <row r="14" spans="1:8" ht="16.05" customHeight="1" x14ac:dyDescent="0.25">
      <c r="B14" s="250" t="s">
        <v>36</v>
      </c>
      <c r="C14" s="251"/>
      <c r="D14" s="251"/>
      <c r="E14" s="252"/>
    </row>
    <row r="15" spans="1:8" ht="16.05" customHeight="1" x14ac:dyDescent="0.25">
      <c r="B15" s="114" t="s">
        <v>82</v>
      </c>
      <c r="C15" s="106" t="s">
        <v>151</v>
      </c>
      <c r="D15" s="106"/>
      <c r="E15" s="128"/>
    </row>
    <row r="16" spans="1:8" ht="16.05" customHeight="1" x14ac:dyDescent="0.25">
      <c r="B16" s="114" t="s">
        <v>113</v>
      </c>
      <c r="C16" s="106" t="s">
        <v>143</v>
      </c>
      <c r="D16" s="116"/>
      <c r="E16" s="112"/>
    </row>
    <row r="17" spans="1:5" ht="16.05" customHeight="1" x14ac:dyDescent="0.25">
      <c r="B17" s="114" t="s">
        <v>84</v>
      </c>
      <c r="C17" s="106" t="s">
        <v>170</v>
      </c>
      <c r="D17" s="116"/>
      <c r="E17" s="112"/>
    </row>
    <row r="18" spans="1:5" ht="16.05" customHeight="1" x14ac:dyDescent="0.25">
      <c r="B18" s="80" t="s">
        <v>97</v>
      </c>
      <c r="C18" s="107" t="s">
        <v>179</v>
      </c>
      <c r="D18" s="115"/>
      <c r="E18" s="113"/>
    </row>
    <row r="20" spans="1:5" s="36" customFormat="1" ht="16.05" customHeight="1" x14ac:dyDescent="0.25">
      <c r="B20" s="37" t="s">
        <v>84</v>
      </c>
      <c r="C20" s="38"/>
      <c r="D20" s="59"/>
      <c r="E20" s="60"/>
    </row>
    <row r="21" spans="1:5" s="36" customFormat="1" ht="16.05" customHeight="1" x14ac:dyDescent="0.25">
      <c r="B21" s="224" t="s">
        <v>165</v>
      </c>
      <c r="C21" s="224"/>
      <c r="D21" s="224"/>
      <c r="E21" s="224"/>
    </row>
    <row r="22" spans="1:5" s="36" customFormat="1" ht="16.05" customHeight="1" x14ac:dyDescent="0.25">
      <c r="B22" s="224"/>
      <c r="C22" s="224"/>
      <c r="D22" s="224"/>
      <c r="E22" s="224"/>
    </row>
    <row r="23" spans="1:5" s="36" customFormat="1" ht="16.05" customHeight="1" x14ac:dyDescent="0.25">
      <c r="B23" s="224"/>
      <c r="C23" s="224"/>
      <c r="D23" s="224"/>
      <c r="E23" s="224"/>
    </row>
    <row r="24" spans="1:5" s="36" customFormat="1" ht="16.05" customHeight="1" thickBot="1" x14ac:dyDescent="0.3">
      <c r="B24" s="224"/>
      <c r="C24" s="224"/>
      <c r="D24" s="224"/>
      <c r="E24" s="224"/>
    </row>
    <row r="25" spans="1:5" ht="16.05" customHeight="1" thickBot="1" x14ac:dyDescent="0.3">
      <c r="B25" s="245" t="s">
        <v>130</v>
      </c>
      <c r="C25" s="246"/>
      <c r="D25" s="246"/>
      <c r="E25" s="247"/>
    </row>
    <row r="26" spans="1:5" ht="16.05" customHeight="1" x14ac:dyDescent="0.25">
      <c r="B26" s="3">
        <v>1</v>
      </c>
      <c r="C26" s="4">
        <v>2</v>
      </c>
      <c r="D26" s="4">
        <v>3</v>
      </c>
      <c r="E26" s="5">
        <v>4</v>
      </c>
    </row>
    <row r="27" spans="1:5" ht="16.05" customHeight="1" x14ac:dyDescent="0.25">
      <c r="B27" s="209" t="s">
        <v>99</v>
      </c>
      <c r="C27" s="241" t="s">
        <v>118</v>
      </c>
      <c r="D27" s="204" t="s">
        <v>110</v>
      </c>
      <c r="E27" s="238" t="s">
        <v>77</v>
      </c>
    </row>
    <row r="28" spans="1:5" ht="16.05" customHeight="1" x14ac:dyDescent="0.25">
      <c r="B28" s="210"/>
      <c r="C28" s="242"/>
      <c r="D28" s="205"/>
      <c r="E28" s="239"/>
    </row>
    <row r="29" spans="1:5" ht="16.05" customHeight="1" thickBot="1" x14ac:dyDescent="0.3">
      <c r="B29" s="211"/>
      <c r="C29" s="200"/>
      <c r="D29" s="206"/>
      <c r="E29" s="240"/>
    </row>
    <row r="30" spans="1:5" ht="14.55" customHeight="1" x14ac:dyDescent="0.25">
      <c r="A30" s="51">
        <v>1</v>
      </c>
      <c r="B30" s="30"/>
      <c r="C30" s="31"/>
      <c r="D30" s="83"/>
      <c r="E30" s="84"/>
    </row>
    <row r="31" spans="1:5" ht="14.55" customHeight="1" x14ac:dyDescent="0.25">
      <c r="A31" s="51">
        <v>2</v>
      </c>
      <c r="B31" s="32"/>
      <c r="C31" s="33"/>
      <c r="D31" s="85"/>
      <c r="E31" s="86"/>
    </row>
    <row r="32" spans="1:5" ht="14.55" customHeight="1" x14ac:dyDescent="0.25">
      <c r="A32" s="51">
        <v>3</v>
      </c>
      <c r="B32" s="32"/>
      <c r="C32" s="33"/>
      <c r="D32" s="85"/>
      <c r="E32" s="86"/>
    </row>
    <row r="33" spans="1:5" ht="14.55" customHeight="1" x14ac:dyDescent="0.25">
      <c r="A33" s="51">
        <v>4</v>
      </c>
      <c r="B33" s="32"/>
      <c r="C33" s="33"/>
      <c r="D33" s="85"/>
      <c r="E33" s="86"/>
    </row>
    <row r="34" spans="1:5" ht="14.55" customHeight="1" x14ac:dyDescent="0.25">
      <c r="A34" s="51">
        <v>5</v>
      </c>
      <c r="B34" s="32"/>
      <c r="C34" s="33"/>
      <c r="D34" s="85"/>
      <c r="E34" s="86"/>
    </row>
    <row r="35" spans="1:5" ht="14.55" customHeight="1" x14ac:dyDescent="0.25">
      <c r="A35" s="51">
        <v>6</v>
      </c>
      <c r="B35" s="32"/>
      <c r="C35" s="33"/>
      <c r="D35" s="85"/>
      <c r="E35" s="86"/>
    </row>
    <row r="36" spans="1:5" ht="14.55" customHeight="1" x14ac:dyDescent="0.25">
      <c r="A36" s="51">
        <v>7</v>
      </c>
      <c r="B36" s="32"/>
      <c r="C36" s="33"/>
      <c r="D36" s="85"/>
      <c r="E36" s="86"/>
    </row>
    <row r="37" spans="1:5" ht="14.55" customHeight="1" x14ac:dyDescent="0.25">
      <c r="A37" s="51">
        <v>8</v>
      </c>
      <c r="B37" s="32"/>
      <c r="C37" s="33"/>
      <c r="D37" s="85"/>
      <c r="E37" s="86"/>
    </row>
    <row r="38" spans="1:5" ht="14.55" customHeight="1" x14ac:dyDescent="0.25">
      <c r="A38" s="51">
        <v>9</v>
      </c>
      <c r="B38" s="32"/>
      <c r="C38" s="33"/>
      <c r="D38" s="85"/>
      <c r="E38" s="86"/>
    </row>
    <row r="39" spans="1:5" ht="14.55" customHeight="1" x14ac:dyDescent="0.25">
      <c r="A39" s="51">
        <v>10</v>
      </c>
      <c r="B39" s="32"/>
      <c r="C39" s="33"/>
      <c r="D39" s="85"/>
      <c r="E39" s="86"/>
    </row>
    <row r="40" spans="1:5" ht="14.55" customHeight="1" x14ac:dyDescent="0.25">
      <c r="A40" s="51">
        <v>11</v>
      </c>
      <c r="B40" s="32"/>
      <c r="C40" s="33"/>
      <c r="D40" s="85"/>
      <c r="E40" s="86"/>
    </row>
    <row r="41" spans="1:5" ht="14.55" customHeight="1" x14ac:dyDescent="0.25">
      <c r="A41" s="51">
        <v>12</v>
      </c>
      <c r="B41" s="32"/>
      <c r="C41" s="33"/>
      <c r="D41" s="85"/>
      <c r="E41" s="86"/>
    </row>
    <row r="42" spans="1:5" ht="14.55" customHeight="1" x14ac:dyDescent="0.25">
      <c r="A42" s="51">
        <v>13</v>
      </c>
      <c r="B42" s="32"/>
      <c r="C42" s="33"/>
      <c r="D42" s="85"/>
      <c r="E42" s="86"/>
    </row>
    <row r="43" spans="1:5" ht="14.55" customHeight="1" x14ac:dyDescent="0.25">
      <c r="A43" s="51">
        <v>14</v>
      </c>
      <c r="B43" s="32"/>
      <c r="C43" s="33"/>
      <c r="D43" s="85"/>
      <c r="E43" s="86"/>
    </row>
    <row r="44" spans="1:5" ht="14.55" customHeight="1" x14ac:dyDescent="0.25">
      <c r="A44" s="51">
        <v>15</v>
      </c>
      <c r="B44" s="32"/>
      <c r="C44" s="33"/>
      <c r="D44" s="85"/>
      <c r="E44" s="86"/>
    </row>
    <row r="45" spans="1:5" ht="14.55" customHeight="1" x14ac:dyDescent="0.25">
      <c r="A45" s="51">
        <v>16</v>
      </c>
      <c r="B45" s="32"/>
      <c r="C45" s="33"/>
      <c r="D45" s="85"/>
      <c r="E45" s="86"/>
    </row>
    <row r="46" spans="1:5" ht="14.55" customHeight="1" x14ac:dyDescent="0.25">
      <c r="A46" s="51">
        <v>17</v>
      </c>
      <c r="B46" s="32"/>
      <c r="C46" s="33"/>
      <c r="D46" s="85"/>
      <c r="E46" s="86"/>
    </row>
    <row r="47" spans="1:5" ht="14.55" customHeight="1" x14ac:dyDescent="0.25">
      <c r="A47" s="51">
        <v>18</v>
      </c>
      <c r="B47" s="32"/>
      <c r="C47" s="33"/>
      <c r="D47" s="85"/>
      <c r="E47" s="86"/>
    </row>
    <row r="48" spans="1:5" ht="14.55" customHeight="1" x14ac:dyDescent="0.25">
      <c r="A48" s="51">
        <v>19</v>
      </c>
      <c r="B48" s="32"/>
      <c r="C48" s="33"/>
      <c r="D48" s="85"/>
      <c r="E48" s="86"/>
    </row>
    <row r="49" spans="1:5" ht="14.55" customHeight="1" thickBot="1" x14ac:dyDescent="0.3">
      <c r="A49" s="51">
        <v>20</v>
      </c>
      <c r="B49" s="34"/>
      <c r="C49" s="35"/>
      <c r="D49" s="87"/>
      <c r="E49" s="88"/>
    </row>
    <row r="51" spans="1:5" s="36" customFormat="1" ht="16.05" customHeight="1" x14ac:dyDescent="0.25">
      <c r="B51" s="37" t="s">
        <v>97</v>
      </c>
      <c r="C51" s="38"/>
    </row>
    <row r="52" spans="1:5" s="36" customFormat="1" ht="16.05" customHeight="1" x14ac:dyDescent="0.25">
      <c r="B52" s="224" t="s">
        <v>117</v>
      </c>
      <c r="C52" s="224"/>
      <c r="D52" s="224"/>
    </row>
    <row r="53" spans="1:5" s="36" customFormat="1" ht="16.05" customHeight="1" thickBot="1" x14ac:dyDescent="0.3">
      <c r="B53" s="224"/>
      <c r="C53" s="224"/>
      <c r="D53" s="224"/>
    </row>
    <row r="54" spans="1:5" ht="16.05" customHeight="1" thickBot="1" x14ac:dyDescent="0.3">
      <c r="B54" s="245" t="s">
        <v>98</v>
      </c>
      <c r="C54" s="246"/>
      <c r="D54" s="247"/>
    </row>
    <row r="55" spans="1:5" ht="16.05" customHeight="1" x14ac:dyDescent="0.25">
      <c r="B55" s="3">
        <v>1</v>
      </c>
      <c r="C55" s="4">
        <v>2</v>
      </c>
      <c r="D55" s="5">
        <v>3</v>
      </c>
    </row>
    <row r="56" spans="1:5" ht="16.05" customHeight="1" x14ac:dyDescent="0.25">
      <c r="B56" s="234" t="s">
        <v>99</v>
      </c>
      <c r="C56" s="236" t="s">
        <v>115</v>
      </c>
      <c r="D56" s="243" t="s">
        <v>116</v>
      </c>
    </row>
    <row r="57" spans="1:5" ht="16.05" customHeight="1" x14ac:dyDescent="0.25">
      <c r="B57" s="234"/>
      <c r="C57" s="236"/>
      <c r="D57" s="243"/>
    </row>
    <row r="58" spans="1:5" ht="16.05" customHeight="1" thickBot="1" x14ac:dyDescent="0.3">
      <c r="B58" s="235"/>
      <c r="C58" s="237"/>
      <c r="D58" s="244"/>
    </row>
    <row r="59" spans="1:5" ht="13.8" x14ac:dyDescent="0.25">
      <c r="A59" s="51">
        <v>1</v>
      </c>
      <c r="B59" s="28"/>
      <c r="C59" s="29"/>
      <c r="D59" s="56"/>
    </row>
    <row r="60" spans="1:5" ht="13.8" x14ac:dyDescent="0.25">
      <c r="A60" s="51">
        <v>2</v>
      </c>
      <c r="B60" s="9"/>
      <c r="C60" s="1"/>
      <c r="D60" s="57"/>
    </row>
    <row r="61" spans="1:5" ht="13.8" x14ac:dyDescent="0.25">
      <c r="A61" s="51">
        <v>3</v>
      </c>
      <c r="B61" s="9"/>
      <c r="C61" s="1"/>
      <c r="D61" s="57"/>
    </row>
    <row r="62" spans="1:5" ht="13.8" x14ac:dyDescent="0.25">
      <c r="A62" s="51">
        <v>4</v>
      </c>
      <c r="B62" s="9"/>
      <c r="C62" s="1"/>
      <c r="D62" s="57"/>
    </row>
    <row r="63" spans="1:5" ht="13.8" x14ac:dyDescent="0.25">
      <c r="A63" s="51">
        <v>5</v>
      </c>
      <c r="B63" s="9"/>
      <c r="C63" s="1"/>
      <c r="D63" s="57"/>
    </row>
    <row r="64" spans="1:5" ht="13.8" x14ac:dyDescent="0.25">
      <c r="A64" s="51">
        <v>6</v>
      </c>
      <c r="B64" s="9"/>
      <c r="C64" s="1"/>
      <c r="D64" s="57"/>
    </row>
    <row r="65" spans="1:4" ht="13.8" x14ac:dyDescent="0.25">
      <c r="A65" s="51">
        <v>7</v>
      </c>
      <c r="B65" s="9"/>
      <c r="C65" s="1"/>
      <c r="D65" s="57"/>
    </row>
    <row r="66" spans="1:4" ht="13.8" x14ac:dyDescent="0.25">
      <c r="A66" s="51">
        <v>8</v>
      </c>
      <c r="B66" s="9"/>
      <c r="C66" s="1"/>
      <c r="D66" s="57"/>
    </row>
    <row r="67" spans="1:4" ht="13.8" x14ac:dyDescent="0.25">
      <c r="A67" s="51">
        <v>9</v>
      </c>
      <c r="B67" s="9"/>
      <c r="C67" s="1"/>
      <c r="D67" s="57"/>
    </row>
    <row r="68" spans="1:4" ht="13.8" x14ac:dyDescent="0.25">
      <c r="A68" s="51">
        <v>10</v>
      </c>
      <c r="B68" s="9"/>
      <c r="C68" s="1"/>
      <c r="D68" s="57"/>
    </row>
    <row r="69" spans="1:4" ht="13.8" x14ac:dyDescent="0.25">
      <c r="A69" s="51">
        <v>11</v>
      </c>
      <c r="B69" s="9"/>
      <c r="C69" s="1"/>
      <c r="D69" s="57"/>
    </row>
    <row r="70" spans="1:4" ht="13.8" x14ac:dyDescent="0.25">
      <c r="A70" s="51">
        <v>12</v>
      </c>
      <c r="B70" s="9"/>
      <c r="C70" s="1"/>
      <c r="D70" s="57"/>
    </row>
    <row r="71" spans="1:4" ht="13.8" x14ac:dyDescent="0.25">
      <c r="A71" s="51">
        <v>13</v>
      </c>
      <c r="B71" s="9"/>
      <c r="C71" s="1"/>
      <c r="D71" s="57"/>
    </row>
    <row r="72" spans="1:4" ht="13.8" x14ac:dyDescent="0.25">
      <c r="A72" s="51">
        <v>14</v>
      </c>
      <c r="B72" s="9"/>
      <c r="C72" s="1"/>
      <c r="D72" s="57"/>
    </row>
    <row r="73" spans="1:4" ht="13.8" x14ac:dyDescent="0.25">
      <c r="A73" s="51">
        <v>15</v>
      </c>
      <c r="B73" s="9"/>
      <c r="C73" s="1"/>
      <c r="D73" s="57"/>
    </row>
    <row r="74" spans="1:4" ht="13.8" x14ac:dyDescent="0.25">
      <c r="A74" s="51">
        <v>16</v>
      </c>
      <c r="B74" s="9"/>
      <c r="C74" s="1"/>
      <c r="D74" s="57"/>
    </row>
    <row r="75" spans="1:4" ht="13.8" x14ac:dyDescent="0.25">
      <c r="A75" s="51">
        <v>17</v>
      </c>
      <c r="B75" s="9"/>
      <c r="C75" s="1"/>
      <c r="D75" s="57"/>
    </row>
    <row r="76" spans="1:4" ht="13.8" x14ac:dyDescent="0.25">
      <c r="A76" s="51">
        <v>18</v>
      </c>
      <c r="B76" s="9"/>
      <c r="C76" s="1"/>
      <c r="D76" s="57"/>
    </row>
    <row r="77" spans="1:4" ht="13.8" x14ac:dyDescent="0.25">
      <c r="A77" s="51">
        <v>19</v>
      </c>
      <c r="B77" s="9"/>
      <c r="C77" s="1"/>
      <c r="D77" s="57"/>
    </row>
    <row r="78" spans="1:4" ht="14.4" thickBot="1" x14ac:dyDescent="0.3">
      <c r="A78" s="51">
        <v>20</v>
      </c>
      <c r="B78" s="10"/>
      <c r="C78" s="11"/>
      <c r="D78" s="58"/>
    </row>
  </sheetData>
  <mergeCells count="19">
    <mergeCell ref="B14:E14"/>
    <mergeCell ref="B12:E12"/>
    <mergeCell ref="B25:E25"/>
    <mergeCell ref="B21:E24"/>
    <mergeCell ref="C13:D13"/>
    <mergeCell ref="B7:E7"/>
    <mergeCell ref="B4:E5"/>
    <mergeCell ref="B10:E10"/>
    <mergeCell ref="B8:E8"/>
    <mergeCell ref="B6:E6"/>
    <mergeCell ref="B56:B58"/>
    <mergeCell ref="C56:C58"/>
    <mergeCell ref="E27:E29"/>
    <mergeCell ref="D27:D29"/>
    <mergeCell ref="C27:C29"/>
    <mergeCell ref="B27:B29"/>
    <mergeCell ref="D56:D58"/>
    <mergeCell ref="B54:D54"/>
    <mergeCell ref="B52:D53"/>
  </mergeCells>
  <dataValidations count="4">
    <dataValidation type="list" allowBlank="1" showInputMessage="1" showErrorMessage="1" sqref="E30:E49" xr:uid="{00000000-0002-0000-0100-000000000000}">
      <formula1>Purpose</formula1>
    </dataValidation>
    <dataValidation type="decimal" operator="greaterThanOrEqual" allowBlank="1" showInputMessage="1" showErrorMessage="1" error="The entered value must not be negative." sqref="D30:D49" xr:uid="{00000000-0002-0000-0100-000001000000}">
      <formula1>0</formula1>
    </dataValidation>
    <dataValidation type="list" allowBlank="1" showInputMessage="1" showErrorMessage="1" sqref="B30:B49 B59:B78" xr:uid="{00000000-0002-0000-0100-000002000000}">
      <formula1>Common_Name</formula1>
    </dataValidation>
    <dataValidation type="decimal" operator="greaterThan" allowBlank="1" showInputMessage="1" showErrorMessage="1" error="The mass of the HFC Shipped must be greater than 0.00." sqref="D59:D78" xr:uid="{00000000-0002-0000-0100-000004000000}">
      <formula1>0</formula1>
    </dataValidation>
  </dataValidations>
  <hyperlinks>
    <hyperlink ref="B13" r:id="rId1" display="https://www.epa.gov/climate-hfcs-reduction/forms/hfc-allocation-rule-reporting-helpdesk" xr:uid="{00000000-0004-0000-0100-000000000000}"/>
    <hyperlink ref="C13" r:id="rId2" display="https://www.epa.gov/climate-hfcs-reduction/american-innovation-and-manufacturing-aim-act-paperwork-reduction-act-burden" xr:uid="{00000000-0004-0000-0100-000001000000}"/>
    <hyperlink ref="B15" location="'Quarterly Information'!C24" display="Section 1 - Facility Identification" xr:uid="{E90A7010-C26C-4664-888C-A0155886AEF9}"/>
    <hyperlink ref="B16" location="'Quarterly Information'!B43" display="Section 2 - Quarterly Production Information" xr:uid="{5E0DF3D6-333A-4307-866A-E40591029F1B}"/>
    <hyperlink ref="B17" location="'Shipment and Sales'!B29" display="Section 3 - Recipient Facility Information" xr:uid="{A83E1888-4E72-4C54-A5A1-12525D3EE84C}"/>
    <hyperlink ref="B18" location="'Shipment and Sales Information'!B53" display="Section 4 - Application-Specific Allowance Holder Information" xr:uid="{F1867516-C0E5-4814-9D0B-6C1B857D42AE}"/>
    <hyperlink ref="C15:D15" location="'Shipment and Sales'!B58" display="Section 4 - Application-Specific Allowance Holder Information" xr:uid="{72CBDA23-675B-4296-9ADB-DD5D865DD3BB}"/>
    <hyperlink ref="C16" location="'End-of-Year Reporting'!B27" display="Section 5 - End-of-Year Reporting" xr:uid="{6DF2B5B0-118D-4D4D-87A9-1947D22D2F42}"/>
    <hyperlink ref="C15" location="'Production Summary'!B20" display="Section 5 - Quarterly Production Summary" xr:uid="{7FE06A79-98E8-4FAF-AEEE-A6B680492FA1}"/>
    <hyperlink ref="C17" location="'End-of-Year Reporting'!B54" display="Section 7 - Annual Emissions" xr:uid="{6E4E1F2A-4210-45C7-95A3-1E824B22CAC6}"/>
    <hyperlink ref="C18" location="'HFC-23 Emissions'!B27" display="Section 6 - HFC-23 Emissions" xr:uid="{B8030B4D-5791-4D68-B1C6-7315FE11EE45}"/>
  </hyperlinks>
  <pageMargins left="0.7" right="0.7" top="0.75" bottom="0.75" header="0.3" footer="0.3"/>
  <pageSetup scale="85" orientation="portrait" horizontalDpi="300" verticalDpi="0" r:id="rId3"/>
  <extLst>
    <ext xmlns:x14="http://schemas.microsoft.com/office/spreadsheetml/2009/9/main" uri="{78C0D931-6437-407d-A8EE-F0AAD7539E65}">
      <x14:conditionalFormattings>
        <x14:conditionalFormatting xmlns:xm="http://schemas.microsoft.com/office/excel/2006/main">
          <x14:cfRule type="expression" priority="16" id="{DEB706D9-AC4C-4B77-9F85-8D5780089B53}">
            <xm:f>'Quarterly Information'!$D$31="No"</xm:f>
            <x14:dxf>
              <font>
                <strike val="0"/>
                <color rgb="FFFF0000"/>
              </font>
              <fill>
                <patternFill>
                  <bgColor theme="1"/>
                </patternFill>
              </fill>
            </x14:dxf>
          </x14:cfRule>
          <xm:sqref>B30:E49</xm:sqref>
        </x14:conditionalFormatting>
        <x14:conditionalFormatting xmlns:xm="http://schemas.microsoft.com/office/excel/2006/main">
          <x14:cfRule type="expression" priority="1" id="{B3D07BA9-F657-439B-B5C5-073B22BF08A4}">
            <xm:f>'Quarterly Information'!$D$33="No"</xm:f>
            <x14:dxf>
              <font>
                <strike val="0"/>
                <color rgb="FFFF0000"/>
              </font>
              <fill>
                <patternFill>
                  <bgColor theme="1"/>
                </patternFill>
              </fill>
            </x14:dxf>
          </x14:cfRule>
          <xm:sqref>B59:D78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E7364-FC05-40CE-A8CB-1E582325F0D5}">
  <dimension ref="A1:M44"/>
  <sheetViews>
    <sheetView showGridLines="0" zoomScale="85" zoomScaleNormal="85" workbookViewId="0">
      <selection activeCell="C2" sqref="C2"/>
    </sheetView>
  </sheetViews>
  <sheetFormatPr defaultColWidth="8.77734375" defaultRowHeight="16.05" customHeight="1" x14ac:dyDescent="0.25"/>
  <cols>
    <col min="1" max="1" width="5.77734375" style="43" customWidth="1"/>
    <col min="2" max="2" width="57.44140625" style="43" customWidth="1"/>
    <col min="3" max="3" width="20.21875" style="43" customWidth="1"/>
    <col min="4" max="4" width="19" style="43" customWidth="1"/>
    <col min="5" max="7" width="16.21875" style="43" customWidth="1"/>
    <col min="8" max="8" width="19.21875" style="43" customWidth="1"/>
    <col min="9" max="9" width="19.77734375" style="43" customWidth="1"/>
    <col min="10" max="10" width="21.21875" style="43" customWidth="1"/>
    <col min="11" max="11" width="17.5546875" style="43" customWidth="1"/>
    <col min="12" max="12" width="35.88671875" style="43" customWidth="1"/>
    <col min="13" max="13" width="33.21875" style="43" customWidth="1"/>
    <col min="14" max="16384" width="8.77734375" style="43"/>
  </cols>
  <sheetData>
    <row r="1" spans="1:10" s="40" customFormat="1" ht="16.05" customHeight="1" x14ac:dyDescent="0.25">
      <c r="A1" s="62"/>
      <c r="G1" s="41" t="s">
        <v>136</v>
      </c>
    </row>
    <row r="2" spans="1:10" s="40" customFormat="1" ht="16.05" customHeight="1" x14ac:dyDescent="0.25">
      <c r="G2" s="282" t="s">
        <v>195</v>
      </c>
    </row>
    <row r="3" spans="1:10" s="40" customFormat="1" ht="16.05" customHeight="1" x14ac:dyDescent="0.25">
      <c r="G3" s="42"/>
      <c r="H3" s="42"/>
      <c r="I3" s="42"/>
      <c r="J3" s="42"/>
    </row>
    <row r="4" spans="1:10" ht="16.05" customHeight="1" x14ac:dyDescent="0.25">
      <c r="B4" s="215" t="s">
        <v>79</v>
      </c>
      <c r="C4" s="215"/>
      <c r="D4" s="215"/>
      <c r="E4" s="215"/>
      <c r="F4" s="215"/>
      <c r="G4" s="215"/>
    </row>
    <row r="5" spans="1:10" ht="16.05" customHeight="1" x14ac:dyDescent="0.25">
      <c r="B5" s="215"/>
      <c r="C5" s="215"/>
      <c r="D5" s="215"/>
      <c r="E5" s="215"/>
      <c r="F5" s="215"/>
      <c r="G5" s="215"/>
    </row>
    <row r="6" spans="1:10" ht="16.05" customHeight="1" x14ac:dyDescent="0.25">
      <c r="B6" s="250" t="s">
        <v>33</v>
      </c>
      <c r="C6" s="251"/>
      <c r="D6" s="251"/>
      <c r="E6" s="251"/>
      <c r="F6" s="251"/>
      <c r="G6" s="252"/>
    </row>
    <row r="7" spans="1:10" ht="87" customHeight="1" x14ac:dyDescent="0.25">
      <c r="B7" s="253" t="s">
        <v>178</v>
      </c>
      <c r="C7" s="254"/>
      <c r="D7" s="254"/>
      <c r="E7" s="254"/>
      <c r="F7" s="254"/>
      <c r="G7" s="255"/>
    </row>
    <row r="8" spans="1:10" ht="16.05" customHeight="1" x14ac:dyDescent="0.25">
      <c r="B8" s="250" t="s">
        <v>34</v>
      </c>
      <c r="C8" s="251"/>
      <c r="D8" s="251"/>
      <c r="E8" s="251"/>
      <c r="F8" s="251"/>
      <c r="G8" s="252"/>
    </row>
    <row r="9" spans="1:10" ht="16.05" customHeight="1" x14ac:dyDescent="0.25">
      <c r="B9" s="134" t="str">
        <f>'Quarterly Information'!B9</f>
        <v>TBD</v>
      </c>
      <c r="C9" s="135"/>
      <c r="D9" s="135"/>
      <c r="E9" s="135"/>
      <c r="F9" s="135"/>
      <c r="G9" s="143"/>
    </row>
    <row r="10" spans="1:10" ht="16.05" customHeight="1" x14ac:dyDescent="0.25">
      <c r="B10" s="250" t="s">
        <v>108</v>
      </c>
      <c r="C10" s="251"/>
      <c r="D10" s="251"/>
      <c r="E10" s="251"/>
      <c r="F10" s="251"/>
      <c r="G10" s="252"/>
    </row>
    <row r="11" spans="1:10" ht="16.05" customHeight="1" x14ac:dyDescent="0.25">
      <c r="B11" s="126" t="str">
        <f>'Quarterly Information'!B11</f>
        <v>TBD</v>
      </c>
      <c r="C11" s="136"/>
      <c r="D11" s="136"/>
      <c r="E11" s="136"/>
      <c r="F11" s="136"/>
      <c r="G11" s="144"/>
    </row>
    <row r="12" spans="1:10" ht="16.05" customHeight="1" x14ac:dyDescent="0.25">
      <c r="B12" s="250" t="s">
        <v>35</v>
      </c>
      <c r="C12" s="251"/>
      <c r="D12" s="251"/>
      <c r="E12" s="251"/>
      <c r="F12" s="251"/>
      <c r="G12" s="252"/>
    </row>
    <row r="13" spans="1:10" ht="16.05" customHeight="1" x14ac:dyDescent="0.25">
      <c r="B13" s="139" t="s">
        <v>134</v>
      </c>
      <c r="C13" s="123" t="s">
        <v>135</v>
      </c>
      <c r="D13" s="141"/>
      <c r="E13" s="141"/>
      <c r="F13" s="141"/>
      <c r="G13" s="138"/>
    </row>
    <row r="14" spans="1:10" ht="16.05" customHeight="1" x14ac:dyDescent="0.25">
      <c r="B14" s="250" t="s">
        <v>36</v>
      </c>
      <c r="C14" s="251"/>
      <c r="D14" s="251"/>
      <c r="E14" s="251"/>
      <c r="F14" s="251"/>
      <c r="G14" s="252"/>
    </row>
    <row r="15" spans="1:10" ht="16.05" customHeight="1" x14ac:dyDescent="0.25">
      <c r="B15" s="139" t="s">
        <v>82</v>
      </c>
      <c r="C15" s="182" t="s">
        <v>151</v>
      </c>
      <c r="D15" s="123"/>
      <c r="E15" s="141"/>
      <c r="F15" s="141"/>
      <c r="G15" s="138"/>
    </row>
    <row r="16" spans="1:10" ht="16.05" customHeight="1" x14ac:dyDescent="0.25">
      <c r="B16" s="139" t="s">
        <v>113</v>
      </c>
      <c r="C16" s="182" t="s">
        <v>143</v>
      </c>
      <c r="D16" s="142"/>
      <c r="E16" s="141"/>
      <c r="F16" s="141"/>
      <c r="G16" s="138"/>
    </row>
    <row r="17" spans="1:13" ht="16.05" customHeight="1" x14ac:dyDescent="0.25">
      <c r="B17" s="139" t="s">
        <v>84</v>
      </c>
      <c r="C17" s="182" t="s">
        <v>170</v>
      </c>
      <c r="D17" s="142"/>
      <c r="E17" s="141"/>
      <c r="F17" s="141"/>
      <c r="G17" s="138"/>
    </row>
    <row r="18" spans="1:13" ht="16.05" customHeight="1" x14ac:dyDescent="0.25">
      <c r="B18" s="137" t="s">
        <v>97</v>
      </c>
      <c r="C18" s="107" t="s">
        <v>179</v>
      </c>
      <c r="D18" s="145"/>
      <c r="E18" s="140"/>
      <c r="F18" s="140"/>
      <c r="G18" s="146"/>
    </row>
    <row r="20" spans="1:13" ht="16.05" customHeight="1" x14ac:dyDescent="0.25">
      <c r="A20" s="125"/>
      <c r="B20" s="147" t="s">
        <v>151</v>
      </c>
      <c r="C20" s="148"/>
      <c r="D20" s="149"/>
      <c r="E20" s="149"/>
      <c r="F20" s="149"/>
      <c r="G20" s="149"/>
      <c r="H20" s="149"/>
      <c r="I20" s="149"/>
      <c r="J20" s="149"/>
      <c r="K20" s="149"/>
      <c r="L20" s="149"/>
      <c r="M20" s="149"/>
    </row>
    <row r="21" spans="1:13" ht="16.05" customHeight="1" thickBot="1" x14ac:dyDescent="0.3">
      <c r="A21" s="125"/>
      <c r="B21" s="150" t="s">
        <v>144</v>
      </c>
      <c r="C21" s="150"/>
      <c r="D21" s="149"/>
      <c r="E21" s="149"/>
      <c r="F21" s="149"/>
      <c r="G21" s="149"/>
      <c r="H21" s="149"/>
      <c r="I21" s="149"/>
      <c r="J21" s="149"/>
      <c r="K21" s="149"/>
      <c r="L21" s="149"/>
      <c r="M21" s="149"/>
    </row>
    <row r="22" spans="1:13" ht="16.05" customHeight="1" thickBot="1" x14ac:dyDescent="0.3">
      <c r="A22" s="125"/>
      <c r="B22" s="260" t="s">
        <v>155</v>
      </c>
      <c r="C22" s="261"/>
      <c r="D22" s="261"/>
      <c r="E22" s="261"/>
      <c r="F22" s="261"/>
      <c r="G22" s="261"/>
      <c r="H22" s="261"/>
      <c r="I22" s="261"/>
      <c r="J22" s="261"/>
      <c r="K22" s="261"/>
      <c r="L22" s="261"/>
      <c r="M22" s="262"/>
    </row>
    <row r="23" spans="1:13" ht="16.05" customHeight="1" x14ac:dyDescent="0.25">
      <c r="A23" s="125"/>
      <c r="B23" s="151">
        <v>1</v>
      </c>
      <c r="C23" s="152">
        <v>2</v>
      </c>
      <c r="D23" s="152">
        <v>3</v>
      </c>
      <c r="E23" s="152">
        <v>4</v>
      </c>
      <c r="F23" s="152">
        <v>5</v>
      </c>
      <c r="G23" s="152">
        <v>6</v>
      </c>
      <c r="H23" s="152">
        <v>7</v>
      </c>
      <c r="I23" s="152">
        <v>8</v>
      </c>
      <c r="J23" s="152">
        <v>9</v>
      </c>
      <c r="K23" s="152">
        <v>10</v>
      </c>
      <c r="L23" s="152">
        <v>11</v>
      </c>
      <c r="M23" s="153">
        <v>12</v>
      </c>
    </row>
    <row r="24" spans="1:13" ht="16.05" customHeight="1" x14ac:dyDescent="0.25">
      <c r="A24" s="125"/>
      <c r="B24" s="258" t="s">
        <v>75</v>
      </c>
      <c r="C24" s="256" t="s">
        <v>152</v>
      </c>
      <c r="D24" s="256" t="s">
        <v>146</v>
      </c>
      <c r="E24" s="256" t="s">
        <v>147</v>
      </c>
      <c r="F24" s="256" t="s">
        <v>148</v>
      </c>
      <c r="G24" s="256" t="s">
        <v>149</v>
      </c>
      <c r="H24" s="231" t="s">
        <v>168</v>
      </c>
      <c r="I24" s="231" t="s">
        <v>167</v>
      </c>
      <c r="J24" s="256" t="s">
        <v>145</v>
      </c>
      <c r="K24" s="256" t="s">
        <v>153</v>
      </c>
      <c r="L24" s="256" t="s">
        <v>154</v>
      </c>
      <c r="M24" s="263" t="s">
        <v>150</v>
      </c>
    </row>
    <row r="25" spans="1:13" ht="16.05" customHeight="1" x14ac:dyDescent="0.25">
      <c r="A25" s="125"/>
      <c r="B25" s="258"/>
      <c r="C25" s="256"/>
      <c r="D25" s="256"/>
      <c r="E25" s="256"/>
      <c r="F25" s="256"/>
      <c r="G25" s="256"/>
      <c r="H25" s="232"/>
      <c r="I25" s="232"/>
      <c r="J25" s="256"/>
      <c r="K25" s="256"/>
      <c r="L25" s="256"/>
      <c r="M25" s="263"/>
    </row>
    <row r="26" spans="1:13" ht="16.05" customHeight="1" thickBot="1" x14ac:dyDescent="0.3">
      <c r="A26" s="125"/>
      <c r="B26" s="259"/>
      <c r="C26" s="257"/>
      <c r="D26" s="257"/>
      <c r="E26" s="257"/>
      <c r="F26" s="257"/>
      <c r="G26" s="257"/>
      <c r="H26" s="233"/>
      <c r="I26" s="233"/>
      <c r="J26" s="257"/>
      <c r="K26" s="257"/>
      <c r="L26" s="257"/>
      <c r="M26" s="264"/>
    </row>
    <row r="27" spans="1:13" ht="16.05" customHeight="1" x14ac:dyDescent="0.25">
      <c r="A27" s="51">
        <v>1</v>
      </c>
      <c r="B27" s="154" t="s">
        <v>5</v>
      </c>
      <c r="C27" s="155"/>
      <c r="D27" s="155"/>
      <c r="E27" s="155"/>
      <c r="F27" s="155"/>
      <c r="G27" s="155"/>
      <c r="H27" s="155"/>
      <c r="I27" s="155"/>
      <c r="J27" s="155"/>
      <c r="K27" s="155"/>
      <c r="L27" s="156"/>
      <c r="M27" s="157"/>
    </row>
    <row r="28" spans="1:13" ht="16.05" customHeight="1" x14ac:dyDescent="0.25">
      <c r="A28" s="51">
        <v>2</v>
      </c>
      <c r="B28" s="158" t="s">
        <v>6</v>
      </c>
      <c r="C28" s="159"/>
      <c r="D28" s="159"/>
      <c r="E28" s="159"/>
      <c r="F28" s="159"/>
      <c r="G28" s="159"/>
      <c r="H28" s="159"/>
      <c r="I28" s="159"/>
      <c r="J28" s="159"/>
      <c r="K28" s="159"/>
      <c r="L28" s="160"/>
      <c r="M28" s="161"/>
    </row>
    <row r="29" spans="1:13" ht="16.05" customHeight="1" x14ac:dyDescent="0.25">
      <c r="A29" s="51">
        <v>3</v>
      </c>
      <c r="B29" s="158" t="s">
        <v>7</v>
      </c>
      <c r="C29" s="159"/>
      <c r="D29" s="159"/>
      <c r="E29" s="159"/>
      <c r="F29" s="159"/>
      <c r="G29" s="159"/>
      <c r="H29" s="159"/>
      <c r="I29" s="159"/>
      <c r="J29" s="159"/>
      <c r="K29" s="159"/>
      <c r="L29" s="160"/>
      <c r="M29" s="161"/>
    </row>
    <row r="30" spans="1:13" ht="16.05" customHeight="1" x14ac:dyDescent="0.25">
      <c r="A30" s="51">
        <v>4</v>
      </c>
      <c r="B30" s="158" t="s">
        <v>8</v>
      </c>
      <c r="C30" s="159"/>
      <c r="D30" s="159"/>
      <c r="E30" s="159"/>
      <c r="F30" s="159"/>
      <c r="G30" s="159"/>
      <c r="H30" s="159"/>
      <c r="I30" s="159"/>
      <c r="J30" s="159"/>
      <c r="K30" s="159"/>
      <c r="L30" s="160"/>
      <c r="M30" s="161"/>
    </row>
    <row r="31" spans="1:13" ht="16.05" customHeight="1" x14ac:dyDescent="0.25">
      <c r="A31" s="51">
        <v>5</v>
      </c>
      <c r="B31" s="158" t="s">
        <v>9</v>
      </c>
      <c r="C31" s="159"/>
      <c r="D31" s="159"/>
      <c r="E31" s="159"/>
      <c r="F31" s="159"/>
      <c r="G31" s="159"/>
      <c r="H31" s="159"/>
      <c r="I31" s="159"/>
      <c r="J31" s="159"/>
      <c r="K31" s="159"/>
      <c r="L31" s="160"/>
      <c r="M31" s="161"/>
    </row>
    <row r="32" spans="1:13" ht="16.05" customHeight="1" x14ac:dyDescent="0.25">
      <c r="A32" s="51">
        <v>6</v>
      </c>
      <c r="B32" s="158" t="s">
        <v>3</v>
      </c>
      <c r="C32" s="159"/>
      <c r="D32" s="159"/>
      <c r="E32" s="159"/>
      <c r="F32" s="159"/>
      <c r="G32" s="159"/>
      <c r="H32" s="159"/>
      <c r="I32" s="159"/>
      <c r="J32" s="159"/>
      <c r="K32" s="159"/>
      <c r="L32" s="160"/>
      <c r="M32" s="161"/>
    </row>
    <row r="33" spans="1:13" ht="16.05" customHeight="1" x14ac:dyDescent="0.25">
      <c r="A33" s="51">
        <v>7</v>
      </c>
      <c r="B33" s="158" t="s">
        <v>4</v>
      </c>
      <c r="C33" s="159"/>
      <c r="D33" s="159"/>
      <c r="E33" s="159"/>
      <c r="F33" s="159"/>
      <c r="G33" s="159"/>
      <c r="H33" s="159"/>
      <c r="I33" s="159"/>
      <c r="J33" s="159"/>
      <c r="K33" s="159"/>
      <c r="L33" s="160"/>
      <c r="M33" s="161"/>
    </row>
    <row r="34" spans="1:13" ht="16.05" customHeight="1" x14ac:dyDescent="0.25">
      <c r="A34" s="51">
        <v>8</v>
      </c>
      <c r="B34" s="158" t="s">
        <v>10</v>
      </c>
      <c r="C34" s="159"/>
      <c r="D34" s="159"/>
      <c r="E34" s="159"/>
      <c r="F34" s="159"/>
      <c r="G34" s="159"/>
      <c r="H34" s="159"/>
      <c r="I34" s="159"/>
      <c r="J34" s="159"/>
      <c r="K34" s="159"/>
      <c r="L34" s="160"/>
      <c r="M34" s="161"/>
    </row>
    <row r="35" spans="1:13" ht="16.05" customHeight="1" x14ac:dyDescent="0.25">
      <c r="A35" s="51">
        <v>9</v>
      </c>
      <c r="B35" s="158" t="s">
        <v>11</v>
      </c>
      <c r="C35" s="159"/>
      <c r="D35" s="159"/>
      <c r="E35" s="159"/>
      <c r="F35" s="159"/>
      <c r="G35" s="159"/>
      <c r="H35" s="159"/>
      <c r="I35" s="159"/>
      <c r="J35" s="159"/>
      <c r="K35" s="159"/>
      <c r="L35" s="160"/>
      <c r="M35" s="161"/>
    </row>
    <row r="36" spans="1:13" ht="16.05" customHeight="1" x14ac:dyDescent="0.25">
      <c r="A36" s="51">
        <v>10</v>
      </c>
      <c r="B36" s="158" t="s">
        <v>12</v>
      </c>
      <c r="C36" s="159"/>
      <c r="D36" s="159"/>
      <c r="E36" s="159"/>
      <c r="F36" s="159"/>
      <c r="G36" s="159"/>
      <c r="H36" s="159"/>
      <c r="I36" s="159"/>
      <c r="J36" s="159"/>
      <c r="K36" s="159"/>
      <c r="L36" s="160"/>
      <c r="M36" s="161"/>
    </row>
    <row r="37" spans="1:13" ht="16.05" customHeight="1" x14ac:dyDescent="0.25">
      <c r="A37" s="51">
        <v>11</v>
      </c>
      <c r="B37" s="158" t="s">
        <v>13</v>
      </c>
      <c r="C37" s="159"/>
      <c r="D37" s="159"/>
      <c r="E37" s="159"/>
      <c r="F37" s="159"/>
      <c r="G37" s="159"/>
      <c r="H37" s="159"/>
      <c r="I37" s="159"/>
      <c r="J37" s="159"/>
      <c r="K37" s="159"/>
      <c r="L37" s="160"/>
      <c r="M37" s="161"/>
    </row>
    <row r="38" spans="1:13" ht="16.05" customHeight="1" x14ac:dyDescent="0.25">
      <c r="A38" s="51">
        <v>12</v>
      </c>
      <c r="B38" s="158" t="s">
        <v>14</v>
      </c>
      <c r="C38" s="159"/>
      <c r="D38" s="159"/>
      <c r="E38" s="159"/>
      <c r="F38" s="159"/>
      <c r="G38" s="159"/>
      <c r="H38" s="159"/>
      <c r="I38" s="159"/>
      <c r="J38" s="159"/>
      <c r="K38" s="159"/>
      <c r="L38" s="160"/>
      <c r="M38" s="161"/>
    </row>
    <row r="39" spans="1:13" ht="16.05" customHeight="1" x14ac:dyDescent="0.25">
      <c r="A39" s="51">
        <v>13</v>
      </c>
      <c r="B39" s="158" t="s">
        <v>15</v>
      </c>
      <c r="C39" s="159"/>
      <c r="D39" s="159"/>
      <c r="E39" s="159"/>
      <c r="F39" s="159"/>
      <c r="G39" s="159"/>
      <c r="H39" s="159"/>
      <c r="I39" s="159"/>
      <c r="J39" s="159"/>
      <c r="K39" s="159"/>
      <c r="L39" s="160"/>
      <c r="M39" s="161"/>
    </row>
    <row r="40" spans="1:13" ht="16.05" customHeight="1" x14ac:dyDescent="0.25">
      <c r="A40" s="51">
        <v>14</v>
      </c>
      <c r="B40" s="158" t="s">
        <v>16</v>
      </c>
      <c r="C40" s="159"/>
      <c r="D40" s="159"/>
      <c r="E40" s="159"/>
      <c r="F40" s="159"/>
      <c r="G40" s="159"/>
      <c r="H40" s="159"/>
      <c r="I40" s="159"/>
      <c r="J40" s="159"/>
      <c r="K40" s="159"/>
      <c r="L40" s="160"/>
      <c r="M40" s="161"/>
    </row>
    <row r="41" spans="1:13" ht="16.05" customHeight="1" x14ac:dyDescent="0.25">
      <c r="A41" s="51">
        <v>15</v>
      </c>
      <c r="B41" s="158" t="s">
        <v>17</v>
      </c>
      <c r="C41" s="159"/>
      <c r="D41" s="159"/>
      <c r="E41" s="159"/>
      <c r="F41" s="159"/>
      <c r="G41" s="159"/>
      <c r="H41" s="159"/>
      <c r="I41" s="159"/>
      <c r="J41" s="159"/>
      <c r="K41" s="159"/>
      <c r="L41" s="160"/>
      <c r="M41" s="161"/>
    </row>
    <row r="42" spans="1:13" ht="16.05" customHeight="1" x14ac:dyDescent="0.25">
      <c r="A42" s="51">
        <v>16</v>
      </c>
      <c r="B42" s="158" t="s">
        <v>18</v>
      </c>
      <c r="C42" s="159"/>
      <c r="D42" s="159"/>
      <c r="E42" s="159"/>
      <c r="F42" s="159"/>
      <c r="G42" s="159"/>
      <c r="H42" s="159"/>
      <c r="I42" s="159"/>
      <c r="J42" s="159"/>
      <c r="K42" s="159"/>
      <c r="L42" s="160"/>
      <c r="M42" s="161"/>
    </row>
    <row r="43" spans="1:13" ht="16.05" customHeight="1" x14ac:dyDescent="0.25">
      <c r="A43" s="51">
        <v>17</v>
      </c>
      <c r="B43" s="158" t="s">
        <v>19</v>
      </c>
      <c r="C43" s="159"/>
      <c r="D43" s="159"/>
      <c r="E43" s="159"/>
      <c r="F43" s="159"/>
      <c r="G43" s="159"/>
      <c r="H43" s="159"/>
      <c r="I43" s="159"/>
      <c r="J43" s="159"/>
      <c r="K43" s="159"/>
      <c r="L43" s="160"/>
      <c r="M43" s="161"/>
    </row>
    <row r="44" spans="1:13" ht="16.05" customHeight="1" thickBot="1" x14ac:dyDescent="0.3">
      <c r="A44" s="51">
        <v>18</v>
      </c>
      <c r="B44" s="162" t="s">
        <v>20</v>
      </c>
      <c r="C44" s="163"/>
      <c r="D44" s="163"/>
      <c r="E44" s="163"/>
      <c r="F44" s="163"/>
      <c r="G44" s="163"/>
      <c r="H44" s="163"/>
      <c r="I44" s="163"/>
      <c r="J44" s="163"/>
      <c r="K44" s="163"/>
      <c r="L44" s="164"/>
      <c r="M44" s="165"/>
    </row>
  </sheetData>
  <mergeCells count="20">
    <mergeCell ref="I24:I26"/>
    <mergeCell ref="K24:K26"/>
    <mergeCell ref="L24:L26"/>
    <mergeCell ref="M24:M26"/>
    <mergeCell ref="B4:G5"/>
    <mergeCell ref="B7:G7"/>
    <mergeCell ref="B6:G6"/>
    <mergeCell ref="B8:G8"/>
    <mergeCell ref="F24:F26"/>
    <mergeCell ref="G24:G26"/>
    <mergeCell ref="C24:C26"/>
    <mergeCell ref="D24:D26"/>
    <mergeCell ref="E24:E26"/>
    <mergeCell ref="B10:G10"/>
    <mergeCell ref="B12:G12"/>
    <mergeCell ref="B14:G14"/>
    <mergeCell ref="B24:B26"/>
    <mergeCell ref="B22:M22"/>
    <mergeCell ref="J24:J26"/>
    <mergeCell ref="H24:H26"/>
  </mergeCells>
  <conditionalFormatting sqref="C27:C44">
    <cfRule type="expression" dxfId="9" priority="1">
      <formula>#REF!="No"</formula>
    </cfRule>
    <cfRule type="expression" dxfId="8" priority="3">
      <formula>#REF!="No"</formula>
    </cfRule>
  </conditionalFormatting>
  <conditionalFormatting sqref="B27:C44">
    <cfRule type="expression" dxfId="7" priority="2">
      <formula>#REF!="No"</formula>
    </cfRule>
  </conditionalFormatting>
  <hyperlinks>
    <hyperlink ref="B13" r:id="rId1" display="https://www.epa.gov/climate-hfcs-reduction/forms/hfc-allocation-rule-reporting-helpdesk" xr:uid="{5F375A7B-27C2-4F9E-8E7A-73D883A7BC96}"/>
    <hyperlink ref="C13" r:id="rId2" display="https://www.epa.gov/climate-hfcs-reduction/american-innovation-and-manufacturing-aim-act-paperwork-reduction-act-burden" xr:uid="{2C0B650B-17E4-4307-A755-529F1DEC8897}"/>
    <hyperlink ref="B15" location="'Quarterly Information'!C24" display="Section 1 - Facility Identification" xr:uid="{04B5905A-290B-4140-AE2C-DA9480B01F09}"/>
    <hyperlink ref="B16" location="'Quarterly Information'!B43" display="Section 2 - Quarterly Production Information" xr:uid="{0A98AF3A-DCD0-4715-9F15-1C94909A9070}"/>
    <hyperlink ref="B17" location="'Shipment and Sales'!B29" display="Section 3 - Recipient Facility Information" xr:uid="{771A5C5F-B9F0-4A9D-911E-4DCA7EEB5EEF}"/>
    <hyperlink ref="B18" location="'Shipment and Sales Information'!B53" display="Section 4 - Application-Specific Allowance Holder Information" xr:uid="{81216AF5-9199-49A3-887B-1487D176FA06}"/>
    <hyperlink ref="C16" location="'End-of-Year Reporting'!B27" display="Section 5 - End-of-Year Reporting" xr:uid="{3EBA4CC0-0B34-43B4-91F8-5027F79B9086}"/>
    <hyperlink ref="C15" location="'Production Summary'!B20" display="Section 5 - Quarterly Production Summary" xr:uid="{F1448B9A-BEA9-4F9B-ACE8-04172E2D8A60}"/>
    <hyperlink ref="C17" location="'End-of-Year Reporting'!B54" display="Section 7 - Annual Emissions" xr:uid="{EE3907BC-276E-4406-B966-0FF3DA24503B}"/>
    <hyperlink ref="C18" location="'HFC-23 Emissions'!B27" display="Section 6 - HFC-23 Emissions" xr:uid="{8DEFA6B9-B184-40B3-B36B-9008940AB3D4}"/>
  </hyperlinks>
  <pageMargins left="0.7" right="0.7" top="0.75" bottom="0.75" header="0.3" footer="0.3"/>
  <pageSetup scale="85" orientation="portrait" horizontalDpi="3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3"/>
  <sheetViews>
    <sheetView showGridLines="0" zoomScale="85" zoomScaleNormal="85" workbookViewId="0">
      <selection activeCell="C2" sqref="C2"/>
    </sheetView>
  </sheetViews>
  <sheetFormatPr defaultColWidth="8.77734375" defaultRowHeight="16.05" customHeight="1" x14ac:dyDescent="0.25"/>
  <cols>
    <col min="1" max="1" width="5.77734375" style="43" customWidth="1"/>
    <col min="2" max="2" width="57" style="43" customWidth="1"/>
    <col min="3" max="3" width="41.77734375" style="43" customWidth="1"/>
    <col min="4" max="4" width="34.5546875" style="43" customWidth="1"/>
    <col min="5" max="5" width="29" style="43" customWidth="1"/>
    <col min="6" max="7" width="27.5546875" style="43" customWidth="1"/>
    <col min="8" max="8" width="24.77734375" style="43" customWidth="1"/>
    <col min="9" max="9" width="21.44140625" style="43" customWidth="1"/>
    <col min="10" max="16384" width="8.77734375" style="43"/>
  </cols>
  <sheetData>
    <row r="1" spans="2:7" s="40" customFormat="1" ht="16.05" customHeight="1" x14ac:dyDescent="0.25">
      <c r="D1" s="41" t="s">
        <v>136</v>
      </c>
    </row>
    <row r="2" spans="2:7" s="40" customFormat="1" ht="16.05" customHeight="1" x14ac:dyDescent="0.25">
      <c r="D2" s="282" t="s">
        <v>195</v>
      </c>
    </row>
    <row r="3" spans="2:7" s="40" customFormat="1" ht="16.05" customHeight="1" x14ac:dyDescent="0.25">
      <c r="G3" s="42"/>
    </row>
    <row r="4" spans="2:7" ht="16.05" customHeight="1" x14ac:dyDescent="0.25">
      <c r="B4" s="215" t="s">
        <v>79</v>
      </c>
      <c r="C4" s="215"/>
      <c r="D4" s="215"/>
    </row>
    <row r="5" spans="2:7" ht="16.05" customHeight="1" x14ac:dyDescent="0.25">
      <c r="B5" s="216"/>
      <c r="C5" s="216"/>
      <c r="D5" s="216"/>
    </row>
    <row r="6" spans="2:7" ht="16.05" customHeight="1" x14ac:dyDescent="0.25">
      <c r="B6" s="221" t="s">
        <v>33</v>
      </c>
      <c r="C6" s="221"/>
      <c r="D6" s="221"/>
    </row>
    <row r="7" spans="2:7" ht="87" customHeight="1" x14ac:dyDescent="0.25">
      <c r="B7" s="212" t="s">
        <v>178</v>
      </c>
      <c r="C7" s="265"/>
      <c r="D7" s="266"/>
    </row>
    <row r="8" spans="2:7" ht="16.05" customHeight="1" x14ac:dyDescent="0.25">
      <c r="B8" s="221" t="s">
        <v>34</v>
      </c>
      <c r="C8" s="221"/>
      <c r="D8" s="221"/>
    </row>
    <row r="9" spans="2:7" ht="16.05" customHeight="1" x14ac:dyDescent="0.25">
      <c r="B9" s="44" t="str">
        <f>'Quarterly Information'!B9</f>
        <v>TBD</v>
      </c>
      <c r="C9" s="36"/>
      <c r="D9" s="45"/>
    </row>
    <row r="10" spans="2:7" ht="16.05" customHeight="1" x14ac:dyDescent="0.25">
      <c r="B10" s="221" t="s">
        <v>108</v>
      </c>
      <c r="C10" s="221"/>
      <c r="D10" s="221"/>
    </row>
    <row r="11" spans="2:7" ht="16.05" customHeight="1" x14ac:dyDescent="0.25">
      <c r="B11" s="8" t="str">
        <f>'Quarterly Information'!B11</f>
        <v>TBD</v>
      </c>
      <c r="C11" s="36"/>
      <c r="D11" s="45"/>
    </row>
    <row r="12" spans="2:7" ht="16.05" customHeight="1" x14ac:dyDescent="0.25">
      <c r="B12" s="221" t="s">
        <v>35</v>
      </c>
      <c r="C12" s="221"/>
      <c r="D12" s="221"/>
    </row>
    <row r="13" spans="2:7" ht="16.05" customHeight="1" x14ac:dyDescent="0.25">
      <c r="B13" s="80" t="s">
        <v>134</v>
      </c>
      <c r="C13" s="124" t="s">
        <v>135</v>
      </c>
      <c r="D13" s="45"/>
    </row>
    <row r="14" spans="2:7" ht="16.05" customHeight="1" x14ac:dyDescent="0.25">
      <c r="B14" s="221" t="s">
        <v>36</v>
      </c>
      <c r="C14" s="221"/>
      <c r="D14" s="221"/>
    </row>
    <row r="15" spans="2:7" ht="16.05" customHeight="1" x14ac:dyDescent="0.25">
      <c r="B15" s="114" t="s">
        <v>82</v>
      </c>
      <c r="C15" s="106" t="s">
        <v>151</v>
      </c>
      <c r="D15" s="128"/>
    </row>
    <row r="16" spans="2:7" ht="16.05" customHeight="1" x14ac:dyDescent="0.25">
      <c r="B16" s="114" t="s">
        <v>113</v>
      </c>
      <c r="C16" s="106" t="s">
        <v>143</v>
      </c>
      <c r="D16" s="112"/>
    </row>
    <row r="17" spans="1:8" ht="16.05" customHeight="1" x14ac:dyDescent="0.25">
      <c r="B17" s="114" t="s">
        <v>84</v>
      </c>
      <c r="C17" s="106" t="s">
        <v>170</v>
      </c>
      <c r="D17" s="112"/>
    </row>
    <row r="18" spans="1:8" ht="16.05" customHeight="1" x14ac:dyDescent="0.25">
      <c r="B18" s="80" t="s">
        <v>97</v>
      </c>
      <c r="C18" s="107" t="s">
        <v>179</v>
      </c>
      <c r="D18" s="113"/>
    </row>
    <row r="19" spans="1:8" ht="16.05" customHeight="1" x14ac:dyDescent="0.25">
      <c r="D19" s="36"/>
    </row>
    <row r="20" spans="1:8" s="36" customFormat="1" ht="16.05" customHeight="1" x14ac:dyDescent="0.25">
      <c r="B20" s="37" t="s">
        <v>143</v>
      </c>
      <c r="C20" s="38"/>
      <c r="D20" s="38"/>
      <c r="E20" s="59"/>
      <c r="F20" s="59"/>
      <c r="G20" s="59"/>
      <c r="H20" s="60"/>
    </row>
    <row r="21" spans="1:8" s="36" customFormat="1" ht="16.05" customHeight="1" x14ac:dyDescent="0.25">
      <c r="B21" s="224" t="s">
        <v>114</v>
      </c>
      <c r="C21" s="224"/>
      <c r="D21" s="12"/>
      <c r="E21" s="12"/>
      <c r="F21" s="12"/>
      <c r="G21" s="12"/>
      <c r="H21" s="12"/>
    </row>
    <row r="22" spans="1:8" s="36" customFormat="1" ht="16.05" customHeight="1" thickBot="1" x14ac:dyDescent="0.3">
      <c r="B22" s="224"/>
      <c r="C22" s="224"/>
      <c r="D22" s="12"/>
      <c r="E22" s="12"/>
      <c r="F22" s="12"/>
      <c r="G22" s="12"/>
      <c r="H22" s="12"/>
    </row>
    <row r="23" spans="1:8" ht="16.05" customHeight="1" thickBot="1" x14ac:dyDescent="0.3">
      <c r="B23" s="193" t="s">
        <v>78</v>
      </c>
      <c r="C23" s="195"/>
      <c r="D23" s="36"/>
      <c r="E23" s="36"/>
      <c r="F23" s="36"/>
      <c r="G23" s="36"/>
      <c r="H23" s="36"/>
    </row>
    <row r="24" spans="1:8" ht="16.05" customHeight="1" x14ac:dyDescent="0.25">
      <c r="B24" s="3">
        <v>1</v>
      </c>
      <c r="C24" s="5">
        <v>2</v>
      </c>
      <c r="D24" s="36"/>
      <c r="E24" s="36"/>
      <c r="F24" s="36"/>
      <c r="G24" s="36"/>
    </row>
    <row r="25" spans="1:8" ht="16.05" customHeight="1" x14ac:dyDescent="0.25">
      <c r="B25" s="209" t="s">
        <v>99</v>
      </c>
      <c r="C25" s="271" t="s">
        <v>111</v>
      </c>
    </row>
    <row r="26" spans="1:8" ht="16.05" customHeight="1" x14ac:dyDescent="0.25">
      <c r="B26" s="210"/>
      <c r="C26" s="272"/>
    </row>
    <row r="27" spans="1:8" ht="16.05" customHeight="1" thickBot="1" x14ac:dyDescent="0.3">
      <c r="B27" s="211"/>
      <c r="C27" s="273"/>
    </row>
    <row r="28" spans="1:8" ht="13.8" x14ac:dyDescent="0.25">
      <c r="A28" s="51">
        <v>1</v>
      </c>
      <c r="B28" s="89"/>
      <c r="C28" s="90"/>
    </row>
    <row r="29" spans="1:8" ht="13.8" x14ac:dyDescent="0.25">
      <c r="A29" s="51">
        <v>2</v>
      </c>
      <c r="B29" s="91"/>
      <c r="C29" s="92"/>
    </row>
    <row r="30" spans="1:8" ht="13.8" x14ac:dyDescent="0.25">
      <c r="A30" s="51">
        <v>3</v>
      </c>
      <c r="B30" s="91"/>
      <c r="C30" s="92"/>
    </row>
    <row r="31" spans="1:8" ht="13.8" x14ac:dyDescent="0.25">
      <c r="A31" s="51">
        <v>4</v>
      </c>
      <c r="B31" s="91"/>
      <c r="C31" s="92"/>
    </row>
    <row r="32" spans="1:8" ht="13.8" x14ac:dyDescent="0.25">
      <c r="A32" s="51">
        <v>5</v>
      </c>
      <c r="B32" s="91"/>
      <c r="C32" s="92"/>
    </row>
    <row r="33" spans="1:9" ht="13.8" x14ac:dyDescent="0.25">
      <c r="A33" s="51">
        <v>6</v>
      </c>
      <c r="B33" s="91"/>
      <c r="C33" s="92"/>
    </row>
    <row r="34" spans="1:9" ht="13.8" x14ac:dyDescent="0.25">
      <c r="A34" s="51">
        <v>7</v>
      </c>
      <c r="B34" s="91"/>
      <c r="C34" s="92"/>
    </row>
    <row r="35" spans="1:9" ht="13.8" x14ac:dyDescent="0.25">
      <c r="A35" s="51">
        <v>8</v>
      </c>
      <c r="B35" s="91"/>
      <c r="C35" s="92"/>
    </row>
    <row r="36" spans="1:9" ht="13.8" x14ac:dyDescent="0.25">
      <c r="A36" s="51">
        <v>9</v>
      </c>
      <c r="B36" s="91"/>
      <c r="C36" s="92"/>
    </row>
    <row r="37" spans="1:9" ht="13.8" x14ac:dyDescent="0.25">
      <c r="A37" s="51">
        <v>10</v>
      </c>
      <c r="B37" s="91"/>
      <c r="C37" s="92"/>
    </row>
    <row r="38" spans="1:9" ht="13.8" x14ac:dyDescent="0.25">
      <c r="A38" s="51">
        <v>11</v>
      </c>
      <c r="B38" s="91"/>
      <c r="C38" s="92"/>
    </row>
    <row r="39" spans="1:9" ht="13.8" x14ac:dyDescent="0.25">
      <c r="A39" s="51">
        <v>12</v>
      </c>
      <c r="B39" s="91"/>
      <c r="C39" s="92"/>
    </row>
    <row r="40" spans="1:9" ht="13.8" x14ac:dyDescent="0.25">
      <c r="A40" s="51">
        <v>13</v>
      </c>
      <c r="B40" s="91"/>
      <c r="C40" s="92"/>
    </row>
    <row r="41" spans="1:9" ht="13.8" x14ac:dyDescent="0.25">
      <c r="A41" s="51">
        <v>14</v>
      </c>
      <c r="B41" s="91"/>
      <c r="C41" s="92"/>
    </row>
    <row r="42" spans="1:9" ht="13.8" x14ac:dyDescent="0.25">
      <c r="A42" s="51">
        <v>15</v>
      </c>
      <c r="B42" s="91"/>
      <c r="C42" s="92"/>
    </row>
    <row r="43" spans="1:9" ht="13.8" x14ac:dyDescent="0.25">
      <c r="A43" s="51">
        <v>16</v>
      </c>
      <c r="B43" s="91"/>
      <c r="C43" s="92"/>
    </row>
    <row r="44" spans="1:9" ht="13.8" x14ac:dyDescent="0.25">
      <c r="A44" s="51">
        <v>17</v>
      </c>
      <c r="B44" s="91"/>
      <c r="C44" s="92"/>
    </row>
    <row r="45" spans="1:9" ht="14.4" thickBot="1" x14ac:dyDescent="0.3">
      <c r="A45" s="51">
        <v>18</v>
      </c>
      <c r="B45" s="93"/>
      <c r="C45" s="94"/>
    </row>
    <row r="46" spans="1:9" ht="16.05" customHeight="1" x14ac:dyDescent="0.25">
      <c r="C46" s="36"/>
    </row>
    <row r="47" spans="1:9" s="125" customFormat="1" ht="16.05" customHeight="1" x14ac:dyDescent="0.25">
      <c r="B47" s="176" t="s">
        <v>170</v>
      </c>
      <c r="C47" s="177"/>
      <c r="D47" s="177"/>
      <c r="E47" s="178"/>
      <c r="F47" s="166"/>
      <c r="G47" s="166"/>
      <c r="H47" s="167"/>
    </row>
    <row r="48" spans="1:9" s="125" customFormat="1" ht="16.05" customHeight="1" thickBot="1" x14ac:dyDescent="0.3">
      <c r="B48" s="270" t="s">
        <v>171</v>
      </c>
      <c r="C48" s="270"/>
      <c r="D48" s="270"/>
      <c r="E48" s="270"/>
      <c r="F48" s="270"/>
      <c r="G48" s="168"/>
      <c r="H48" s="168"/>
      <c r="I48" s="168"/>
    </row>
    <row r="49" spans="1:6" ht="16.05" customHeight="1" thickBot="1" x14ac:dyDescent="0.3">
      <c r="B49" s="267" t="s">
        <v>172</v>
      </c>
      <c r="C49" s="268"/>
      <c r="D49" s="268"/>
      <c r="E49" s="268"/>
      <c r="F49" s="269"/>
    </row>
    <row r="50" spans="1:6" ht="16.05" customHeight="1" x14ac:dyDescent="0.25">
      <c r="B50" s="179">
        <v>1</v>
      </c>
      <c r="C50" s="180">
        <v>2</v>
      </c>
      <c r="D50" s="180">
        <v>3</v>
      </c>
      <c r="E50" s="180">
        <v>4</v>
      </c>
      <c r="F50" s="181">
        <v>5</v>
      </c>
    </row>
    <row r="51" spans="1:6" ht="16.05" customHeight="1" x14ac:dyDescent="0.25">
      <c r="B51" s="274" t="s">
        <v>173</v>
      </c>
      <c r="C51" s="278" t="s">
        <v>174</v>
      </c>
      <c r="D51" s="278" t="s">
        <v>175</v>
      </c>
      <c r="E51" s="278" t="s">
        <v>176</v>
      </c>
      <c r="F51" s="276" t="s">
        <v>194</v>
      </c>
    </row>
    <row r="52" spans="1:6" ht="16.05" customHeight="1" x14ac:dyDescent="0.25">
      <c r="B52" s="274"/>
      <c r="C52" s="278"/>
      <c r="D52" s="278"/>
      <c r="E52" s="278"/>
      <c r="F52" s="276"/>
    </row>
    <row r="53" spans="1:6" ht="16.05" customHeight="1" thickBot="1" x14ac:dyDescent="0.3">
      <c r="B53" s="275"/>
      <c r="C53" s="279"/>
      <c r="D53" s="279"/>
      <c r="E53" s="279"/>
      <c r="F53" s="277"/>
    </row>
    <row r="54" spans="1:6" ht="16.05" customHeight="1" x14ac:dyDescent="0.25">
      <c r="A54" s="51">
        <v>1</v>
      </c>
      <c r="B54" s="170"/>
      <c r="C54" s="171"/>
      <c r="D54" s="171"/>
      <c r="E54" s="171"/>
      <c r="F54" s="172"/>
    </row>
    <row r="55" spans="1:6" ht="16.05" customHeight="1" x14ac:dyDescent="0.25">
      <c r="A55" s="51">
        <v>2</v>
      </c>
      <c r="B55" s="173"/>
      <c r="C55" s="169"/>
      <c r="D55" s="169"/>
      <c r="E55" s="169"/>
      <c r="F55" s="174"/>
    </row>
    <row r="56" spans="1:6" ht="16.05" customHeight="1" x14ac:dyDescent="0.25">
      <c r="A56" s="51">
        <v>3</v>
      </c>
      <c r="B56" s="173"/>
      <c r="C56" s="169"/>
      <c r="D56" s="169"/>
      <c r="E56" s="169"/>
      <c r="F56" s="174"/>
    </row>
    <row r="57" spans="1:6" ht="16.05" customHeight="1" x14ac:dyDescent="0.25">
      <c r="A57" s="51">
        <v>4</v>
      </c>
      <c r="B57" s="173"/>
      <c r="C57" s="169"/>
      <c r="D57" s="169"/>
      <c r="E57" s="169"/>
      <c r="F57" s="174"/>
    </row>
    <row r="58" spans="1:6" ht="16.05" customHeight="1" x14ac:dyDescent="0.25">
      <c r="A58" s="51">
        <v>5</v>
      </c>
      <c r="B58" s="173"/>
      <c r="C58" s="169"/>
      <c r="D58" s="169"/>
      <c r="E58" s="169"/>
      <c r="F58" s="174"/>
    </row>
    <row r="59" spans="1:6" ht="16.05" customHeight="1" x14ac:dyDescent="0.25">
      <c r="A59" s="51">
        <v>6</v>
      </c>
      <c r="B59" s="173"/>
      <c r="C59" s="169"/>
      <c r="D59" s="169"/>
      <c r="E59" s="169"/>
      <c r="F59" s="174"/>
    </row>
    <row r="60" spans="1:6" ht="16.05" customHeight="1" x14ac:dyDescent="0.25">
      <c r="A60" s="51">
        <v>7</v>
      </c>
      <c r="B60" s="173"/>
      <c r="C60" s="169"/>
      <c r="D60" s="169"/>
      <c r="E60" s="169"/>
      <c r="F60" s="174"/>
    </row>
    <row r="61" spans="1:6" ht="16.05" customHeight="1" x14ac:dyDescent="0.25">
      <c r="A61" s="51">
        <v>8</v>
      </c>
      <c r="B61" s="173"/>
      <c r="C61" s="169"/>
      <c r="D61" s="169"/>
      <c r="E61" s="169"/>
      <c r="F61" s="174"/>
    </row>
    <row r="62" spans="1:6" ht="16.05" customHeight="1" x14ac:dyDescent="0.25">
      <c r="A62" s="51">
        <v>9</v>
      </c>
      <c r="B62" s="173"/>
      <c r="C62" s="169"/>
      <c r="D62" s="169"/>
      <c r="E62" s="169"/>
      <c r="F62" s="174"/>
    </row>
    <row r="63" spans="1:6" ht="16.05" customHeight="1" x14ac:dyDescent="0.25">
      <c r="A63" s="51">
        <v>10</v>
      </c>
      <c r="B63" s="173"/>
      <c r="C63" s="169"/>
      <c r="D63" s="169"/>
      <c r="E63" s="169"/>
      <c r="F63" s="174"/>
    </row>
    <row r="64" spans="1:6" ht="16.05" customHeight="1" x14ac:dyDescent="0.25">
      <c r="A64" s="51">
        <v>11</v>
      </c>
      <c r="B64" s="173"/>
      <c r="C64" s="169"/>
      <c r="D64" s="169"/>
      <c r="E64" s="169"/>
      <c r="F64" s="174"/>
    </row>
    <row r="65" spans="1:6" ht="16.05" customHeight="1" x14ac:dyDescent="0.25">
      <c r="A65" s="51">
        <v>12</v>
      </c>
      <c r="B65" s="173"/>
      <c r="C65" s="169"/>
      <c r="D65" s="169"/>
      <c r="E65" s="169"/>
      <c r="F65" s="174"/>
    </row>
    <row r="66" spans="1:6" ht="16.05" customHeight="1" x14ac:dyDescent="0.25">
      <c r="A66" s="51">
        <v>13</v>
      </c>
      <c r="B66" s="173"/>
      <c r="C66" s="169"/>
      <c r="D66" s="169"/>
      <c r="E66" s="169"/>
      <c r="F66" s="174"/>
    </row>
    <row r="67" spans="1:6" ht="16.05" customHeight="1" x14ac:dyDescent="0.25">
      <c r="A67" s="51">
        <v>14</v>
      </c>
      <c r="B67" s="173"/>
      <c r="C67" s="169"/>
      <c r="D67" s="169"/>
      <c r="E67" s="169"/>
      <c r="F67" s="174"/>
    </row>
    <row r="68" spans="1:6" ht="16.05" customHeight="1" x14ac:dyDescent="0.25">
      <c r="A68" s="51">
        <v>15</v>
      </c>
      <c r="B68" s="173"/>
      <c r="C68" s="169"/>
      <c r="D68" s="169"/>
      <c r="E68" s="169"/>
      <c r="F68" s="174"/>
    </row>
    <row r="69" spans="1:6" ht="16.05" customHeight="1" x14ac:dyDescent="0.25">
      <c r="A69" s="51">
        <v>16</v>
      </c>
      <c r="B69" s="173"/>
      <c r="C69" s="169"/>
      <c r="D69" s="169"/>
      <c r="E69" s="169"/>
      <c r="F69" s="174"/>
    </row>
    <row r="70" spans="1:6" ht="16.05" customHeight="1" x14ac:dyDescent="0.25">
      <c r="A70" s="51">
        <v>17</v>
      </c>
      <c r="B70" s="173"/>
      <c r="C70" s="169"/>
      <c r="D70" s="169"/>
      <c r="E70" s="169"/>
      <c r="F70" s="174"/>
    </row>
    <row r="71" spans="1:6" ht="16.05" customHeight="1" x14ac:dyDescent="0.25">
      <c r="A71" s="51">
        <v>18</v>
      </c>
      <c r="B71" s="173"/>
      <c r="C71" s="169"/>
      <c r="D71" s="169"/>
      <c r="E71" s="169"/>
      <c r="F71" s="174"/>
    </row>
    <row r="72" spans="1:6" ht="16.05" customHeight="1" x14ac:dyDescent="0.25">
      <c r="A72" s="51">
        <v>19</v>
      </c>
      <c r="B72" s="173"/>
      <c r="C72" s="169"/>
      <c r="D72" s="169"/>
      <c r="E72" s="169"/>
      <c r="F72" s="174"/>
    </row>
    <row r="73" spans="1:6" ht="16.05" customHeight="1" x14ac:dyDescent="0.25">
      <c r="A73" s="51">
        <v>20</v>
      </c>
      <c r="B73" s="173"/>
      <c r="C73" s="169"/>
      <c r="D73" s="169"/>
      <c r="E73" s="169"/>
      <c r="F73" s="174"/>
    </row>
    <row r="74" spans="1:6" ht="16.05" customHeight="1" x14ac:dyDescent="0.25">
      <c r="A74" s="51">
        <v>21</v>
      </c>
      <c r="B74" s="173"/>
      <c r="C74" s="169"/>
      <c r="D74" s="169"/>
      <c r="E74" s="169"/>
      <c r="F74" s="174"/>
    </row>
    <row r="75" spans="1:6" ht="16.05" customHeight="1" x14ac:dyDescent="0.25">
      <c r="A75" s="51">
        <v>22</v>
      </c>
      <c r="B75" s="173"/>
      <c r="C75" s="169"/>
      <c r="D75" s="169"/>
      <c r="E75" s="169"/>
      <c r="F75" s="174"/>
    </row>
    <row r="76" spans="1:6" ht="16.05" customHeight="1" x14ac:dyDescent="0.25">
      <c r="A76" s="51">
        <v>23</v>
      </c>
      <c r="B76" s="173"/>
      <c r="C76" s="169"/>
      <c r="D76" s="169"/>
      <c r="E76" s="169"/>
      <c r="F76" s="174"/>
    </row>
    <row r="77" spans="1:6" ht="16.05" customHeight="1" x14ac:dyDescent="0.25">
      <c r="A77" s="51">
        <v>24</v>
      </c>
      <c r="B77" s="173"/>
      <c r="C77" s="169"/>
      <c r="D77" s="169"/>
      <c r="E77" s="169"/>
      <c r="F77" s="174"/>
    </row>
    <row r="78" spans="1:6" ht="16.05" customHeight="1" x14ac:dyDescent="0.25">
      <c r="A78" s="51">
        <v>25</v>
      </c>
      <c r="B78" s="173"/>
      <c r="C78" s="169"/>
      <c r="D78" s="169"/>
      <c r="E78" s="169"/>
      <c r="F78" s="174"/>
    </row>
    <row r="79" spans="1:6" ht="16.05" customHeight="1" x14ac:dyDescent="0.25">
      <c r="A79" s="51">
        <v>26</v>
      </c>
      <c r="B79" s="173"/>
      <c r="C79" s="169"/>
      <c r="D79" s="169"/>
      <c r="E79" s="169"/>
      <c r="F79" s="174"/>
    </row>
    <row r="80" spans="1:6" ht="16.05" customHeight="1" x14ac:dyDescent="0.25">
      <c r="A80" s="51">
        <v>27</v>
      </c>
      <c r="B80" s="173"/>
      <c r="C80" s="169"/>
      <c r="D80" s="169"/>
      <c r="E80" s="169"/>
      <c r="F80" s="174"/>
    </row>
    <row r="81" spans="1:6" ht="16.05" customHeight="1" x14ac:dyDescent="0.25">
      <c r="A81" s="51">
        <v>28</v>
      </c>
      <c r="B81" s="173"/>
      <c r="C81" s="169"/>
      <c r="D81" s="169"/>
      <c r="E81" s="169"/>
      <c r="F81" s="174"/>
    </row>
    <row r="82" spans="1:6" ht="16.05" customHeight="1" x14ac:dyDescent="0.25">
      <c r="A82" s="51">
        <v>29</v>
      </c>
      <c r="B82" s="173"/>
      <c r="C82" s="169"/>
      <c r="D82" s="169"/>
      <c r="E82" s="169"/>
      <c r="F82" s="174"/>
    </row>
    <row r="83" spans="1:6" ht="16.05" customHeight="1" thickBot="1" x14ac:dyDescent="0.3">
      <c r="A83" s="51">
        <v>30</v>
      </c>
      <c r="B83" s="95"/>
      <c r="C83" s="96"/>
      <c r="D83" s="96"/>
      <c r="E83" s="96"/>
      <c r="F83" s="175"/>
    </row>
  </sheetData>
  <mergeCells count="18">
    <mergeCell ref="B51:B53"/>
    <mergeCell ref="F51:F53"/>
    <mergeCell ref="C51:C53"/>
    <mergeCell ref="D51:D53"/>
    <mergeCell ref="E51:E53"/>
    <mergeCell ref="B49:F49"/>
    <mergeCell ref="B48:F48"/>
    <mergeCell ref="B14:D14"/>
    <mergeCell ref="B23:C23"/>
    <mergeCell ref="C25:C27"/>
    <mergeCell ref="B25:B27"/>
    <mergeCell ref="B21:C22"/>
    <mergeCell ref="B4:D5"/>
    <mergeCell ref="B6:D6"/>
    <mergeCell ref="B8:D8"/>
    <mergeCell ref="B10:D10"/>
    <mergeCell ref="B12:D12"/>
    <mergeCell ref="B7:D7"/>
  </mergeCells>
  <dataValidations xWindow="280" yWindow="528" count="2">
    <dataValidation type="decimal" operator="greaterThan" allowBlank="1" showInputMessage="1" showErrorMessage="1" error="The entered value must not be negative." sqref="C28:C45 B54:F83" xr:uid="{00000000-0002-0000-0200-000000000000}">
      <formula1>0</formula1>
    </dataValidation>
    <dataValidation type="list" allowBlank="1" showInputMessage="1" showErrorMessage="1" sqref="B28:B45" xr:uid="{00000000-0002-0000-0200-000001000000}">
      <formula1>Common_Name_4</formula1>
    </dataValidation>
  </dataValidations>
  <hyperlinks>
    <hyperlink ref="B13" r:id="rId1" display="https://www.epa.gov/climate-hfcs-reduction/forms/hfc-allocation-rule-reporting-helpdesk" xr:uid="{00000000-0004-0000-0200-000000000000}"/>
    <hyperlink ref="C13" r:id="rId2" display="https://www.epa.gov/climate-hfcs-reduction/american-innovation-and-manufacturing-aim-act-paperwork-reduction-act-burden" xr:uid="{00000000-0004-0000-0200-000001000000}"/>
    <hyperlink ref="B15" location="'Quarterly Information'!C24" display="Section 1 - Facility Identification" xr:uid="{DF564CC7-A1DC-4626-9451-46D3C0AD1A8A}"/>
    <hyperlink ref="B16" location="'Quarterly Information'!B43" display="Section 2 - Quarterly Production Information" xr:uid="{7CB08A6E-FF84-47CA-8715-CC265720DC84}"/>
    <hyperlink ref="B17" location="'Shipment and Sales'!B29" display="Section 3 - Recipient Facility Information" xr:uid="{7195A493-6302-4B6F-9037-6FEABD095BB4}"/>
    <hyperlink ref="B18" location="'Shipment and Sales Information'!B53" display="Section 4 - Application-Specific Allowance Holder Information" xr:uid="{ACDE3E4D-16A4-4E1C-834B-D1D039CB393F}"/>
    <hyperlink ref="C15" location="'Shipment and Sales'!B58" display="Section 4 - Application-Specific Allowance Holder Information" xr:uid="{AF55AA3C-5001-4A59-86FA-905199788E06}"/>
    <hyperlink ref="C16" location="'End-of-Year Reporting'!B27" display="Section 5 - End-of-Year Reporting" xr:uid="{1D527E38-53EA-4D86-A2E2-3F330698FAF8}"/>
    <hyperlink ref="C15" location="'Production Summary'!B20" display="Section 5 - Quarterly Production Summary" xr:uid="{BF70362F-3C8F-42A4-B478-2560CCF56EF9}"/>
    <hyperlink ref="C17" location="'End-of-Year Reporting'!B54" display="Section 7 - Annual Emissions" xr:uid="{8C9FAC35-456A-4E8C-8E82-DE0E095C3189}"/>
    <hyperlink ref="C18" location="'HFC-23 Emissions'!B27" display="Section 6 - HFC-23 Emissions" xr:uid="{EA1B4E68-AF54-43B3-87C1-66960716B727}"/>
  </hyperlinks>
  <pageMargins left="0.7" right="0.7" top="0.75" bottom="0.75" header="0.3" footer="0.3"/>
  <pageSetup scale="85" orientation="portrait" horizontalDpi="300" verticalDpi="0" r:id="rId3"/>
  <extLst>
    <ext xmlns:x14="http://schemas.microsoft.com/office/spreadsheetml/2009/9/main" uri="{78C0D931-6437-407d-A8EE-F0AAD7539E65}">
      <x14:conditionalFormattings>
        <x14:conditionalFormatting xmlns:xm="http://schemas.microsoft.com/office/excel/2006/main">
          <x14:cfRule type="expression" priority="7" id="{BEEEE941-1EBA-485F-B48D-42A3EDD48D08}">
            <xm:f>'Quarterly Information'!$C$28=3</xm:f>
            <x14:dxf>
              <font>
                <color rgb="FFFF0000"/>
              </font>
              <fill>
                <patternFill>
                  <bgColor theme="1"/>
                </patternFill>
              </fill>
            </x14:dxf>
          </x14:cfRule>
          <x14:cfRule type="expression" priority="8" id="{A88C21E9-ECC2-4595-AACD-A8AEEFB39534}">
            <xm:f>'Quarterly Information'!$C$28=2</xm:f>
            <x14:dxf>
              <font>
                <strike val="0"/>
                <color rgb="FFFF0000"/>
              </font>
              <fill>
                <patternFill>
                  <bgColor theme="1"/>
                </patternFill>
              </fill>
            </x14:dxf>
          </x14:cfRule>
          <x14:cfRule type="expression" priority="9" id="{13807B6E-8678-4748-AC38-2B015BFF3E22}">
            <xm:f>'Quarterly Information'!$C$28=1</xm:f>
            <x14:dxf>
              <font>
                <strike val="0"/>
                <color rgb="FFFF0000"/>
              </font>
              <fill>
                <patternFill>
                  <bgColor theme="1"/>
                </patternFill>
              </fill>
            </x14:dxf>
          </x14:cfRule>
          <xm:sqref>B28:C45 B54:F83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45"/>
  <sheetViews>
    <sheetView showGridLines="0" zoomScale="85" zoomScaleNormal="85" workbookViewId="0">
      <selection activeCell="E2" sqref="E2"/>
    </sheetView>
  </sheetViews>
  <sheetFormatPr defaultColWidth="8.77734375" defaultRowHeight="16.05" customHeight="1" x14ac:dyDescent="0.25"/>
  <cols>
    <col min="1" max="1" width="5.77734375" style="43" customWidth="1"/>
    <col min="2" max="2" width="57.77734375" style="43" customWidth="1"/>
    <col min="3" max="3" width="23.5546875" style="43" customWidth="1"/>
    <col min="4" max="4" width="32.21875" style="43" customWidth="1"/>
    <col min="5" max="5" width="33.5546875" style="43" customWidth="1"/>
    <col min="6" max="6" width="34.77734375" style="43" customWidth="1"/>
    <col min="7" max="7" width="27.77734375" style="43" customWidth="1"/>
    <col min="8" max="8" width="28.21875" style="43" customWidth="1"/>
    <col min="9" max="9" width="27.5546875" style="43" customWidth="1"/>
    <col min="10" max="10" width="24.77734375" style="43" customWidth="1"/>
    <col min="11" max="11" width="21.44140625" style="43" customWidth="1"/>
    <col min="12" max="16384" width="8.77734375" style="43"/>
  </cols>
  <sheetData>
    <row r="1" spans="2:9" s="40" customFormat="1" ht="16.05" customHeight="1" x14ac:dyDescent="0.25">
      <c r="E1" s="41" t="s">
        <v>136</v>
      </c>
    </row>
    <row r="2" spans="2:9" s="40" customFormat="1" ht="16.05" customHeight="1" x14ac:dyDescent="0.25">
      <c r="E2" s="282" t="s">
        <v>195</v>
      </c>
    </row>
    <row r="3" spans="2:9" s="40" customFormat="1" ht="16.05" customHeight="1" x14ac:dyDescent="0.25">
      <c r="I3" s="42"/>
    </row>
    <row r="4" spans="2:9" ht="16.05" customHeight="1" x14ac:dyDescent="0.25">
      <c r="B4" s="215" t="s">
        <v>79</v>
      </c>
      <c r="C4" s="215"/>
      <c r="D4" s="215"/>
      <c r="E4" s="215"/>
      <c r="F4" s="61"/>
    </row>
    <row r="5" spans="2:9" ht="16.05" customHeight="1" x14ac:dyDescent="0.25">
      <c r="B5" s="216"/>
      <c r="C5" s="216"/>
      <c r="D5" s="216"/>
      <c r="E5" s="216"/>
      <c r="F5" s="61"/>
    </row>
    <row r="6" spans="2:9" ht="16.05" customHeight="1" x14ac:dyDescent="0.25">
      <c r="B6" s="250" t="s">
        <v>33</v>
      </c>
      <c r="C6" s="251"/>
      <c r="D6" s="251"/>
      <c r="E6" s="252"/>
      <c r="F6" s="61"/>
    </row>
    <row r="7" spans="2:9" ht="81.75" customHeight="1" x14ac:dyDescent="0.25">
      <c r="B7" s="212" t="s">
        <v>178</v>
      </c>
      <c r="C7" s="265"/>
      <c r="D7" s="265"/>
      <c r="E7" s="266"/>
      <c r="F7" s="61"/>
    </row>
    <row r="8" spans="2:9" ht="16.05" customHeight="1" x14ac:dyDescent="0.25">
      <c r="B8" s="250" t="s">
        <v>34</v>
      </c>
      <c r="C8" s="251"/>
      <c r="D8" s="251"/>
      <c r="E8" s="252"/>
      <c r="F8" s="61"/>
    </row>
    <row r="9" spans="2:9" ht="16.05" customHeight="1" x14ac:dyDescent="0.25">
      <c r="B9" s="44" t="str">
        <f>'Quarterly Information'!B9</f>
        <v>TBD</v>
      </c>
      <c r="C9" s="36"/>
      <c r="D9" s="36"/>
      <c r="E9" s="45"/>
      <c r="F9" s="61"/>
    </row>
    <row r="10" spans="2:9" ht="16.05" customHeight="1" x14ac:dyDescent="0.25">
      <c r="B10" s="250" t="s">
        <v>108</v>
      </c>
      <c r="C10" s="251"/>
      <c r="D10" s="251"/>
      <c r="E10" s="252"/>
      <c r="F10" s="61"/>
    </row>
    <row r="11" spans="2:9" ht="16.05" customHeight="1" x14ac:dyDescent="0.25">
      <c r="B11" s="8" t="str">
        <f>'Quarterly Information'!B11</f>
        <v>TBD</v>
      </c>
      <c r="C11" s="36"/>
      <c r="D11" s="36"/>
      <c r="E11" s="45"/>
      <c r="F11" s="61"/>
    </row>
    <row r="12" spans="2:9" ht="16.05" customHeight="1" x14ac:dyDescent="0.25">
      <c r="B12" s="250" t="s">
        <v>35</v>
      </c>
      <c r="C12" s="251"/>
      <c r="D12" s="251"/>
      <c r="E12" s="252"/>
      <c r="F12" s="61"/>
    </row>
    <row r="13" spans="2:9" ht="16.05" customHeight="1" x14ac:dyDescent="0.25">
      <c r="B13" s="80" t="s">
        <v>134</v>
      </c>
      <c r="C13" s="223" t="s">
        <v>135</v>
      </c>
      <c r="D13" s="223"/>
      <c r="E13" s="45"/>
      <c r="F13" s="61"/>
    </row>
    <row r="14" spans="2:9" ht="16.05" customHeight="1" x14ac:dyDescent="0.25">
      <c r="B14" s="250" t="s">
        <v>36</v>
      </c>
      <c r="C14" s="251"/>
      <c r="D14" s="251"/>
      <c r="E14" s="252"/>
      <c r="F14" s="61"/>
    </row>
    <row r="15" spans="2:9" ht="16.05" customHeight="1" x14ac:dyDescent="0.25">
      <c r="B15" s="114" t="s">
        <v>82</v>
      </c>
      <c r="C15" s="106" t="s">
        <v>151</v>
      </c>
      <c r="D15" s="106"/>
      <c r="E15" s="128"/>
      <c r="F15" s="61"/>
    </row>
    <row r="16" spans="2:9" ht="16.05" customHeight="1" x14ac:dyDescent="0.25">
      <c r="B16" s="114" t="s">
        <v>113</v>
      </c>
      <c r="C16" s="106" t="s">
        <v>143</v>
      </c>
      <c r="D16" s="116"/>
      <c r="E16" s="112"/>
      <c r="F16" s="61"/>
    </row>
    <row r="17" spans="2:11" ht="16.05" customHeight="1" x14ac:dyDescent="0.25">
      <c r="B17" s="114" t="s">
        <v>84</v>
      </c>
      <c r="C17" s="106" t="s">
        <v>170</v>
      </c>
      <c r="D17" s="116"/>
      <c r="E17" s="112"/>
      <c r="F17" s="61"/>
    </row>
    <row r="18" spans="2:11" ht="16.05" customHeight="1" x14ac:dyDescent="0.25">
      <c r="B18" s="80" t="s">
        <v>97</v>
      </c>
      <c r="C18" s="107" t="s">
        <v>179</v>
      </c>
      <c r="D18" s="115"/>
      <c r="E18" s="113"/>
      <c r="F18" s="61"/>
    </row>
    <row r="19" spans="2:11" ht="16.05" customHeight="1" x14ac:dyDescent="0.25">
      <c r="D19" s="36"/>
      <c r="E19" s="36"/>
      <c r="F19" s="61"/>
    </row>
    <row r="20" spans="2:11" s="36" customFormat="1" ht="16.05" customHeight="1" x14ac:dyDescent="0.25">
      <c r="B20" s="37" t="s">
        <v>179</v>
      </c>
      <c r="C20" s="38"/>
      <c r="D20" s="38"/>
      <c r="E20" s="38"/>
      <c r="F20" s="59"/>
      <c r="G20" s="59"/>
      <c r="H20" s="59"/>
      <c r="I20" s="59"/>
      <c r="J20" s="60"/>
    </row>
    <row r="21" spans="2:11" s="36" customFormat="1" ht="16.05" customHeight="1" thickBot="1" x14ac:dyDescent="0.3">
      <c r="B21" s="39" t="s">
        <v>128</v>
      </c>
      <c r="C21" s="12"/>
      <c r="D21" s="12"/>
      <c r="E21" s="12"/>
      <c r="F21" s="12"/>
      <c r="G21" s="12"/>
      <c r="H21" s="12"/>
      <c r="I21" s="12"/>
      <c r="J21" s="12"/>
    </row>
    <row r="22" spans="2:11" ht="16.05" customHeight="1" thickBot="1" x14ac:dyDescent="0.3">
      <c r="B22" s="193" t="s">
        <v>107</v>
      </c>
      <c r="C22" s="194"/>
      <c r="D22" s="194"/>
      <c r="E22" s="194"/>
      <c r="F22" s="194"/>
      <c r="G22" s="194"/>
      <c r="H22" s="194"/>
      <c r="I22" s="195"/>
      <c r="J22" s="36"/>
    </row>
    <row r="23" spans="2:11" ht="16.05" customHeight="1" x14ac:dyDescent="0.25">
      <c r="B23" s="3">
        <v>1</v>
      </c>
      <c r="C23" s="4">
        <v>2</v>
      </c>
      <c r="D23" s="4">
        <v>3</v>
      </c>
      <c r="E23" s="4">
        <v>4</v>
      </c>
      <c r="F23" s="4">
        <v>5</v>
      </c>
      <c r="G23" s="4">
        <v>6</v>
      </c>
      <c r="H23" s="4">
        <v>7</v>
      </c>
      <c r="I23" s="5">
        <v>8</v>
      </c>
      <c r="J23" s="36"/>
      <c r="K23" s="36"/>
    </row>
    <row r="24" spans="2:11" ht="16.05" customHeight="1" x14ac:dyDescent="0.25">
      <c r="B24" s="234" t="s">
        <v>120</v>
      </c>
      <c r="C24" s="280" t="s">
        <v>121</v>
      </c>
      <c r="D24" s="280" t="s">
        <v>138</v>
      </c>
      <c r="E24" s="280" t="s">
        <v>129</v>
      </c>
      <c r="F24" s="280" t="s">
        <v>122</v>
      </c>
      <c r="G24" s="280" t="s">
        <v>123</v>
      </c>
      <c r="H24" s="280" t="s">
        <v>124</v>
      </c>
      <c r="I24" s="281" t="s">
        <v>125</v>
      </c>
    </row>
    <row r="25" spans="2:11" ht="16.05" customHeight="1" x14ac:dyDescent="0.25">
      <c r="B25" s="234"/>
      <c r="C25" s="280"/>
      <c r="D25" s="280"/>
      <c r="E25" s="280"/>
      <c r="F25" s="280"/>
      <c r="G25" s="280"/>
      <c r="H25" s="280"/>
      <c r="I25" s="281"/>
    </row>
    <row r="26" spans="2:11" ht="16.05" customHeight="1" x14ac:dyDescent="0.25">
      <c r="B26" s="234"/>
      <c r="C26" s="280"/>
      <c r="D26" s="280"/>
      <c r="E26" s="280"/>
      <c r="F26" s="280"/>
      <c r="G26" s="280"/>
      <c r="H26" s="280"/>
      <c r="I26" s="281"/>
    </row>
    <row r="27" spans="2:11" ht="16.05" customHeight="1" x14ac:dyDescent="0.25">
      <c r="B27" s="234"/>
      <c r="C27" s="280"/>
      <c r="D27" s="280"/>
      <c r="E27" s="280"/>
      <c r="F27" s="280"/>
      <c r="G27" s="280"/>
      <c r="H27" s="280"/>
      <c r="I27" s="281"/>
    </row>
    <row r="28" spans="2:11" ht="14.4" thickBot="1" x14ac:dyDescent="0.3">
      <c r="B28" s="95"/>
      <c r="C28" s="96"/>
      <c r="D28" s="96"/>
      <c r="E28" s="96"/>
      <c r="F28" s="97"/>
      <c r="G28" s="97"/>
      <c r="H28" s="97"/>
      <c r="I28" s="98"/>
    </row>
    <row r="45" spans="3:4" ht="16.05" customHeight="1" x14ac:dyDescent="0.25">
      <c r="C45" s="36"/>
      <c r="D45" s="36"/>
    </row>
  </sheetData>
  <mergeCells count="17">
    <mergeCell ref="B12:E12"/>
    <mergeCell ref="B10:E10"/>
    <mergeCell ref="B8:E8"/>
    <mergeCell ref="B6:E6"/>
    <mergeCell ref="B4:E5"/>
    <mergeCell ref="B7:E7"/>
    <mergeCell ref="C13:D13"/>
    <mergeCell ref="B14:E14"/>
    <mergeCell ref="E24:E27"/>
    <mergeCell ref="B22:I22"/>
    <mergeCell ref="C24:C27"/>
    <mergeCell ref="B24:B27"/>
    <mergeCell ref="I24:I27"/>
    <mergeCell ref="H24:H27"/>
    <mergeCell ref="G24:G27"/>
    <mergeCell ref="F24:F27"/>
    <mergeCell ref="D24:D27"/>
  </mergeCells>
  <dataValidations xWindow="221" yWindow="634" count="3">
    <dataValidation type="decimal" operator="greaterThanOrEqual" allowBlank="1" showInputMessage="1" showErrorMessage="1" error="The entered value must not be negative." sqref="C28 E28:I28" xr:uid="{00000000-0002-0000-0300-000000000000}">
      <formula1>0</formula1>
    </dataValidation>
    <dataValidation type="decimal" operator="greaterThanOrEqual" allowBlank="1" showInputMessage="1" showErrorMessage="1" error="The entered value must not be negative." prompt="The HFC-23 Generated must be greater than or equal to the sum of columns 2, 3, 7, and 8." sqref="B28" xr:uid="{00000000-0002-0000-0300-000001000000}">
      <formula1>0</formula1>
    </dataValidation>
    <dataValidation type="decimal" operator="greaterThanOrEqual" allowBlank="1" showInputMessage="1" showErrorMessage="1" error="The entered value must not be negative." prompt="HFC-23 Captured must be greater than or equal to the sum of columns 4, 5, and 6." sqref="D28" xr:uid="{00000000-0002-0000-0300-000002000000}">
      <formula1>0</formula1>
    </dataValidation>
  </dataValidations>
  <hyperlinks>
    <hyperlink ref="B13" r:id="rId1" display="https://www.epa.gov/climate-hfcs-reduction/forms/hfc-allocation-rule-reporting-helpdesk" xr:uid="{00000000-0004-0000-0300-000000000000}"/>
    <hyperlink ref="C13" r:id="rId2" display="https://www.epa.gov/climate-hfcs-reduction/american-innovation-and-manufacturing-aim-act-paperwork-reduction-act-burden" xr:uid="{00000000-0004-0000-0300-000001000000}"/>
    <hyperlink ref="B15" location="'Quarterly Information'!C24" display="Section 1 - Facility Identification" xr:uid="{7FF5D59A-BF39-4032-9286-DF11AA0A8D2A}"/>
    <hyperlink ref="B16" location="'Quarterly Information'!B43" display="Section 2 - Quarterly Production Information" xr:uid="{FB703064-AF99-44A3-897F-B3A4816231A7}"/>
    <hyperlink ref="B17" location="'Shipment and Sales'!B29" display="Section 3 - Recipient Facility Information" xr:uid="{C323C17B-26BA-4AF0-9250-2007E769B02E}"/>
    <hyperlink ref="B18" location="'Shipment and Sales Information'!B53" display="Section 4 - Application-Specific Allowance Holder Information" xr:uid="{9A49F15C-76B4-4F4C-A0DE-8495C50F2A40}"/>
    <hyperlink ref="C15:D15" location="'Shipment and Sales'!B58" display="Section 4 - Application-Specific Allowance Holder Information" xr:uid="{4FA234B0-B40E-4243-9107-21033FC2A9C3}"/>
    <hyperlink ref="C16" location="'End-of-Year Reporting'!B27" display="Section 5 - End-of-Year Reporting" xr:uid="{B39FFA05-3885-4C98-9122-9B8264BF3ED8}"/>
    <hyperlink ref="C15" location="'Production Summary'!B20" display="Section 5 - Quarterly Production Summary" xr:uid="{FE511285-9101-4FAF-8EB4-A7793999ED92}"/>
    <hyperlink ref="C17" location="'End-of-Year Reporting'!B54" display="Section 7 - Annual Emissions" xr:uid="{904E5A2A-CB23-4D56-AAA3-E2D0FFE307BE}"/>
    <hyperlink ref="C18" location="'HFC-23 Emissions'!B27" display="Section 6 - HFC-23 Emissions" xr:uid="{549DC6E0-FC7F-47BF-86ED-54F5EE9831CC}"/>
  </hyperlinks>
  <pageMargins left="0.7" right="0.7" top="0.75" bottom="0.75" header="0.3" footer="0.3"/>
  <pageSetup scale="85" orientation="portrait" horizontalDpi="300" verticalDpi="0" r:id="rId3"/>
  <extLst>
    <ext xmlns:x14="http://schemas.microsoft.com/office/spreadsheetml/2009/9/main" uri="{78C0D931-6437-407d-A8EE-F0AAD7539E65}">
      <x14:conditionalFormattings>
        <x14:conditionalFormatting xmlns:xm="http://schemas.microsoft.com/office/excel/2006/main">
          <x14:cfRule type="expression" priority="1" id="{2CE323F8-EA6B-4DB5-AE5F-18728D9C3CD3}">
            <xm:f>'Quarterly Information'!$D$32="No"</xm:f>
            <x14:dxf>
              <font>
                <strike val="0"/>
                <color rgb="FFFF0000"/>
              </font>
              <fill>
                <patternFill>
                  <bgColor theme="1"/>
                </patternFill>
              </fill>
            </x14:dxf>
          </x14:cfRule>
          <x14:cfRule type="expression" priority="2" id="{6B8319B3-E163-4937-BBAC-79F11213D64F}">
            <xm:f>'Quarterly Information'!$C$28=3</xm:f>
            <x14:dxf>
              <font>
                <strike val="0"/>
                <color rgb="FFFF0000"/>
              </font>
              <fill>
                <patternFill>
                  <bgColor theme="1"/>
                </patternFill>
              </fill>
            </x14:dxf>
          </x14:cfRule>
          <x14:cfRule type="expression" priority="3" id="{0C9FD2D9-5B86-488A-ABED-8A55C0B8E98F}">
            <xm:f>'Quarterly Information'!$C$28=2</xm:f>
            <x14:dxf>
              <font>
                <strike val="0"/>
                <color rgb="FFFF0000"/>
              </font>
              <fill>
                <patternFill>
                  <bgColor theme="1"/>
                </patternFill>
              </fill>
            </x14:dxf>
          </x14:cfRule>
          <x14:cfRule type="expression" priority="4" id="{54BB1759-856E-4E0F-B34E-30ED45FC42A7}">
            <xm:f>'Quarterly Information'!$C$28=1</xm:f>
            <x14:dxf>
              <font>
                <strike val="0"/>
                <color rgb="FFFF0000"/>
              </font>
              <fill>
                <patternFill>
                  <bgColor theme="1"/>
                </patternFill>
              </fill>
            </x14:dxf>
          </x14:cfRule>
          <xm:sqref>B28:I28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1"/>
  <sheetViews>
    <sheetView zoomScale="85" zoomScaleNormal="85" workbookViewId="0"/>
  </sheetViews>
  <sheetFormatPr defaultColWidth="8.77734375" defaultRowHeight="13.2" x14ac:dyDescent="0.25"/>
  <cols>
    <col min="1" max="1" width="18" style="17" customWidth="1"/>
    <col min="2" max="2" width="17.5546875" style="17" bestFit="1" customWidth="1"/>
    <col min="3" max="3" width="17.5546875" style="17" customWidth="1"/>
    <col min="4" max="5" width="17.5546875" style="17" hidden="1" customWidth="1"/>
    <col min="6" max="6" width="17.5546875" style="17" customWidth="1"/>
    <col min="7" max="7" width="20.5546875" style="17" bestFit="1" customWidth="1"/>
    <col min="8" max="9" width="20.77734375" style="17" hidden="1" customWidth="1"/>
    <col min="10" max="10" width="20.77734375" style="17" bestFit="1" customWidth="1"/>
    <col min="11" max="11" width="16.21875" style="23" bestFit="1" customWidth="1"/>
    <col min="12" max="12" width="16.21875" style="17" bestFit="1" customWidth="1"/>
    <col min="13" max="13" width="9.77734375" style="17" bestFit="1" customWidth="1"/>
    <col min="14" max="14" width="9.77734375" style="17" customWidth="1"/>
    <col min="15" max="15" width="7.77734375" style="17" bestFit="1" customWidth="1"/>
    <col min="16" max="16" width="7.77734375" style="17" customWidth="1"/>
    <col min="17" max="17" width="7.44140625" style="17" bestFit="1" customWidth="1"/>
    <col min="18" max="18" width="7.44140625" style="17" customWidth="1"/>
    <col min="19" max="16384" width="8.77734375" style="17"/>
  </cols>
  <sheetData>
    <row r="1" spans="1:17" x14ac:dyDescent="0.25">
      <c r="A1" s="16" t="s">
        <v>37</v>
      </c>
      <c r="B1" s="16" t="s">
        <v>85</v>
      </c>
      <c r="C1" s="16"/>
      <c r="D1" s="16"/>
      <c r="E1" s="16"/>
      <c r="F1" s="16"/>
      <c r="G1" s="16" t="s">
        <v>91</v>
      </c>
      <c r="H1" s="16" t="s">
        <v>92</v>
      </c>
      <c r="I1" s="16" t="s">
        <v>93</v>
      </c>
      <c r="J1" s="16" t="s">
        <v>94</v>
      </c>
      <c r="K1" s="16" t="s">
        <v>137</v>
      </c>
      <c r="L1" s="16" t="s">
        <v>86</v>
      </c>
      <c r="N1" s="18" t="s">
        <v>87</v>
      </c>
      <c r="O1" s="18" t="s">
        <v>88</v>
      </c>
      <c r="P1" s="18" t="s">
        <v>89</v>
      </c>
      <c r="Q1" s="19"/>
    </row>
    <row r="2" spans="1:17" ht="15.6" x14ac:dyDescent="0.25">
      <c r="A2" s="20" t="s">
        <v>38</v>
      </c>
      <c r="B2" s="20" t="s">
        <v>5</v>
      </c>
      <c r="C2" s="20">
        <f>IF(COUNTIF('Quarterly Information'!B$47:B$96,B2)&gt;=1,"",ROW())</f>
        <v>2</v>
      </c>
      <c r="D2" s="20">
        <f>IF(COUNTIF('Shipment and Sales'!B$30:B$49,B2)&gt;=1,"",ROW())</f>
        <v>2</v>
      </c>
      <c r="E2" s="20">
        <f>IF(COUNTIF('Shipment and Sales'!B$59:B$76,B2)&gt;=1,"",ROW())</f>
        <v>2</v>
      </c>
      <c r="F2" s="20">
        <f>IF(COUNTIF('End-of-Year Reporting'!B$28:B$45,B2)&gt;=1,"",ROW())</f>
        <v>2</v>
      </c>
      <c r="G2" s="20" t="str">
        <f t="shared" ref="G2:G19" si="0">IF(ROW(B2)-ROW(B$2)+1&gt;COUNT(C$2:C$19),"",INDEX(B:B,SMALL(C$2:C$19,1+ROW(B2)-ROW(B$2))))</f>
        <v>HFC-23</v>
      </c>
      <c r="H2" s="20" t="str">
        <f t="shared" ref="H2:H19" si="1">IF(ROW(B2)-ROW(B$2)+1&gt;COUNT(D$2:D$19),"",INDEX(B:B,SMALL(D$2:D$19,1+ROW(B2)-ROW(B$2))))</f>
        <v>HFC-23</v>
      </c>
      <c r="I2" s="20" t="str">
        <f>IF(ROW(B2)-ROW(B$2)+1&gt;COUNT(E$2:E$19),"",INDEX(B:B,SMALL(E$2:E$19,1+ROW(B2)-ROW(B$2))))</f>
        <v>HFC-23</v>
      </c>
      <c r="J2" s="20" t="str">
        <f>IF(ROW(B2)-ROW(B$2)+1&gt;COUNT(F$2:F$19),"",INDEX(B:B,SMALL(F$2:F$19,1+ROW(B2)-ROW(B$2))))</f>
        <v>HFC-23</v>
      </c>
      <c r="K2" s="55">
        <v>14800</v>
      </c>
      <c r="L2" s="21" t="s">
        <v>55</v>
      </c>
      <c r="N2" s="20" t="s">
        <v>21</v>
      </c>
      <c r="O2" s="20">
        <v>1</v>
      </c>
      <c r="P2" s="20">
        <v>2022</v>
      </c>
    </row>
    <row r="3" spans="1:17" ht="15.6" x14ac:dyDescent="0.25">
      <c r="A3" s="20" t="s">
        <v>39</v>
      </c>
      <c r="B3" s="20" t="s">
        <v>6</v>
      </c>
      <c r="C3" s="20">
        <f>IF(COUNTIF('Quarterly Information'!B$47:B$96,B3)&gt;=1,"",ROW())</f>
        <v>3</v>
      </c>
      <c r="D3" s="20">
        <f>IF(COUNTIF('Shipment and Sales'!B$30:B$49,B3)&gt;=1,"",ROW())</f>
        <v>3</v>
      </c>
      <c r="E3" s="20">
        <f>IF(COUNTIF('Shipment and Sales'!B$59:B$76,B3)&gt;=1,"",ROW())</f>
        <v>3</v>
      </c>
      <c r="F3" s="20">
        <f>IF(COUNTIF('End-of-Year Reporting'!B$28:B$45,B3)&gt;=1,"",ROW())</f>
        <v>3</v>
      </c>
      <c r="G3" s="20" t="str">
        <f t="shared" si="0"/>
        <v>HFC-32</v>
      </c>
      <c r="H3" s="20" t="str">
        <f t="shared" si="1"/>
        <v>HFC-32</v>
      </c>
      <c r="I3" s="20" t="str">
        <f t="shared" ref="I3:I19" si="2">IF(ROW(B3)-ROW(B$2)+1&gt;COUNT(E$2:E$19),"",INDEX(B:B,SMALL(E$2:E$19,1+ROW(B3)-ROW(B$2))))</f>
        <v>HFC-32</v>
      </c>
      <c r="J3" s="20" t="str">
        <f t="shared" ref="J3:J19" si="3">IF(ROW(B3)-ROW(B$2)+1&gt;COUNT(F$2:F$19),"",INDEX(B:B,SMALL(F$2:F$19,1+ROW(B3)-ROW(B$2))))</f>
        <v>HFC-32</v>
      </c>
      <c r="K3" s="55">
        <v>675</v>
      </c>
      <c r="L3" s="22" t="s">
        <v>56</v>
      </c>
      <c r="N3" s="20" t="s">
        <v>22</v>
      </c>
      <c r="O3" s="20">
        <v>2</v>
      </c>
      <c r="P3" s="20">
        <v>2023</v>
      </c>
    </row>
    <row r="4" spans="1:17" ht="15.6" x14ac:dyDescent="0.25">
      <c r="A4" s="20" t="s">
        <v>40</v>
      </c>
      <c r="B4" s="20" t="s">
        <v>7</v>
      </c>
      <c r="C4" s="20">
        <f>IF(COUNTIF('Quarterly Information'!B$47:B$96,B4)&gt;=1,"",ROW())</f>
        <v>4</v>
      </c>
      <c r="D4" s="20">
        <f>IF(COUNTIF('Shipment and Sales'!B$30:B$49,B4)&gt;=1,"",ROW())</f>
        <v>4</v>
      </c>
      <c r="E4" s="20">
        <f>IF(COUNTIF('Shipment and Sales'!B$59:B$76,B4)&gt;=1,"",ROW())</f>
        <v>4</v>
      </c>
      <c r="F4" s="20">
        <f>IF(COUNTIF('End-of-Year Reporting'!B$28:B$45,B4)&gt;=1,"",ROW())</f>
        <v>4</v>
      </c>
      <c r="G4" s="20" t="str">
        <f t="shared" si="0"/>
        <v>HFC-41</v>
      </c>
      <c r="H4" s="20" t="str">
        <f t="shared" si="1"/>
        <v>HFC-41</v>
      </c>
      <c r="I4" s="20" t="str">
        <f t="shared" si="2"/>
        <v>HFC-41</v>
      </c>
      <c r="J4" s="20" t="str">
        <f t="shared" si="3"/>
        <v>HFC-41</v>
      </c>
      <c r="K4" s="55">
        <v>92</v>
      </c>
      <c r="L4" s="22" t="s">
        <v>57</v>
      </c>
      <c r="N4" s="20" t="s">
        <v>23</v>
      </c>
      <c r="O4" s="20">
        <v>3</v>
      </c>
      <c r="P4" s="20">
        <v>2024</v>
      </c>
    </row>
    <row r="5" spans="1:17" ht="15.6" x14ac:dyDescent="0.25">
      <c r="A5" s="20" t="s">
        <v>41</v>
      </c>
      <c r="B5" s="20" t="s">
        <v>8</v>
      </c>
      <c r="C5" s="20">
        <f>IF(COUNTIF('Quarterly Information'!B$47:B$96,B5)&gt;=1,"",ROW())</f>
        <v>5</v>
      </c>
      <c r="D5" s="20">
        <f>IF(COUNTIF('Shipment and Sales'!B$30:B$49,B5)&gt;=1,"",ROW())</f>
        <v>5</v>
      </c>
      <c r="E5" s="20">
        <f>IF(COUNTIF('Shipment and Sales'!B$59:B$76,B5)&gt;=1,"",ROW())</f>
        <v>5</v>
      </c>
      <c r="F5" s="20">
        <f>IF(COUNTIF('End-of-Year Reporting'!B$28:B$45,B5)&gt;=1,"",ROW())</f>
        <v>5</v>
      </c>
      <c r="G5" s="20" t="str">
        <f t="shared" si="0"/>
        <v>HFC-43-10mee</v>
      </c>
      <c r="H5" s="20" t="str">
        <f t="shared" si="1"/>
        <v>HFC-43-10mee</v>
      </c>
      <c r="I5" s="20" t="str">
        <f t="shared" si="2"/>
        <v>HFC-43-10mee</v>
      </c>
      <c r="J5" s="20" t="str">
        <f t="shared" si="3"/>
        <v>HFC-43-10mee</v>
      </c>
      <c r="K5" s="55">
        <v>1640</v>
      </c>
      <c r="L5" s="20" t="s">
        <v>64</v>
      </c>
      <c r="N5" s="20" t="s">
        <v>24</v>
      </c>
      <c r="O5" s="20">
        <v>4</v>
      </c>
      <c r="P5" s="20">
        <v>2025</v>
      </c>
    </row>
    <row r="6" spans="1:17" ht="15.6" x14ac:dyDescent="0.25">
      <c r="A6" s="20" t="s">
        <v>42</v>
      </c>
      <c r="B6" s="20" t="s">
        <v>9</v>
      </c>
      <c r="C6" s="20">
        <f>IF(COUNTIF('Quarterly Information'!B$47:B$96,B6)&gt;=1,"",ROW())</f>
        <v>6</v>
      </c>
      <c r="D6" s="20">
        <f>IF(COUNTIF('Shipment and Sales'!B$30:B$49,B6)&gt;=1,"",ROW())</f>
        <v>6</v>
      </c>
      <c r="E6" s="20">
        <f>IF(COUNTIF('Shipment and Sales'!B$59:B$76,B6)&gt;=1,"",ROW())</f>
        <v>6</v>
      </c>
      <c r="F6" s="20">
        <f>IF(COUNTIF('End-of-Year Reporting'!B$28:B$45,B6)&gt;=1,"",ROW())</f>
        <v>6</v>
      </c>
      <c r="G6" s="20" t="str">
        <f t="shared" si="0"/>
        <v>HFC-125</v>
      </c>
      <c r="H6" s="20" t="str">
        <f t="shared" si="1"/>
        <v>HFC-125</v>
      </c>
      <c r="I6" s="20" t="str">
        <f t="shared" si="2"/>
        <v>HFC-125</v>
      </c>
      <c r="J6" s="20" t="str">
        <f t="shared" si="3"/>
        <v>HFC-125</v>
      </c>
      <c r="K6" s="55">
        <v>3500</v>
      </c>
      <c r="L6" s="22" t="s">
        <v>58</v>
      </c>
      <c r="N6" s="20" t="s">
        <v>25</v>
      </c>
      <c r="O6" s="20"/>
      <c r="P6" s="20">
        <v>2026</v>
      </c>
    </row>
    <row r="7" spans="1:17" ht="15.6" x14ac:dyDescent="0.25">
      <c r="A7" s="20" t="s">
        <v>43</v>
      </c>
      <c r="B7" s="20" t="s">
        <v>3</v>
      </c>
      <c r="C7" s="20">
        <f>IF(COUNTIF('Quarterly Information'!B$47:B$96,B7)&gt;=1,"",ROW())</f>
        <v>7</v>
      </c>
      <c r="D7" s="20">
        <f>IF(COUNTIF('Shipment and Sales'!B$30:B$49,B7)&gt;=1,"",ROW())</f>
        <v>7</v>
      </c>
      <c r="E7" s="20">
        <f>IF(COUNTIF('Shipment and Sales'!B$59:B$76,B7)&gt;=1,"",ROW())</f>
        <v>7</v>
      </c>
      <c r="F7" s="20">
        <f>IF(COUNTIF('End-of-Year Reporting'!B$28:B$45,B7)&gt;=1,"",ROW())</f>
        <v>7</v>
      </c>
      <c r="G7" s="20" t="str">
        <f t="shared" si="0"/>
        <v>HFC-134</v>
      </c>
      <c r="H7" s="20" t="str">
        <f t="shared" si="1"/>
        <v>HFC-134</v>
      </c>
      <c r="I7" s="20" t="str">
        <f t="shared" si="2"/>
        <v>HFC-134</v>
      </c>
      <c r="J7" s="20" t="str">
        <f t="shared" si="3"/>
        <v>HFC-134</v>
      </c>
      <c r="K7" s="55">
        <v>1100</v>
      </c>
      <c r="L7" s="20" t="s">
        <v>65</v>
      </c>
      <c r="N7" s="20" t="s">
        <v>26</v>
      </c>
      <c r="O7" s="20"/>
      <c r="P7" s="20">
        <v>2027</v>
      </c>
    </row>
    <row r="8" spans="1:17" ht="15.6" x14ac:dyDescent="0.25">
      <c r="A8" s="20" t="s">
        <v>44</v>
      </c>
      <c r="B8" s="20" t="s">
        <v>4</v>
      </c>
      <c r="C8" s="20">
        <f>IF(COUNTIF('Quarterly Information'!B$47:B$96,B8)&gt;=1,"",ROW())</f>
        <v>8</v>
      </c>
      <c r="D8" s="20">
        <f>IF(COUNTIF('Shipment and Sales'!B$30:B$49,B8)&gt;=1,"",ROW())</f>
        <v>8</v>
      </c>
      <c r="E8" s="20">
        <f>IF(COUNTIF('Shipment and Sales'!B$59:B$76,B8)&gt;=1,"",ROW())</f>
        <v>8</v>
      </c>
      <c r="F8" s="20">
        <f>IF(COUNTIF('End-of-Year Reporting'!B$28:B$45,B8)&gt;=1,"",ROW())</f>
        <v>8</v>
      </c>
      <c r="G8" s="20" t="str">
        <f t="shared" si="0"/>
        <v>HFC-134a</v>
      </c>
      <c r="H8" s="20" t="str">
        <f t="shared" si="1"/>
        <v>HFC-134a</v>
      </c>
      <c r="I8" s="20" t="str">
        <f t="shared" si="2"/>
        <v>HFC-134a</v>
      </c>
      <c r="J8" s="20" t="str">
        <f t="shared" si="3"/>
        <v>HFC-134a</v>
      </c>
      <c r="K8" s="55">
        <v>1430</v>
      </c>
      <c r="L8" s="22" t="s">
        <v>59</v>
      </c>
      <c r="N8" s="20" t="s">
        <v>27</v>
      </c>
      <c r="O8" s="20"/>
      <c r="P8" s="20">
        <v>2028</v>
      </c>
    </row>
    <row r="9" spans="1:17" ht="15.6" x14ac:dyDescent="0.25">
      <c r="A9" s="20" t="s">
        <v>45</v>
      </c>
      <c r="B9" s="20" t="s">
        <v>10</v>
      </c>
      <c r="C9" s="20">
        <f>IF(COUNTIF('Quarterly Information'!B$47:B$96,B9)&gt;=1,"",ROW())</f>
        <v>9</v>
      </c>
      <c r="D9" s="20">
        <f>IF(COUNTIF('Shipment and Sales'!B$30:B$49,B9)&gt;=1,"",ROW())</f>
        <v>9</v>
      </c>
      <c r="E9" s="20">
        <f>IF(COUNTIF('Shipment and Sales'!B$59:B$76,B9)&gt;=1,"",ROW())</f>
        <v>9</v>
      </c>
      <c r="F9" s="20">
        <f>IF(COUNTIF('End-of-Year Reporting'!B$28:B$45,B9)&gt;=1,"",ROW())</f>
        <v>9</v>
      </c>
      <c r="G9" s="20" t="str">
        <f t="shared" si="0"/>
        <v>HFC-143</v>
      </c>
      <c r="H9" s="20" t="str">
        <f t="shared" si="1"/>
        <v>HFC-143</v>
      </c>
      <c r="I9" s="20" t="str">
        <f t="shared" si="2"/>
        <v>HFC-143</v>
      </c>
      <c r="J9" s="20" t="str">
        <f t="shared" si="3"/>
        <v>HFC-143</v>
      </c>
      <c r="K9" s="55">
        <v>353</v>
      </c>
      <c r="L9" s="20" t="s">
        <v>66</v>
      </c>
      <c r="N9" s="20" t="s">
        <v>28</v>
      </c>
      <c r="O9" s="20"/>
      <c r="P9" s="20">
        <v>2029</v>
      </c>
    </row>
    <row r="10" spans="1:17" ht="15.6" x14ac:dyDescent="0.25">
      <c r="A10" s="20" t="s">
        <v>46</v>
      </c>
      <c r="B10" s="20" t="s">
        <v>11</v>
      </c>
      <c r="C10" s="20">
        <f>IF(COUNTIF('Quarterly Information'!B$47:B$96,B10)&gt;=1,"",ROW())</f>
        <v>10</v>
      </c>
      <c r="D10" s="20">
        <f>IF(COUNTIF('Shipment and Sales'!B$30:B$49,B10)&gt;=1,"",ROW())</f>
        <v>10</v>
      </c>
      <c r="E10" s="20">
        <f>IF(COUNTIF('Shipment and Sales'!B$59:B$76,B10)&gt;=1,"",ROW())</f>
        <v>10</v>
      </c>
      <c r="F10" s="20">
        <f>IF(COUNTIF('End-of-Year Reporting'!B$28:B$45,B10)&gt;=1,"",ROW())</f>
        <v>10</v>
      </c>
      <c r="G10" s="20" t="str">
        <f t="shared" si="0"/>
        <v>HFC-143a</v>
      </c>
      <c r="H10" s="20" t="str">
        <f t="shared" si="1"/>
        <v>HFC-143a</v>
      </c>
      <c r="I10" s="20" t="str">
        <f t="shared" si="2"/>
        <v>HFC-143a</v>
      </c>
      <c r="J10" s="20" t="str">
        <f t="shared" si="3"/>
        <v>HFC-143a</v>
      </c>
      <c r="K10" s="55">
        <v>4470</v>
      </c>
      <c r="L10" s="22" t="s">
        <v>60</v>
      </c>
      <c r="N10" s="20" t="s">
        <v>29</v>
      </c>
      <c r="O10" s="20"/>
      <c r="P10" s="20">
        <v>2030</v>
      </c>
    </row>
    <row r="11" spans="1:17" ht="15.6" x14ac:dyDescent="0.25">
      <c r="A11" s="20" t="s">
        <v>47</v>
      </c>
      <c r="B11" s="20" t="s">
        <v>12</v>
      </c>
      <c r="C11" s="20">
        <f>IF(COUNTIF('Quarterly Information'!B$47:B$96,B11)&gt;=1,"",ROW())</f>
        <v>11</v>
      </c>
      <c r="D11" s="20">
        <f>IF(COUNTIF('Shipment and Sales'!B$30:B$49,B11)&gt;=1,"",ROW())</f>
        <v>11</v>
      </c>
      <c r="E11" s="20">
        <f>IF(COUNTIF('Shipment and Sales'!B$59:B$76,B11)&gt;=1,"",ROW())</f>
        <v>11</v>
      </c>
      <c r="F11" s="20">
        <f>IF(COUNTIF('End-of-Year Reporting'!B$28:B$45,B11)&gt;=1,"",ROW())</f>
        <v>11</v>
      </c>
      <c r="G11" s="20" t="str">
        <f t="shared" si="0"/>
        <v>HFC-152</v>
      </c>
      <c r="H11" s="20" t="str">
        <f t="shared" si="1"/>
        <v>HFC-152</v>
      </c>
      <c r="I11" s="20" t="str">
        <f t="shared" si="2"/>
        <v>HFC-152</v>
      </c>
      <c r="J11" s="20" t="str">
        <f t="shared" si="3"/>
        <v>HFC-152</v>
      </c>
      <c r="K11" s="55">
        <v>53</v>
      </c>
      <c r="L11" s="20" t="s">
        <v>67</v>
      </c>
      <c r="N11" s="20" t="s">
        <v>30</v>
      </c>
      <c r="O11" s="20"/>
      <c r="P11" s="20"/>
    </row>
    <row r="12" spans="1:17" ht="15.6" x14ac:dyDescent="0.25">
      <c r="A12" s="20" t="s">
        <v>48</v>
      </c>
      <c r="B12" s="20" t="s">
        <v>13</v>
      </c>
      <c r="C12" s="20">
        <f>IF(COUNTIF('Quarterly Information'!B$47:B$96,B12)&gt;=1,"",ROW())</f>
        <v>12</v>
      </c>
      <c r="D12" s="20">
        <f>IF(COUNTIF('Shipment and Sales'!B$30:B$49,B12)&gt;=1,"",ROW())</f>
        <v>12</v>
      </c>
      <c r="E12" s="20">
        <f>IF(COUNTIF('Shipment and Sales'!B$59:B$76,B12)&gt;=1,"",ROW())</f>
        <v>12</v>
      </c>
      <c r="F12" s="20">
        <f>IF(COUNTIF('End-of-Year Reporting'!B$28:B$45,B12)&gt;=1,"",ROW())</f>
        <v>12</v>
      </c>
      <c r="G12" s="20" t="str">
        <f t="shared" si="0"/>
        <v>HFC-152a</v>
      </c>
      <c r="H12" s="20" t="str">
        <f t="shared" si="1"/>
        <v>HFC-152a</v>
      </c>
      <c r="I12" s="20" t="str">
        <f t="shared" si="2"/>
        <v>HFC-152a</v>
      </c>
      <c r="J12" s="20" t="str">
        <f t="shared" si="3"/>
        <v>HFC-152a</v>
      </c>
      <c r="K12" s="55">
        <v>124</v>
      </c>
      <c r="L12" s="22" t="s">
        <v>61</v>
      </c>
      <c r="N12" s="20" t="s">
        <v>31</v>
      </c>
      <c r="O12" s="20"/>
      <c r="P12" s="20"/>
    </row>
    <row r="13" spans="1:17" ht="15.6" x14ac:dyDescent="0.25">
      <c r="A13" s="20" t="s">
        <v>49</v>
      </c>
      <c r="B13" s="20" t="s">
        <v>14</v>
      </c>
      <c r="C13" s="20">
        <f>IF(COUNTIF('Quarterly Information'!B$47:B$96,B13)&gt;=1,"",ROW())</f>
        <v>13</v>
      </c>
      <c r="D13" s="20">
        <f>IF(COUNTIF('Shipment and Sales'!B$30:B$49,B13)&gt;=1,"",ROW())</f>
        <v>13</v>
      </c>
      <c r="E13" s="20">
        <f>IF(COUNTIF('Shipment and Sales'!B$59:B$76,B13)&gt;=1,"",ROW())</f>
        <v>13</v>
      </c>
      <c r="F13" s="20">
        <f>IF(COUNTIF('End-of-Year Reporting'!B$28:B$45,B13)&gt;=1,"",ROW())</f>
        <v>13</v>
      </c>
      <c r="G13" s="20" t="str">
        <f t="shared" si="0"/>
        <v>HFC-227ea</v>
      </c>
      <c r="H13" s="20" t="str">
        <f t="shared" si="1"/>
        <v>HFC-227ea</v>
      </c>
      <c r="I13" s="20" t="str">
        <f t="shared" si="2"/>
        <v>HFC-227ea</v>
      </c>
      <c r="J13" s="20" t="str">
        <f t="shared" si="3"/>
        <v>HFC-227ea</v>
      </c>
      <c r="K13" s="55">
        <v>3220</v>
      </c>
      <c r="L13" s="22" t="s">
        <v>62</v>
      </c>
      <c r="N13" s="20" t="s">
        <v>32</v>
      </c>
      <c r="O13" s="20"/>
      <c r="P13" s="20"/>
    </row>
    <row r="14" spans="1:17" ht="15.6" x14ac:dyDescent="0.25">
      <c r="A14" s="20" t="s">
        <v>50</v>
      </c>
      <c r="B14" s="20" t="s">
        <v>15</v>
      </c>
      <c r="C14" s="20">
        <f>IF(COUNTIF('Quarterly Information'!B$47:B$96,B14)&gt;=1,"",ROW())</f>
        <v>14</v>
      </c>
      <c r="D14" s="20">
        <f>IF(COUNTIF('Shipment and Sales'!B$30:B$49,B14)&gt;=1,"",ROW())</f>
        <v>14</v>
      </c>
      <c r="E14" s="20">
        <f>IF(COUNTIF('Shipment and Sales'!B$59:B$76,B14)&gt;=1,"",ROW())</f>
        <v>14</v>
      </c>
      <c r="F14" s="20">
        <f>IF(COUNTIF('End-of-Year Reporting'!B$28:B$45,B14)&gt;=1,"",ROW())</f>
        <v>14</v>
      </c>
      <c r="G14" s="20" t="str">
        <f t="shared" si="0"/>
        <v>HFC-236cb</v>
      </c>
      <c r="H14" s="20" t="str">
        <f t="shared" si="1"/>
        <v>HFC-236cb</v>
      </c>
      <c r="I14" s="20" t="str">
        <f t="shared" si="2"/>
        <v>HFC-236cb</v>
      </c>
      <c r="J14" s="20" t="str">
        <f t="shared" si="3"/>
        <v>HFC-236cb</v>
      </c>
      <c r="K14" s="55">
        <v>1340</v>
      </c>
      <c r="L14" s="20" t="s">
        <v>68</v>
      </c>
    </row>
    <row r="15" spans="1:17" ht="15.6" x14ac:dyDescent="0.25">
      <c r="A15" s="20" t="s">
        <v>51</v>
      </c>
      <c r="B15" s="20" t="s">
        <v>16</v>
      </c>
      <c r="C15" s="20">
        <f>IF(COUNTIF('Quarterly Information'!B$47:B$96,B15)&gt;=1,"",ROW())</f>
        <v>15</v>
      </c>
      <c r="D15" s="20">
        <f>IF(COUNTIF('Shipment and Sales'!B$30:B$49,B15)&gt;=1,"",ROW())</f>
        <v>15</v>
      </c>
      <c r="E15" s="20">
        <f>IF(COUNTIF('Shipment and Sales'!B$59:B$76,B15)&gt;=1,"",ROW())</f>
        <v>15</v>
      </c>
      <c r="F15" s="20">
        <f>IF(COUNTIF('End-of-Year Reporting'!B$28:B$45,B15)&gt;=1,"",ROW())</f>
        <v>15</v>
      </c>
      <c r="G15" s="20" t="str">
        <f t="shared" si="0"/>
        <v>HFC-236ea</v>
      </c>
      <c r="H15" s="20" t="str">
        <f t="shared" si="1"/>
        <v>HFC-236ea</v>
      </c>
      <c r="I15" s="20" t="str">
        <f t="shared" si="2"/>
        <v>HFC-236ea</v>
      </c>
      <c r="J15" s="20" t="str">
        <f t="shared" si="3"/>
        <v>HFC-236ea</v>
      </c>
      <c r="K15" s="55">
        <v>1370</v>
      </c>
      <c r="L15" s="20" t="s">
        <v>69</v>
      </c>
    </row>
    <row r="16" spans="1:17" ht="15.6" x14ac:dyDescent="0.25">
      <c r="A16" s="20" t="s">
        <v>52</v>
      </c>
      <c r="B16" s="20" t="s">
        <v>17</v>
      </c>
      <c r="C16" s="20">
        <f>IF(COUNTIF('Quarterly Information'!B$47:B$96,B16)&gt;=1,"",ROW())</f>
        <v>16</v>
      </c>
      <c r="D16" s="20">
        <f>IF(COUNTIF('Shipment and Sales'!B$30:B$49,B16)&gt;=1,"",ROW())</f>
        <v>16</v>
      </c>
      <c r="E16" s="20">
        <f>IF(COUNTIF('Shipment and Sales'!B$59:B$76,B16)&gt;=1,"",ROW())</f>
        <v>16</v>
      </c>
      <c r="F16" s="20">
        <f>IF(COUNTIF('End-of-Year Reporting'!B$28:B$45,B16)&gt;=1,"",ROW())</f>
        <v>16</v>
      </c>
      <c r="G16" s="20" t="str">
        <f t="shared" si="0"/>
        <v>HFC-236fa</v>
      </c>
      <c r="H16" s="20" t="str">
        <f t="shared" si="1"/>
        <v>HFC-236fa</v>
      </c>
      <c r="I16" s="20" t="str">
        <f t="shared" si="2"/>
        <v>HFC-236fa</v>
      </c>
      <c r="J16" s="20" t="str">
        <f t="shared" si="3"/>
        <v>HFC-236fa</v>
      </c>
      <c r="K16" s="55">
        <v>9810</v>
      </c>
      <c r="L16" s="20" t="s">
        <v>70</v>
      </c>
    </row>
    <row r="17" spans="1:12" ht="15.6" x14ac:dyDescent="0.25">
      <c r="A17" s="20" t="s">
        <v>53</v>
      </c>
      <c r="B17" s="20" t="s">
        <v>18</v>
      </c>
      <c r="C17" s="20">
        <f>IF(COUNTIF('Quarterly Information'!B$47:B$96,B17)&gt;=1,"",ROW())</f>
        <v>17</v>
      </c>
      <c r="D17" s="20">
        <f>IF(COUNTIF('Shipment and Sales'!B$30:B$49,B17)&gt;=1,"",ROW())</f>
        <v>17</v>
      </c>
      <c r="E17" s="20">
        <f>IF(COUNTIF('Shipment and Sales'!B$59:B$76,B17)&gt;=1,"",ROW())</f>
        <v>17</v>
      </c>
      <c r="F17" s="20">
        <f>IF(COUNTIF('End-of-Year Reporting'!B$28:B$45,B17)&gt;=1,"",ROW())</f>
        <v>17</v>
      </c>
      <c r="G17" s="20" t="str">
        <f t="shared" si="0"/>
        <v>HFC-245ca</v>
      </c>
      <c r="H17" s="20" t="str">
        <f t="shared" si="1"/>
        <v>HFC-245ca</v>
      </c>
      <c r="I17" s="20" t="str">
        <f t="shared" si="2"/>
        <v>HFC-245ca</v>
      </c>
      <c r="J17" s="20" t="str">
        <f t="shared" si="3"/>
        <v>HFC-245ca</v>
      </c>
      <c r="K17" s="55">
        <v>693</v>
      </c>
      <c r="L17" s="20" t="s">
        <v>71</v>
      </c>
    </row>
    <row r="18" spans="1:12" ht="15.6" x14ac:dyDescent="0.25">
      <c r="A18" s="20" t="s">
        <v>52</v>
      </c>
      <c r="B18" s="20" t="s">
        <v>19</v>
      </c>
      <c r="C18" s="20">
        <f>IF(COUNTIF('Quarterly Information'!B$47:B$96,B18)&gt;=1,"",ROW())</f>
        <v>18</v>
      </c>
      <c r="D18" s="20">
        <f>IF(COUNTIF('Shipment and Sales'!B$30:B$49,B18)&gt;=1,"",ROW())</f>
        <v>18</v>
      </c>
      <c r="E18" s="20">
        <f>IF(COUNTIF('Shipment and Sales'!B$59:B$76,B18)&gt;=1,"",ROW())</f>
        <v>18</v>
      </c>
      <c r="F18" s="20">
        <f>IF(COUNTIF('End-of-Year Reporting'!B$28:B$45,B18)&gt;=1,"",ROW())</f>
        <v>18</v>
      </c>
      <c r="G18" s="20" t="str">
        <f t="shared" si="0"/>
        <v>HFC-245fa</v>
      </c>
      <c r="H18" s="20" t="str">
        <f t="shared" si="1"/>
        <v>HFC-245fa</v>
      </c>
      <c r="I18" s="20" t="str">
        <f t="shared" si="2"/>
        <v>HFC-245fa</v>
      </c>
      <c r="J18" s="20" t="str">
        <f t="shared" si="3"/>
        <v>HFC-245fa</v>
      </c>
      <c r="K18" s="55">
        <v>1030</v>
      </c>
      <c r="L18" s="22" t="s">
        <v>63</v>
      </c>
    </row>
    <row r="19" spans="1:12" ht="15.6" x14ac:dyDescent="0.25">
      <c r="A19" s="20" t="s">
        <v>54</v>
      </c>
      <c r="B19" s="20" t="s">
        <v>20</v>
      </c>
      <c r="C19" s="20">
        <f>IF(COUNTIF('Quarterly Information'!B$47:B$96,B19)&gt;=1,"",ROW())</f>
        <v>19</v>
      </c>
      <c r="D19" s="20">
        <f>IF(COUNTIF('Shipment and Sales'!B$30:B$49,B19)&gt;=1,"",ROW())</f>
        <v>19</v>
      </c>
      <c r="E19" s="20">
        <f>IF(COUNTIF('Shipment and Sales'!B$59:B$76,B19)&gt;=1,"",ROW())</f>
        <v>19</v>
      </c>
      <c r="F19" s="20">
        <f>IF(COUNTIF('End-of-Year Reporting'!B$28:B$45,B19)&gt;=1,"",ROW())</f>
        <v>19</v>
      </c>
      <c r="G19" s="20" t="str">
        <f t="shared" si="0"/>
        <v>HFC-365mfc</v>
      </c>
      <c r="H19" s="20" t="str">
        <f t="shared" si="1"/>
        <v>HFC-365mfc</v>
      </c>
      <c r="I19" s="20" t="str">
        <f t="shared" si="2"/>
        <v>HFC-365mfc</v>
      </c>
      <c r="J19" s="20" t="str">
        <f t="shared" si="3"/>
        <v>HFC-365mfc</v>
      </c>
      <c r="K19" s="55">
        <v>794</v>
      </c>
      <c r="L19" s="20" t="s">
        <v>72</v>
      </c>
    </row>
    <row r="21" spans="1:12" x14ac:dyDescent="0.25">
      <c r="A21" s="16" t="s">
        <v>95</v>
      </c>
      <c r="L21" s="18" t="s">
        <v>90</v>
      </c>
    </row>
    <row r="22" spans="1:12" x14ac:dyDescent="0.25">
      <c r="A22" s="20" t="s">
        <v>73</v>
      </c>
      <c r="L22" s="24" t="s">
        <v>80</v>
      </c>
    </row>
    <row r="23" spans="1:12" x14ac:dyDescent="0.25">
      <c r="A23" s="20" t="s">
        <v>74</v>
      </c>
      <c r="D23" s="25"/>
      <c r="E23" s="25"/>
      <c r="F23" s="25"/>
      <c r="H23" s="25"/>
      <c r="I23" s="25"/>
      <c r="J23" s="25"/>
      <c r="L23" s="22" t="s">
        <v>81</v>
      </c>
    </row>
    <row r="24" spans="1:12" x14ac:dyDescent="0.25">
      <c r="D24" s="26"/>
      <c r="E24" s="26"/>
      <c r="F24" s="26"/>
      <c r="H24" s="26"/>
      <c r="I24" s="26"/>
      <c r="J24" s="26"/>
      <c r="L24" s="21" t="s">
        <v>119</v>
      </c>
    </row>
    <row r="25" spans="1:12" x14ac:dyDescent="0.25">
      <c r="B25" s="26"/>
      <c r="C25" s="26"/>
      <c r="D25" s="26"/>
      <c r="E25" s="26"/>
      <c r="F25" s="26"/>
      <c r="G25" s="26"/>
      <c r="H25" s="26"/>
      <c r="I25" s="26"/>
      <c r="J25" s="26"/>
      <c r="K25" s="27"/>
    </row>
    <row r="26" spans="1:12" x14ac:dyDescent="0.25">
      <c r="B26" s="26"/>
      <c r="C26" s="26"/>
      <c r="D26" s="26"/>
      <c r="E26" s="26"/>
      <c r="F26" s="26"/>
      <c r="G26" s="26"/>
      <c r="H26" s="26"/>
      <c r="I26" s="26"/>
      <c r="J26" s="26"/>
      <c r="K26" s="27"/>
    </row>
    <row r="27" spans="1:12" x14ac:dyDescent="0.25">
      <c r="B27" s="26"/>
      <c r="C27" s="26"/>
      <c r="D27" s="26"/>
      <c r="E27" s="26"/>
      <c r="F27" s="26"/>
      <c r="G27" s="26"/>
      <c r="H27" s="26"/>
      <c r="I27" s="26"/>
      <c r="J27" s="26"/>
      <c r="K27" s="26"/>
    </row>
    <row r="28" spans="1:12" x14ac:dyDescent="0.25">
      <c r="B28" s="26"/>
      <c r="C28" s="26"/>
      <c r="D28" s="26"/>
      <c r="E28" s="26"/>
      <c r="F28" s="26"/>
      <c r="G28" s="26"/>
      <c r="H28" s="26"/>
      <c r="I28" s="26"/>
      <c r="J28" s="26"/>
      <c r="K28" s="27"/>
    </row>
    <row r="29" spans="1:12" x14ac:dyDescent="0.25">
      <c r="B29" s="26"/>
      <c r="C29" s="26"/>
      <c r="D29" s="26"/>
      <c r="E29" s="26"/>
      <c r="F29" s="26"/>
      <c r="G29" s="26"/>
      <c r="H29" s="26"/>
      <c r="I29" s="26"/>
      <c r="J29" s="26"/>
      <c r="K29" s="26"/>
    </row>
    <row r="30" spans="1:12" x14ac:dyDescent="0.25">
      <c r="B30" s="26"/>
      <c r="C30" s="26"/>
      <c r="D30" s="26"/>
      <c r="E30" s="26"/>
      <c r="F30" s="26"/>
      <c r="G30" s="26"/>
      <c r="H30" s="26"/>
      <c r="I30" s="26"/>
      <c r="J30" s="26"/>
      <c r="K30" s="27"/>
    </row>
    <row r="31" spans="1:12" x14ac:dyDescent="0.25">
      <c r="B31" s="26"/>
      <c r="C31" s="26"/>
      <c r="D31" s="26"/>
      <c r="E31" s="26"/>
      <c r="F31" s="26"/>
      <c r="G31" s="26"/>
      <c r="H31" s="26"/>
      <c r="I31" s="26"/>
      <c r="J31" s="26"/>
      <c r="K31" s="26"/>
    </row>
    <row r="32" spans="1:12" x14ac:dyDescent="0.25">
      <c r="B32" s="26"/>
      <c r="C32" s="26"/>
      <c r="D32" s="26"/>
      <c r="E32" s="26"/>
      <c r="F32" s="26"/>
      <c r="G32" s="26"/>
      <c r="H32" s="26"/>
      <c r="I32" s="26"/>
      <c r="J32" s="26"/>
      <c r="K32" s="27"/>
    </row>
    <row r="33" spans="2:11" x14ac:dyDescent="0.25">
      <c r="B33" s="26"/>
      <c r="C33" s="26"/>
      <c r="D33" s="26"/>
      <c r="E33" s="26"/>
      <c r="F33" s="26"/>
      <c r="G33" s="26"/>
      <c r="H33" s="26"/>
      <c r="I33" s="26"/>
      <c r="J33" s="26"/>
      <c r="K33" s="26"/>
    </row>
    <row r="34" spans="2:11" x14ac:dyDescent="0.25">
      <c r="B34" s="26"/>
      <c r="C34" s="26"/>
      <c r="D34" s="26"/>
      <c r="E34" s="26"/>
      <c r="F34" s="26"/>
      <c r="G34" s="26"/>
      <c r="H34" s="26"/>
      <c r="I34" s="26"/>
      <c r="J34" s="26"/>
      <c r="K34" s="27"/>
    </row>
    <row r="35" spans="2:11" x14ac:dyDescent="0.25">
      <c r="B35" s="26"/>
      <c r="C35" s="26"/>
      <c r="D35" s="26"/>
      <c r="E35" s="26"/>
      <c r="F35" s="26"/>
      <c r="G35" s="26"/>
      <c r="H35" s="26"/>
      <c r="I35" s="26"/>
      <c r="J35" s="26"/>
      <c r="K35" s="27"/>
    </row>
    <row r="36" spans="2:11" x14ac:dyDescent="0.25">
      <c r="B36" s="26"/>
      <c r="C36" s="26"/>
      <c r="D36" s="26"/>
      <c r="E36" s="26"/>
      <c r="F36" s="26"/>
      <c r="G36" s="26"/>
      <c r="H36" s="26"/>
      <c r="I36" s="26"/>
      <c r="J36" s="26"/>
      <c r="K36" s="26"/>
    </row>
    <row r="37" spans="2:11" x14ac:dyDescent="0.25">
      <c r="B37" s="26"/>
      <c r="C37" s="26"/>
      <c r="D37" s="26"/>
      <c r="E37" s="26"/>
      <c r="F37" s="26"/>
      <c r="G37" s="26"/>
      <c r="H37" s="26"/>
      <c r="I37" s="26"/>
      <c r="J37" s="26"/>
      <c r="K37" s="26"/>
    </row>
    <row r="38" spans="2:11" x14ac:dyDescent="0.25">
      <c r="B38" s="26"/>
      <c r="C38" s="26"/>
      <c r="D38" s="26"/>
      <c r="E38" s="26"/>
      <c r="F38" s="26"/>
      <c r="G38" s="26"/>
      <c r="H38" s="26"/>
      <c r="I38" s="26"/>
      <c r="J38" s="26"/>
      <c r="K38" s="26"/>
    </row>
    <row r="39" spans="2:11" x14ac:dyDescent="0.25">
      <c r="B39" s="26"/>
      <c r="C39" s="26"/>
      <c r="D39" s="26"/>
      <c r="E39" s="26"/>
      <c r="F39" s="26"/>
      <c r="G39" s="26"/>
      <c r="H39" s="26"/>
      <c r="I39" s="26"/>
      <c r="J39" s="26"/>
      <c r="K39" s="26"/>
    </row>
    <row r="40" spans="2:11" x14ac:dyDescent="0.25">
      <c r="B40" s="26"/>
      <c r="C40" s="26"/>
      <c r="D40" s="26"/>
      <c r="E40" s="26"/>
      <c r="F40" s="26"/>
      <c r="G40" s="26"/>
      <c r="H40" s="26"/>
      <c r="I40" s="26"/>
      <c r="J40" s="26"/>
      <c r="K40" s="27"/>
    </row>
    <row r="41" spans="2:11" x14ac:dyDescent="0.25">
      <c r="B41" s="26"/>
      <c r="C41" s="26"/>
      <c r="D41" s="26"/>
      <c r="E41" s="26"/>
      <c r="F41" s="26"/>
      <c r="G41" s="26"/>
      <c r="H41" s="26"/>
      <c r="I41" s="26"/>
      <c r="J41" s="26"/>
      <c r="K41" s="26"/>
    </row>
  </sheetData>
  <sheetProtection password="CA05" sheet="1" objects="1" scenarios="1"/>
  <pageMargins left="0.7" right="0.7" top="0.75" bottom="0.75" header="0.3" footer="0.3"/>
  <pageSetup scale="85"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2022-07-19T12:03:39+00:00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lcf76f155ced4ddcb4097134ff3c332f xmlns="20af4edb-1540-4aba-b7d0-294715a11a7a">
      <Terms xmlns="http://schemas.microsoft.com/office/infopath/2007/PartnerControls"/>
    </lcf76f155ced4ddcb4097134ff3c332f>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5" ma:contentTypeDescription="Create a new document." ma:contentTypeScope="" ma:versionID="dfcb032647f8b8e5710ba01a277cb31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56cecd99f9ed5132c271b06dbc393c49"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element ref="ns1:_ip_UnifiedCompliancePolicyProperties" minOccurs="0"/>
                <xsd:element ref="ns1:_ip_UnifiedCompliancePolicyUIActio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7" nillable="true" ma:displayName="Unified Compliance Policy Properties" ma:hidden="true" ma:internalName="_ip_UnifiedCompliancePolicyProperties">
      <xsd:simpleType>
        <xsd:restriction base="dms:Note"/>
      </xsd:simpleType>
    </xsd:element>
    <xsd:element name="_ip_UnifiedCompliancePolicyUIAction" ma:index="3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6CCFFA-4EDC-4F56-B2B4-28B39B955A58}">
  <ds:schemaRefs>
    <ds:schemaRef ds:uri="http://schemas.microsoft.com/sharepoint/v3/contenttype/forms"/>
  </ds:schemaRefs>
</ds:datastoreItem>
</file>

<file path=customXml/itemProps2.xml><?xml version="1.0" encoding="utf-8"?>
<ds:datastoreItem xmlns:ds="http://schemas.openxmlformats.org/officeDocument/2006/customXml" ds:itemID="{CDE734B9-43C2-45E5-A778-58DE03E108A4}">
  <ds:schemaRefs>
    <ds:schemaRef ds:uri="Microsoft.SharePoint.Taxonomy.ContentTypeSync"/>
  </ds:schemaRefs>
</ds:datastoreItem>
</file>

<file path=customXml/itemProps3.xml><?xml version="1.0" encoding="utf-8"?>
<ds:datastoreItem xmlns:ds="http://schemas.openxmlformats.org/officeDocument/2006/customXml" ds:itemID="{17452F7D-7720-4E41-BBCF-4C954D318210}">
  <ds:schemaRefs>
    <ds:schemaRef ds:uri="http://schemas.openxmlformats.org/package/2006/metadata/core-properties"/>
    <ds:schemaRef ds:uri="http://schemas.microsoft.com/office/2006/documentManagement/types"/>
    <ds:schemaRef ds:uri="http://schemas.microsoft.com/office/infopath/2007/PartnerControls"/>
    <ds:schemaRef ds:uri="506e8920-8709-453c-ac34-7beb15a2da9c"/>
    <ds:schemaRef ds:uri="http://purl.org/dc/elements/1.1/"/>
    <ds:schemaRef ds:uri="http://schemas.microsoft.com/office/2006/metadata/properties"/>
    <ds:schemaRef ds:uri="http://purl.org/dc/terms/"/>
    <ds:schemaRef ds:uri="b7fdcd74-2a7d-4d58-b4f7-f623844b553a"/>
    <ds:schemaRef ds:uri="http://www.w3.org/XML/1998/namespace"/>
    <ds:schemaRef ds:uri="http://purl.org/dc/dcmitype/"/>
    <ds:schemaRef ds:uri="http://schemas.microsoft.com/sharepoint/v3/fields"/>
    <ds:schemaRef ds:uri="http://schemas.microsoft.com/sharepoint/v3"/>
    <ds:schemaRef ds:uri="4ffa91fb-a0ff-4ac5-b2db-65c790d184a4"/>
    <ds:schemaRef ds:uri="http://schemas.microsoft.com/sharepoint.v3"/>
    <ds:schemaRef ds:uri="20af4edb-1540-4aba-b7d0-294715a11a7a"/>
  </ds:schemaRefs>
</ds:datastoreItem>
</file>

<file path=customXml/itemProps4.xml><?xml version="1.0" encoding="utf-8"?>
<ds:datastoreItem xmlns:ds="http://schemas.openxmlformats.org/officeDocument/2006/customXml" ds:itemID="{423A47A4-320A-4483-866D-E7CDA2F1CE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Quarterly Information</vt:lpstr>
      <vt:lpstr>Shipment and Sales</vt:lpstr>
      <vt:lpstr>Production Summary</vt:lpstr>
      <vt:lpstr>End-of-Year Reporting</vt:lpstr>
      <vt:lpstr>HFC-23 Emissions</vt:lpstr>
      <vt:lpstr>Lists</vt:lpstr>
      <vt:lpstr>CASRN</vt:lpstr>
      <vt:lpstr>Common_Name</vt:lpstr>
      <vt:lpstr>Month</vt:lpstr>
      <vt:lpstr>Option_1</vt:lpstr>
      <vt:lpstr>Purpose</vt:lpstr>
      <vt:lpstr>Quarter</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EPA</cp:lastModifiedBy>
  <dcterms:created xsi:type="dcterms:W3CDTF">2021-06-21T12:52:11Z</dcterms:created>
  <dcterms:modified xsi:type="dcterms:W3CDTF">2022-10-14T13:50:22Z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TaxKeyword">
    <vt:lpwstr/>
  </property>
  <property fmtid="{D5CDD505-2E9C-101B-9397-08002B2CF9AE}" pid="4" name="MediaServiceImageTags">
    <vt:lpwstr/>
  </property>
  <property fmtid="{D5CDD505-2E9C-101B-9397-08002B2CF9AE}" pid="5" name="e3f09c3df709400db2417a7161762d62">
    <vt:lpwstr/>
  </property>
  <property fmtid="{D5CDD505-2E9C-101B-9397-08002B2CF9AE}" pid="6" name="EPA_x0020_Subject">
    <vt:lpwstr/>
  </property>
  <property fmtid="{D5CDD505-2E9C-101B-9397-08002B2CF9AE}" pid="7" name="Document Type">
    <vt:lpwstr/>
  </property>
  <property fmtid="{D5CDD505-2E9C-101B-9397-08002B2CF9AE}" pid="8" name="EPA Subject">
    <vt:lpwstr/>
  </property>
</Properties>
</file>