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bookViews>
    <workbookView xWindow="-15" yWindow="4155" windowWidth="16410" windowHeight="4080" tabRatio="610"/>
  </bookViews>
  <sheets>
    <sheet name="TDC Instructions" sheetId="35" r:id="rId1"/>
    <sheet name="Unit Mix" sheetId="27" r:id="rId2"/>
    <sheet name="Select City &amp; State" sheetId="34" r:id="rId3"/>
    <sheet name="qryRPTCostBOTHIndexes_Crosstab" sheetId="53" state="hidden" r:id="rId4"/>
    <sheet name="TDC &amp; HCC Limit calculations" sheetId="33" r:id="rId5"/>
    <sheet name="Budget Instructions" sheetId="57" r:id="rId6"/>
    <sheet name="Construction Budget" sheetId="37" r:id="rId7"/>
    <sheet name="Perm Budget" sheetId="54" r:id="rId8"/>
    <sheet name="Fees &amp; ProRata" sheetId="55" r:id="rId9"/>
    <sheet name="Proforma Income" sheetId="56" r:id="rId10"/>
    <sheet name="ProForma Assumptions" sheetId="49" r:id="rId11"/>
    <sheet name="Pro Forma" sheetId="51" r:id="rId12"/>
    <sheet name="Draw Schedule" sheetId="52"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'[1]Const costs'!#REF!</definedName>
    <definedName name="\c">'[1]Const costs'!#REF!</definedName>
    <definedName name="\l">'[1]Const costs'!#REF!</definedName>
    <definedName name="\n">'[1]Const costs'!#REF!</definedName>
    <definedName name="\o">'[1]Const costs'!#REF!</definedName>
    <definedName name="\P">#REF!</definedName>
    <definedName name="\r">'[1]Const costs'!#REF!</definedName>
    <definedName name="\s">'[1]Const costs'!#REF!</definedName>
    <definedName name="\t">'[1]Const costs'!#REF!</definedName>
    <definedName name="\v">'[1]Const costs'!#REF!</definedName>
    <definedName name="_704B">#REF!</definedName>
    <definedName name="_704C">#REF!</definedName>
    <definedName name="_CPI2">#REF!</definedName>
    <definedName name="_dnp2">[2]Assumptions!#REF!</definedName>
    <definedName name="_dsc2">[2]Assumptions!#REF!</definedName>
    <definedName name="_dsc3">[2]Assumptions!#REF!</definedName>
    <definedName name="_Fill" hidden="1">'[1]Const costs'!#REF!</definedName>
    <definedName name="_xlnm._FilterDatabase" localSheetId="3" hidden="1">qryRPTCostBOTHIndexes_Crosstab!$B$1:$U$1517</definedName>
    <definedName name="_tdc2">[2]Assumptions!#REF!</definedName>
    <definedName name="_ti2">[2]Assumptions!#REF!</definedName>
    <definedName name="_vac3">[2]Assumptions!#REF!</definedName>
    <definedName name="AHP_Grant">[3]Financing!$B$143</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avainc">[2]Assumptions!#REF!</definedName>
    <definedName name="avainc2">[2]Assumptions!#REF!</definedName>
    <definedName name="BENEFITS2">#REF!</definedName>
    <definedName name="BENEFITS3">#REF!</definedName>
    <definedName name="BOND_FACE">[3]Financing!$B$147</definedName>
    <definedName name="conint">'[4]Devel. Bud'!#REF!</definedName>
    <definedName name="CONSTINTEREST">'[5]Devel. Bud'!#REF!</definedName>
    <definedName name="CPI">#REF!</definedName>
    <definedName name="debtrate">[6]Assumps!$G$7</definedName>
    <definedName name="DEDUCT">#REF!</definedName>
    <definedName name="DEP_">#REF!</definedName>
    <definedName name="DEP__">#REF!</definedName>
    <definedName name="DISCOUNT">#REF!</definedName>
    <definedName name="dnp">[2]Assumptions!#REF!</definedName>
    <definedName name="dnpast">[2]Assumptions!#REF!</definedName>
    <definedName name="dnpast2">[2]Assumptions!#REF!</definedName>
    <definedName name="dsc">[2]Assumptions!#REF!</definedName>
    <definedName name="duc">[2]Assumptions!#REF!</definedName>
    <definedName name="duchnc">[2]Assumptions!#REF!</definedName>
    <definedName name="ducho">[2]Assumptions!#REF!</definedName>
    <definedName name="duchodu">[2]Assumptions!#REF!</definedName>
    <definedName name="duchodu2">[2]Assumptions!#REF!</definedName>
    <definedName name="EQ">[3]Financing!$B$142</definedName>
    <definedName name="ERI">[5]Mort!#REF!</definedName>
    <definedName name="EXHIBIT_D___DEVELOPMENT_BUDGET">#REF!</definedName>
    <definedName name="EXP">#REF!</definedName>
    <definedName name="FACADE">#REF!</definedName>
    <definedName name="FINAN">[7]TOC:GEN!$J$1:$N$49</definedName>
    <definedName name="FLOW">#REF!</definedName>
    <definedName name="FUNDED">#REF!</definedName>
    <definedName name="GRR">'[5]Units &amp; Income'!#REF!</definedName>
    <definedName name="HDCDSC">[8]Income!$D$24</definedName>
    <definedName name="HDCFIRST">[5]Mort!$J$22</definedName>
    <definedName name="hncdu">[2]Assumptions!#REF!</definedName>
    <definedName name="hodu">[2]Assumptions!#REF!</definedName>
    <definedName name="hodu1">[2]Assumptions!#REF!</definedName>
    <definedName name="hodu2">[2]Assumptions!#REF!</definedName>
    <definedName name="hrdu1">[9]Assumptions!$B$15</definedName>
    <definedName name="I_A">#REF!</definedName>
    <definedName name="IOR">'[10]221d4Prelim'!$I$34</definedName>
    <definedName name="IRR">#REF!</definedName>
    <definedName name="LandSF">[11]Assumptions!#REF!</definedName>
    <definedName name="MINGAIN">#REF!</definedName>
    <definedName name="MINGAIN2">#REF!</definedName>
    <definedName name="MKT_ANALYSIS">[3]Financing!$B$177</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MTG">'[12]221(d)4 PLA'!#REF!</definedName>
    <definedName name="N">#REF!</definedName>
    <definedName name="NAME">#REF!</definedName>
    <definedName name="NOI">#REF!</definedName>
    <definedName name="O">#REF!</definedName>
    <definedName name="OtherPHdevFundsOverTDC">'[13]Maximum Grant Calculation'!#REF!</definedName>
    <definedName name="pami">[2]Assumptions!#REF!</definedName>
    <definedName name="pami2">[2]Assumptions!#REF!</definedName>
    <definedName name="PHA">'[14]original exhibit f'!$G$1</definedName>
    <definedName name="_xlnm.Print_Area" localSheetId="5">'Budget Instructions'!$A$1:$C$30</definedName>
    <definedName name="_xlnm.Print_Area" localSheetId="6">'Construction Budget'!$A$1:$J$114</definedName>
    <definedName name="_xlnm.Print_Area" localSheetId="12">'Draw Schedule'!$A$3:$AN$171</definedName>
    <definedName name="_xlnm.Print_Area" localSheetId="8">'Fees &amp; ProRata'!$A$1:$G$41</definedName>
    <definedName name="_xlnm.Print_Area" localSheetId="7">'Perm Budget'!$A$1:$J$113</definedName>
    <definedName name="_xlnm.Print_Area" localSheetId="11">'Pro Forma'!$A$1:$T$61</definedName>
    <definedName name="_xlnm.Print_Area" localSheetId="10">'ProForma Assumptions'!$A$2:$K$23</definedName>
    <definedName name="_xlnm.Print_Area" localSheetId="9">'Proforma Income'!$A$1:$K$31</definedName>
    <definedName name="_xlnm.Print_Area" localSheetId="2">'Select City &amp; State'!$A$1:$N$69</definedName>
    <definedName name="_xlnm.Print_Area" localSheetId="4">'TDC &amp; HCC Limit calculations'!$A$1:$L$94</definedName>
    <definedName name="_xlnm.Print_Area" localSheetId="0">'TDC Instructions'!$A$1:$Q$88</definedName>
    <definedName name="_xlnm.Print_Area" localSheetId="1">'Unit Mix'!$A$1:$R$70</definedName>
    <definedName name="_xlnm.Print_Titles" localSheetId="12">'Draw Schedule'!$B:$E,'Draw Schedule'!$3:$11</definedName>
    <definedName name="PRINT1">#REF!</definedName>
    <definedName name="PROFORMA">#REF!</definedName>
    <definedName name="QIRR">#REF!</definedName>
    <definedName name="Quick_and_Dirty">"NCF"</definedName>
    <definedName name="rate">[2]Assumptions!#REF!</definedName>
    <definedName name="rate2">[2]Assumptions!#REF!</definedName>
    <definedName name="REALLOC">#REF!</definedName>
    <definedName name="REALLOC2">#REF!</definedName>
    <definedName name="RENT">#REF!</definedName>
    <definedName name="RENT1">#REF!</definedName>
    <definedName name="RENTUP">#REF!</definedName>
    <definedName name="TAX_CREDIT">#REF!</definedName>
    <definedName name="TAX_CREDIT_3">#REF!</definedName>
    <definedName name="TAXPREF">#REF!</definedName>
    <definedName name="tcamort">[2]Assumptions!#REF!</definedName>
    <definedName name="tcamort2">[2]Assumptions!#REF!</definedName>
    <definedName name="tcamort3">[2]Assumptions!#REF!</definedName>
    <definedName name="tcrate">[2]Assumptions!#REF!</definedName>
    <definedName name="tcrate2">[2]Assumptions!#REF!</definedName>
    <definedName name="tcrate3">[2]Assumptions!#REF!</definedName>
    <definedName name="tcterm">[2]Assumptions!#REF!</definedName>
    <definedName name="tcterm2">[2]Assumptions!#REF!</definedName>
    <definedName name="tcterm3">[2]Assumptions!#REF!</definedName>
    <definedName name="TDC">#REF!</definedName>
    <definedName name="tdu">[2]Assumptions!#REF!</definedName>
    <definedName name="term">[2]Assumptions!#REF!</definedName>
    <definedName name="term2">[2]Assumptions!#REF!</definedName>
    <definedName name="ti">[2]Assumptions!#REF!</definedName>
    <definedName name="TotalProjectCost">TotalDevelopmentCost+TotalAcquisitionCost</definedName>
    <definedName name="TotalProjectCostB">TotalDevelopmentCost+TotalAcquisitionCost</definedName>
    <definedName name="TotalProjectCostC">TotalDevelopmentCost+TotalAcquisitionCost</definedName>
    <definedName name="TotalProjectCostD">TotalDevelopmentCost+TotalAcquisitionCost</definedName>
    <definedName name="TU">[15]Financing!$F$8</definedName>
    <definedName name="Units">[11]Assumptions!$I$12</definedName>
    <definedName name="units_lihtc">200</definedName>
    <definedName name="UTAMORT">#REF!</definedName>
    <definedName name="UTBENEFITS">#REF!</definedName>
    <definedName name="UTEQUITY">#REF!</definedName>
    <definedName name="UTLOSS">#REF!</definedName>
    <definedName name="UTMOIRR1">#REF!</definedName>
    <definedName name="UTQIRR">#REF!</definedName>
    <definedName name="UTRESERVES">#REF!</definedName>
    <definedName name="VAL">'[12]221(d)4 PLA'!#REF!</definedName>
    <definedName name="WORKCAP">#REF!</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45621" concurrentCalc="0"/>
  <pivotCaches>
    <pivotCache cacheId="1" r:id="rId29"/>
  </pivotCaches>
</workbook>
</file>

<file path=xl/calcChain.xml><?xml version="1.0" encoding="utf-8"?>
<calcChain xmlns="http://schemas.openxmlformats.org/spreadsheetml/2006/main">
  <c r="D39" i="51" l="1"/>
  <c r="E39" i="51"/>
  <c r="F39" i="51"/>
  <c r="G39" i="51"/>
  <c r="H39" i="51"/>
  <c r="I39" i="51"/>
  <c r="J39" i="51"/>
  <c r="K39" i="51"/>
  <c r="L39" i="51"/>
  <c r="M39" i="51"/>
  <c r="N39" i="51"/>
  <c r="O39" i="51"/>
  <c r="P39" i="51"/>
  <c r="Q39" i="51"/>
  <c r="R39" i="51"/>
  <c r="H80" i="33"/>
  <c r="I81" i="33"/>
  <c r="H6" i="56"/>
  <c r="H7" i="56"/>
  <c r="H8" i="56"/>
  <c r="F92" i="54"/>
  <c r="G92" i="54"/>
  <c r="E92" i="54"/>
  <c r="H91" i="54"/>
  <c r="H90" i="54"/>
  <c r="H89" i="54"/>
  <c r="H88" i="54"/>
  <c r="H87" i="54"/>
  <c r="H88" i="37"/>
  <c r="H89" i="37"/>
  <c r="H90" i="37"/>
  <c r="H91" i="37"/>
  <c r="H92" i="37"/>
  <c r="F93" i="37"/>
  <c r="G93" i="37"/>
  <c r="E93" i="37"/>
  <c r="G8" i="56"/>
  <c r="G7" i="56"/>
  <c r="G6" i="56"/>
  <c r="F109" i="37"/>
  <c r="G109" i="37"/>
  <c r="E109" i="37"/>
  <c r="E108" i="54"/>
  <c r="F108" i="54"/>
  <c r="G108" i="54"/>
  <c r="H107" i="54"/>
  <c r="H54" i="54"/>
  <c r="H53" i="54"/>
  <c r="H52" i="54"/>
  <c r="H51" i="54"/>
  <c r="H50" i="54"/>
  <c r="H49" i="54"/>
  <c r="H48" i="54"/>
  <c r="H47" i="54"/>
  <c r="H108" i="37"/>
  <c r="H46" i="37"/>
  <c r="H47" i="37"/>
  <c r="H48" i="37"/>
  <c r="H49" i="37"/>
  <c r="H50" i="37"/>
  <c r="H51" i="37"/>
  <c r="H52" i="37"/>
  <c r="H53" i="37"/>
  <c r="H54" i="37"/>
  <c r="H55" i="37"/>
  <c r="H56" i="37"/>
  <c r="H100" i="37"/>
  <c r="H83" i="54"/>
  <c r="C6" i="55"/>
  <c r="H42" i="54"/>
  <c r="H43" i="54"/>
  <c r="H44" i="54"/>
  <c r="H45" i="54"/>
  <c r="E29" i="33"/>
  <c r="F29" i="33"/>
  <c r="G29" i="33"/>
  <c r="H99" i="54"/>
  <c r="F10" i="55"/>
  <c r="F8" i="55"/>
  <c r="F7" i="55"/>
  <c r="F6" i="55"/>
  <c r="H55" i="54"/>
  <c r="H56" i="54"/>
  <c r="J30" i="56"/>
  <c r="D23" i="51"/>
  <c r="E23" i="51"/>
  <c r="F23" i="51"/>
  <c r="G23" i="51"/>
  <c r="H23" i="51"/>
  <c r="I23" i="51"/>
  <c r="J23" i="51"/>
  <c r="K23" i="51"/>
  <c r="L23" i="51"/>
  <c r="M23" i="51"/>
  <c r="N23" i="51"/>
  <c r="O23" i="51"/>
  <c r="P23" i="51"/>
  <c r="Q23" i="51"/>
  <c r="R23" i="51"/>
  <c r="G28" i="56"/>
  <c r="C28" i="56"/>
  <c r="C22" i="56"/>
  <c r="C16" i="56"/>
  <c r="C10" i="56"/>
  <c r="E31" i="51"/>
  <c r="F31" i="51"/>
  <c r="G31" i="51"/>
  <c r="H31" i="51"/>
  <c r="I31" i="51"/>
  <c r="J31" i="51"/>
  <c r="K31" i="51"/>
  <c r="L31" i="51"/>
  <c r="M31" i="51"/>
  <c r="N31" i="51"/>
  <c r="O31" i="51"/>
  <c r="P31" i="51"/>
  <c r="Q31" i="51"/>
  <c r="R31" i="51"/>
  <c r="E32" i="51"/>
  <c r="F32" i="51"/>
  <c r="G32" i="51"/>
  <c r="H32" i="51"/>
  <c r="I32" i="51"/>
  <c r="J32" i="51"/>
  <c r="K32" i="51"/>
  <c r="L32" i="51"/>
  <c r="M32" i="51"/>
  <c r="N32" i="51"/>
  <c r="O32" i="51"/>
  <c r="P32" i="51"/>
  <c r="Q32" i="51"/>
  <c r="R32" i="51"/>
  <c r="E33" i="51"/>
  <c r="F33" i="51"/>
  <c r="G33" i="51"/>
  <c r="H33" i="51"/>
  <c r="I33" i="51"/>
  <c r="J33" i="51"/>
  <c r="K33" i="51"/>
  <c r="L33" i="51"/>
  <c r="M33" i="51"/>
  <c r="N33" i="51"/>
  <c r="O33" i="51"/>
  <c r="P33" i="51"/>
  <c r="Q33" i="51"/>
  <c r="R33" i="51"/>
  <c r="E34" i="51"/>
  <c r="F34" i="51"/>
  <c r="G34" i="51"/>
  <c r="H34" i="51"/>
  <c r="I34" i="51"/>
  <c r="J34" i="51"/>
  <c r="K34" i="51"/>
  <c r="L34" i="51"/>
  <c r="M34" i="51"/>
  <c r="N34" i="51"/>
  <c r="O34" i="51"/>
  <c r="P34" i="51"/>
  <c r="Q34" i="51"/>
  <c r="R34" i="51"/>
  <c r="E35" i="51"/>
  <c r="F35" i="51"/>
  <c r="G35" i="51"/>
  <c r="H35" i="51"/>
  <c r="I35" i="51"/>
  <c r="J35" i="51"/>
  <c r="K35" i="51"/>
  <c r="L35" i="51"/>
  <c r="M35" i="51"/>
  <c r="N35" i="51"/>
  <c r="O35" i="51"/>
  <c r="P35" i="51"/>
  <c r="Q35" i="51"/>
  <c r="R35" i="51"/>
  <c r="E36" i="51"/>
  <c r="F36" i="51"/>
  <c r="G36" i="51"/>
  <c r="H36" i="51"/>
  <c r="I36" i="51"/>
  <c r="J36" i="51"/>
  <c r="K36" i="51"/>
  <c r="L36" i="51"/>
  <c r="M36" i="51"/>
  <c r="N36" i="51"/>
  <c r="O36" i="51"/>
  <c r="P36" i="51"/>
  <c r="Q36" i="51"/>
  <c r="R36" i="51"/>
  <c r="E37" i="51"/>
  <c r="F37" i="51"/>
  <c r="G37" i="51"/>
  <c r="H37" i="51"/>
  <c r="I37" i="51"/>
  <c r="J37" i="51"/>
  <c r="K37" i="51"/>
  <c r="L37" i="51"/>
  <c r="M37" i="51"/>
  <c r="N37" i="51"/>
  <c r="O37" i="51"/>
  <c r="P37" i="51"/>
  <c r="Q37" i="51"/>
  <c r="R37" i="51"/>
  <c r="E29" i="51"/>
  <c r="F29" i="51"/>
  <c r="G29" i="51"/>
  <c r="H29" i="51"/>
  <c r="I29" i="51"/>
  <c r="H15" i="56"/>
  <c r="I15" i="56"/>
  <c r="J15" i="56"/>
  <c r="I14" i="56"/>
  <c r="H14" i="56"/>
  <c r="I7" i="56"/>
  <c r="J7" i="56"/>
  <c r="I8" i="56"/>
  <c r="J8" i="56"/>
  <c r="G9" i="56"/>
  <c r="J9" i="56"/>
  <c r="H9" i="56"/>
  <c r="I9" i="56"/>
  <c r="I6" i="56"/>
  <c r="J6" i="56"/>
  <c r="G13" i="56"/>
  <c r="G14" i="56"/>
  <c r="G15" i="56"/>
  <c r="E9" i="51"/>
  <c r="F9" i="51"/>
  <c r="G9" i="51"/>
  <c r="H9" i="51"/>
  <c r="I9" i="51"/>
  <c r="J9" i="51"/>
  <c r="K9" i="51"/>
  <c r="L9" i="51"/>
  <c r="M9" i="51"/>
  <c r="N9" i="51"/>
  <c r="O9" i="51"/>
  <c r="P9" i="51"/>
  <c r="Q9" i="51"/>
  <c r="R9" i="51"/>
  <c r="H57" i="37"/>
  <c r="C7" i="33"/>
  <c r="G7" i="34"/>
  <c r="J29" i="51"/>
  <c r="I10" i="56"/>
  <c r="D20" i="51"/>
  <c r="E20" i="51"/>
  <c r="F20" i="51"/>
  <c r="G20" i="51"/>
  <c r="H20" i="51"/>
  <c r="I20" i="51"/>
  <c r="J20" i="51"/>
  <c r="K20" i="51"/>
  <c r="L20" i="51"/>
  <c r="M20" i="51"/>
  <c r="N20" i="51"/>
  <c r="O20" i="51"/>
  <c r="P20" i="51"/>
  <c r="Q20" i="51"/>
  <c r="R20" i="51"/>
  <c r="H10" i="56"/>
  <c r="I13" i="56"/>
  <c r="I12" i="56"/>
  <c r="H13" i="56"/>
  <c r="H12" i="56"/>
  <c r="J27" i="56"/>
  <c r="J26" i="56"/>
  <c r="J25" i="56"/>
  <c r="J24" i="56"/>
  <c r="J21" i="56"/>
  <c r="J20" i="56"/>
  <c r="J19" i="56"/>
  <c r="J18" i="56"/>
  <c r="D19" i="51"/>
  <c r="J10" i="56"/>
  <c r="K29" i="51"/>
  <c r="J13" i="56"/>
  <c r="J14" i="56"/>
  <c r="E19" i="51"/>
  <c r="J28" i="56"/>
  <c r="D11" i="51"/>
  <c r="E11" i="51"/>
  <c r="F11" i="51"/>
  <c r="G11" i="51"/>
  <c r="H16" i="56"/>
  <c r="D15" i="51"/>
  <c r="E15" i="51"/>
  <c r="F15" i="51"/>
  <c r="G15" i="51"/>
  <c r="H15" i="51"/>
  <c r="I15" i="51"/>
  <c r="J15" i="51"/>
  <c r="K15" i="51"/>
  <c r="L15" i="51"/>
  <c r="M15" i="51"/>
  <c r="N15" i="51"/>
  <c r="O15" i="51"/>
  <c r="P15" i="51"/>
  <c r="Q15" i="51"/>
  <c r="R15" i="51"/>
  <c r="I16" i="56"/>
  <c r="D16" i="51"/>
  <c r="J12" i="56"/>
  <c r="J22" i="56"/>
  <c r="D12" i="51"/>
  <c r="E12" i="51"/>
  <c r="G12" i="56"/>
  <c r="F19" i="51"/>
  <c r="E21" i="51"/>
  <c r="E16" i="51"/>
  <c r="D17" i="51"/>
  <c r="L29" i="51"/>
  <c r="J16" i="56"/>
  <c r="D13" i="51"/>
  <c r="H11" i="51"/>
  <c r="F12" i="51"/>
  <c r="E13" i="51"/>
  <c r="D21" i="51"/>
  <c r="G19" i="51"/>
  <c r="F21" i="51"/>
  <c r="E17" i="51"/>
  <c r="E22" i="51"/>
  <c r="E24" i="51"/>
  <c r="F16" i="51"/>
  <c r="M29" i="51"/>
  <c r="D22" i="51"/>
  <c r="G12" i="51"/>
  <c r="F13" i="51"/>
  <c r="I11" i="51"/>
  <c r="H19" i="51"/>
  <c r="G21" i="51"/>
  <c r="E25" i="51"/>
  <c r="E26" i="51"/>
  <c r="E30" i="51"/>
  <c r="G16" i="51"/>
  <c r="F17" i="51"/>
  <c r="F22" i="51"/>
  <c r="F24" i="51"/>
  <c r="F25" i="51"/>
  <c r="F26" i="51"/>
  <c r="N29" i="51"/>
  <c r="J11" i="51"/>
  <c r="H12" i="51"/>
  <c r="G13" i="51"/>
  <c r="I19" i="51"/>
  <c r="H21" i="51"/>
  <c r="F30" i="51"/>
  <c r="H16" i="51"/>
  <c r="G17" i="51"/>
  <c r="G22" i="51"/>
  <c r="G24" i="51"/>
  <c r="O29" i="51"/>
  <c r="I12" i="51"/>
  <c r="H13" i="51"/>
  <c r="K11" i="51"/>
  <c r="F9" i="55"/>
  <c r="H106" i="54"/>
  <c r="H105" i="54"/>
  <c r="H104" i="54"/>
  <c r="H103" i="54"/>
  <c r="H102" i="54"/>
  <c r="H101" i="54"/>
  <c r="H100" i="54"/>
  <c r="H98" i="54"/>
  <c r="H86" i="54"/>
  <c r="H85" i="54"/>
  <c r="H84" i="54"/>
  <c r="H82" i="54"/>
  <c r="C14" i="55"/>
  <c r="H81" i="54"/>
  <c r="C13" i="55"/>
  <c r="H80" i="54"/>
  <c r="C12" i="55"/>
  <c r="H79" i="54"/>
  <c r="C11" i="55"/>
  <c r="H78" i="54"/>
  <c r="H77" i="54"/>
  <c r="C15" i="55"/>
  <c r="H76" i="54"/>
  <c r="C10" i="55"/>
  <c r="H75" i="54"/>
  <c r="H74" i="54"/>
  <c r="H73" i="54"/>
  <c r="H72" i="54"/>
  <c r="H71" i="54"/>
  <c r="H70" i="54"/>
  <c r="H69" i="54"/>
  <c r="H68" i="54"/>
  <c r="H67" i="54"/>
  <c r="H66" i="54"/>
  <c r="H65" i="54"/>
  <c r="H64" i="54"/>
  <c r="H63" i="54"/>
  <c r="H62" i="54"/>
  <c r="H61" i="54"/>
  <c r="H92" i="54"/>
  <c r="G58" i="54"/>
  <c r="F58" i="54"/>
  <c r="E58" i="54"/>
  <c r="H57" i="54"/>
  <c r="H46" i="54"/>
  <c r="H41" i="54"/>
  <c r="H40" i="54"/>
  <c r="G34" i="54"/>
  <c r="F34" i="54"/>
  <c r="E34" i="54"/>
  <c r="H33" i="54"/>
  <c r="H32" i="54"/>
  <c r="H31" i="54"/>
  <c r="H30" i="54"/>
  <c r="H29" i="54"/>
  <c r="H28" i="54"/>
  <c r="G25" i="54"/>
  <c r="F25" i="54"/>
  <c r="E25" i="54"/>
  <c r="H24" i="54"/>
  <c r="H23" i="54"/>
  <c r="H22" i="54"/>
  <c r="H21" i="54"/>
  <c r="H20" i="54"/>
  <c r="H19" i="54"/>
  <c r="H18" i="54"/>
  <c r="H17" i="54"/>
  <c r="H16" i="54"/>
  <c r="H15" i="54"/>
  <c r="H14" i="54"/>
  <c r="H13" i="54"/>
  <c r="H12" i="54"/>
  <c r="D8" i="54"/>
  <c r="D7" i="54"/>
  <c r="D6" i="54"/>
  <c r="D5" i="54"/>
  <c r="H107" i="37"/>
  <c r="H106" i="37"/>
  <c r="H105" i="37"/>
  <c r="H104" i="37"/>
  <c r="H103" i="37"/>
  <c r="H102" i="37"/>
  <c r="H101" i="37"/>
  <c r="H25" i="37"/>
  <c r="H24" i="37"/>
  <c r="H23" i="37"/>
  <c r="H22" i="37"/>
  <c r="H21" i="37"/>
  <c r="H20" i="37"/>
  <c r="H19" i="37"/>
  <c r="H18" i="37"/>
  <c r="H17" i="37"/>
  <c r="H16" i="37"/>
  <c r="H15" i="37"/>
  <c r="H14" i="37"/>
  <c r="H13" i="37"/>
  <c r="H34" i="37"/>
  <c r="H33" i="37"/>
  <c r="H32" i="37"/>
  <c r="H31" i="37"/>
  <c r="H30" i="37"/>
  <c r="H58" i="37"/>
  <c r="H45" i="37"/>
  <c r="H44" i="37"/>
  <c r="H43" i="37"/>
  <c r="H42" i="37"/>
  <c r="H87" i="37"/>
  <c r="H86" i="37"/>
  <c r="H85" i="37"/>
  <c r="H84" i="37"/>
  <c r="H83" i="37"/>
  <c r="H82" i="37"/>
  <c r="H81" i="37"/>
  <c r="H80" i="37"/>
  <c r="H79" i="37"/>
  <c r="H78" i="37"/>
  <c r="H77" i="37"/>
  <c r="H76" i="37"/>
  <c r="H75" i="37"/>
  <c r="H74" i="37"/>
  <c r="H73" i="37"/>
  <c r="H72" i="37"/>
  <c r="H71" i="37"/>
  <c r="H70" i="37"/>
  <c r="H69" i="37"/>
  <c r="H68" i="37"/>
  <c r="H67" i="37"/>
  <c r="H66" i="37"/>
  <c r="H65" i="37"/>
  <c r="H64" i="37"/>
  <c r="H63" i="37"/>
  <c r="H62" i="37"/>
  <c r="C5" i="33"/>
  <c r="H93" i="37"/>
  <c r="C7" i="55"/>
  <c r="C8" i="55"/>
  <c r="H108" i="54"/>
  <c r="J19" i="51"/>
  <c r="I21" i="51"/>
  <c r="C33" i="55"/>
  <c r="E36" i="54"/>
  <c r="C32" i="55"/>
  <c r="C16" i="55"/>
  <c r="G25" i="51"/>
  <c r="G26" i="51"/>
  <c r="G30" i="51"/>
  <c r="I16" i="51"/>
  <c r="H17" i="51"/>
  <c r="H22" i="51"/>
  <c r="H24" i="51"/>
  <c r="H25" i="51"/>
  <c r="H26" i="51"/>
  <c r="P29" i="51"/>
  <c r="L11" i="51"/>
  <c r="J12" i="51"/>
  <c r="I13" i="51"/>
  <c r="G36" i="54"/>
  <c r="H25" i="54"/>
  <c r="H34" i="54"/>
  <c r="H58" i="54"/>
  <c r="F4" i="55"/>
  <c r="F11" i="55"/>
  <c r="F94" i="54"/>
  <c r="F111" i="54"/>
  <c r="F36" i="54"/>
  <c r="E94" i="54"/>
  <c r="E111" i="54"/>
  <c r="G94" i="54"/>
  <c r="G111" i="54"/>
  <c r="G26" i="37"/>
  <c r="F26" i="37"/>
  <c r="E26" i="37"/>
  <c r="F15" i="55"/>
  <c r="F16" i="55"/>
  <c r="F14" i="55"/>
  <c r="F13" i="55"/>
  <c r="K19" i="51"/>
  <c r="J21" i="51"/>
  <c r="C34" i="55"/>
  <c r="D32" i="55"/>
  <c r="H30" i="51"/>
  <c r="J16" i="51"/>
  <c r="I17" i="51"/>
  <c r="I22" i="51"/>
  <c r="I24" i="51"/>
  <c r="I25" i="51"/>
  <c r="I26" i="51"/>
  <c r="Q29" i="51"/>
  <c r="K12" i="51"/>
  <c r="J13" i="51"/>
  <c r="M11" i="51"/>
  <c r="H36" i="54"/>
  <c r="H94" i="54"/>
  <c r="I30" i="51"/>
  <c r="L19" i="51"/>
  <c r="K21" i="51"/>
  <c r="D33" i="55"/>
  <c r="D34" i="55"/>
  <c r="C38" i="55"/>
  <c r="H111" i="54"/>
  <c r="C4" i="55"/>
  <c r="C18" i="55"/>
  <c r="K16" i="51"/>
  <c r="J17" i="51"/>
  <c r="J22" i="51"/>
  <c r="J24" i="51"/>
  <c r="J25" i="51"/>
  <c r="J26" i="51"/>
  <c r="R29" i="51"/>
  <c r="N11" i="51"/>
  <c r="L12" i="51"/>
  <c r="K13" i="51"/>
  <c r="R48" i="51"/>
  <c r="Q48" i="51"/>
  <c r="P48" i="51"/>
  <c r="O48" i="51"/>
  <c r="N48" i="51"/>
  <c r="M48" i="51"/>
  <c r="L48" i="51"/>
  <c r="K48" i="51"/>
  <c r="J48" i="51"/>
  <c r="I48" i="51"/>
  <c r="H48" i="51"/>
  <c r="G48" i="51"/>
  <c r="F48" i="51"/>
  <c r="E48" i="51"/>
  <c r="J30" i="51"/>
  <c r="M19" i="51"/>
  <c r="L21" i="51"/>
  <c r="C22" i="55"/>
  <c r="C21" i="55"/>
  <c r="C20" i="55"/>
  <c r="L16" i="51"/>
  <c r="K17" i="51"/>
  <c r="K22" i="51"/>
  <c r="K24" i="51"/>
  <c r="K25" i="51"/>
  <c r="K26" i="51"/>
  <c r="M12" i="51"/>
  <c r="L13" i="51"/>
  <c r="O11" i="51"/>
  <c r="G59" i="37"/>
  <c r="G95" i="37"/>
  <c r="F59" i="37"/>
  <c r="F95" i="37"/>
  <c r="E59" i="37"/>
  <c r="G8" i="33"/>
  <c r="K30" i="51"/>
  <c r="N19" i="51"/>
  <c r="M21" i="51"/>
  <c r="M16" i="51"/>
  <c r="L17" i="51"/>
  <c r="L22" i="51"/>
  <c r="L24" i="51"/>
  <c r="L25" i="51"/>
  <c r="L26" i="51"/>
  <c r="L30" i="51"/>
  <c r="P11" i="51"/>
  <c r="N12" i="51"/>
  <c r="M13" i="51"/>
  <c r="E95" i="37"/>
  <c r="C4" i="52"/>
  <c r="C5" i="52"/>
  <c r="C6" i="52"/>
  <c r="C3" i="52"/>
  <c r="D4" i="51"/>
  <c r="D5" i="51"/>
  <c r="D6" i="51"/>
  <c r="D3" i="51"/>
  <c r="D48" i="51"/>
  <c r="H99" i="37"/>
  <c r="H109" i="37"/>
  <c r="H41" i="37"/>
  <c r="D7" i="37"/>
  <c r="D8" i="37"/>
  <c r="D5" i="37"/>
  <c r="D6" i="37"/>
  <c r="O19" i="51"/>
  <c r="N21" i="51"/>
  <c r="M17" i="51"/>
  <c r="M22" i="51"/>
  <c r="M24" i="51"/>
  <c r="M25" i="51"/>
  <c r="M26" i="51"/>
  <c r="M30" i="51"/>
  <c r="N16" i="51"/>
  <c r="O12" i="51"/>
  <c r="N13" i="51"/>
  <c r="Q11" i="51"/>
  <c r="H59" i="37"/>
  <c r="H95" i="37"/>
  <c r="I77" i="33"/>
  <c r="I50" i="27"/>
  <c r="H50" i="27"/>
  <c r="N50" i="27"/>
  <c r="O50" i="27"/>
  <c r="J50" i="27"/>
  <c r="P50" i="27"/>
  <c r="F50" i="27"/>
  <c r="E50" i="27"/>
  <c r="K50" i="27"/>
  <c r="L50" i="27"/>
  <c r="G50" i="27"/>
  <c r="M50" i="27"/>
  <c r="H12" i="37"/>
  <c r="F35" i="37"/>
  <c r="F112" i="37"/>
  <c r="G35" i="37"/>
  <c r="G112" i="37"/>
  <c r="H29" i="37"/>
  <c r="E35" i="37"/>
  <c r="E112" i="37"/>
  <c r="P19" i="51"/>
  <c r="O21" i="51"/>
  <c r="S50" i="27"/>
  <c r="P57" i="27"/>
  <c r="C28" i="55"/>
  <c r="O16" i="51"/>
  <c r="N17" i="51"/>
  <c r="N22" i="51"/>
  <c r="N24" i="51"/>
  <c r="N25" i="51"/>
  <c r="N26" i="51"/>
  <c r="N30" i="51"/>
  <c r="R11" i="51"/>
  <c r="P12" i="51"/>
  <c r="O13" i="51"/>
  <c r="H112" i="37"/>
  <c r="H26" i="37"/>
  <c r="D24" i="51"/>
  <c r="D25" i="51"/>
  <c r="E37" i="37"/>
  <c r="G56" i="27"/>
  <c r="P56" i="27"/>
  <c r="C27" i="55"/>
  <c r="D65" i="27"/>
  <c r="H35" i="37"/>
  <c r="F37" i="37"/>
  <c r="G37" i="37"/>
  <c r="G57" i="27"/>
  <c r="D66" i="27"/>
  <c r="G55" i="27"/>
  <c r="J57" i="27"/>
  <c r="Q19" i="51"/>
  <c r="P21" i="51"/>
  <c r="H17" i="49"/>
  <c r="H12" i="49"/>
  <c r="C29" i="55"/>
  <c r="D27" i="55"/>
  <c r="P58" i="27"/>
  <c r="P16" i="51"/>
  <c r="O17" i="51"/>
  <c r="O22" i="51"/>
  <c r="O24" i="51"/>
  <c r="O25" i="51"/>
  <c r="O26" i="51"/>
  <c r="O30" i="51"/>
  <c r="Q12" i="51"/>
  <c r="P13" i="51"/>
  <c r="D26" i="51"/>
  <c r="D30" i="51"/>
  <c r="H37" i="37"/>
  <c r="J58" i="27"/>
  <c r="G58" i="27"/>
  <c r="R19" i="51"/>
  <c r="R21" i="51"/>
  <c r="Q21" i="51"/>
  <c r="C37" i="55"/>
  <c r="D28" i="55"/>
  <c r="Q16" i="51"/>
  <c r="P17" i="51"/>
  <c r="P22" i="51"/>
  <c r="P24" i="51"/>
  <c r="P25" i="51"/>
  <c r="P26" i="51"/>
  <c r="P30" i="51"/>
  <c r="R12" i="51"/>
  <c r="R13" i="51"/>
  <c r="Q13" i="51"/>
  <c r="D29" i="55"/>
  <c r="D42" i="51"/>
  <c r="D43" i="51"/>
  <c r="D49" i="51"/>
  <c r="R16" i="51"/>
  <c r="R17" i="51"/>
  <c r="R22" i="51"/>
  <c r="R24" i="51"/>
  <c r="R25" i="51"/>
  <c r="R26" i="51"/>
  <c r="Q17" i="51"/>
  <c r="Q22" i="51"/>
  <c r="Q24" i="51"/>
  <c r="Q25" i="51"/>
  <c r="D53" i="51"/>
  <c r="D59" i="51"/>
  <c r="E42" i="51"/>
  <c r="E43" i="51"/>
  <c r="Q26" i="51"/>
  <c r="Q30" i="51"/>
  <c r="R30" i="51"/>
  <c r="F42" i="51"/>
  <c r="F43" i="51"/>
  <c r="E49" i="51"/>
  <c r="E53" i="51"/>
  <c r="E59" i="51"/>
  <c r="F49" i="51"/>
  <c r="F53" i="51"/>
  <c r="F59" i="51"/>
  <c r="G42" i="51"/>
  <c r="G43" i="51"/>
  <c r="G49" i="51"/>
  <c r="G53" i="51"/>
  <c r="G59" i="51"/>
  <c r="H42" i="51"/>
  <c r="H43" i="51"/>
  <c r="I42" i="51"/>
  <c r="I43" i="51"/>
  <c r="H49" i="51"/>
  <c r="H53" i="51"/>
  <c r="H59" i="51"/>
  <c r="I49" i="51"/>
  <c r="I53" i="51"/>
  <c r="I59" i="51"/>
  <c r="J42" i="51"/>
  <c r="J43" i="51"/>
  <c r="K42" i="51"/>
  <c r="K43" i="51"/>
  <c r="J49" i="51"/>
  <c r="J53" i="51"/>
  <c r="J59" i="51"/>
  <c r="K49" i="51"/>
  <c r="K53" i="51"/>
  <c r="K59" i="51"/>
  <c r="L42" i="51"/>
  <c r="L43" i="51"/>
  <c r="M42" i="51"/>
  <c r="M43" i="51"/>
  <c r="L49" i="51"/>
  <c r="L53" i="51"/>
  <c r="L59" i="51"/>
  <c r="N42" i="51"/>
  <c r="N43" i="51"/>
  <c r="M49" i="51"/>
  <c r="M53" i="51"/>
  <c r="M59" i="51"/>
  <c r="O42" i="51"/>
  <c r="O43" i="51"/>
  <c r="N49" i="51"/>
  <c r="N53" i="51"/>
  <c r="N59" i="51"/>
  <c r="I89" i="33"/>
  <c r="I88" i="33"/>
  <c r="C88" i="33"/>
  <c r="H74" i="33"/>
  <c r="I71" i="33"/>
  <c r="I51" i="33"/>
  <c r="H45" i="33"/>
  <c r="J45" i="33"/>
  <c r="H75" i="33"/>
  <c r="J39" i="33"/>
  <c r="H39" i="33"/>
  <c r="G39" i="33"/>
  <c r="F39" i="33"/>
  <c r="E39" i="33"/>
  <c r="J38" i="33"/>
  <c r="H38" i="33"/>
  <c r="G38" i="33"/>
  <c r="F38" i="33"/>
  <c r="E38" i="33"/>
  <c r="J37" i="33"/>
  <c r="H37" i="33"/>
  <c r="G37" i="33"/>
  <c r="F37" i="33"/>
  <c r="E37" i="33"/>
  <c r="J36" i="33"/>
  <c r="H36" i="33"/>
  <c r="G36" i="33"/>
  <c r="F36" i="33"/>
  <c r="E36" i="33"/>
  <c r="J35" i="33"/>
  <c r="H35" i="33"/>
  <c r="G35" i="33"/>
  <c r="F35" i="33"/>
  <c r="E35" i="33"/>
  <c r="J34" i="33"/>
  <c r="H34" i="33"/>
  <c r="G34" i="33"/>
  <c r="F34" i="33"/>
  <c r="E34" i="33"/>
  <c r="J33" i="33"/>
  <c r="H33" i="33"/>
  <c r="G33" i="33"/>
  <c r="F33" i="33"/>
  <c r="E33" i="33"/>
  <c r="C33" i="33"/>
  <c r="J32" i="33"/>
  <c r="H32" i="33"/>
  <c r="G32" i="33"/>
  <c r="F32" i="33"/>
  <c r="E32" i="33"/>
  <c r="J31" i="33"/>
  <c r="H31" i="33"/>
  <c r="G31" i="33"/>
  <c r="F31" i="33"/>
  <c r="E31" i="33"/>
  <c r="J30" i="33"/>
  <c r="H30" i="33"/>
  <c r="G30" i="33"/>
  <c r="F30" i="33"/>
  <c r="E30" i="33"/>
  <c r="J29" i="33"/>
  <c r="H29" i="33"/>
  <c r="J28" i="33"/>
  <c r="H28" i="33"/>
  <c r="G28" i="33"/>
  <c r="F28" i="33"/>
  <c r="E28" i="33"/>
  <c r="J27" i="33"/>
  <c r="H27" i="33"/>
  <c r="G27" i="33"/>
  <c r="F27" i="33"/>
  <c r="E27" i="33"/>
  <c r="J26" i="33"/>
  <c r="H26" i="33"/>
  <c r="G26" i="33"/>
  <c r="F26" i="33"/>
  <c r="E26" i="33"/>
  <c r="C26" i="33"/>
  <c r="J25" i="33"/>
  <c r="H25" i="33"/>
  <c r="G25" i="33"/>
  <c r="F25" i="33"/>
  <c r="E25" i="33"/>
  <c r="J24" i="33"/>
  <c r="H24" i="33"/>
  <c r="G24" i="33"/>
  <c r="F24" i="33"/>
  <c r="E24" i="33"/>
  <c r="J23" i="33"/>
  <c r="H23" i="33"/>
  <c r="G23" i="33"/>
  <c r="F23" i="33"/>
  <c r="E23" i="33"/>
  <c r="J22" i="33"/>
  <c r="H22" i="33"/>
  <c r="G22" i="33"/>
  <c r="F22" i="33"/>
  <c r="E22" i="33"/>
  <c r="J21" i="33"/>
  <c r="H21" i="33"/>
  <c r="G21" i="33"/>
  <c r="F21" i="33"/>
  <c r="E21" i="33"/>
  <c r="J20" i="33"/>
  <c r="H20" i="33"/>
  <c r="G20" i="33"/>
  <c r="F20" i="33"/>
  <c r="E20" i="33"/>
  <c r="J19" i="33"/>
  <c r="H19" i="33"/>
  <c r="G19" i="33"/>
  <c r="F19" i="33"/>
  <c r="E19" i="33"/>
  <c r="C19" i="33"/>
  <c r="J18" i="33"/>
  <c r="H18" i="33"/>
  <c r="G18" i="33"/>
  <c r="F18" i="33"/>
  <c r="E18" i="33"/>
  <c r="J17" i="33"/>
  <c r="H17" i="33"/>
  <c r="G17" i="33"/>
  <c r="F17" i="33"/>
  <c r="E17" i="33"/>
  <c r="J16" i="33"/>
  <c r="H16" i="33"/>
  <c r="G16" i="33"/>
  <c r="F16" i="33"/>
  <c r="E16" i="33"/>
  <c r="J15" i="33"/>
  <c r="H15" i="33"/>
  <c r="G15" i="33"/>
  <c r="F15" i="33"/>
  <c r="E15" i="33"/>
  <c r="J14" i="33"/>
  <c r="H14" i="33"/>
  <c r="G14" i="33"/>
  <c r="F14" i="33"/>
  <c r="E14" i="33"/>
  <c r="J13" i="33"/>
  <c r="H13" i="33"/>
  <c r="G13" i="33"/>
  <c r="F13" i="33"/>
  <c r="E13" i="33"/>
  <c r="J12" i="33"/>
  <c r="H12" i="33"/>
  <c r="G12" i="33"/>
  <c r="F12" i="33"/>
  <c r="E12" i="33"/>
  <c r="C12" i="33"/>
  <c r="I38" i="33"/>
  <c r="K34" i="33"/>
  <c r="H76" i="33"/>
  <c r="I82" i="33"/>
  <c r="G40" i="33"/>
  <c r="P42" i="51"/>
  <c r="P43" i="51"/>
  <c r="O49" i="51"/>
  <c r="O53" i="51"/>
  <c r="O59" i="51"/>
  <c r="I90" i="33"/>
  <c r="K36" i="33"/>
  <c r="K19" i="33"/>
  <c r="K24" i="33"/>
  <c r="I32" i="33"/>
  <c r="I35" i="33"/>
  <c r="K14" i="33"/>
  <c r="I15" i="33"/>
  <c r="I29" i="33"/>
  <c r="K31" i="33"/>
  <c r="K29" i="33"/>
  <c r="K17" i="33"/>
  <c r="I33" i="33"/>
  <c r="I26" i="33"/>
  <c r="I30" i="33"/>
  <c r="I36" i="33"/>
  <c r="I20" i="33"/>
  <c r="I24" i="33"/>
  <c r="K32" i="33"/>
  <c r="I18" i="33"/>
  <c r="K13" i="33"/>
  <c r="K71" i="33"/>
  <c r="J72" i="33"/>
  <c r="I16" i="33"/>
  <c r="I22" i="33"/>
  <c r="I19" i="33"/>
  <c r="I23" i="33"/>
  <c r="K15" i="33"/>
  <c r="I39" i="33"/>
  <c r="I28" i="33"/>
  <c r="K30" i="33"/>
  <c r="I31" i="33"/>
  <c r="I37" i="33"/>
  <c r="K38" i="33"/>
  <c r="K22" i="33"/>
  <c r="K21" i="33"/>
  <c r="K20" i="33"/>
  <c r="F40" i="33"/>
  <c r="E40" i="33"/>
  <c r="I14" i="33"/>
  <c r="K16" i="33"/>
  <c r="I21" i="33"/>
  <c r="K26" i="33"/>
  <c r="K33" i="33"/>
  <c r="K25" i="33"/>
  <c r="K27" i="33"/>
  <c r="I34" i="33"/>
  <c r="K35" i="33"/>
  <c r="K12" i="33"/>
  <c r="I12" i="33"/>
  <c r="I13" i="33"/>
  <c r="I17" i="33"/>
  <c r="K18" i="33"/>
  <c r="K23" i="33"/>
  <c r="I25" i="33"/>
  <c r="I27" i="33"/>
  <c r="K28" i="33"/>
  <c r="K37" i="33"/>
  <c r="K39" i="33"/>
  <c r="Q42" i="51"/>
  <c r="Q43" i="51"/>
  <c r="R42" i="51"/>
  <c r="R43" i="51"/>
  <c r="P49" i="51"/>
  <c r="P53" i="51"/>
  <c r="P59" i="51"/>
  <c r="I40" i="33"/>
  <c r="I92" i="33"/>
  <c r="K40" i="33"/>
  <c r="R49" i="51"/>
  <c r="R53" i="51"/>
  <c r="R59" i="51"/>
  <c r="Q49" i="51"/>
  <c r="Q53" i="51"/>
  <c r="Q59" i="51"/>
  <c r="I84" i="33"/>
  <c r="J91" i="33"/>
  <c r="J83" i="33"/>
</calcChain>
</file>

<file path=xl/comments1.xml><?xml version="1.0" encoding="utf-8"?>
<comments xmlns="http://schemas.openxmlformats.org/spreadsheetml/2006/main">
  <authors>
    <author>Brian</author>
    <author>D&amp;B</author>
  </authors>
  <commentList>
    <comment ref="O26" authorId="0">
      <text>
        <r>
          <rPr>
            <b/>
            <sz val="8"/>
            <color indexed="81"/>
            <rFont val="Tahoma"/>
            <family val="2"/>
          </rPr>
          <t>50% complete retainage to 5%</t>
        </r>
        <r>
          <rPr>
            <sz val="8"/>
            <color indexed="81"/>
            <rFont val="Tahoma"/>
            <family val="2"/>
          </rPr>
          <t xml:space="preserve">
</t>
        </r>
      </text>
    </comment>
    <comment ref="Y36" authorId="1">
      <text>
        <r>
          <rPr>
            <b/>
            <sz val="9"/>
            <color indexed="81"/>
            <rFont val="Tahoma"/>
            <family val="2"/>
          </rPr>
          <t>Capitalized interest sized based on bank requirements</t>
        </r>
        <r>
          <rPr>
            <sz val="9"/>
            <color indexed="81"/>
            <rFont val="Tahoma"/>
            <family val="2"/>
          </rPr>
          <t xml:space="preserve">
</t>
        </r>
      </text>
    </comment>
  </commentList>
</comments>
</file>

<file path=xl/sharedStrings.xml><?xml version="1.0" encoding="utf-8"?>
<sst xmlns="http://schemas.openxmlformats.org/spreadsheetml/2006/main" count="9030" uniqueCount="1154">
  <si>
    <r>
      <t xml:space="preserve">&gt; Enter the total number of replacement units to be built back on the original public housing site(s) in </t>
    </r>
    <r>
      <rPr>
        <u/>
        <sz val="10"/>
        <rFont val="Arial"/>
        <family val="2"/>
      </rPr>
      <t>all phases</t>
    </r>
    <r>
      <rPr>
        <sz val="10"/>
        <rFont val="Arial"/>
        <family val="2"/>
      </rPr>
      <t xml:space="preserve"> of the project.</t>
    </r>
  </si>
  <si>
    <r>
      <t>&gt; Enter any Extraordinary Site Cost in the cell provided. This may be some or all of the funds entered in BLI 1450 (</t>
    </r>
    <r>
      <rPr>
        <b/>
        <sz val="10"/>
        <rFont val="Arial"/>
        <family val="2"/>
      </rPr>
      <t>Step 8</t>
    </r>
    <r>
      <rPr>
        <sz val="10"/>
        <rFont val="Arial"/>
        <family val="2"/>
      </rPr>
      <t>).</t>
    </r>
  </si>
  <si>
    <t xml:space="preserve">•  All worksheets are pre-formatted for printing.  To print the current worksheet or all worksheets, select "Print…" from the "File" menu.  </t>
  </si>
  <si>
    <r>
      <t xml:space="preserve">-  BLI 1440:  </t>
    </r>
    <r>
      <rPr>
        <u/>
        <sz val="10"/>
        <rFont val="Arial"/>
        <family val="2"/>
      </rPr>
      <t>Site Acquisition</t>
    </r>
    <r>
      <rPr>
        <sz val="10"/>
        <rFont val="Arial"/>
        <family val="2"/>
      </rPr>
      <t xml:space="preserve"> costs are all expenses of acquiring</t>
    </r>
    <r>
      <rPr>
        <sz val="10"/>
        <rFont val="Arial"/>
        <family val="2"/>
      </rPr>
      <t xml:space="preserve"> sites (</t>
    </r>
    <r>
      <rPr>
        <u/>
        <sz val="10"/>
        <rFont val="Arial"/>
        <family val="2"/>
      </rPr>
      <t>only sites that do not include structures to be retained for housing</t>
    </r>
    <r>
      <rPr>
        <sz val="10"/>
        <rFont val="Arial"/>
        <family val="2"/>
      </rPr>
      <t>).</t>
    </r>
  </si>
  <si>
    <r>
      <t>Disclaimer:</t>
    </r>
    <r>
      <rPr>
        <sz val="10"/>
        <rFont val="Arial"/>
        <family val="2"/>
      </rPr>
      <t xml:space="preserve">  This workbook does not replace applicable statutes, regulations, notices or other HUD guidance.  Use of this form is not required by HUD.  
</t>
    </r>
  </si>
  <si>
    <r>
      <t xml:space="preserve">-  BLI 1450:  </t>
    </r>
    <r>
      <rPr>
        <u/>
        <sz val="10"/>
        <rFont val="Arial"/>
        <family val="2"/>
      </rPr>
      <t>Site Improvement</t>
    </r>
    <r>
      <rPr>
        <sz val="10"/>
        <rFont val="Arial"/>
        <family val="2"/>
      </rPr>
      <t xml:space="preserve"> includes streets and public improvements, and site improvements other than on-site utilities &amp; finish landscaping.</t>
    </r>
  </si>
  <si>
    <t xml:space="preserve"> New
 Construction</t>
  </si>
  <si>
    <t>-  Public Housing Operating Fund assistance provided under section 9 of the 1937 Housing Act that is used for development.</t>
  </si>
  <si>
    <t>•  Dwelling Structure costs must be categorized as Rehabilitation, New Construction, or Acquisition:</t>
  </si>
  <si>
    <t>Total Uses of Public Housing Capital Assistance</t>
  </si>
  <si>
    <t>Site Improvement (streets, site improvements and public improvements)</t>
  </si>
  <si>
    <t>Instructions: TDC &amp; HCC Limit Calculation Worksheets</t>
  </si>
  <si>
    <t>Borrowed Funds to be Repaid with Public Housing Capital Assistance</t>
  </si>
  <si>
    <t>Total Sources of Public Housing Capital Assistance</t>
  </si>
  <si>
    <t>Management Improvements, PHA</t>
  </si>
  <si>
    <t>Administration, PHA</t>
  </si>
  <si>
    <t>(PH Capital Assistance only)</t>
  </si>
  <si>
    <t xml:space="preserve"> (PH Capital Assistance only)</t>
  </si>
  <si>
    <t xml:space="preserve"> as Percentage of TDC Limit</t>
  </si>
  <si>
    <t>as Percentage of HCC Limit</t>
  </si>
  <si>
    <t>Detached</t>
  </si>
  <si>
    <t>Row House</t>
  </si>
  <si>
    <t>Walk-Up</t>
  </si>
  <si>
    <t>Elevator</t>
  </si>
  <si>
    <t>Structure Type</t>
  </si>
  <si>
    <t>Semi-
Detached</t>
  </si>
  <si>
    <t xml:space="preserve">Totals: </t>
  </si>
  <si>
    <t xml:space="preserve">Total Units: </t>
  </si>
  <si>
    <t>HCC Limits</t>
  </si>
  <si>
    <t>TDC Limits</t>
  </si>
  <si>
    <t>(</t>
  </si>
  <si>
    <t>)</t>
  </si>
  <si>
    <t>Nondwelling Structures (community facilities, social service space, etc.)</t>
  </si>
  <si>
    <t>Nondwelling Equipment (e.g., vehicles)</t>
  </si>
  <si>
    <t>Sources</t>
  </si>
  <si>
    <t>= Uses</t>
  </si>
  <si>
    <t xml:space="preserve">  ----&gt; Difference:</t>
  </si>
  <si>
    <t>Total Development Cost</t>
  </si>
  <si>
    <t>Housing Construction Cost</t>
  </si>
  <si>
    <t>Total Housing Construction Cost</t>
  </si>
  <si>
    <t>City</t>
  </si>
  <si>
    <t>StateName</t>
  </si>
  <si>
    <t>Type</t>
  </si>
  <si>
    <t>Data</t>
  </si>
  <si>
    <t>Total</t>
  </si>
  <si>
    <t>(There is no need to print this worksheet)</t>
  </si>
  <si>
    <t>Walkup</t>
  </si>
  <si>
    <t xml:space="preserve">Acquisition Units: </t>
  </si>
  <si>
    <t>Row
House</t>
  </si>
  <si>
    <t xml:space="preserve">Rehab (of existing PH) Units: </t>
  </si>
  <si>
    <t xml:space="preserve">New Construction Units: </t>
  </si>
  <si>
    <t>Visitability Features:</t>
  </si>
  <si>
    <t xml:space="preserve"> Structure
 Type</t>
  </si>
  <si>
    <t xml:space="preserve"> Number of
 Bedrooms</t>
  </si>
  <si>
    <r>
      <t xml:space="preserve"> Rehab</t>
    </r>
    <r>
      <rPr>
        <sz val="10"/>
        <rFont val="Arial"/>
        <family val="2"/>
      </rPr>
      <t xml:space="preserve">
 of Existing 
 Public Housing</t>
    </r>
  </si>
  <si>
    <r>
      <t xml:space="preserve"> Acquisition</t>
    </r>
    <r>
      <rPr>
        <sz val="10"/>
        <rFont val="Arial"/>
        <family val="2"/>
      </rPr>
      <t xml:space="preserve"> 
 with or without 
 Rehabilitation</t>
    </r>
  </si>
  <si>
    <t xml:space="preserve">
Phase Totals</t>
  </si>
  <si>
    <t xml:space="preserve"> BRs</t>
  </si>
  <si>
    <t>Unit Summary</t>
  </si>
  <si>
    <t xml:space="preserve"> Rehab
 of Existing 
 Pub Hsg</t>
  </si>
  <si>
    <t xml:space="preserve"> New 
 Const</t>
  </si>
  <si>
    <t xml:space="preserve"> Acq 
 with or w/o 
 Rehab</t>
  </si>
  <si>
    <t>(± $5 rounding allowance)</t>
  </si>
  <si>
    <t>Community &amp; Supportive Services ("CSS" -- for HOPE VI projects only)</t>
  </si>
  <si>
    <t>TDC Limit Analysis:</t>
  </si>
  <si>
    <t>HCC Limit Analysis:</t>
  </si>
  <si>
    <t>Public Housing Capital Assistance for Housing Construction Costs</t>
  </si>
  <si>
    <t xml:space="preserve"> New
 Const.</t>
  </si>
  <si>
    <t xml:space="preserve">PH Rental, + HO w/PHCA (subject to TDC limit): </t>
  </si>
  <si>
    <t xml:space="preserve">Non-PH Rental, + HO w/o PHCA (no TDC limit): </t>
  </si>
  <si>
    <t>Non-Public Housing 
(not on ACC, no PHCA)</t>
  </si>
  <si>
    <t>-  Detached:  A structure that consists of a single living unit surrounded by permanent open space on all sides.</t>
  </si>
  <si>
    <t>-  Semi-detached:  A structure containing two living units separated by a common vertical wall.</t>
  </si>
  <si>
    <t>-  Elevator:  Any structure of four or more stories above ground in which an elevator is provided.</t>
  </si>
  <si>
    <t>-  Row House:  A structure containing three or more living units separated only by vertical walls.</t>
  </si>
  <si>
    <t>-  Walk-up:  A multi-level low-rise structure containing two or more living units, in which any units are separated by any common ceiling/floor.</t>
  </si>
  <si>
    <t>-  Public housing Capital Fund and Public Housing Development assistance provided under sections 9 and 5 of the 1937 Housing Act; and</t>
  </si>
  <si>
    <t xml:space="preserve">&gt; Include: Public Housing Capital Assistance used for development, and borrowed funds secured by repayment with Public Housing Capital Assistance.  
</t>
  </si>
  <si>
    <t>&gt; Do not include: sources other than Public Housing Capital Assistance (e.g., HOME and CDBG), or any non-HUD funding sources.</t>
  </si>
  <si>
    <r>
      <t xml:space="preserve">-  BLI 1460:  "Dwelling Structures, </t>
    </r>
    <r>
      <rPr>
        <u/>
        <sz val="10"/>
        <rFont val="Arial"/>
        <family val="2"/>
      </rPr>
      <t>Rehabilitation</t>
    </r>
    <r>
      <rPr>
        <sz val="10"/>
        <rFont val="Arial"/>
        <family val="2"/>
      </rPr>
      <t>" includes only those "hard" (construction) costs of rehabilitating existing public housing units.</t>
    </r>
  </si>
  <si>
    <r>
      <t xml:space="preserve">-  BLI 1460:  "Dwelling Structures, </t>
    </r>
    <r>
      <rPr>
        <u/>
        <sz val="10"/>
        <rFont val="Arial"/>
        <family val="2"/>
      </rPr>
      <t>New Construction</t>
    </r>
    <r>
      <rPr>
        <sz val="10"/>
        <rFont val="Arial"/>
        <family val="2"/>
      </rPr>
      <t>" includes only hard costs for the building, utilities from the street and finish landscaping.</t>
    </r>
  </si>
  <si>
    <r>
      <t xml:space="preserve">-  BLI 1460:  "Dwelling Structures, </t>
    </r>
    <r>
      <rPr>
        <u/>
        <sz val="10"/>
        <rFont val="Arial"/>
        <family val="2"/>
      </rPr>
      <t>Acquisition</t>
    </r>
    <r>
      <rPr>
        <sz val="10"/>
        <rFont val="Arial"/>
        <family val="2"/>
      </rPr>
      <t>" includes all acquisition costs for existing housing units, including the site and associated rehab.</t>
    </r>
  </si>
  <si>
    <t>Total Development Cost (TDC) Limit and Housing Construction Cost (HCC) Limit Calculations</t>
  </si>
  <si>
    <t>•  The HCC limit is applicable only to New Construction units (not applicable to Rehabilitation of existing public housing, or to Acquisition units).</t>
  </si>
  <si>
    <r>
      <t xml:space="preserve">&gt; Enter the number of public housing units to be demolished (or eliminated by conversion) for </t>
    </r>
    <r>
      <rPr>
        <u/>
        <sz val="10"/>
        <rFont val="Arial"/>
        <family val="2"/>
      </rPr>
      <t>all phases</t>
    </r>
    <r>
      <rPr>
        <sz val="10"/>
        <rFont val="Arial"/>
        <family val="2"/>
      </rPr>
      <t xml:space="preserve"> of the project.</t>
    </r>
  </si>
  <si>
    <r>
      <t xml:space="preserve">Total Sources </t>
    </r>
    <r>
      <rPr>
        <b/>
        <sz val="10"/>
        <color indexed="8"/>
        <rFont val="Arial"/>
        <family val="2"/>
      </rPr>
      <t>(Step 7)</t>
    </r>
    <r>
      <rPr>
        <sz val="10"/>
        <color indexed="8"/>
        <rFont val="Arial"/>
        <family val="2"/>
      </rPr>
      <t xml:space="preserve"> must </t>
    </r>
  </si>
  <si>
    <r>
      <t xml:space="preserve">equal Total Uses </t>
    </r>
    <r>
      <rPr>
        <b/>
        <sz val="10"/>
        <color indexed="8"/>
        <rFont val="Arial"/>
        <family val="2"/>
      </rPr>
      <t>(Step 8)</t>
    </r>
  </si>
  <si>
    <t>&gt; Navigate to the worksheet titled "Select City &amp; State".</t>
  </si>
  <si>
    <t xml:space="preserve">&gt; Make the appropriate selections from the menu lists provided there. </t>
  </si>
  <si>
    <t xml:space="preserve">Tips: </t>
  </si>
  <si>
    <t xml:space="preserve">  </t>
  </si>
  <si>
    <t xml:space="preserve"> </t>
  </si>
  <si>
    <t>&gt; Navigate to the worksheet titled "Unit Mix".</t>
  </si>
  <si>
    <r>
      <t xml:space="preserve">Print these Instructions for easy reference, then begin at </t>
    </r>
    <r>
      <rPr>
        <b/>
        <sz val="10"/>
        <color indexed="10"/>
        <rFont val="Arial"/>
        <family val="2"/>
      </rPr>
      <t>Step 1</t>
    </r>
    <r>
      <rPr>
        <sz val="10"/>
        <color indexed="10"/>
        <rFont val="Arial"/>
        <family val="2"/>
      </rPr>
      <t>.</t>
    </r>
  </si>
  <si>
    <t>•  Rent-to-Own units are to be counted initially as Rental Units.</t>
  </si>
  <si>
    <r>
      <t xml:space="preserve">•  Possible development methods are </t>
    </r>
    <r>
      <rPr>
        <u/>
        <sz val="10"/>
        <rFont val="Arial"/>
        <family val="2"/>
      </rPr>
      <t>Rehabilitation</t>
    </r>
    <r>
      <rPr>
        <sz val="10"/>
        <rFont val="Arial"/>
        <family val="2"/>
      </rPr>
      <t xml:space="preserve"> (of existing public housing only), </t>
    </r>
    <r>
      <rPr>
        <u/>
        <sz val="10"/>
        <rFont val="Arial"/>
        <family val="2"/>
      </rPr>
      <t>New Construction</t>
    </r>
    <r>
      <rPr>
        <sz val="10"/>
        <rFont val="Arial"/>
        <family val="2"/>
      </rPr>
      <t xml:space="preserve">, or </t>
    </r>
    <r>
      <rPr>
        <u/>
        <sz val="10"/>
        <rFont val="Arial"/>
        <family val="2"/>
      </rPr>
      <t>Acquisition</t>
    </r>
    <r>
      <rPr>
        <sz val="10"/>
        <rFont val="Arial"/>
        <family val="2"/>
      </rPr>
      <t xml:space="preserve"> (with or without rehab).</t>
    </r>
  </si>
  <si>
    <t xml:space="preserve">&gt; Select the appropriate column(s) for the proposed units based on tenure type (Rental or Homeownership, PH or Non-PH), and the development method.  </t>
  </si>
  <si>
    <t xml:space="preserve">&gt; Enter the number of units proposed, by Structure Type, in the appropriate row based on the Number of Bedrooms. </t>
  </si>
  <si>
    <t>•  The TDC limit for Modernization of existing public housing is 90% of the published TDC limit for a given structure and unit type.</t>
  </si>
  <si>
    <t>Unit Mix and Accessibility Summary, Post-Revitalization</t>
  </si>
  <si>
    <t>% of units:</t>
  </si>
  <si>
    <t>&gt; Review the results of the TDC and HCC limit calculations, and print the worksheet.</t>
  </si>
  <si>
    <t xml:space="preserve">•  The TDC and HCC limit analysis results are shown on the lower right of the "TDC &amp; HCC Limit calculations" worksheet.  </t>
  </si>
  <si>
    <t>HUD Bdgt</t>
  </si>
  <si>
    <t>Line Item</t>
  </si>
  <si>
    <t>Builder's Profit</t>
  </si>
  <si>
    <t>Title &amp; Recording Fees</t>
  </si>
  <si>
    <t>Step 3. Unit Mix (Note: enter info on the "Unit Mix" worksheet)</t>
  </si>
  <si>
    <t>Excluded Demolition and Abatement Cost Calculation</t>
  </si>
  <si>
    <t>Dwelling Equipment, New Const (if not already included in 1460)</t>
  </si>
  <si>
    <t>(Minus) Total of "Extraordianry Site Costs" and CSS (excluded from TDC limit)</t>
  </si>
  <si>
    <r>
      <t xml:space="preserve"> Rehab</t>
    </r>
    <r>
      <rPr>
        <sz val="9"/>
        <rFont val="Arial"/>
        <family val="2"/>
      </rPr>
      <t xml:space="preserve">
 of Existing 
 Pub. Hsg.</t>
    </r>
  </si>
  <si>
    <r>
      <t xml:space="preserve"> Acq.</t>
    </r>
    <r>
      <rPr>
        <sz val="9"/>
        <rFont val="Arial"/>
        <family val="2"/>
      </rPr>
      <t xml:space="preserve"> 
 with or w/o 
 Rehab</t>
    </r>
  </si>
  <si>
    <r>
      <t xml:space="preserve">(new const. only)
</t>
    </r>
    <r>
      <rPr>
        <b/>
        <sz val="9"/>
        <rFont val="Arial"/>
        <family val="2"/>
      </rPr>
      <t>Per Unit</t>
    </r>
  </si>
  <si>
    <r>
      <t>(new const. only)</t>
    </r>
    <r>
      <rPr>
        <b/>
        <sz val="9"/>
        <rFont val="Arial"/>
        <family val="2"/>
      </rPr>
      <t xml:space="preserve">
Phase Totals</t>
    </r>
  </si>
  <si>
    <r>
      <t>Per Unit</t>
    </r>
    <r>
      <rPr>
        <sz val="9"/>
        <rFont val="Arial"/>
        <family val="2"/>
      </rPr>
      <t xml:space="preserve"> </t>
    </r>
  </si>
  <si>
    <t>Fees and Costs (planning, prog mgmt, insurance, initial oper deficit, etc.)</t>
  </si>
  <si>
    <r>
      <t xml:space="preserve">Dwelling Equip, </t>
    </r>
    <r>
      <rPr>
        <b/>
        <sz val="10"/>
        <color indexed="10"/>
        <rFont val="Arial"/>
        <family val="2"/>
      </rPr>
      <t>Rehab or Acq.</t>
    </r>
    <r>
      <rPr>
        <sz val="10"/>
        <color indexed="10"/>
        <rFont val="Arial"/>
        <family val="2"/>
      </rPr>
      <t xml:space="preserve"> Units (for existing PH and Acq. units)</t>
    </r>
  </si>
  <si>
    <t>Relocation (moving expenses, &amp; PHA cost of full-time relo staff)</t>
  </si>
  <si>
    <r>
      <t xml:space="preserve">Dwelling Equip, </t>
    </r>
    <r>
      <rPr>
        <b/>
        <sz val="10"/>
        <color indexed="10"/>
        <rFont val="Arial"/>
        <family val="2"/>
      </rPr>
      <t>New Const</t>
    </r>
    <r>
      <rPr>
        <sz val="10"/>
        <color indexed="10"/>
        <rFont val="Arial"/>
        <family val="2"/>
      </rPr>
      <t xml:space="preserve"> (for new construction units only)</t>
    </r>
  </si>
  <si>
    <r>
      <t xml:space="preserve">Dwelling Structures, </t>
    </r>
    <r>
      <rPr>
        <b/>
        <sz val="10"/>
        <color indexed="10"/>
        <rFont val="Arial"/>
        <family val="2"/>
      </rPr>
      <t xml:space="preserve">Acquisition </t>
    </r>
    <r>
      <rPr>
        <sz val="10"/>
        <color indexed="10"/>
        <rFont val="Arial"/>
        <family val="2"/>
      </rPr>
      <t>(acq. of existing units, + rehab cost)</t>
    </r>
  </si>
  <si>
    <r>
      <t xml:space="preserve">Dwelling Structures, </t>
    </r>
    <r>
      <rPr>
        <b/>
        <sz val="10"/>
        <color indexed="10"/>
        <rFont val="Arial"/>
        <family val="2"/>
      </rPr>
      <t>Rehab</t>
    </r>
    <r>
      <rPr>
        <sz val="10"/>
        <color indexed="10"/>
        <rFont val="Arial"/>
        <family val="2"/>
      </rPr>
      <t xml:space="preserve"> (cost to rehab existing PH units only)</t>
    </r>
  </si>
  <si>
    <r>
      <t xml:space="preserve">Dwelling Structures, </t>
    </r>
    <r>
      <rPr>
        <b/>
        <sz val="10"/>
        <color indexed="10"/>
        <rFont val="Arial"/>
        <family val="2"/>
      </rPr>
      <t>New Const</t>
    </r>
    <r>
      <rPr>
        <sz val="10"/>
        <color indexed="10"/>
        <rFont val="Arial"/>
        <family val="2"/>
      </rPr>
      <t xml:space="preserve"> (w/OH+P, finish landscape + on-site util's)</t>
    </r>
  </si>
  <si>
    <t>Part A: Development Sources</t>
  </si>
  <si>
    <t>Loan/Grant/Equity</t>
  </si>
  <si>
    <t>PH Capital Assist.</t>
  </si>
  <si>
    <t>Private Funds</t>
  </si>
  <si>
    <t>Other Public Funds</t>
  </si>
  <si>
    <t>Low Income Housing Tax Credit Equity</t>
  </si>
  <si>
    <t>Total Development Sources (Part A)</t>
  </si>
  <si>
    <t>Part B: Additional Sources</t>
  </si>
  <si>
    <t>Total Additional Sources (Part B)</t>
  </si>
  <si>
    <t>Part A: Development Uses</t>
  </si>
  <si>
    <t>Residential Rehabilitation</t>
  </si>
  <si>
    <t>Site Improvement</t>
  </si>
  <si>
    <t>Subtotal: Development Construction Costs</t>
  </si>
  <si>
    <t>Development Soft Costs</t>
  </si>
  <si>
    <t>Acquisition of Site(s)</t>
  </si>
  <si>
    <t>Accounting and Cost Certification</t>
  </si>
  <si>
    <t>Appraisal Expense</t>
  </si>
  <si>
    <t>Architect &amp; Engineer Fees</t>
  </si>
  <si>
    <t>Environmental Assessment, Testing &amp; Cleanup</t>
  </si>
  <si>
    <t>Financing &amp; Application Expense, Tax Credit</t>
  </si>
  <si>
    <t>Insurance, Construction Period</t>
  </si>
  <si>
    <t>Interest, Construction &amp; Bridge Loan(s)</t>
  </si>
  <si>
    <t>Legal Expense, Developer &amp; Lender(s)</t>
  </si>
  <si>
    <t>Marketing &amp; Lease-up Expense</t>
  </si>
  <si>
    <t>Permits, Construction &amp; Utility Hookup</t>
  </si>
  <si>
    <t>PILOT &amp; Taxes, Construction Period</t>
  </si>
  <si>
    <t>Survey</t>
  </si>
  <si>
    <t>Total Uses for Development (Part A)</t>
  </si>
  <si>
    <t>Part B: Additional Uses</t>
  </si>
  <si>
    <t>Fees &amp; Costs</t>
  </si>
  <si>
    <t>Site Acquisition</t>
  </si>
  <si>
    <t>Demolition (and associated remediation)</t>
  </si>
  <si>
    <t>Relocation Expense</t>
  </si>
  <si>
    <t>Total Additional Uses (Part B)</t>
  </si>
  <si>
    <t>Financing &amp; Application Expense, Lender</t>
  </si>
  <si>
    <t>Builder's General Requirements</t>
  </si>
  <si>
    <t>Demolition (enter total of all demo &amp; environmental remediation costs)</t>
  </si>
  <si>
    <t>(This portion of
 demolition cost
 is excluded from
 TDC limit)</t>
  </si>
  <si>
    <t>Rental Unit Categories</t>
  </si>
  <si>
    <t>Homeownership Unit Categories</t>
  </si>
  <si>
    <r>
      <t xml:space="preserve">Developed </t>
    </r>
    <r>
      <rPr>
        <b/>
        <sz val="9"/>
        <rFont val="Arial"/>
        <family val="2"/>
      </rPr>
      <t>with</t>
    </r>
    <r>
      <rPr>
        <sz val="9"/>
        <rFont val="Arial"/>
        <family val="2"/>
      </rPr>
      <t xml:space="preserve">
Pub. Housing Capital Assistance</t>
    </r>
  </si>
  <si>
    <r>
      <t xml:space="preserve">Developed </t>
    </r>
    <r>
      <rPr>
        <b/>
        <sz val="9"/>
        <rFont val="Arial"/>
        <family val="2"/>
      </rPr>
      <t>without</t>
    </r>
    <r>
      <rPr>
        <sz val="9"/>
        <rFont val="Arial"/>
        <family val="2"/>
      </rPr>
      <t xml:space="preserve">
Pub. Housing Capital Assistance</t>
    </r>
  </si>
  <si>
    <t>Total Cost of Public Housing Unit Demo &amp; Associated Env. Abatement (BLI 1485)</t>
  </si>
  <si>
    <t>x</t>
  </si>
  <si>
    <t xml:space="preserve">•  Include only on-site, new-construction replacement rental public housing units and, and ownership units developed with </t>
  </si>
  <si>
    <t>Public Housing Capital Assistance (see Step 3, above for a definition of Public Housing Capital Assistance).</t>
  </si>
  <si>
    <r>
      <t xml:space="preserve">•  </t>
    </r>
    <r>
      <rPr>
        <b/>
        <sz val="10"/>
        <rFont val="Arial"/>
        <family val="2"/>
      </rPr>
      <t>Public Housing Capital Assistance</t>
    </r>
    <r>
      <rPr>
        <sz val="10"/>
        <rFont val="Arial"/>
        <family val="2"/>
      </rPr>
      <t xml:space="preserve"> (PHCA) includes the following development sources (and borrowed funds to be repaid from these sources):  </t>
    </r>
  </si>
  <si>
    <r>
      <t xml:space="preserve">•  </t>
    </r>
    <r>
      <rPr>
        <b/>
        <sz val="10"/>
        <rFont val="Arial"/>
        <family val="2"/>
      </rPr>
      <t>Definitions of Structure Types</t>
    </r>
    <r>
      <rPr>
        <sz val="10"/>
        <rFont val="Arial"/>
        <family val="2"/>
      </rPr>
      <t xml:space="preserve"> specified on the Unit Mix worksheet:</t>
    </r>
  </si>
  <si>
    <t>Detached/Semi-Detached</t>
  </si>
  <si>
    <t>&lt;-- Select your City from list here</t>
  </si>
  <si>
    <t>&lt;-- Select your State from list here</t>
  </si>
  <si>
    <t>NEW YORK</t>
  </si>
  <si>
    <t>CONNECTICUT</t>
  </si>
  <si>
    <t>RegionLabel</t>
  </si>
  <si>
    <t>Region I - Northeast</t>
  </si>
  <si>
    <t>MAINE</t>
  </si>
  <si>
    <t>MASSACHUSETTS</t>
  </si>
  <si>
    <t>BOSTON</t>
  </si>
  <si>
    <t>FALL RIVER</t>
  </si>
  <si>
    <t>WORCESTER</t>
  </si>
  <si>
    <t>NEW HAMPSHIRE</t>
  </si>
  <si>
    <t>RHODE ISLAND</t>
  </si>
  <si>
    <t>VERMONT</t>
  </si>
  <si>
    <t>Region II - Northeast</t>
  </si>
  <si>
    <t>NEW JERSEY</t>
  </si>
  <si>
    <t>PUERTO RICO</t>
  </si>
  <si>
    <t>ARECIBO</t>
  </si>
  <si>
    <t>MAYAGUEZ</t>
  </si>
  <si>
    <t>PONCE</t>
  </si>
  <si>
    <t>SAN JUAN</t>
  </si>
  <si>
    <t>VIRGIN ISLANDS</t>
  </si>
  <si>
    <t>ST. CROIX</t>
  </si>
  <si>
    <t>ST. THOMAS</t>
  </si>
  <si>
    <t>Region III -</t>
  </si>
  <si>
    <t>DOVER</t>
  </si>
  <si>
    <t>WILMINGTON</t>
  </si>
  <si>
    <t>DISTRICT OF COLUMBIA</t>
  </si>
  <si>
    <t>WASHINGTON, D.C.</t>
  </si>
  <si>
    <t>MARYLAND</t>
  </si>
  <si>
    <t>BALTIMORE</t>
  </si>
  <si>
    <t>BALTIMORE CITY</t>
  </si>
  <si>
    <t>HAGERSTOWN</t>
  </si>
  <si>
    <t>SALISBURY</t>
  </si>
  <si>
    <t>WALDORF</t>
  </si>
  <si>
    <t>PENNSYLVANIA</t>
  </si>
  <si>
    <t>ALLENTOWN</t>
  </si>
  <si>
    <t>ALTOONA</t>
  </si>
  <si>
    <t>BELLEFONTE</t>
  </si>
  <si>
    <t>ERIE</t>
  </si>
  <si>
    <t>HARRISBURG</t>
  </si>
  <si>
    <t>JOHNSTOWN</t>
  </si>
  <si>
    <t>LANCASTER</t>
  </si>
  <si>
    <t>PHILADELPHIA</t>
  </si>
  <si>
    <t>PITTSBURGH</t>
  </si>
  <si>
    <t>READING</t>
  </si>
  <si>
    <t>SCRANTON</t>
  </si>
  <si>
    <t>WELLSBORO</t>
  </si>
  <si>
    <t>YORK</t>
  </si>
  <si>
    <t>VIRGINIA</t>
  </si>
  <si>
    <t>CHARLOTTESVILLE</t>
  </si>
  <si>
    <t>HARRISONBURG</t>
  </si>
  <si>
    <t>NEWPORT NEWS</t>
  </si>
  <si>
    <t>NORFOLK</t>
  </si>
  <si>
    <t>NORTON</t>
  </si>
  <si>
    <t>RICHMOND</t>
  </si>
  <si>
    <t>WEST VIRGINIA</t>
  </si>
  <si>
    <t>BLUEFIELD</t>
  </si>
  <si>
    <t>CHARLESTON</t>
  </si>
  <si>
    <t>FAIRMONT</t>
  </si>
  <si>
    <t>HUNTINGTON</t>
  </si>
  <si>
    <t>MARTINSBURG</t>
  </si>
  <si>
    <t>PARKERSBURG</t>
  </si>
  <si>
    <t>POINT PLEASANT</t>
  </si>
  <si>
    <t>WHEELING</t>
  </si>
  <si>
    <t>Region IV - Southeast</t>
  </si>
  <si>
    <t>ALABAMA</t>
  </si>
  <si>
    <t>BIRMINGHAM</t>
  </si>
  <si>
    <t>DOTHAN</t>
  </si>
  <si>
    <t>FLORENCE</t>
  </si>
  <si>
    <t>HUNTSVILLE</t>
  </si>
  <si>
    <t>MOBILE</t>
  </si>
  <si>
    <t>MONTGOMERY</t>
  </si>
  <si>
    <t>TUSCALOOSA</t>
  </si>
  <si>
    <t>FLORIDA</t>
  </si>
  <si>
    <t>JACKSONVILLE</t>
  </si>
  <si>
    <t>KEY WEST</t>
  </si>
  <si>
    <t>MIAMI</t>
  </si>
  <si>
    <t>ORLANDO</t>
  </si>
  <si>
    <t>PENSACOLA</t>
  </si>
  <si>
    <t>TAMPA</t>
  </si>
  <si>
    <t>GEORGIA</t>
  </si>
  <si>
    <t>ALBANY</t>
  </si>
  <si>
    <t>ATLANTA</t>
  </si>
  <si>
    <t>AUGUSTA</t>
  </si>
  <si>
    <t>BRUNSWICK</t>
  </si>
  <si>
    <t>COLUMBUS</t>
  </si>
  <si>
    <t>MACON</t>
  </si>
  <si>
    <t>ROME</t>
  </si>
  <si>
    <t>SAVANNAH</t>
  </si>
  <si>
    <t>VALDOSTA</t>
  </si>
  <si>
    <t>KENTUCKY</t>
  </si>
  <si>
    <t>ASHLAND</t>
  </si>
  <si>
    <t>COVINGTON</t>
  </si>
  <si>
    <t>LOUISVILLE</t>
  </si>
  <si>
    <t>MIDDLESBORO</t>
  </si>
  <si>
    <t>OWENSBORO</t>
  </si>
  <si>
    <t>PADUCAH</t>
  </si>
  <si>
    <t>MISSISSIPPI</t>
  </si>
  <si>
    <t>CORINTH</t>
  </si>
  <si>
    <t>GREENVILLE</t>
  </si>
  <si>
    <t>GREENWOOD</t>
  </si>
  <si>
    <t>GULFPORT</t>
  </si>
  <si>
    <t>HATTIESBURG</t>
  </si>
  <si>
    <t>JACKSON</t>
  </si>
  <si>
    <t>SOUTHAVEN</t>
  </si>
  <si>
    <t>NORTH CAROLINA</t>
  </si>
  <si>
    <t>ASHEVILLE</t>
  </si>
  <si>
    <t>CHARLOTTE</t>
  </si>
  <si>
    <t>DURHAM</t>
  </si>
  <si>
    <t>ELIZABETH CITY</t>
  </si>
  <si>
    <t>FAYETTEVILLE</t>
  </si>
  <si>
    <t>GREENSBORO</t>
  </si>
  <si>
    <t>RALEIGH</t>
  </si>
  <si>
    <t>WINSTON-SALEM</t>
  </si>
  <si>
    <t>SOUTH CAROLINA</t>
  </si>
  <si>
    <t>AIKEN</t>
  </si>
  <si>
    <t>ANDERSON</t>
  </si>
  <si>
    <t>BEAUFORT</t>
  </si>
  <si>
    <t>COLUMBIA</t>
  </si>
  <si>
    <t>MYRTLE BEACH</t>
  </si>
  <si>
    <t>NORTH AUGUSTA</t>
  </si>
  <si>
    <t>ORANGEBURG</t>
  </si>
  <si>
    <t>ROCK HILL</t>
  </si>
  <si>
    <t>SPARTANBURG</t>
  </si>
  <si>
    <t>TENNESSEE</t>
  </si>
  <si>
    <t>CHATTANOOGA</t>
  </si>
  <si>
    <t>CLARKSVILLE</t>
  </si>
  <si>
    <t>JOHNSON CITY</t>
  </si>
  <si>
    <t>KINGSPORT</t>
  </si>
  <si>
    <t>KNOXVILLE</t>
  </si>
  <si>
    <t>MEMPHIS</t>
  </si>
  <si>
    <t>NASHVILLE</t>
  </si>
  <si>
    <t>OAK RIDGE</t>
  </si>
  <si>
    <t>Region V - Midwest</t>
  </si>
  <si>
    <t>ILLINOIS</t>
  </si>
  <si>
    <t>BELLEVILLE</t>
  </si>
  <si>
    <t>CHICAGO</t>
  </si>
  <si>
    <t>EAST ST. LOUIS</t>
  </si>
  <si>
    <t>MOLINE</t>
  </si>
  <si>
    <t>SPRINGFIELD</t>
  </si>
  <si>
    <t>INDIANA</t>
  </si>
  <si>
    <t>BLOOMINGTON</t>
  </si>
  <si>
    <t>EVANSVILLE</t>
  </si>
  <si>
    <t>FORT WAYNE</t>
  </si>
  <si>
    <t>GARY</t>
  </si>
  <si>
    <t>HAMMOND</t>
  </si>
  <si>
    <t>INDIANAPOLIS</t>
  </si>
  <si>
    <t>LAFAYETTE</t>
  </si>
  <si>
    <t>SOUTH BEND</t>
  </si>
  <si>
    <t>TERRE HAUTE</t>
  </si>
  <si>
    <t>MICHIGAN</t>
  </si>
  <si>
    <t>ANN ARBOR</t>
  </si>
  <si>
    <t>BATTLE CREEK</t>
  </si>
  <si>
    <t>BENTON HARBOR</t>
  </si>
  <si>
    <t>DETROIT</t>
  </si>
  <si>
    <t>FLINT</t>
  </si>
  <si>
    <t>GRAND RAPIDS</t>
  </si>
  <si>
    <t>LANSING</t>
  </si>
  <si>
    <t>MARQUETTE</t>
  </si>
  <si>
    <t>MT. PLEASANT</t>
  </si>
  <si>
    <t>SAGINAW</t>
  </si>
  <si>
    <t>TRAVERSE CITY</t>
  </si>
  <si>
    <t>YPSILANTI</t>
  </si>
  <si>
    <t>MINNESOTA</t>
  </si>
  <si>
    <t>DULUTH</t>
  </si>
  <si>
    <t>MANKATO</t>
  </si>
  <si>
    <t>MINNEAPOLIS</t>
  </si>
  <si>
    <t>ROCHESTER</t>
  </si>
  <si>
    <t>ST. CLOUD</t>
  </si>
  <si>
    <t>WORTHINGTON</t>
  </si>
  <si>
    <t>OHIO</t>
  </si>
  <si>
    <t>AKRON</t>
  </si>
  <si>
    <t>CINCINNATI</t>
  </si>
  <si>
    <t>CLEVELAND</t>
  </si>
  <si>
    <t>DAYTON</t>
  </si>
  <si>
    <t>FINDLAY</t>
  </si>
  <si>
    <t>LORAIN</t>
  </si>
  <si>
    <t>MANSFIELD</t>
  </si>
  <si>
    <t>TOLEDO</t>
  </si>
  <si>
    <t>YOUNGSTOWN</t>
  </si>
  <si>
    <t>WISCONSIN</t>
  </si>
  <si>
    <t>EAU CLAIRE</t>
  </si>
  <si>
    <t>GREEN BAY</t>
  </si>
  <si>
    <t>MADISON</t>
  </si>
  <si>
    <t>MILWAUKEE</t>
  </si>
  <si>
    <t>REEDSVILLE</t>
  </si>
  <si>
    <t>SUPERIOR</t>
  </si>
  <si>
    <t>WAUSAU</t>
  </si>
  <si>
    <t>Region VI - Midsouth</t>
  </si>
  <si>
    <t>ARKANSAS</t>
  </si>
  <si>
    <t>FAYETTSVILLE</t>
  </si>
  <si>
    <t>FORT SMITH</t>
  </si>
  <si>
    <t>JONESBORO</t>
  </si>
  <si>
    <t>LITTLE ROCK</t>
  </si>
  <si>
    <t>TEXARKANA</t>
  </si>
  <si>
    <t>LOUISIANA</t>
  </si>
  <si>
    <t>ALEXANDRIA</t>
  </si>
  <si>
    <t>BATON ROUGE</t>
  </si>
  <si>
    <t>HOUMA</t>
  </si>
  <si>
    <t>LAKE CHARLES</t>
  </si>
  <si>
    <t>MARSHALL</t>
  </si>
  <si>
    <t>MONROE</t>
  </si>
  <si>
    <t>NEW ORLEANS</t>
  </si>
  <si>
    <t>SHREVEPORT</t>
  </si>
  <si>
    <t>NEW MEXICO</t>
  </si>
  <si>
    <t>ALBUQUERQUE</t>
  </si>
  <si>
    <t>CLOVIS</t>
  </si>
  <si>
    <t>SANTA FE</t>
  </si>
  <si>
    <t>SILVER CITY</t>
  </si>
  <si>
    <t>TAOS</t>
  </si>
  <si>
    <t>OKLAHOMA</t>
  </si>
  <si>
    <t>ADA</t>
  </si>
  <si>
    <t>ARDMORE</t>
  </si>
  <si>
    <t>BARTLESVILLE</t>
  </si>
  <si>
    <t>ENID</t>
  </si>
  <si>
    <t>GUYMON</t>
  </si>
  <si>
    <t>LAWTON</t>
  </si>
  <si>
    <t>MCALESTER</t>
  </si>
  <si>
    <t>MUSKOGEE</t>
  </si>
  <si>
    <t>OKLAHOMA CITY</t>
  </si>
  <si>
    <t>SHAWNEE</t>
  </si>
  <si>
    <t>STILLWATER</t>
  </si>
  <si>
    <t>TULSA</t>
  </si>
  <si>
    <t>WOODWARD</t>
  </si>
  <si>
    <t>TEXAS</t>
  </si>
  <si>
    <t>ABILENE</t>
  </si>
  <si>
    <t>AMARILLO</t>
  </si>
  <si>
    <t>AUSTIN</t>
  </si>
  <si>
    <t>BEAUMONT</t>
  </si>
  <si>
    <t>BRYAN</t>
  </si>
  <si>
    <t>CORPUS CHRISTI</t>
  </si>
  <si>
    <t>DEL RIO</t>
  </si>
  <si>
    <t>EAGLE PASS</t>
  </si>
  <si>
    <t>EL CAMPO</t>
  </si>
  <si>
    <t>EL PASO</t>
  </si>
  <si>
    <t>HARLINGEN</t>
  </si>
  <si>
    <t>HOUSTON</t>
  </si>
  <si>
    <t>JUNCTION</t>
  </si>
  <si>
    <t>LAREDO</t>
  </si>
  <si>
    <t>LUBBOCK</t>
  </si>
  <si>
    <t>LUFKIN</t>
  </si>
  <si>
    <t>MIDLAND</t>
  </si>
  <si>
    <t>ODESSA</t>
  </si>
  <si>
    <t>SAN ANGELO</t>
  </si>
  <si>
    <t>SAN ANTONIO</t>
  </si>
  <si>
    <t>SHERMAN</t>
  </si>
  <si>
    <t>TEXAS CITY</t>
  </si>
  <si>
    <t>TYLER</t>
  </si>
  <si>
    <t>VICTORIA</t>
  </si>
  <si>
    <t>WACO</t>
  </si>
  <si>
    <t>WICHITA FALLS</t>
  </si>
  <si>
    <t>Region VII - Midwest</t>
  </si>
  <si>
    <t>IOWA</t>
  </si>
  <si>
    <t>BETTENDORF</t>
  </si>
  <si>
    <t>CEDAR RAPIDS</t>
  </si>
  <si>
    <t>COUNCIL BLUFFS</t>
  </si>
  <si>
    <t>DAVENPORT</t>
  </si>
  <si>
    <t>DES MOINES</t>
  </si>
  <si>
    <t>DUBUQUE</t>
  </si>
  <si>
    <t>MASON CITY</t>
  </si>
  <si>
    <t>SIOUX CITY</t>
  </si>
  <si>
    <t>WATERLOO</t>
  </si>
  <si>
    <t>KANSAS</t>
  </si>
  <si>
    <t>GARDEN CITY</t>
  </si>
  <si>
    <t>KANSAS CITY</t>
  </si>
  <si>
    <t>PITTSBURG</t>
  </si>
  <si>
    <t>SALINA</t>
  </si>
  <si>
    <t>TOPEKA</t>
  </si>
  <si>
    <t>WICHITA</t>
  </si>
  <si>
    <t>MISSOURI</t>
  </si>
  <si>
    <t>CAPE GIRARDEAU</t>
  </si>
  <si>
    <t>JOPLIN</t>
  </si>
  <si>
    <t>KIRKSVILLE</t>
  </si>
  <si>
    <t>ROLLA</t>
  </si>
  <si>
    <t>SEDALIA</t>
  </si>
  <si>
    <t>ST. JOSEPH</t>
  </si>
  <si>
    <t>ST. LOUIS</t>
  </si>
  <si>
    <t>NEBRASKA</t>
  </si>
  <si>
    <t>GRAND ISLAND</t>
  </si>
  <si>
    <t>LINCOLN</t>
  </si>
  <si>
    <t>MACY</t>
  </si>
  <si>
    <t>NORTH PLATTE</t>
  </si>
  <si>
    <t>OMAHA</t>
  </si>
  <si>
    <t>SCOTTSBLUFF</t>
  </si>
  <si>
    <t>Region VIII -</t>
  </si>
  <si>
    <t>COLORADO</t>
  </si>
  <si>
    <t>DENVER</t>
  </si>
  <si>
    <t>GRAND JUNCTION</t>
  </si>
  <si>
    <t>MONTANA</t>
  </si>
  <si>
    <t>BILLINGS</t>
  </si>
  <si>
    <t>GREAT FALLS</t>
  </si>
  <si>
    <t>HELENA</t>
  </si>
  <si>
    <t>MISSOULA</t>
  </si>
  <si>
    <t>NORTH DAKOTA</t>
  </si>
  <si>
    <t>BISMARCK</t>
  </si>
  <si>
    <t>DICKINSON</t>
  </si>
  <si>
    <t>FARGO</t>
  </si>
  <si>
    <t>SOUTH DAKOTA</t>
  </si>
  <si>
    <t>PIERRE</t>
  </si>
  <si>
    <t>RAPID CITY</t>
  </si>
  <si>
    <t>SIOUX FALLS</t>
  </si>
  <si>
    <t>UTAH</t>
  </si>
  <si>
    <t>CEDAR CITY</t>
  </si>
  <si>
    <t>SALT LAKE CITY</t>
  </si>
  <si>
    <t>VERNAL</t>
  </si>
  <si>
    <t>WYOMING</t>
  </si>
  <si>
    <t>CASPER</t>
  </si>
  <si>
    <t>CHEYENNE</t>
  </si>
  <si>
    <t>CODY</t>
  </si>
  <si>
    <t>Region IX - West</t>
  </si>
  <si>
    <t>ARIZONA</t>
  </si>
  <si>
    <t>CASA GRANDE</t>
  </si>
  <si>
    <t>FLAGSTAFF</t>
  </si>
  <si>
    <t>KINGMAN</t>
  </si>
  <si>
    <t>PHOENIX</t>
  </si>
  <si>
    <t>SIERRA VISTA</t>
  </si>
  <si>
    <t>TUCSON</t>
  </si>
  <si>
    <t>YUMA</t>
  </si>
  <si>
    <t>CALIFORNIA</t>
  </si>
  <si>
    <t>ARROWHEAD</t>
  </si>
  <si>
    <t>BAKERSFIELD</t>
  </si>
  <si>
    <t>BARSTOW</t>
  </si>
  <si>
    <t>BIG BEAR</t>
  </si>
  <si>
    <t>DESERT CENTER</t>
  </si>
  <si>
    <t>EL CAJON</t>
  </si>
  <si>
    <t>EUREKA</t>
  </si>
  <si>
    <t>FRESNO</t>
  </si>
  <si>
    <t>INYOKERN</t>
  </si>
  <si>
    <t>LOS ANGELES</t>
  </si>
  <si>
    <t>MODESTO</t>
  </si>
  <si>
    <t>MOJAVE</t>
  </si>
  <si>
    <t>NEEDLES</t>
  </si>
  <si>
    <t>OJAI</t>
  </si>
  <si>
    <t>OXNARD</t>
  </si>
  <si>
    <t>PASO ROBLES</t>
  </si>
  <si>
    <t>PIRU</t>
  </si>
  <si>
    <t>PLACERVILLE</t>
  </si>
  <si>
    <t>REDDING</t>
  </si>
  <si>
    <t>RIDGECREST</t>
  </si>
  <si>
    <t>SACRAMENTO</t>
  </si>
  <si>
    <t>SAN BERNADINO</t>
  </si>
  <si>
    <t>SAN DIEGO</t>
  </si>
  <si>
    <t>SAN FRANCISCO</t>
  </si>
  <si>
    <t>SAN JOSE</t>
  </si>
  <si>
    <t>SANTA ANA</t>
  </si>
  <si>
    <t>SANTA BARBARA</t>
  </si>
  <si>
    <t>SANTA CRUZ</t>
  </si>
  <si>
    <t>SANTA MARIA</t>
  </si>
  <si>
    <t>SANTA ROSA</t>
  </si>
  <si>
    <t>SOUTH LAKE TAHOE</t>
  </si>
  <si>
    <t>TEHACHAPI</t>
  </si>
  <si>
    <t>VENTURA</t>
  </si>
  <si>
    <t>VICTORVILLE</t>
  </si>
  <si>
    <t>YREKA</t>
  </si>
  <si>
    <t>HAWAII</t>
  </si>
  <si>
    <t>GUAM</t>
  </si>
  <si>
    <t>HILO</t>
  </si>
  <si>
    <t>HONOLULU</t>
  </si>
  <si>
    <t>KONO</t>
  </si>
  <si>
    <t>MAUI</t>
  </si>
  <si>
    <t>NEVADA</t>
  </si>
  <si>
    <t>LAS VEGAS</t>
  </si>
  <si>
    <t>RENO</t>
  </si>
  <si>
    <t>Region X - Northwest</t>
  </si>
  <si>
    <t>ALASKA</t>
  </si>
  <si>
    <t>ANCHORAGE</t>
  </si>
  <si>
    <t>FAIRBANKS</t>
  </si>
  <si>
    <t>JUNEAU</t>
  </si>
  <si>
    <t>KENAI</t>
  </si>
  <si>
    <t>KETCHIKAN</t>
  </si>
  <si>
    <t>SITKA</t>
  </si>
  <si>
    <t>IDAHO</t>
  </si>
  <si>
    <t>BOISE</t>
  </si>
  <si>
    <t>COEUR D'ALENE</t>
  </si>
  <si>
    <t>IDAHO FALLS</t>
  </si>
  <si>
    <t>POCATELLO</t>
  </si>
  <si>
    <t>OREGON</t>
  </si>
  <si>
    <t>BEND</t>
  </si>
  <si>
    <t>COOS BAY</t>
  </si>
  <si>
    <t>EUGENE</t>
  </si>
  <si>
    <t>PORTLAND</t>
  </si>
  <si>
    <t>WASHINGTON</t>
  </si>
  <si>
    <t>ABERDEEN</t>
  </si>
  <si>
    <t>BELLINGHAM</t>
  </si>
  <si>
    <t>CHENEY</t>
  </si>
  <si>
    <t>KENNEWICK</t>
  </si>
  <si>
    <t>LONGVIEW</t>
  </si>
  <si>
    <t>OLYMPIA</t>
  </si>
  <si>
    <t>PORT ANGELES</t>
  </si>
  <si>
    <t>PULLMAN</t>
  </si>
  <si>
    <t>SEATTLE</t>
  </si>
  <si>
    <t>SPOKANE</t>
  </si>
  <si>
    <t>YAKIMA</t>
  </si>
  <si>
    <t>Region Order</t>
  </si>
  <si>
    <t>StateAbbrev</t>
  </si>
  <si>
    <t>0 Bedrooms, HCC</t>
  </si>
  <si>
    <t>0 Bedrooms, TDC</t>
  </si>
  <si>
    <t>1 Bedrooms, HCC</t>
  </si>
  <si>
    <t>1 Bedrooms, TDC</t>
  </si>
  <si>
    <t>2 Bedrooms, HCC</t>
  </si>
  <si>
    <t>2 Bedrooms, TDC</t>
  </si>
  <si>
    <t>3 Bedrooms, HCC</t>
  </si>
  <si>
    <t>3 Bedrooms, TDC</t>
  </si>
  <si>
    <t>4 Bedrooms, HCC</t>
  </si>
  <si>
    <t>4 Bedrooms, TDC</t>
  </si>
  <si>
    <t>5 Bedrooms, HCC</t>
  </si>
  <si>
    <t>5 Bedrooms, TDC</t>
  </si>
  <si>
    <t>6 Bedrooms, HCC</t>
  </si>
  <si>
    <t>6 Bedrooms, TDC</t>
  </si>
  <si>
    <t>CT</t>
  </si>
  <si>
    <t>ME</t>
  </si>
  <si>
    <t>MA</t>
  </si>
  <si>
    <t>NH</t>
  </si>
  <si>
    <t>RI</t>
  </si>
  <si>
    <t>VT</t>
  </si>
  <si>
    <t>NJ</t>
  </si>
  <si>
    <t>NY</t>
  </si>
  <si>
    <t>VI</t>
  </si>
  <si>
    <t>DC</t>
  </si>
  <si>
    <t>MD</t>
  </si>
  <si>
    <t>VA</t>
  </si>
  <si>
    <t>WV</t>
  </si>
  <si>
    <t>AL</t>
  </si>
  <si>
    <t>FL</t>
  </si>
  <si>
    <t>KY</t>
  </si>
  <si>
    <t>MS</t>
  </si>
  <si>
    <t>NC</t>
  </si>
  <si>
    <t>TN</t>
  </si>
  <si>
    <t>IL</t>
  </si>
  <si>
    <t>IN</t>
  </si>
  <si>
    <t>MI</t>
  </si>
  <si>
    <t>MN</t>
  </si>
  <si>
    <t>OH</t>
  </si>
  <si>
    <t>WI</t>
  </si>
  <si>
    <t>AR</t>
  </si>
  <si>
    <t>LA</t>
  </si>
  <si>
    <t>NM</t>
  </si>
  <si>
    <t>OK</t>
  </si>
  <si>
    <t>TX</t>
  </si>
  <si>
    <t>IA</t>
  </si>
  <si>
    <t>MO</t>
  </si>
  <si>
    <t>NE</t>
  </si>
  <si>
    <t>MT</t>
  </si>
  <si>
    <t>ND</t>
  </si>
  <si>
    <t>WY</t>
  </si>
  <si>
    <t>AZ</t>
  </si>
  <si>
    <t>HI</t>
  </si>
  <si>
    <t>NV</t>
  </si>
  <si>
    <t>AK</t>
  </si>
  <si>
    <t>ID</t>
  </si>
  <si>
    <t>OR</t>
  </si>
  <si>
    <t>WA</t>
  </si>
  <si>
    <t>SD</t>
  </si>
  <si>
    <t>Number of public housing units to be demolished or lost to conversion (total, all phases)</t>
  </si>
  <si>
    <r>
      <t>Equals PH units demolished and not replaced on the original PH site (tot</t>
    </r>
    <r>
      <rPr>
        <sz val="10"/>
        <rFont val="Arial"/>
        <family val="2"/>
      </rPr>
      <t>al, all phases</t>
    </r>
    <r>
      <rPr>
        <sz val="10"/>
        <rFont val="Arial"/>
        <family val="2"/>
      </rPr>
      <t>)</t>
    </r>
  </si>
  <si>
    <r>
      <t xml:space="preserve">Site Acquisition (cost of sites </t>
    </r>
    <r>
      <rPr>
        <b/>
        <sz val="10"/>
        <color indexed="10"/>
        <rFont val="Arial"/>
        <family val="2"/>
      </rPr>
      <t>w/o</t>
    </r>
    <r>
      <rPr>
        <sz val="10"/>
        <color indexed="10"/>
        <rFont val="Arial"/>
        <family val="2"/>
      </rPr>
      <t xml:space="preserve"> structures to be retained as housing)</t>
    </r>
  </si>
  <si>
    <t>Equals Amount of Demo Costs Excluded from TDC Limit as "Additional Project Costs"</t>
  </si>
  <si>
    <t>(Minus) the number of replacement PH units to be built back on the original site (total, all phases)</t>
  </si>
  <si>
    <r>
      <t>Total Uses of Public Housing Capital Assistance</t>
    </r>
    <r>
      <rPr>
        <sz val="10"/>
        <rFont val="Arial"/>
        <family val="2"/>
      </rPr>
      <t xml:space="preserve"> (amount subject to TDC Limit)</t>
    </r>
  </si>
  <si>
    <t>Units for Mobility-Impaired</t>
  </si>
  <si>
    <t>Units, Hearing-or Sight-Impaired</t>
  </si>
  <si>
    <t>Public Housing
(on ACC, including Op-sub-only)</t>
  </si>
  <si>
    <t>Developed with Pub. Housing Capital Assistance</t>
  </si>
  <si>
    <t>Developed without Pub. Housing Capital Assistance</t>
  </si>
  <si>
    <t>Planned Accessibility: Units for Mobility-Impaired and Hearing/Sight-Impaired</t>
  </si>
  <si>
    <t>Minimum Required units project-wide</t>
  </si>
  <si>
    <t>Note: Minimum required units are estimates. Consult with HUD and applicable program regulations for actual requirements regarding accessible units.</t>
  </si>
  <si>
    <t>MUSKEGAN</t>
  </si>
  <si>
    <t>ASPEN</t>
  </si>
  <si>
    <t>OAKLAND</t>
  </si>
  <si>
    <t>Sum of 0 Bedrooms, TDC</t>
  </si>
  <si>
    <t>Sum of 1 Bedrooms, TDC</t>
  </si>
  <si>
    <t>Sum of 2 Bedrooms, TDC</t>
  </si>
  <si>
    <t>Sum of 3 Bedrooms, TDC</t>
  </si>
  <si>
    <t>Sum of 4 Bedrooms, TDC</t>
  </si>
  <si>
    <t>Sum of 5 Bedrooms, TDC</t>
  </si>
  <si>
    <t>Sum of 6 Bedrooms, TDC</t>
  </si>
  <si>
    <t>Sum of 0 Bedrooms, HCC</t>
  </si>
  <si>
    <t>Sum of 1 Bedrooms, HCC</t>
  </si>
  <si>
    <t>Sum of 2 Bedrooms, HCC</t>
  </si>
  <si>
    <t>Sum of 3 Bedrooms, HCC</t>
  </si>
  <si>
    <t>Sum of 4 Bedrooms, HCC</t>
  </si>
  <si>
    <t>Sum of 5 Bedrooms, HCC</t>
  </si>
  <si>
    <t>Sum of 6 Bedrooms, HCC</t>
  </si>
  <si>
    <t>EXHIBIT F TO THE MIXED-FINANCE ACC AMENDMENT</t>
  </si>
  <si>
    <t>Hard Construction Costs</t>
  </si>
  <si>
    <t>Office of Public and Indian Housing</t>
  </si>
  <si>
    <t>U.S. Department of Housing
and Urban Development</t>
  </si>
  <si>
    <t xml:space="preserve">Phase/Project Name: </t>
  </si>
  <si>
    <t xml:space="preserve">PIC Development Number: </t>
  </si>
  <si>
    <t xml:space="preserve">Grant Name, if applicable: </t>
  </si>
  <si>
    <t>[enter the new AMP-format development number]</t>
  </si>
  <si>
    <t xml:space="preserve">Applicant PHA/Grantee: </t>
  </si>
  <si>
    <t>Contingency</t>
  </si>
  <si>
    <t>Administration</t>
  </si>
  <si>
    <t>PERMANENT SOURCES AND USES</t>
  </si>
  <si>
    <t>CONSTRUCTION PERIOD SOURCES AND USES</t>
  </si>
  <si>
    <t>Gross Rental Income</t>
  </si>
  <si>
    <t>Effective Gross Income</t>
  </si>
  <si>
    <t>Property Management Fee</t>
  </si>
  <si>
    <t>Utilities</t>
  </si>
  <si>
    <t>Maintenance</t>
  </si>
  <si>
    <t>Insurance</t>
  </si>
  <si>
    <t>Real Estate Taxes/PILOT</t>
  </si>
  <si>
    <t>Supportive Services</t>
  </si>
  <si>
    <t>Accounting</t>
  </si>
  <si>
    <t>Security</t>
  </si>
  <si>
    <t>Net Operating Income</t>
  </si>
  <si>
    <t>Total Debt Service</t>
  </si>
  <si>
    <t>15 Year Operating Pro Forma</t>
  </si>
  <si>
    <t>Cumulative Bank Construction Loan Balance</t>
  </si>
  <si>
    <t>Projected Construction Interest Due Based on Draw Schedule</t>
  </si>
  <si>
    <t xml:space="preserve">   Stabilized Occupancy</t>
  </si>
  <si>
    <t xml:space="preserve">   Initial Occupancy</t>
  </si>
  <si>
    <t xml:space="preserve">   75% Completion</t>
  </si>
  <si>
    <t xml:space="preserve">   50% Completion</t>
  </si>
  <si>
    <t xml:space="preserve">   Closing</t>
  </si>
  <si>
    <t>Pay-In Schedule</t>
  </si>
  <si>
    <t>Even flow of construction costs</t>
  </si>
  <si>
    <t>2)</t>
  </si>
  <si>
    <t xml:space="preserve">Months of construction.  </t>
  </si>
  <si>
    <t>1)</t>
  </si>
  <si>
    <t>Assumptions:</t>
  </si>
  <si>
    <t>construction interest</t>
  </si>
  <si>
    <t>AHA Cumulative Loan Balance</t>
  </si>
  <si>
    <t>Yes</t>
  </si>
  <si>
    <t>AHA Disbursements for Eligible Costs Only</t>
  </si>
  <si>
    <t>AHA Loan Balance Start Month</t>
  </si>
  <si>
    <t>AHA Loan Disbursement</t>
  </si>
  <si>
    <t>AHA Potential Eligible Costs</t>
  </si>
  <si>
    <t>TOTAL ALL SOURCES A + B</t>
  </si>
  <si>
    <t>Total "B" Sources</t>
  </si>
  <si>
    <t>Operating Subsidy Reserve (Transformation Reserve)</t>
  </si>
  <si>
    <t>Infrastructure</t>
  </si>
  <si>
    <t>PHA Administration</t>
  </si>
  <si>
    <t>Relocation</t>
  </si>
  <si>
    <t>Demolition</t>
  </si>
  <si>
    <t>Exhibit F "B" Sources of Funds</t>
  </si>
  <si>
    <t xml:space="preserve">Total Project Sources </t>
  </si>
  <si>
    <t>Repayment of Construction Loan</t>
  </si>
  <si>
    <t>Deferred Developers Fee</t>
  </si>
  <si>
    <t>Reinvested Developer Fee</t>
  </si>
  <si>
    <t>Interest Earnings</t>
  </si>
  <si>
    <t>Permanent Bank Loan</t>
  </si>
  <si>
    <t>DHCR Construction Loan</t>
  </si>
  <si>
    <t>AHA Operating Funds Loan</t>
  </si>
  <si>
    <t>AHA Permanent Loan</t>
  </si>
  <si>
    <t>Release of Tax-Exempt B Escrow</t>
  </si>
  <si>
    <t>Permanent Sources</t>
  </si>
  <si>
    <t>AHA Program Income Loan Balance</t>
  </si>
  <si>
    <t>AHA Construction Loan</t>
  </si>
  <si>
    <t>Developer Fee &amp; Costs Paid After Completion</t>
  </si>
  <si>
    <t>Use Balance Net of FHLB Loan</t>
  </si>
  <si>
    <t>Use Balance Net of AHA Loan</t>
  </si>
  <si>
    <t>AHA Disbursement</t>
  </si>
  <si>
    <t xml:space="preserve">AHA  Loan Balance </t>
  </si>
  <si>
    <t>Bank Construction Loan Disbursement</t>
  </si>
  <si>
    <t>Bank Construction Loan Balance</t>
  </si>
  <si>
    <t xml:space="preserve">Use Balance Net of Investor </t>
  </si>
  <si>
    <t>Interest on Unused Investor Pay-In</t>
  </si>
  <si>
    <t>Investor Balance Available</t>
  </si>
  <si>
    <t>Investor Disbursement/Draws</t>
  </si>
  <si>
    <t>Investor Pay-In Available</t>
  </si>
  <si>
    <t>Bridge Loan</t>
  </si>
  <si>
    <t>Ending Balance</t>
  </si>
  <si>
    <t>Constr.  Sources of Funds</t>
  </si>
  <si>
    <t>TOTAL ALL USES A + B</t>
  </si>
  <si>
    <t>Total "B" Uses</t>
  </si>
  <si>
    <t>Exhibit F "B" Uses</t>
  </si>
  <si>
    <t>Total Project Uses</t>
  </si>
  <si>
    <t>Loan Repayment</t>
  </si>
  <si>
    <t>Total Development Costs</t>
  </si>
  <si>
    <t>CFFP B Loan Repayment</t>
  </si>
  <si>
    <t>CFFP A Loan Repayment</t>
  </si>
  <si>
    <t>Tax-Exempt Loan Collateral Escrow</t>
  </si>
  <si>
    <t>Total Soft Construction Costs</t>
  </si>
  <si>
    <t>AHA Developer Fee</t>
  </si>
  <si>
    <t xml:space="preserve">Developer Fee </t>
  </si>
  <si>
    <t>Developer Overhead</t>
  </si>
  <si>
    <t>Tax Credit Fees (Reservation and Monitoring)</t>
  </si>
  <si>
    <t>Tax Credit Application Fees</t>
  </si>
  <si>
    <t>Replacement Reserve</t>
  </si>
  <si>
    <t>PBRA Transition Reserve</t>
  </si>
  <si>
    <t>Operating Reserve</t>
  </si>
  <si>
    <t>Soft Cost Contingency</t>
  </si>
  <si>
    <t>Rent-up Reserve</t>
  </si>
  <si>
    <t>Marketing</t>
  </si>
  <si>
    <t>Appraisal &amp; Market Study</t>
  </si>
  <si>
    <t>Accountant and Audit</t>
  </si>
  <si>
    <t>PHA In-house Legal</t>
  </si>
  <si>
    <t>Syndication Costs - Tax Opinion</t>
  </si>
  <si>
    <t>Syndication Costs - Organizational</t>
  </si>
  <si>
    <t>PNC Syndication Costs</t>
  </si>
  <si>
    <t>Developer Legal</t>
  </si>
  <si>
    <t>Title &amp; Recording</t>
  </si>
  <si>
    <t>Inspection Fees</t>
  </si>
  <si>
    <t>Permanent Loan Legal</t>
  </si>
  <si>
    <t>Taxes</t>
  </si>
  <si>
    <t xml:space="preserve">Permit </t>
  </si>
  <si>
    <t>Corp. search and esq. Assist</t>
  </si>
  <si>
    <t>Real Estate Taxes (Escrow)</t>
  </si>
  <si>
    <t>Permanent Loan Legal, Due Diligence and Appraisal</t>
  </si>
  <si>
    <t>Permanent Loan Origination</t>
  </si>
  <si>
    <t>Investor Legal</t>
  </si>
  <si>
    <t>Predevelopment Loan Interest</t>
  </si>
  <si>
    <t>Bridge Loan Interest</t>
  </si>
  <si>
    <t>Bridge Loan Origination</t>
  </si>
  <si>
    <t>AHA Loan Origination and Costs</t>
  </si>
  <si>
    <t>AHA Construction Loan Interest</t>
  </si>
  <si>
    <t>Construction Loan Legal, Due Diligence and Appraisal</t>
  </si>
  <si>
    <t>Construction Loan Interest Rate Cap</t>
  </si>
  <si>
    <t>Chase Construction Loan Interest</t>
  </si>
  <si>
    <t>Chase Construction Loan Origination</t>
  </si>
  <si>
    <t>Soils &amp; Materials Testing/Structural Report</t>
  </si>
  <si>
    <t>Environmental</t>
  </si>
  <si>
    <t>Survey &amp; As-Built Survey</t>
  </si>
  <si>
    <t>Architecture - Supervision</t>
  </si>
  <si>
    <t>Architecture Design &amp; Engineering</t>
  </si>
  <si>
    <t>Soft Construction Costs</t>
  </si>
  <si>
    <t>Total Hard Costs</t>
  </si>
  <si>
    <t>Retainage</t>
  </si>
  <si>
    <t>FF&amp;E</t>
  </si>
  <si>
    <t>Contractor Bond Premium</t>
  </si>
  <si>
    <t xml:space="preserve">Contractor Profit </t>
  </si>
  <si>
    <t xml:space="preserve">Contractor Overhead </t>
  </si>
  <si>
    <t>General Requirements</t>
  </si>
  <si>
    <t xml:space="preserve">Site Work </t>
  </si>
  <si>
    <t>Hard Costs</t>
  </si>
  <si>
    <t>Total Acquisition Costs</t>
  </si>
  <si>
    <t>Building</t>
  </si>
  <si>
    <t xml:space="preserve">Land </t>
  </si>
  <si>
    <t>Acquisition Costs</t>
  </si>
  <si>
    <t>Final Equity Installment</t>
  </si>
  <si>
    <t>4th Installment - Stabilization/ 8609s</t>
  </si>
  <si>
    <t>3rd Installment - Conversion</t>
  </si>
  <si>
    <t xml:space="preserve">2nd Installment - Construction Completion </t>
  </si>
  <si>
    <t>Closing</t>
  </si>
  <si>
    <t>Uses of Funds</t>
  </si>
  <si>
    <t>Starting Balance</t>
  </si>
  <si>
    <t>Draw30</t>
  </si>
  <si>
    <t>Draw29</t>
  </si>
  <si>
    <t>Draw28</t>
  </si>
  <si>
    <t>Draw27</t>
  </si>
  <si>
    <t>Draw26</t>
  </si>
  <si>
    <t>Draw25</t>
  </si>
  <si>
    <t>Draw24</t>
  </si>
  <si>
    <t>Draw23</t>
  </si>
  <si>
    <t>Draw22</t>
  </si>
  <si>
    <t>Draw21</t>
  </si>
  <si>
    <t>Draw20</t>
  </si>
  <si>
    <t>Draw18</t>
  </si>
  <si>
    <t>Draw17</t>
  </si>
  <si>
    <t>Draw16</t>
  </si>
  <si>
    <t>Draw15</t>
  </si>
  <si>
    <t>Draw14</t>
  </si>
  <si>
    <t>Draw13</t>
  </si>
  <si>
    <t>Draw12</t>
  </si>
  <si>
    <t>Draw11</t>
  </si>
  <si>
    <t>Draw10</t>
  </si>
  <si>
    <t>Draw9</t>
  </si>
  <si>
    <t>Draw8</t>
  </si>
  <si>
    <t>Draw7</t>
  </si>
  <si>
    <t>Draw6</t>
  </si>
  <si>
    <t>Draw5</t>
  </si>
  <si>
    <t>Draw4</t>
  </si>
  <si>
    <t>Draw3</t>
  </si>
  <si>
    <t>Draw2</t>
  </si>
  <si>
    <t>Draw1</t>
  </si>
  <si>
    <t>Closing Draw</t>
  </si>
  <si>
    <t>Flow of Funds Analysis</t>
  </si>
  <si>
    <t>% of Construction Costs Completed</t>
  </si>
  <si>
    <t>Date Prepared:</t>
  </si>
  <si>
    <t>% Equity 
pay-in</t>
  </si>
  <si>
    <t>Enter information in cells with blue borders, text or numbers on screen.</t>
  </si>
  <si>
    <t>Capital Fund Program website</t>
  </si>
  <si>
    <t>FOR THOSE FAMILIAR WITH THE INSTRUCTIONS:
 START ON THE NEXT TAB AND CONTINUE TO MOVE RIGHT THROUGH THE TABS</t>
  </si>
  <si>
    <t xml:space="preserve">Phase/Project Number &amp; Name: </t>
  </si>
  <si>
    <t>KAUAI</t>
  </si>
  <si>
    <t>Expense annnual increase (%)</t>
  </si>
  <si>
    <t>BRIDGEPORT</t>
  </si>
  <si>
    <t>HARTFORD</t>
  </si>
  <si>
    <t>NEW HAVEN</t>
  </si>
  <si>
    <t>NEW LONDON</t>
  </si>
  <si>
    <t>NEW MILFORD</t>
  </si>
  <si>
    <t>NORWICH</t>
  </si>
  <si>
    <t>RIDGEFIELD</t>
  </si>
  <si>
    <t>WINDHAM</t>
  </si>
  <si>
    <t>BANGOR</t>
  </si>
  <si>
    <t>LEWISTON</t>
  </si>
  <si>
    <t>WATERVILLE</t>
  </si>
  <si>
    <t>CONCORD</t>
  </si>
  <si>
    <t>KEENE</t>
  </si>
  <si>
    <t>MANCHESTER</t>
  </si>
  <si>
    <t>NASHUA</t>
  </si>
  <si>
    <t>PORTSMOUTH</t>
  </si>
  <si>
    <t>PROVIDENCE</t>
  </si>
  <si>
    <t>BENNINGTON</t>
  </si>
  <si>
    <t>BRATTLEBORO</t>
  </si>
  <si>
    <t>BURLINGTON</t>
  </si>
  <si>
    <t>MONTPELIER</t>
  </si>
  <si>
    <t>RUTLAND</t>
  </si>
  <si>
    <t>ASBURY PARK</t>
  </si>
  <si>
    <t>ATLANTIC CITY</t>
  </si>
  <si>
    <t>CAMDEN</t>
  </si>
  <si>
    <t>FREEHOLD</t>
  </si>
  <si>
    <t>GLOUCESTER</t>
  </si>
  <si>
    <t>NEWARK</t>
  </si>
  <si>
    <t>NORTH BERGEN</t>
  </si>
  <si>
    <t>TRENTON</t>
  </si>
  <si>
    <t>VINELAND</t>
  </si>
  <si>
    <t>BINGHAMTON</t>
  </si>
  <si>
    <t>BUFFALO</t>
  </si>
  <si>
    <t>ELMIRA</t>
  </si>
  <si>
    <t>JAMESTOWN</t>
  </si>
  <si>
    <t>NASSAU COUNTY</t>
  </si>
  <si>
    <t>NEW YORK CITY (INNER)</t>
  </si>
  <si>
    <t>NEW YORK CITY (METRO)</t>
  </si>
  <si>
    <t>ORANGE COUNTY</t>
  </si>
  <si>
    <t>PLATTSBURGH</t>
  </si>
  <si>
    <t>POUGHKEEPSIE</t>
  </si>
  <si>
    <t>ROCKLAND COUNTY</t>
  </si>
  <si>
    <t>SUFFOLK COUNTY</t>
  </si>
  <si>
    <t>SYRACUSE</t>
  </si>
  <si>
    <t>WESTCHESTER COUNTY</t>
  </si>
  <si>
    <t>FORT WORTH</t>
  </si>
  <si>
    <t xml:space="preserve">KS </t>
  </si>
  <si>
    <t xml:space="preserve">CO </t>
  </si>
  <si>
    <t xml:space="preserve">UT </t>
  </si>
  <si>
    <t>Development Proposal Calculator</t>
  </si>
  <si>
    <t xml:space="preserve">     Tenant Rent</t>
  </si>
  <si>
    <t xml:space="preserve">     Public Housing Operating Subsidy</t>
  </si>
  <si>
    <t>Public Housing Rental Income</t>
  </si>
  <si>
    <t>Total Public Housing Rental Income</t>
  </si>
  <si>
    <t>Less Vacancy Allowance</t>
  </si>
  <si>
    <t>Operating Income</t>
  </si>
  <si>
    <t>Operating Expenses</t>
  </si>
  <si>
    <t>Other Income (laundry, interest, etc.)</t>
  </si>
  <si>
    <t>Gross Income</t>
  </si>
  <si>
    <t>Total Non-Public Housing Rental Income</t>
  </si>
  <si>
    <t>Total Operating Expenses</t>
  </si>
  <si>
    <t>Cash Flow Available for Distribution</t>
  </si>
  <si>
    <t>Year 1</t>
  </si>
  <si>
    <t>Year 2</t>
  </si>
  <si>
    <t>Year 3</t>
  </si>
  <si>
    <t>Year 7</t>
  </si>
  <si>
    <t>Year 8</t>
  </si>
  <si>
    <t>Year 4</t>
  </si>
  <si>
    <t>Year 5</t>
  </si>
  <si>
    <t>Year 6</t>
  </si>
  <si>
    <t>Year 9</t>
  </si>
  <si>
    <t>Year 10</t>
  </si>
  <si>
    <t>Year 11</t>
  </si>
  <si>
    <t>Year 12</t>
  </si>
  <si>
    <t>Year 13</t>
  </si>
  <si>
    <t>Year 14</t>
  </si>
  <si>
    <t>Year 15</t>
  </si>
  <si>
    <t>Debt Coverage Ratio</t>
  </si>
  <si>
    <t xml:space="preserve">Debt Service                                     </t>
  </si>
  <si>
    <t>Sort Order</t>
  </si>
  <si>
    <t>PR</t>
  </si>
  <si>
    <t>DELAWARE</t>
  </si>
  <si>
    <t>DE</t>
  </si>
  <si>
    <t xml:space="preserve">PA </t>
  </si>
  <si>
    <t>NORTHERN VA</t>
  </si>
  <si>
    <t>GA</t>
  </si>
  <si>
    <t xml:space="preserve">SC </t>
  </si>
  <si>
    <t xml:space="preserve">CA </t>
  </si>
  <si>
    <t>Public reporting burden for this collection of information is estimated to average 2 hours per response, including the time for reviewing instructions, searching existing data sources , gathering and maintaining the data needed, and completing and reviewing the collection of information.  This agency may not collect this information, and you are not required to complete this form, unless it displays a currently valid OMB control number.
This collection of information is required for developing a Mixed-Finance rental project pursuant to HUD regulations 24 CFR 905.  The information will be used to provide HUD with sufficient information to enable a determination that the proposed housing project is demographically and financially feasible and that HUD statutory and regulatory requirements have been met.</t>
  </si>
  <si>
    <t>•  TDC limit applies to development of public housing units under an Annual Contributions Contract (ACC) using Public Housing Capital Assistance (PHCA).</t>
  </si>
  <si>
    <t xml:space="preserve">-  HOPE VI and Choice Neighborhoods grant funds;  </t>
  </si>
  <si>
    <t>The "TDC &amp; HCC Limit calculations" worksheet reflects all such applicability as described above.</t>
  </si>
  <si>
    <t>•  Extraordinary Site Costs must be verified by an independent registered engineer, and approved by HUD.</t>
  </si>
  <si>
    <t>•  Use the budget line items provided.  These track HUD Notice PIH 2003-8,  For example:</t>
  </si>
  <si>
    <t>•  Direct project questions to the Project Manager at the HUD Office of Public Housing Investments.</t>
  </si>
  <si>
    <t>PH Capital Assistance incl. CFP, HOPE VI, Choice Neighborhoods</t>
  </si>
  <si>
    <t>$</t>
  </si>
  <si>
    <t>HOPE VI Funds</t>
  </si>
  <si>
    <t>Choice Neighborhoods Funds</t>
  </si>
  <si>
    <t>Public Housing Capital Funds (CFP)</t>
  </si>
  <si>
    <t>HUD BLI</t>
  </si>
  <si>
    <t>MTW Funds</t>
  </si>
  <si>
    <t>Builder's Overhead</t>
  </si>
  <si>
    <t>Non-Residential Construction:  identify</t>
  </si>
  <si>
    <t>Total Sources (Parts A and B)</t>
  </si>
  <si>
    <t>Residential New Construction</t>
  </si>
  <si>
    <t>Supportive Service Reserve</t>
  </si>
  <si>
    <t>Total Uses (Parts A and B)</t>
  </si>
  <si>
    <t>Public Housing</t>
  </si>
  <si>
    <t>Unrestricted/Market</t>
  </si>
  <si>
    <t>Total Units</t>
  </si>
  <si>
    <t>Other Funds</t>
  </si>
  <si>
    <t>Construction Contingency</t>
  </si>
  <si>
    <t>DEVELOPER FEE CALCULATION</t>
  </si>
  <si>
    <t>Less Developer Fee</t>
  </si>
  <si>
    <t>Less Reserves</t>
  </si>
  <si>
    <t>TOTAL DEVELOPER FEE</t>
  </si>
  <si>
    <t>Total Project Cost (Part A Costs Only)</t>
  </si>
  <si>
    <t>BASIS FOR FEE CALCULATION</t>
  </si>
  <si>
    <t>CONTRACTOR FEE CALCULATION</t>
  </si>
  <si>
    <t>Total Construction Hard Costs (Part A Only)</t>
  </si>
  <si>
    <t>Less Contractor Fees</t>
  </si>
  <si>
    <t xml:space="preserve">          Overhead</t>
  </si>
  <si>
    <t xml:space="preserve">          Profit</t>
  </si>
  <si>
    <t>Less Hard Costs Contingency</t>
  </si>
  <si>
    <t xml:space="preserve">          General Conditions &amp; Bond</t>
  </si>
  <si>
    <t xml:space="preserve">          Fee to Developer</t>
  </si>
  <si>
    <t xml:space="preserve">          Fee to PHA</t>
  </si>
  <si>
    <t>Other</t>
  </si>
  <si>
    <t>Administration/Salaries</t>
  </si>
  <si>
    <t>Office Expenses</t>
  </si>
  <si>
    <r>
      <t xml:space="preserve">     Loan 1: </t>
    </r>
    <r>
      <rPr>
        <i/>
        <sz val="11"/>
        <rFont val="Arial"/>
        <family val="2"/>
      </rPr>
      <t>identify</t>
    </r>
  </si>
  <si>
    <r>
      <t xml:space="preserve">     Loan 2: </t>
    </r>
    <r>
      <rPr>
        <i/>
        <sz val="11"/>
        <rFont val="Arial"/>
        <family val="2"/>
      </rPr>
      <t>identify</t>
    </r>
  </si>
  <si>
    <r>
      <t xml:space="preserve">     Loan 3: </t>
    </r>
    <r>
      <rPr>
        <i/>
        <sz val="11"/>
        <rFont val="Arial"/>
        <family val="2"/>
      </rPr>
      <t>identify</t>
    </r>
  </si>
  <si>
    <r>
      <t xml:space="preserve">Fee: </t>
    </r>
    <r>
      <rPr>
        <i/>
        <sz val="11"/>
        <rFont val="Arial"/>
        <family val="2"/>
      </rPr>
      <t>identify</t>
    </r>
  </si>
  <si>
    <r>
      <t>Fee:</t>
    </r>
    <r>
      <rPr>
        <i/>
        <sz val="11"/>
        <rFont val="Arial"/>
        <family val="2"/>
      </rPr>
      <t xml:space="preserve"> identify</t>
    </r>
  </si>
  <si>
    <r>
      <t xml:space="preserve">Distribution: </t>
    </r>
    <r>
      <rPr>
        <i/>
        <sz val="11"/>
        <rFont val="Arial"/>
        <family val="2"/>
      </rPr>
      <t>identify</t>
    </r>
  </si>
  <si>
    <r>
      <t>Distribution:</t>
    </r>
    <r>
      <rPr>
        <i/>
        <sz val="11"/>
        <rFont val="Arial"/>
        <family val="2"/>
      </rPr>
      <t xml:space="preserve"> identify</t>
    </r>
  </si>
  <si>
    <r>
      <t>Distribution: i</t>
    </r>
    <r>
      <rPr>
        <i/>
        <sz val="11"/>
        <rFont val="Arial"/>
        <family val="2"/>
      </rPr>
      <t>dentify</t>
    </r>
  </si>
  <si>
    <t>CONTRACTOR FEE</t>
  </si>
  <si>
    <t>Public Housing
or Replacement Units</t>
  </si>
  <si>
    <r>
      <t>Non-Public Housing</t>
    </r>
    <r>
      <rPr>
        <sz val="9"/>
        <rFont val="Arial"/>
        <family val="2"/>
      </rPr>
      <t xml:space="preserve"> 
</t>
    </r>
    <r>
      <rPr>
        <b/>
        <sz val="9"/>
        <rFont val="Arial"/>
        <family val="2"/>
      </rPr>
      <t>or Non-Replacement</t>
    </r>
  </si>
  <si>
    <t>Instructions for Completing Project Sources and Uses</t>
  </si>
  <si>
    <t>7)  All fees must be within the HUD Cost Control and Safe Harbor Standards</t>
  </si>
  <si>
    <t>8)  No public housing funds may be used to pay developer fees.</t>
  </si>
  <si>
    <t>10)  No public housing funds may be used to initially fund reserve accounts, except the initial operating reserve for public housing units</t>
  </si>
  <si>
    <t>12)  Federal funds, except for HUD public housing funds, are considered "Other Public Funds"</t>
  </si>
  <si>
    <t>11)  LIHTC equity is considered "Private Funds"</t>
  </si>
  <si>
    <t>RHF or DDTF</t>
  </si>
  <si>
    <t>Other:</t>
  </si>
  <si>
    <t>Site/Infrastructure</t>
  </si>
  <si>
    <t>Lease-up Reserve (Public Housing)</t>
  </si>
  <si>
    <t>Operating Subsidy Reserve (Public Housing)</t>
  </si>
  <si>
    <t>Developer Fee:  Developer</t>
  </si>
  <si>
    <t>Developer Fee:  Housing Authority</t>
  </si>
  <si>
    <t>RHF/DDTF</t>
  </si>
  <si>
    <t>Lease Up Reserve (Public Housing)</t>
  </si>
  <si>
    <t>PRO RATA TEST</t>
  </si>
  <si>
    <t>Number</t>
  </si>
  <si>
    <t>Percent</t>
  </si>
  <si>
    <t>Total Funds</t>
  </si>
  <si>
    <t xml:space="preserve">     Developer</t>
  </si>
  <si>
    <t xml:space="preserve">     PHA</t>
  </si>
  <si>
    <t xml:space="preserve">     TOTAL DEVELOPER FEE</t>
  </si>
  <si>
    <t xml:space="preserve">     Lease-Up Reserve (public housing)</t>
  </si>
  <si>
    <t xml:space="preserve">     Operating Reserve</t>
  </si>
  <si>
    <t xml:space="preserve">     Replacement Reserve</t>
  </si>
  <si>
    <t xml:space="preserve">     Operating Subsidy Reserve (public housing)</t>
  </si>
  <si>
    <t xml:space="preserve">     Social Service Reserve</t>
  </si>
  <si>
    <t xml:space="preserve">     Other:  </t>
  </si>
  <si>
    <t xml:space="preserve">     General Conditions &amp; Bond</t>
  </si>
  <si>
    <t xml:space="preserve">     Overhead</t>
  </si>
  <si>
    <t xml:space="preserve">     Profit</t>
  </si>
  <si>
    <t xml:space="preserve">     TOTAL CONTRACTOR FEE</t>
  </si>
  <si>
    <t xml:space="preserve">     TOTAL RESERVES</t>
  </si>
  <si>
    <t>Public Housing/Replacment</t>
  </si>
  <si>
    <t>Unit Type</t>
  </si>
  <si>
    <t>Public Housing Funds</t>
  </si>
  <si>
    <t>Amount</t>
  </si>
  <si>
    <t>Test</t>
  </si>
  <si>
    <t>% Public Housing/Replacement Units</t>
  </si>
  <si>
    <t>% Public Housing Funds</t>
  </si>
  <si>
    <t>% of public housing funds cannot exceed percent of public housing/replacement units</t>
  </si>
  <si>
    <t>Source of Funds (Part A Funds Only)</t>
  </si>
  <si>
    <t>Property Management Fee (fixed fee or % of effective gross income)</t>
  </si>
  <si>
    <t>% of Effective Gross Income</t>
  </si>
  <si>
    <t>Annual Increase (%)</t>
  </si>
  <si>
    <t>Fixed Fee per year</t>
  </si>
  <si>
    <t>6)  When labeling sources of funds, clearly identify the specific source of funds, e.g. specific lenders, type of public housing funding</t>
  </si>
  <si>
    <t>13)  Program income is considered "Other Public Funds"</t>
  </si>
  <si>
    <t>Less Other Excluded Costs (relocation, CSS)</t>
  </si>
  <si>
    <t># Units</t>
  </si>
  <si>
    <t>Total Annual Income</t>
  </si>
  <si>
    <t>All rents should be net of utility allowance</t>
  </si>
  <si>
    <t>Affordable/Restricted Rent</t>
  </si>
  <si>
    <t>Other Affordable/Restricted</t>
  </si>
  <si>
    <t>Housing Choice Voucher/PBRA</t>
  </si>
  <si>
    <t>Income</t>
  </si>
  <si>
    <t>ASSUMPTIONS:  PRO FORMA WORKSHEET</t>
  </si>
  <si>
    <t>Rental Income Annual Increase (%)</t>
  </si>
  <si>
    <t>Other Income Annual Increase (%)</t>
  </si>
  <si>
    <t>Vacancy Rate (%)</t>
  </si>
  <si>
    <t>Replacement Reserve Annual Amount ($)</t>
  </si>
  <si>
    <t>Replacement Reserve Annual Increase (%)</t>
  </si>
  <si>
    <t>Provide the following assumptions, which should be reflected on the Pro Forma</t>
  </si>
  <si>
    <t># of Bed-rooms</t>
  </si>
  <si>
    <t>Montlhy Tenant Rent (PUM)</t>
  </si>
  <si>
    <t>Monthly Subsidy (PUM)</t>
  </si>
  <si>
    <t>Monthly Income (PUM)</t>
  </si>
  <si>
    <t>Annual Tenant Rent Total</t>
  </si>
  <si>
    <t>Annual Subsidy Total</t>
  </si>
  <si>
    <t>INCOME PROJECTIONS</t>
  </si>
  <si>
    <t xml:space="preserve">Except for the Pro Forma and Draw Schedule, all other cells are locked, and all calculations are automated. </t>
  </si>
  <si>
    <t xml:space="preserve">Phase/Project/Development Name: </t>
  </si>
  <si>
    <t>Step 1:  Enter the PHA Name, the Development Name, and Phase Number or Description</t>
  </si>
  <si>
    <t>&gt; Enter the PHA Name, Development Name, and Phase Number or Description (on the "Unit Mix" worksheet)</t>
  </si>
  <si>
    <r>
      <t xml:space="preserve">Step 2.  Enter the Number of Units of Each Type and Size </t>
    </r>
    <r>
      <rPr>
        <sz val="10"/>
        <color indexed="10"/>
        <rFont val="Arial"/>
        <family val="2"/>
      </rPr>
      <t>(on the "Unit Mix" worksheet)</t>
    </r>
  </si>
  <si>
    <r>
      <t xml:space="preserve">Step 3. Enter Number of Tax Credit, Market-Rate Rental, and Market-Rate For-Sale Units </t>
    </r>
    <r>
      <rPr>
        <sz val="10"/>
        <color indexed="10"/>
        <rFont val="Arial"/>
        <family val="2"/>
      </rPr>
      <t>(for reference only; not used in TDC calculation)</t>
    </r>
  </si>
  <si>
    <r>
      <t xml:space="preserve">Step 4. Enter Number of Special-Needs Units, and Describe Accessibility Design Features </t>
    </r>
    <r>
      <rPr>
        <sz val="10"/>
        <color indexed="10"/>
        <rFont val="Arial"/>
        <family val="2"/>
      </rPr>
      <t xml:space="preserve">(for reference only; not used in TDC calculation) </t>
    </r>
  </si>
  <si>
    <r>
      <t xml:space="preserve">Step 2:  Enter the Number of Units </t>
    </r>
    <r>
      <rPr>
        <sz val="10"/>
        <color indexed="10"/>
        <rFont val="Arial"/>
        <family val="2"/>
      </rPr>
      <t>(by Structure Type and Unit Size, according to Unit Category and Development Method)</t>
    </r>
  </si>
  <si>
    <t xml:space="preserve">Step 3:  Enter Number of Tax Credit, Market-Rate Rental, and Market-Rate For-Sale Units </t>
  </si>
  <si>
    <t xml:space="preserve">Step 4:  Enter number of Special-Needs Units and describe Accessibility Design Features  </t>
  </si>
  <si>
    <t>Step 1.  State Basic Information and Unit Mix</t>
  </si>
  <si>
    <t xml:space="preserve">Step 5. Select Location  </t>
  </si>
  <si>
    <t>Note 1:  When you select a valid City/State combination, this table will show the TDC and HCC limits from the above-referenced HUD Notice.  Use the TDC and HCC limits in effect at the time of project closing.</t>
  </si>
  <si>
    <t>Note 2:  If the desired City/State combination is not included in the list here, contact the local HUD Field Office.  They will assist in determining the most appropriate City/State combination.</t>
  </si>
  <si>
    <t>Note 3:  Total Development Cost limits and Housing Construction Cost limits from this table will be transferred automatically to the "TDC &amp; HCC Limit calculations" worksheet.</t>
  </si>
  <si>
    <t>&gt; Follow the Note boxes on that worksheet</t>
  </si>
  <si>
    <t xml:space="preserve">Step 6.  TDC &amp; HCC Calculations  </t>
  </si>
  <si>
    <t>&gt; Navigate to the worksheet titled "TDC &amp; HCC Limit Calculations".</t>
  </si>
  <si>
    <r>
      <t>Step 7.  Enter Demolition &amp; Replacement Units (total, all project phases)</t>
    </r>
    <r>
      <rPr>
        <sz val="10"/>
        <color indexed="10"/>
        <rFont val="Arial"/>
        <family val="2"/>
      </rPr>
      <t xml:space="preserve"> (on "TDC &amp; HCC Limit calculations" worksheet)</t>
    </r>
  </si>
  <si>
    <t xml:space="preserve">Step 8.  Enter All Sources of Public Housing Capital Assistance </t>
  </si>
  <si>
    <t>Step 9.  Enter All Uses of Public Housing Capital Assistance</t>
  </si>
  <si>
    <t>Step 10.  Confirm that Sources are Equal to Uses</t>
  </si>
  <si>
    <r>
      <t xml:space="preserve">Step 11.  Enter any Extraordinary Site Cost </t>
    </r>
    <r>
      <rPr>
        <sz val="10"/>
        <color indexed="10"/>
        <rFont val="Arial"/>
        <family val="2"/>
      </rPr>
      <t>(a component of Additional Project Costs -- not subject to TDC limit)</t>
    </r>
    <r>
      <rPr>
        <b/>
        <sz val="10"/>
        <color indexed="10"/>
        <rFont val="Arial"/>
        <family val="2"/>
      </rPr>
      <t xml:space="preserve"> </t>
    </r>
  </si>
  <si>
    <t>Step 12. Review TDC and HCC Limit Calculation Results</t>
  </si>
  <si>
    <t xml:space="preserve">OMB Approval No  2577-0275                                exp 1/31/2019.   </t>
  </si>
  <si>
    <t>Step 7.  Enter Demo &amp; Replacement Units (total, all phases)</t>
  </si>
  <si>
    <t>Step 8.  Enter all Sources of Public Housing Capital Assistance</t>
  </si>
  <si>
    <t>Step 10. Confirm:</t>
  </si>
  <si>
    <r>
      <t>&gt; Confirm that all Grant Funds and Public Housing Capital Assistance (GFPH) sources are included.</t>
    </r>
    <r>
      <rPr>
        <sz val="10"/>
        <color indexed="8"/>
        <rFont val="Arial"/>
        <family val="2"/>
      </rPr>
      <t xml:space="preserve">  </t>
    </r>
  </si>
  <si>
    <t xml:space="preserve">&gt; Confirm that sources of GFPH are equal to uses of GFPH  </t>
  </si>
  <si>
    <r>
      <t>Step 11.  Enter Extraordinary Site Cost</t>
    </r>
    <r>
      <rPr>
        <sz val="10"/>
        <color indexed="10"/>
        <rFont val="Arial"/>
        <family val="2"/>
      </rPr>
      <t xml:space="preserve"> (must be approved by HUD)</t>
    </r>
  </si>
  <si>
    <t>Step 12.  Review Results</t>
  </si>
  <si>
    <t xml:space="preserve">Note:  To navigate among the worksheets, click the individual worksheet tabs at the bottom of this window.  If no worksheet tabs are visible, select "Options..." from the "Tools" menu.  In the dialogue box, select the "View" tab. Under "Window options" put a check mark in the "Sheet tabs" box. </t>
  </si>
  <si>
    <t>Step 5.  Using the Drop-down Lists Provided Below, Select the City (or Region) and State where the PROJECT will be located</t>
  </si>
  <si>
    <t>Note that this worksheet cannot be protected.  Please take care to enter information into the blue bordered cells only.</t>
  </si>
  <si>
    <r>
      <t xml:space="preserve">Times % of Demo Costs Excluded as "Additional Project Costs" (% from </t>
    </r>
    <r>
      <rPr>
        <b/>
        <sz val="10"/>
        <rFont val="Arial"/>
        <family val="2"/>
      </rPr>
      <t>Step 7</t>
    </r>
    <r>
      <rPr>
        <sz val="10"/>
        <rFont val="Arial"/>
        <family val="2"/>
      </rPr>
      <t>)</t>
    </r>
  </si>
  <si>
    <t xml:space="preserve">Housing Construction Cost Limit (if any, from Step 5) </t>
  </si>
  <si>
    <t>Total Development Cost Limit (from Step 5)</t>
  </si>
  <si>
    <t>1)  Information/amounts on the project budgets must be consistent with information in the Mixed-Finance Development Proposal, form HUD-50157</t>
  </si>
  <si>
    <t>2)  The Construction Budget should only include sources &amp; uses of funds through the end of the construction period.</t>
  </si>
  <si>
    <r>
      <t xml:space="preserve">This workbook uses the TDCs and HCCs in accordance with HUD Notice PIH-2011-38 (HA), as updated to include </t>
    </r>
    <r>
      <rPr>
        <b/>
        <sz val="12"/>
        <color rgb="FFFF0000"/>
        <rFont val="Arial"/>
        <family val="2"/>
      </rPr>
      <t>2015</t>
    </r>
    <r>
      <rPr>
        <b/>
        <sz val="12"/>
        <color rgb="FF0070C0"/>
        <rFont val="Arial"/>
        <family val="2"/>
      </rPr>
      <t xml:space="preserve"> TDC and HCC limits. </t>
    </r>
  </si>
  <si>
    <t>form HUD-50156 (2/2016)</t>
  </si>
  <si>
    <r>
      <t xml:space="preserve">Permanent Mortgage #1:  </t>
    </r>
    <r>
      <rPr>
        <i/>
        <sz val="10"/>
        <color rgb="FF0000FF"/>
        <rFont val="Arial"/>
        <family val="2"/>
      </rPr>
      <t>identify lender</t>
    </r>
  </si>
  <si>
    <r>
      <t xml:space="preserve">Permanent Mortgage #2: </t>
    </r>
    <r>
      <rPr>
        <i/>
        <sz val="10"/>
        <color rgb="FF0000FF"/>
        <rFont val="Arial"/>
        <family val="2"/>
      </rPr>
      <t xml:space="preserve"> identify lender</t>
    </r>
  </si>
  <si>
    <t>per unit/per year</t>
  </si>
  <si>
    <t>Public Housing Totals</t>
  </si>
  <si>
    <t>PBV+PBRA Totals</t>
  </si>
  <si>
    <r>
      <rPr>
        <b/>
        <u/>
        <sz val="28"/>
        <color rgb="FFFF0000"/>
        <rFont val="Arial"/>
        <family val="2"/>
      </rPr>
      <t>SAMPLE</t>
    </r>
    <r>
      <rPr>
        <b/>
        <sz val="14"/>
        <rFont val="Arial"/>
        <family val="2"/>
      </rPr>
      <t xml:space="preserve"> Draw Schedule</t>
    </r>
    <r>
      <rPr>
        <sz val="10"/>
        <rFont val="Arial"/>
        <family val="2"/>
      </rPr>
      <t xml:space="preserve">
</t>
    </r>
    <r>
      <rPr>
        <sz val="10"/>
        <color rgb="FFFF0000"/>
        <rFont val="Arial"/>
        <family val="2"/>
      </rPr>
      <t>This is not a mandatory HUD format.</t>
    </r>
    <r>
      <rPr>
        <sz val="10"/>
        <rFont val="Arial"/>
        <family val="2"/>
      </rPr>
      <t xml:space="preserve">  The Grantee may use any format that is acceptable to the HUD Grant Manager.  This Tab is not Protected and may be replaced.  When replacing the Tab, be sure that the Grantee Name, Phase/Project Name and PIC Development Number are included.
</t>
    </r>
  </si>
  <si>
    <t>Project Based Voucher (PBV) and
Project Based Rental Assistance (PBRA)</t>
  </si>
  <si>
    <t xml:space="preserve">     Voucher/PBRA Amount</t>
  </si>
  <si>
    <t>Total Housing Choice Voucher/PBRA</t>
  </si>
  <si>
    <t>Unrestricted (Market Rate) Unit Rent</t>
  </si>
  <si>
    <t xml:space="preserve">Total Other Affordable/Restricted
</t>
  </si>
  <si>
    <t>Total Unrestricted/Market</t>
  </si>
  <si>
    <t>Other Income</t>
  </si>
  <si>
    <t>3)  The Permanent Budget should include sources of funds that will remain with the project after closing and construction are completed.</t>
  </si>
  <si>
    <t>4)  Part A  costs in the Budgets are those costs included in the developer's project budget.</t>
  </si>
  <si>
    <t>5)  Part B costs in the Budgets are those costs paid for by the PHA directly, which will not be reimbursed at closing.</t>
  </si>
  <si>
    <t>9)  If a PHA is receiving a portion of the developer fee, this amount should be reflected on a separate line from the amount received by the developer.</t>
  </si>
  <si>
    <t>Choice Neighborhoods (CN) Funds</t>
  </si>
  <si>
    <t>HOPE VI Community &amp; Supportive Services</t>
  </si>
  <si>
    <t>CN Supportive Services</t>
  </si>
  <si>
    <t>Choice Neighborhoods Supportive Services</t>
  </si>
  <si>
    <t>Dwelling Equioment-Non-Expendable</t>
  </si>
  <si>
    <t>Relocation Costs</t>
  </si>
  <si>
    <t>Relocation - Non Residents</t>
  </si>
  <si>
    <t>Nondwelling Equipment: identify</t>
  </si>
  <si>
    <t>Subtotal:  Development Soft Cost</t>
  </si>
  <si>
    <t>Relocation -  Non-Residents</t>
  </si>
  <si>
    <t>Housing Authority of New Orleans</t>
  </si>
  <si>
    <t>St. Bernard Phase III</t>
  </si>
  <si>
    <t>Construction Loan:  bonds</t>
  </si>
  <si>
    <t>Other: Federal Historic Tax Credits</t>
  </si>
  <si>
    <t>Other: State Historic Tax Credits</t>
  </si>
  <si>
    <t>Other: CDBG</t>
  </si>
  <si>
    <t>Other: PHA Seller Note</t>
  </si>
  <si>
    <t>Other: HOME Funds</t>
  </si>
  <si>
    <t>Other:  Bond Collateral</t>
  </si>
  <si>
    <t>Other:  FF&amp;E</t>
  </si>
  <si>
    <t>Other:  Professional Services</t>
  </si>
  <si>
    <t>Other:  Interior Design Fee</t>
  </si>
  <si>
    <t>Other:  Plans, Reproductions, Media</t>
  </si>
  <si>
    <t>Other: Seller Note</t>
  </si>
  <si>
    <t>Other: HOME</t>
  </si>
  <si>
    <t>Other Units</t>
  </si>
  <si>
    <t>Affordable:</t>
  </si>
  <si>
    <t>Market Rate:</t>
  </si>
  <si>
    <t>Other: Describe</t>
  </si>
  <si>
    <t>(All)</t>
  </si>
  <si>
    <t>per unit/per 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</si>
</sst>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_);_(@_)"/>
    <numFmt numFmtId="166" formatCode="0_);\(0\)"/>
    <numFmt numFmtId="167" formatCode="&quot;$&quot;#,##0.00"/>
    <numFmt numFmtId="168" formatCode="&quot;$&quot;#,##0"/>
    <numFmt numFmtId="169" formatCode="&quot;$&quot;#,##0\ ;\(&quot;$&quot;#,##0\)"/>
    <numFmt numFmtId="170" formatCode="0;0;;@"/>
    <numFmt numFmtId="171" formatCode="0.0%"/>
    <numFmt numFmtId="172" formatCode="_(* #,##0_);_(* \(#,##0\);_(* &quot;-&quot;??_);_(@_)"/>
    <numFmt numFmtId="173" formatCode="0.0000%"/>
    <numFmt numFmtId="174" formatCode="[$-409]d\-mmm\-yy;@"/>
    <numFmt numFmtId="175" formatCode="0.00_)"/>
  </numFmts>
  <fonts count="98">
    <font>
      <sz val="10"/>
      <name val="Arial"/>
    </font>
    <font>
      <b/>
      <sz val="10"/>
      <name val="Arial"/>
      <family val="2"/>
    </font>
    <font>
      <sz val="10"/>
      <name val="Arial"/>
      <family val="2"/>
    </font>
    <font>
      <sz val="10"/>
      <name val="Arial"/>
      <family val="2"/>
    </font>
    <font>
      <b/>
      <sz val="10"/>
      <name val="Arial"/>
      <family val="2"/>
    </font>
    <font>
      <u val="singleAccounting"/>
      <sz val="10"/>
      <name val="Arial"/>
      <family val="2"/>
    </font>
    <font>
      <u val="doubleAccounting"/>
      <sz val="10"/>
      <name val="Arial"/>
      <family val="2"/>
    </font>
    <font>
      <b/>
      <u val="doubleAccounting"/>
      <sz val="10"/>
      <name val="Arial"/>
      <family val="2"/>
    </font>
    <font>
      <b/>
      <sz val="12"/>
      <name val="Arial"/>
      <family val="2"/>
    </font>
    <font>
      <b/>
      <sz val="10"/>
      <color indexed="12"/>
      <name val="Arial"/>
      <family val="2"/>
    </font>
    <font>
      <sz val="10"/>
      <color indexed="12"/>
      <name val="Arial"/>
      <family val="2"/>
    </font>
    <font>
      <u val="singleAccounting"/>
      <sz val="10"/>
      <color indexed="12"/>
      <name val="Arial"/>
      <family val="2"/>
    </font>
    <font>
      <b/>
      <sz val="10"/>
      <color indexed="8"/>
      <name val="Arial"/>
      <family val="2"/>
    </font>
    <font>
      <sz val="10"/>
      <color indexed="10"/>
      <name val="Arial"/>
      <family val="2"/>
    </font>
    <font>
      <u val="singleAccounting"/>
      <sz val="10"/>
      <color indexed="8"/>
      <name val="Arial"/>
      <family val="2"/>
    </font>
    <font>
      <sz val="10"/>
      <color indexed="8"/>
      <name val="Arial"/>
      <family val="2"/>
    </font>
    <font>
      <b/>
      <sz val="10"/>
      <color indexed="10"/>
      <name val="Arial"/>
      <family val="2"/>
    </font>
    <font>
      <b/>
      <sz val="12"/>
      <color indexed="12"/>
      <name val="Arial"/>
      <family val="2"/>
    </font>
    <font>
      <b/>
      <sz val="14"/>
      <color indexed="8"/>
      <name val="Arial"/>
      <family val="2"/>
    </font>
    <font>
      <b/>
      <sz val="12"/>
      <color indexed="8"/>
      <name val="Arial"/>
      <family val="2"/>
    </font>
    <font>
      <b/>
      <u val="doubleAccounting"/>
      <sz val="10"/>
      <color indexed="10"/>
      <name val="Arial"/>
      <family val="2"/>
    </font>
    <font>
      <b/>
      <sz val="14"/>
      <name val="Arial"/>
      <family val="2"/>
    </font>
    <font>
      <u/>
      <sz val="10"/>
      <name val="Arial"/>
      <family val="2"/>
    </font>
    <font>
      <b/>
      <sz val="12"/>
      <color indexed="10"/>
      <name val="Arial"/>
      <family val="2"/>
    </font>
    <font>
      <i/>
      <sz val="10"/>
      <name val="Arial"/>
      <family val="2"/>
    </font>
    <font>
      <b/>
      <sz val="9"/>
      <name val="Arial"/>
      <family val="2"/>
    </font>
    <font>
      <sz val="9"/>
      <name val="Arial"/>
      <family val="2"/>
    </font>
    <font>
      <sz val="9"/>
      <color indexed="12"/>
      <name val="Arial"/>
      <family val="2"/>
    </font>
    <font>
      <b/>
      <sz val="9"/>
      <color indexed="8"/>
      <name val="Arial"/>
      <family val="2"/>
    </font>
    <font>
      <sz val="8"/>
      <name val="Arial"/>
      <family val="2"/>
    </font>
    <font>
      <sz val="10"/>
      <color indexed="8"/>
      <name val="Arial"/>
      <family val="2"/>
    </font>
    <font>
      <b/>
      <sz val="11"/>
      <name val="Arial"/>
      <family val="2"/>
    </font>
    <font>
      <sz val="11"/>
      <name val="Arial"/>
      <family val="2"/>
    </font>
    <font>
      <b/>
      <u/>
      <sz val="10"/>
      <name val="Arial"/>
      <family val="2"/>
    </font>
    <font>
      <sz val="12"/>
      <name val="Arial"/>
      <family val="2"/>
    </font>
    <font>
      <b/>
      <sz val="18"/>
      <name val="Arial"/>
      <family val="2"/>
    </font>
    <font>
      <sz val="10"/>
      <name val="Times New Roman"/>
      <family val="1"/>
    </font>
    <font>
      <sz val="12"/>
      <name val="Times New Roman"/>
      <family val="1"/>
    </font>
    <font>
      <b/>
      <u/>
      <sz val="12"/>
      <name val="Arial"/>
      <family val="2"/>
    </font>
    <font>
      <sz val="10"/>
      <color rgb="FFFF0000"/>
      <name val="Arial"/>
      <family val="2"/>
    </font>
    <font>
      <sz val="10"/>
      <name val="Futura Lt BT"/>
      <family val="2"/>
    </font>
    <font>
      <sz val="10"/>
      <color indexed="9"/>
      <name val="Arial"/>
      <family val="2"/>
    </font>
    <font>
      <i/>
      <sz val="10"/>
      <name val="Futura Lt BT"/>
      <family val="2"/>
    </font>
    <font>
      <sz val="12"/>
      <name val="Futura Md BT"/>
      <family val="2"/>
    </font>
    <font>
      <sz val="10"/>
      <name val="Futura Md BT"/>
      <family val="2"/>
    </font>
    <font>
      <sz val="14"/>
      <name val="Futura Md BT"/>
      <family val="2"/>
    </font>
    <font>
      <i/>
      <sz val="14"/>
      <name val="Arial"/>
      <family val="2"/>
    </font>
    <font>
      <sz val="14"/>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2"/>
      <color indexed="8"/>
      <name val="Times New Roman"/>
      <family val="1"/>
    </font>
    <font>
      <strike/>
      <sz val="12"/>
      <color indexed="8"/>
      <name val="Times New Roman"/>
      <family val="1"/>
    </font>
    <font>
      <b/>
      <i/>
      <sz val="16"/>
      <name val="Helv"/>
    </font>
    <font>
      <sz val="16"/>
      <name val="Arial"/>
      <family val="2"/>
    </font>
    <font>
      <b/>
      <sz val="16"/>
      <name val="Arial"/>
      <family val="2"/>
    </font>
    <font>
      <b/>
      <sz val="10"/>
      <name val="MS Sans Serif"/>
      <family val="2"/>
    </font>
    <font>
      <b/>
      <sz val="12"/>
      <color indexed="10"/>
      <name val="Times New Roman"/>
      <family val="1"/>
    </font>
    <font>
      <sz val="14"/>
      <color indexed="12"/>
      <name val="Arial"/>
      <family val="2"/>
    </font>
    <font>
      <sz val="18"/>
      <name val="Arial"/>
      <family val="2"/>
    </font>
    <font>
      <b/>
      <sz val="48"/>
      <color rgb="FFFF0000"/>
      <name val="Arial"/>
      <family val="2"/>
    </font>
    <font>
      <u/>
      <sz val="10"/>
      <color theme="10"/>
      <name val="Arial"/>
      <family val="2"/>
    </font>
    <font>
      <b/>
      <sz val="15"/>
      <color rgb="FF0000FF"/>
      <name val="Arial"/>
      <family val="2"/>
    </font>
    <font>
      <u/>
      <sz val="14"/>
      <color theme="10"/>
      <name val="Arial"/>
      <family val="2"/>
    </font>
    <font>
      <b/>
      <sz val="10"/>
      <color rgb="FF0000FF"/>
      <name val="Arial"/>
      <family val="2"/>
    </font>
    <font>
      <sz val="11"/>
      <color indexed="8"/>
      <name val="Calibri"/>
      <family val="2"/>
    </font>
    <font>
      <sz val="14"/>
      <color indexed="8"/>
      <name val="Times New Roman"/>
      <family val="1"/>
    </font>
    <font>
      <i/>
      <sz val="11"/>
      <color indexed="18"/>
      <name val="Times New Roman"/>
      <family val="1"/>
    </font>
    <font>
      <sz val="8"/>
      <color indexed="8"/>
      <name val="Arial Narrow"/>
      <family val="2"/>
    </font>
    <font>
      <sz val="8"/>
      <color indexed="8"/>
      <name val="Arial"/>
      <family val="2"/>
    </font>
    <font>
      <b/>
      <sz val="12"/>
      <color theme="3"/>
      <name val="Arial"/>
      <family val="2"/>
    </font>
    <font>
      <b/>
      <sz val="12"/>
      <color theme="1"/>
      <name val="Arial"/>
      <family val="2"/>
    </font>
    <font>
      <i/>
      <sz val="10"/>
      <color theme="1"/>
      <name val="Arial"/>
      <family val="2"/>
    </font>
    <font>
      <sz val="10"/>
      <color theme="1"/>
      <name val="Arial"/>
      <family val="2"/>
    </font>
    <font>
      <b/>
      <sz val="10"/>
      <color theme="1"/>
      <name val="Arial"/>
      <family val="2"/>
    </font>
    <font>
      <sz val="12"/>
      <color indexed="8"/>
      <name val="Arial"/>
      <family val="2"/>
    </font>
    <font>
      <b/>
      <u val="doubleAccounting"/>
      <sz val="12"/>
      <color theme="1"/>
      <name val="Arial"/>
      <family val="2"/>
    </font>
    <font>
      <b/>
      <i/>
      <sz val="12"/>
      <color theme="1"/>
      <name val="Arial"/>
      <family val="2"/>
    </font>
    <font>
      <i/>
      <sz val="11"/>
      <name val="Arial"/>
      <family val="2"/>
    </font>
    <font>
      <b/>
      <i/>
      <sz val="12"/>
      <name val="Arial"/>
      <family val="2"/>
    </font>
    <font>
      <b/>
      <u val="doubleAccounting"/>
      <sz val="12"/>
      <name val="Arial"/>
      <family val="2"/>
    </font>
    <font>
      <b/>
      <sz val="11"/>
      <color rgb="FFFF0000"/>
      <name val="Arial"/>
      <family val="2"/>
    </font>
    <font>
      <b/>
      <sz val="11"/>
      <color rgb="FF7030A0"/>
      <name val="Arial"/>
      <family val="2"/>
    </font>
    <font>
      <b/>
      <i/>
      <sz val="11"/>
      <name val="Arial"/>
      <family val="2"/>
    </font>
    <font>
      <u/>
      <sz val="12"/>
      <name val="Arial"/>
      <family val="2"/>
    </font>
    <font>
      <b/>
      <sz val="11"/>
      <color rgb="FF0070C0"/>
      <name val="Arial"/>
      <family val="2"/>
    </font>
    <font>
      <i/>
      <sz val="12"/>
      <name val="Arial"/>
      <family val="2"/>
    </font>
    <font>
      <b/>
      <u/>
      <sz val="12"/>
      <color rgb="FFFF0000"/>
      <name val="Arial"/>
      <family val="2"/>
    </font>
    <font>
      <sz val="12"/>
      <color rgb="FFFF0000"/>
      <name val="Arial"/>
      <family val="2"/>
    </font>
    <font>
      <b/>
      <sz val="12"/>
      <color rgb="FFFF0000"/>
      <name val="Arial"/>
      <family val="2"/>
    </font>
    <font>
      <sz val="14"/>
      <color rgb="FF0000FF"/>
      <name val="Arial"/>
      <family val="2"/>
    </font>
    <font>
      <sz val="10"/>
      <color rgb="FF0000FF"/>
      <name val="Arial"/>
      <family val="2"/>
    </font>
    <font>
      <b/>
      <sz val="12"/>
      <color rgb="FF0070C0"/>
      <name val="Arial"/>
      <family val="2"/>
    </font>
    <font>
      <i/>
      <sz val="10"/>
      <color rgb="FF0000FF"/>
      <name val="Arial"/>
      <family val="2"/>
    </font>
    <font>
      <b/>
      <u/>
      <sz val="28"/>
      <color rgb="FFFF0000"/>
      <name val="Arial"/>
      <family val="2"/>
    </font>
    <font>
      <u val="singleAccounting"/>
      <sz val="12"/>
      <name val="Arial"/>
      <family val="2"/>
    </font>
    <font>
      <b/>
      <i/>
      <sz val="10"/>
      <name val="Arial"/>
      <family val="2"/>
    </font>
  </fonts>
  <fills count="13">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9"/>
        <bgColor indexed="9"/>
      </patternFill>
    </fill>
    <fill>
      <patternFill patternType="solid">
        <fgColor indexed="9"/>
        <bgColor indexed="64"/>
      </patternFill>
    </fill>
    <fill>
      <patternFill patternType="darkTrellis">
        <fgColor indexed="13"/>
        <bgColor indexed="9"/>
      </patternFill>
    </fill>
    <fill>
      <patternFill patternType="solid">
        <fgColor theme="0" tint="-0.14999847407452621"/>
        <bgColor indexed="64"/>
      </patternFill>
    </fill>
    <fill>
      <patternFill patternType="solid">
        <fgColor indexed="22"/>
        <bgColor indexed="31"/>
      </patternFill>
    </fill>
    <fill>
      <patternFill patternType="solid">
        <fgColor indexed="26"/>
        <bgColor indexed="9"/>
      </patternFill>
    </fill>
    <fill>
      <patternFill patternType="solid">
        <fgColor indexed="31"/>
        <bgColor indexed="42"/>
      </patternFill>
    </fill>
    <fill>
      <patternFill patternType="solid">
        <fgColor indexed="22"/>
        <bgColor indexed="0"/>
      </patternFill>
    </fill>
    <fill>
      <patternFill patternType="solid">
        <fgColor theme="0" tint="-0.249977111117893"/>
        <bgColor indexed="64"/>
      </patternFill>
    </fill>
  </fills>
  <borders count="210">
    <border>
      <left/>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12"/>
      </left>
      <right style="medium">
        <color indexed="12"/>
      </right>
      <top style="thin">
        <color indexed="12"/>
      </top>
      <bottom style="medium">
        <color indexed="12"/>
      </bottom>
      <diagonal/>
    </border>
    <border>
      <left style="medium">
        <color indexed="64"/>
      </left>
      <right/>
      <top/>
      <bottom style="thin">
        <color indexed="64"/>
      </bottom>
      <diagonal/>
    </border>
    <border>
      <left style="medium">
        <color indexed="12"/>
      </left>
      <right/>
      <top/>
      <bottom/>
      <diagonal/>
    </border>
    <border>
      <left/>
      <right/>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hair">
        <color indexed="8"/>
      </left>
      <right/>
      <top style="hair">
        <color indexed="8"/>
      </top>
      <bottom style="medium">
        <color indexed="64"/>
      </bottom>
      <diagonal/>
    </border>
    <border>
      <left style="hair">
        <color indexed="64"/>
      </left>
      <right style="double">
        <color indexed="64"/>
      </right>
      <top style="medium">
        <color indexed="64"/>
      </top>
      <bottom style="medium">
        <color indexed="12"/>
      </bottom>
      <diagonal/>
    </border>
    <border>
      <left style="medium">
        <color indexed="64"/>
      </left>
      <right style="hair">
        <color indexed="64"/>
      </right>
      <top style="medium">
        <color indexed="64"/>
      </top>
      <bottom style="medium">
        <color indexed="12"/>
      </bottom>
      <diagonal/>
    </border>
    <border>
      <left style="hair">
        <color indexed="64"/>
      </left>
      <right style="hair">
        <color indexed="64"/>
      </right>
      <top style="medium">
        <color indexed="64"/>
      </top>
      <bottom style="medium">
        <color indexed="12"/>
      </bottom>
      <diagonal/>
    </border>
    <border>
      <left style="medium">
        <color indexed="64"/>
      </left>
      <right style="hair">
        <color indexed="64"/>
      </right>
      <top style="medium">
        <color indexed="64"/>
      </top>
      <bottom style="medium">
        <color indexed="64"/>
      </bottom>
      <diagonal/>
    </border>
    <border>
      <left style="hair">
        <color indexed="12"/>
      </left>
      <right style="hair">
        <color indexed="12"/>
      </right>
      <top style="medium">
        <color indexed="12"/>
      </top>
      <bottom style="hair">
        <color indexed="12"/>
      </bottom>
      <diagonal/>
    </border>
    <border>
      <left style="hair">
        <color indexed="12"/>
      </left>
      <right style="medium">
        <color indexed="12"/>
      </right>
      <top style="medium">
        <color indexed="12"/>
      </top>
      <bottom style="hair">
        <color indexed="12"/>
      </bottom>
      <diagonal/>
    </border>
    <border>
      <left style="hair">
        <color indexed="12"/>
      </left>
      <right style="double">
        <color indexed="12"/>
      </right>
      <top style="medium">
        <color indexed="12"/>
      </top>
      <bottom style="hair">
        <color indexed="12"/>
      </bottom>
      <diagonal/>
    </border>
    <border>
      <left style="hair">
        <color indexed="12"/>
      </left>
      <right/>
      <top style="medium">
        <color indexed="12"/>
      </top>
      <bottom style="hair">
        <color indexed="12"/>
      </bottom>
      <diagonal/>
    </border>
    <border>
      <left style="hair">
        <color indexed="12"/>
      </left>
      <right style="hair">
        <color indexed="12"/>
      </right>
      <top style="hair">
        <color indexed="12"/>
      </top>
      <bottom style="hair">
        <color indexed="12"/>
      </bottom>
      <diagonal/>
    </border>
    <border>
      <left style="hair">
        <color indexed="12"/>
      </left>
      <right style="medium">
        <color indexed="12"/>
      </right>
      <top style="hair">
        <color indexed="12"/>
      </top>
      <bottom style="hair">
        <color indexed="12"/>
      </bottom>
      <diagonal/>
    </border>
    <border>
      <left style="hair">
        <color indexed="12"/>
      </left>
      <right style="double">
        <color indexed="12"/>
      </right>
      <top style="hair">
        <color indexed="12"/>
      </top>
      <bottom style="hair">
        <color indexed="12"/>
      </bottom>
      <diagonal/>
    </border>
    <border>
      <left style="hair">
        <color indexed="12"/>
      </left>
      <right/>
      <top style="hair">
        <color indexed="12"/>
      </top>
      <bottom style="hair">
        <color indexed="12"/>
      </bottom>
      <diagonal/>
    </border>
    <border>
      <left style="hair">
        <color indexed="12"/>
      </left>
      <right style="hair">
        <color indexed="12"/>
      </right>
      <top style="hair">
        <color indexed="12"/>
      </top>
      <bottom style="medium">
        <color indexed="12"/>
      </bottom>
      <diagonal/>
    </border>
    <border>
      <left style="hair">
        <color indexed="12"/>
      </left>
      <right style="medium">
        <color indexed="12"/>
      </right>
      <top style="hair">
        <color indexed="12"/>
      </top>
      <bottom style="medium">
        <color indexed="12"/>
      </bottom>
      <diagonal/>
    </border>
    <border>
      <left style="hair">
        <color indexed="12"/>
      </left>
      <right style="double">
        <color indexed="12"/>
      </right>
      <top style="hair">
        <color indexed="12"/>
      </top>
      <bottom style="medium">
        <color indexed="12"/>
      </bottom>
      <diagonal/>
    </border>
    <border>
      <left style="hair">
        <color indexed="12"/>
      </left>
      <right/>
      <top style="hair">
        <color indexed="12"/>
      </top>
      <bottom style="medium">
        <color indexed="12"/>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medium">
        <color indexed="12"/>
      </bottom>
      <diagonal/>
    </border>
    <border>
      <left style="hair">
        <color indexed="64"/>
      </left>
      <right/>
      <top style="hair">
        <color indexed="64"/>
      </top>
      <bottom style="medium">
        <color indexed="64"/>
      </bottom>
      <diagonal/>
    </border>
    <border>
      <left/>
      <right style="medium">
        <color indexed="12"/>
      </right>
      <top style="hair">
        <color indexed="64"/>
      </top>
      <bottom style="hair">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style="medium">
        <color indexed="64"/>
      </top>
      <bottom style="medium">
        <color indexed="64"/>
      </bottom>
      <diagonal/>
    </border>
    <border>
      <left style="hair">
        <color indexed="12"/>
      </left>
      <right style="hair">
        <color indexed="12"/>
      </right>
      <top/>
      <bottom style="hair">
        <color indexed="12"/>
      </bottom>
      <diagonal/>
    </border>
    <border>
      <left style="hair">
        <color indexed="12"/>
      </left>
      <right style="medium">
        <color indexed="12"/>
      </right>
      <top/>
      <bottom style="hair">
        <color indexed="12"/>
      </bottom>
      <diagonal/>
    </border>
    <border>
      <left/>
      <right style="hair">
        <color indexed="12"/>
      </right>
      <top/>
      <bottom style="hair">
        <color indexed="12"/>
      </bottom>
      <diagonal/>
    </border>
    <border>
      <left style="hair">
        <color indexed="12"/>
      </left>
      <right/>
      <top/>
      <bottom style="hair">
        <color indexed="12"/>
      </bottom>
      <diagonal/>
    </border>
    <border>
      <left style="double">
        <color indexed="12"/>
      </left>
      <right style="hair">
        <color indexed="12"/>
      </right>
      <top style="medium">
        <color indexed="12"/>
      </top>
      <bottom style="hair">
        <color indexed="12"/>
      </bottom>
      <diagonal/>
    </border>
    <border>
      <left style="double">
        <color indexed="12"/>
      </left>
      <right style="hair">
        <color indexed="12"/>
      </right>
      <top style="hair">
        <color indexed="12"/>
      </top>
      <bottom style="hair">
        <color indexed="12"/>
      </bottom>
      <diagonal/>
    </border>
    <border>
      <left style="double">
        <color indexed="12"/>
      </left>
      <right style="hair">
        <color indexed="12"/>
      </right>
      <top style="hair">
        <color indexed="12"/>
      </top>
      <bottom style="medium">
        <color indexed="12"/>
      </bottom>
      <diagonal/>
    </border>
    <border>
      <left style="double">
        <color indexed="12"/>
      </left>
      <right style="hair">
        <color indexed="12"/>
      </right>
      <top style="hair">
        <color indexed="12"/>
      </top>
      <bottom style="double">
        <color indexed="12"/>
      </bottom>
      <diagonal/>
    </border>
    <border>
      <left style="hair">
        <color indexed="12"/>
      </left>
      <right style="hair">
        <color indexed="12"/>
      </right>
      <top style="hair">
        <color indexed="12"/>
      </top>
      <bottom style="double">
        <color indexed="12"/>
      </bottom>
      <diagonal/>
    </border>
    <border>
      <left style="hair">
        <color indexed="12"/>
      </left>
      <right style="medium">
        <color indexed="12"/>
      </right>
      <top style="hair">
        <color indexed="12"/>
      </top>
      <bottom style="double">
        <color indexed="12"/>
      </bottom>
      <diagonal/>
    </border>
    <border>
      <left style="hair">
        <color indexed="12"/>
      </left>
      <right style="double">
        <color indexed="12"/>
      </right>
      <top style="hair">
        <color indexed="12"/>
      </top>
      <bottom style="double">
        <color indexed="12"/>
      </bottom>
      <diagonal/>
    </border>
    <border>
      <left style="double">
        <color indexed="64"/>
      </left>
      <right style="hair">
        <color indexed="64"/>
      </right>
      <top style="medium">
        <color indexed="64"/>
      </top>
      <bottom style="medium">
        <color indexed="12"/>
      </bottom>
      <diagonal/>
    </border>
    <border>
      <left/>
      <right style="double">
        <color indexed="12"/>
      </right>
      <top style="hair">
        <color indexed="12"/>
      </top>
      <bottom style="hair">
        <color indexed="12"/>
      </bottom>
      <diagonal/>
    </border>
    <border>
      <left/>
      <right style="double">
        <color indexed="12"/>
      </right>
      <top style="hair">
        <color indexed="12"/>
      </top>
      <bottom style="medium">
        <color indexed="12"/>
      </bottom>
      <diagonal/>
    </border>
    <border>
      <left/>
      <right style="double">
        <color indexed="12"/>
      </right>
      <top style="medium">
        <color indexed="12"/>
      </top>
      <bottom style="hair">
        <color indexed="12"/>
      </bottom>
      <diagonal/>
    </border>
    <border>
      <left style="hair">
        <color indexed="12"/>
      </left>
      <right/>
      <top style="hair">
        <color indexed="12"/>
      </top>
      <bottom style="double">
        <color indexed="12"/>
      </bottom>
      <diagonal/>
    </border>
    <border>
      <left/>
      <right style="double">
        <color indexed="12"/>
      </right>
      <top style="hair">
        <color indexed="12"/>
      </top>
      <bottom style="double">
        <color indexed="12"/>
      </bottom>
      <diagonal/>
    </border>
    <border>
      <left/>
      <right style="medium">
        <color indexed="12"/>
      </right>
      <top/>
      <bottom style="hair">
        <color indexed="64"/>
      </bottom>
      <diagonal/>
    </border>
    <border>
      <left style="hair">
        <color indexed="12"/>
      </left>
      <right style="hair">
        <color indexed="12"/>
      </right>
      <top style="medium">
        <color indexed="12"/>
      </top>
      <bottom style="medium">
        <color indexed="12"/>
      </bottom>
      <diagonal/>
    </border>
    <border>
      <left style="hair">
        <color indexed="12"/>
      </left>
      <right style="medium">
        <color indexed="12"/>
      </right>
      <top style="medium">
        <color indexed="12"/>
      </top>
      <bottom style="medium">
        <color indexed="12"/>
      </bottom>
      <diagonal/>
    </border>
    <border>
      <left style="medium">
        <color indexed="12"/>
      </left>
      <right style="hair">
        <color indexed="12"/>
      </right>
      <top style="medium">
        <color indexed="12"/>
      </top>
      <bottom style="medium">
        <color indexed="12"/>
      </bottom>
      <diagonal/>
    </border>
    <border>
      <left style="hair">
        <color indexed="12"/>
      </left>
      <right style="double">
        <color indexed="12"/>
      </right>
      <top style="medium">
        <color indexed="12"/>
      </top>
      <bottom style="medium">
        <color indexed="12"/>
      </bottom>
      <diagonal/>
    </border>
    <border>
      <left/>
      <right/>
      <top style="hair">
        <color indexed="64"/>
      </top>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12"/>
      </left>
      <right style="thin">
        <color indexed="64"/>
      </right>
      <top style="thin">
        <color indexed="64"/>
      </top>
      <bottom style="thin">
        <color indexed="64"/>
      </bottom>
      <diagonal/>
    </border>
    <border>
      <left style="medium">
        <color indexed="12"/>
      </left>
      <right style="medium">
        <color indexed="12"/>
      </right>
      <top style="thin">
        <color indexed="12"/>
      </top>
      <bottom style="thin">
        <color indexed="12"/>
      </bottom>
      <diagonal/>
    </border>
    <border>
      <left style="medium">
        <color indexed="12"/>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double">
        <color indexed="12"/>
      </left>
      <right style="hair">
        <color indexed="12"/>
      </right>
      <top/>
      <bottom style="hair">
        <color indexed="12"/>
      </bottom>
      <diagonal/>
    </border>
    <border>
      <left style="hair">
        <color indexed="12"/>
      </left>
      <right style="double">
        <color indexed="12"/>
      </right>
      <top/>
      <bottom style="hair">
        <color indexed="12"/>
      </bottom>
      <diagonal/>
    </border>
    <border>
      <left style="double">
        <color indexed="12"/>
      </left>
      <right style="hair">
        <color indexed="12"/>
      </right>
      <top/>
      <bottom/>
      <diagonal/>
    </border>
    <border>
      <left style="hair">
        <color indexed="12"/>
      </left>
      <right style="hair">
        <color indexed="12"/>
      </right>
      <top/>
      <bottom/>
      <diagonal/>
    </border>
    <border>
      <left style="hair">
        <color indexed="12"/>
      </left>
      <right style="medium">
        <color indexed="12"/>
      </right>
      <top/>
      <bottom/>
      <diagonal/>
    </border>
    <border>
      <left style="medium">
        <color indexed="12"/>
      </left>
      <right style="hair">
        <color indexed="12"/>
      </right>
      <top/>
      <bottom/>
      <diagonal/>
    </border>
    <border>
      <left style="hair">
        <color indexed="12"/>
      </left>
      <right style="double">
        <color indexed="12"/>
      </right>
      <top/>
      <bottom/>
      <diagonal/>
    </border>
    <border>
      <left style="double">
        <color indexed="12"/>
      </left>
      <right style="hair">
        <color indexed="12"/>
      </right>
      <top style="medium">
        <color indexed="12"/>
      </top>
      <bottom style="medium">
        <color indexed="12"/>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bottom/>
      <diagonal/>
    </border>
    <border>
      <left style="medium">
        <color indexed="64"/>
      </left>
      <right style="hair">
        <color indexed="64"/>
      </right>
      <top/>
      <bottom/>
      <diagonal/>
    </border>
    <border>
      <left/>
      <right/>
      <top/>
      <bottom style="hair">
        <color indexed="8"/>
      </bottom>
      <diagonal/>
    </border>
    <border>
      <left style="hair">
        <color indexed="64"/>
      </left>
      <right style="medium">
        <color indexed="64"/>
      </right>
      <top/>
      <bottom style="hair">
        <color indexed="8"/>
      </bottom>
      <diagonal/>
    </border>
    <border>
      <left style="medium">
        <color indexed="64"/>
      </left>
      <right style="hair">
        <color indexed="64"/>
      </right>
      <top/>
      <bottom style="hair">
        <color indexed="8"/>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double">
        <color indexed="30"/>
      </left>
      <right style="hair">
        <color indexed="12"/>
      </right>
      <top style="medium">
        <color indexed="12"/>
      </top>
      <bottom style="medium">
        <color indexed="12"/>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medium">
        <color indexed="64"/>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12"/>
      </left>
      <right/>
      <top style="medium">
        <color indexed="12"/>
      </top>
      <bottom style="double">
        <color indexed="12"/>
      </bottom>
      <diagonal/>
    </border>
    <border>
      <left/>
      <right/>
      <top style="medium">
        <color indexed="12"/>
      </top>
      <bottom style="double">
        <color indexed="12"/>
      </bottom>
      <diagonal/>
    </border>
    <border>
      <left/>
      <right style="medium">
        <color indexed="12"/>
      </right>
      <top style="medium">
        <color indexed="12"/>
      </top>
      <bottom style="double">
        <color indexed="12"/>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12"/>
      </left>
      <right/>
      <top style="medium">
        <color indexed="12"/>
      </top>
      <bottom style="double">
        <color indexed="12"/>
      </bottom>
      <diagonal/>
    </border>
    <border>
      <left/>
      <right style="double">
        <color indexed="12"/>
      </right>
      <top style="medium">
        <color indexed="12"/>
      </top>
      <bottom style="double">
        <color indexed="12"/>
      </bottom>
      <diagonal/>
    </border>
    <border>
      <left style="medium">
        <color indexed="64"/>
      </left>
      <right style="double">
        <color indexed="64"/>
      </right>
      <top/>
      <bottom style="medium">
        <color indexed="64"/>
      </bottom>
      <diagonal/>
    </border>
    <border>
      <left/>
      <right/>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hair">
        <color indexed="64"/>
      </top>
      <bottom style="hair">
        <color indexed="64"/>
      </bottom>
      <diagonal/>
    </border>
    <border>
      <left/>
      <right/>
      <top style="hair">
        <color indexed="8"/>
      </top>
      <bottom style="hair">
        <color indexed="64"/>
      </bottom>
      <diagonal/>
    </border>
    <border>
      <left/>
      <right style="medium">
        <color indexed="12"/>
      </right>
      <top/>
      <bottom style="hair">
        <color indexed="8"/>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8"/>
      </left>
      <right style="thin">
        <color indexed="64"/>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medium">
        <color indexed="8"/>
      </right>
      <top style="medium">
        <color indexed="8"/>
      </top>
      <bottom style="medium">
        <color indexed="8"/>
      </bottom>
      <diagonal/>
    </border>
    <border>
      <left style="thick">
        <color indexed="12"/>
      </left>
      <right style="thick">
        <color indexed="12"/>
      </right>
      <top style="thick">
        <color indexed="12"/>
      </top>
      <bottom style="thick">
        <color indexed="12"/>
      </bottom>
      <diagonal/>
    </border>
    <border>
      <left style="thin">
        <color indexed="8"/>
      </left>
      <right/>
      <top/>
      <bottom/>
      <diagonal/>
    </border>
    <border>
      <left style="thin">
        <color indexed="8"/>
      </left>
      <right style="thin">
        <color indexed="8"/>
      </right>
      <top/>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style="medium">
        <color indexed="64"/>
      </left>
      <right/>
      <top style="thin">
        <color indexed="65"/>
      </top>
      <bottom/>
      <diagonal/>
    </border>
    <border>
      <left style="medium">
        <color indexed="64"/>
      </left>
      <right/>
      <top style="thin">
        <color indexed="65"/>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rgb="FF0000FF"/>
      </left>
      <right style="thick">
        <color rgb="FF0000FF"/>
      </right>
      <top style="thick">
        <color rgb="FF0000FF"/>
      </top>
      <bottom style="thick">
        <color rgb="FF0000FF"/>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8"/>
      </left>
      <right/>
      <top style="thin">
        <color indexed="8"/>
      </top>
      <bottom style="medium">
        <color indexed="8"/>
      </bottom>
      <diagonal/>
    </border>
    <border>
      <left/>
      <right/>
      <top/>
      <bottom style="medium">
        <color indexed="8"/>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12"/>
      </left>
      <right style="medium">
        <color indexed="12"/>
      </right>
      <top style="medium">
        <color indexed="12"/>
      </top>
      <bottom style="thin">
        <color indexed="12"/>
      </bottom>
      <diagonal/>
    </border>
    <border>
      <left style="medium">
        <color indexed="12"/>
      </left>
      <right style="medium">
        <color indexed="12"/>
      </right>
      <top style="medium">
        <color indexed="12"/>
      </top>
      <bottom style="medium">
        <color indexed="12"/>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thick">
        <color rgb="FF0000FF"/>
      </left>
      <right style="thick">
        <color rgb="FFFF0000"/>
      </right>
      <top style="thick">
        <color rgb="FFFF0000"/>
      </top>
      <bottom style="thick">
        <color rgb="FFFF0000"/>
      </bottom>
      <diagonal/>
    </border>
    <border>
      <left style="medium">
        <color indexed="64"/>
      </left>
      <right style="thin">
        <color indexed="8"/>
      </right>
      <top style="thin">
        <color indexed="8"/>
      </top>
      <bottom style="medium">
        <color indexed="64"/>
      </bottom>
      <diagonal/>
    </border>
    <border>
      <left style="medium">
        <color indexed="64"/>
      </left>
      <right style="thin">
        <color indexed="64"/>
      </right>
      <top style="medium">
        <color indexed="64"/>
      </top>
      <bottom/>
      <diagonal/>
    </border>
    <border>
      <left style="thick">
        <color rgb="FF0000FF"/>
      </left>
      <right style="thin">
        <color indexed="8"/>
      </right>
      <top style="thick">
        <color rgb="FF0000FF"/>
      </top>
      <bottom style="medium">
        <color indexed="64"/>
      </bottom>
      <diagonal/>
    </border>
    <border>
      <left style="thin">
        <color rgb="FF0000FF"/>
      </left>
      <right style="thin">
        <color rgb="FF0000FF"/>
      </right>
      <top/>
      <bottom style="thin">
        <color indexed="64"/>
      </bottom>
      <diagonal/>
    </border>
    <border>
      <left style="thick">
        <color indexed="12"/>
      </left>
      <right/>
      <top style="thick">
        <color indexed="12"/>
      </top>
      <bottom style="thick">
        <color indexed="12"/>
      </bottom>
      <diagonal/>
    </border>
    <border>
      <left/>
      <right/>
      <top style="medium">
        <color indexed="8"/>
      </top>
      <bottom/>
      <diagonal/>
    </border>
    <border>
      <left style="thin">
        <color indexed="64"/>
      </left>
      <right style="thin">
        <color indexed="64"/>
      </right>
      <top/>
      <bottom style="thin">
        <color indexed="64"/>
      </bottom>
      <diagonal/>
    </border>
    <border>
      <left/>
      <right/>
      <top/>
      <bottom style="thin">
        <color indexed="12"/>
      </bottom>
      <diagonal/>
    </border>
    <border>
      <left/>
      <right style="thin">
        <color indexed="8"/>
      </right>
      <top style="thin">
        <color indexed="8"/>
      </top>
      <bottom style="thin">
        <color indexed="8"/>
      </bottom>
      <diagonal/>
    </border>
    <border>
      <left/>
      <right/>
      <top style="thin">
        <color indexed="12"/>
      </top>
      <bottom style="thin">
        <color indexed="12"/>
      </bottom>
      <diagonal/>
    </border>
    <border>
      <left/>
      <right/>
      <top style="thin">
        <color indexed="12"/>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rgb="FF0000FF"/>
      </left>
      <right style="thin">
        <color rgb="FF0000FF"/>
      </right>
      <top/>
      <bottom/>
      <diagonal/>
    </border>
    <border>
      <left/>
      <right/>
      <top style="thick">
        <color rgb="FF0000FF"/>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right style="thick">
        <color rgb="FF0000FF"/>
      </right>
      <top style="thin">
        <color indexed="64"/>
      </top>
      <bottom style="thin">
        <color indexed="64"/>
      </bottom>
      <diagonal/>
    </border>
    <border>
      <left/>
      <right style="thick">
        <color indexed="12"/>
      </right>
      <top/>
      <bottom style="thin">
        <color indexed="64"/>
      </bottom>
      <diagonal/>
    </border>
    <border>
      <left style="thin">
        <color indexed="64"/>
      </left>
      <right style="thin">
        <color indexed="64"/>
      </right>
      <top style="thick">
        <color indexed="12"/>
      </top>
      <bottom style="thin">
        <color indexed="64"/>
      </bottom>
      <diagonal/>
    </border>
    <border>
      <left style="thin">
        <color indexed="64"/>
      </left>
      <right style="thin">
        <color indexed="64"/>
      </right>
      <top style="thin">
        <color indexed="64"/>
      </top>
      <bottom style="thick">
        <color indexed="12"/>
      </bottom>
      <diagonal/>
    </border>
    <border>
      <left style="thick">
        <color rgb="FF0000FF"/>
      </left>
      <right style="thin">
        <color indexed="8"/>
      </right>
      <top style="thick">
        <color rgb="FF0000FF"/>
      </top>
      <bottom style="thick">
        <color rgb="FF0000FF"/>
      </bottom>
      <diagonal/>
    </border>
    <border>
      <left style="thin">
        <color indexed="64"/>
      </left>
      <right style="thin">
        <color indexed="64"/>
      </right>
      <top/>
      <bottom/>
      <diagonal/>
    </border>
  </borders>
  <cellStyleXfs count="57">
    <xf numFmtId="0" fontId="0" fillId="0" borderId="0"/>
    <xf numFmtId="43" fontId="2" fillId="0" borderId="0" applyFont="0" applyFill="0" applyBorder="0" applyAlignment="0" applyProtection="0"/>
    <xf numFmtId="44" fontId="2" fillId="0" borderId="0" applyFont="0" applyFill="0" applyBorder="0" applyAlignment="0" applyProtection="0"/>
    <xf numFmtId="0" fontId="30" fillId="0" borderId="0"/>
    <xf numFmtId="9" fontId="2" fillId="0" borderId="0" applyFont="0" applyFill="0" applyBorder="0" applyAlignment="0" applyProtection="0"/>
    <xf numFmtId="0" fontId="2" fillId="0" borderId="0" applyFont="0" applyAlignment="0" applyProtection="0">
      <alignment wrapText="1"/>
    </xf>
    <xf numFmtId="0" fontId="2" fillId="0" borderId="0" applyFont="0" applyAlignment="0" applyProtection="0">
      <alignment wrapText="1"/>
    </xf>
    <xf numFmtId="0" fontId="2" fillId="0" borderId="0"/>
    <xf numFmtId="3" fontId="2" fillId="0" borderId="0" applyFont="0" applyFill="0" applyBorder="0" applyAlignment="0" applyProtection="0"/>
    <xf numFmtId="5" fontId="2" fillId="0" borderId="0" applyFont="0" applyFill="0" applyBorder="0" applyAlignment="0" applyProtection="0"/>
    <xf numFmtId="0" fontId="34" fillId="0" borderId="0" applyFill="0" applyBorder="0" applyAlignment="0" applyProtection="0"/>
    <xf numFmtId="2" fontId="34" fillId="0" borderId="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169" fontId="36" fillId="4" borderId="157">
      <alignment horizontal="right"/>
    </xf>
    <xf numFmtId="170" fontId="37" fillId="5" borderId="0" applyFont="0" applyFill="0" applyBorder="0" applyProtection="0"/>
    <xf numFmtId="0" fontId="34" fillId="6" borderId="157" applyNumberFormat="0" applyFont="0" applyAlignment="0" applyProtection="0"/>
    <xf numFmtId="38" fontId="40" fillId="0" borderId="0" applyFill="0" applyBorder="0" applyAlignment="0"/>
    <xf numFmtId="37" fontId="40" fillId="0" borderId="0"/>
    <xf numFmtId="37" fontId="24" fillId="0" borderId="150" applyNumberFormat="0" applyFill="0" applyAlignment="0" applyProtection="0"/>
    <xf numFmtId="38" fontId="42" fillId="0" borderId="168" applyNumberFormat="0"/>
    <xf numFmtId="0" fontId="43" fillId="0" borderId="0"/>
    <xf numFmtId="0" fontId="42" fillId="0" borderId="150" applyNumberFormat="0"/>
    <xf numFmtId="0" fontId="44" fillId="0" borderId="0"/>
    <xf numFmtId="0" fontId="2" fillId="0" borderId="0"/>
    <xf numFmtId="17" fontId="44" fillId="0" borderId="154"/>
    <xf numFmtId="0" fontId="45" fillId="0" borderId="0"/>
    <xf numFmtId="0" fontId="1" fillId="5" borderId="88"/>
    <xf numFmtId="0" fontId="26" fillId="0" borderId="0" applyFill="0" applyBorder="0">
      <alignment horizontal="left"/>
    </xf>
    <xf numFmtId="49" fontId="26" fillId="0" borderId="0" applyBorder="0">
      <alignment horizontal="center"/>
    </xf>
    <xf numFmtId="39" fontId="26" fillId="0" borderId="0"/>
    <xf numFmtId="37" fontId="26" fillId="0" borderId="0">
      <alignment horizontal="right"/>
    </xf>
    <xf numFmtId="0" fontId="52" fillId="0" borderId="172" applyProtection="0">
      <alignment horizontal="left"/>
    </xf>
    <xf numFmtId="0" fontId="29" fillId="8" borderId="0" applyNumberFormat="0" applyAlignment="0" applyProtection="0"/>
    <xf numFmtId="0" fontId="21" fillId="0" borderId="9" applyNumberFormat="0" applyFill="0" applyAlignment="0"/>
    <xf numFmtId="0" fontId="8" fillId="0" borderId="0">
      <alignment horizontal="centerContinuous"/>
    </xf>
    <xf numFmtId="0" fontId="29" fillId="9" borderId="87" applyNumberFormat="0" applyAlignment="0" applyProtection="0"/>
    <xf numFmtId="3" fontId="10" fillId="5" borderId="160" applyNumberFormat="0" applyFill="0" applyBorder="0" applyAlignment="0">
      <alignment horizontal="center"/>
      <protection locked="0"/>
    </xf>
    <xf numFmtId="0" fontId="53" fillId="0" borderId="87">
      <alignment horizontal="center"/>
    </xf>
    <xf numFmtId="175" fontId="54" fillId="0" borderId="0"/>
    <xf numFmtId="0" fontId="55" fillId="5" borderId="0">
      <alignment horizontal="centerContinuous"/>
    </xf>
    <xf numFmtId="10" fontId="36" fillId="0" borderId="0" applyFont="0" applyFill="0" applyAlignment="0" applyProtection="0"/>
    <xf numFmtId="44" fontId="56" fillId="0" borderId="153">
      <alignment horizontal="centerContinuous"/>
    </xf>
    <xf numFmtId="0" fontId="36" fillId="0" borderId="0" applyNumberFormat="0" applyFont="0" applyFill="0" applyAlignment="0" applyProtection="0"/>
    <xf numFmtId="4" fontId="36" fillId="0" borderId="0" applyFont="0" applyFill="0" applyAlignment="0" applyProtection="0"/>
    <xf numFmtId="0" fontId="57" fillId="0" borderId="173">
      <alignment horizontal="center"/>
    </xf>
    <xf numFmtId="0" fontId="46" fillId="5" borderId="53">
      <alignment horizontal="centerContinuous"/>
    </xf>
    <xf numFmtId="9" fontId="57" fillId="0" borderId="0" applyNumberFormat="0" applyFill="0" applyAlignment="0" applyProtection="0"/>
    <xf numFmtId="0" fontId="36" fillId="0" borderId="0" applyNumberFormat="0" applyFill="0" applyBorder="0" applyAlignment="0" applyProtection="0"/>
    <xf numFmtId="0" fontId="44" fillId="0" borderId="154">
      <alignment horizontal="center" wrapText="1"/>
    </xf>
    <xf numFmtId="0" fontId="58" fillId="10" borderId="87" applyNumberFormat="0">
      <alignment horizontal="center"/>
    </xf>
    <xf numFmtId="0" fontId="15" fillId="0" borderId="0"/>
    <xf numFmtId="0" fontId="62" fillId="0" borderId="0" applyNumberFormat="0" applyFill="0" applyBorder="0" applyAlignment="0" applyProtection="0"/>
    <xf numFmtId="0" fontId="2" fillId="0" borderId="0"/>
    <xf numFmtId="44" fontId="56" fillId="0" borderId="184">
      <alignment horizontal="centerContinuous"/>
    </xf>
    <xf numFmtId="0" fontId="44" fillId="0" borderId="185">
      <alignment horizontal="center" wrapText="1"/>
    </xf>
    <xf numFmtId="0" fontId="15" fillId="0" borderId="0"/>
  </cellStyleXfs>
  <cellXfs count="1159">
    <xf numFmtId="0" fontId="0" fillId="0" borderId="0" xfId="0"/>
    <xf numFmtId="0" fontId="3" fillId="0" borderId="0" xfId="0" applyFont="1"/>
    <xf numFmtId="0" fontId="3" fillId="0" borderId="0" xfId="0" applyFont="1" applyBorder="1"/>
    <xf numFmtId="0" fontId="4" fillId="0" borderId="0" xfId="0" applyFont="1" applyBorder="1"/>
    <xf numFmtId="0" fontId="3" fillId="0" borderId="0" xfId="0" applyFont="1" applyFill="1" applyBorder="1"/>
    <xf numFmtId="0" fontId="4" fillId="0" borderId="0" xfId="0" applyFont="1" applyBorder="1" applyAlignment="1">
      <alignment horizontal="center"/>
    </xf>
    <xf numFmtId="0" fontId="4" fillId="0" borderId="0" xfId="0" applyFont="1" applyBorder="1" applyAlignment="1">
      <alignment horizontal="right"/>
    </xf>
    <xf numFmtId="0" fontId="4" fillId="0" borderId="0" xfId="0" applyFont="1" applyFill="1" applyBorder="1" applyAlignment="1">
      <alignment horizontal="right"/>
    </xf>
    <xf numFmtId="0" fontId="3" fillId="0" borderId="0" xfId="0" applyFont="1" applyFill="1" applyAlignment="1">
      <alignment horizont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0" xfId="0" applyFont="1" applyBorder="1" applyAlignment="1"/>
    <xf numFmtId="41" fontId="6" fillId="0" borderId="0" xfId="0" applyNumberFormat="1" applyFont="1" applyFill="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0" fillId="0" borderId="6" xfId="0" applyFill="1" applyBorder="1"/>
    <xf numFmtId="0" fontId="0" fillId="0" borderId="7" xfId="0" applyFill="1" applyBorder="1"/>
    <xf numFmtId="0" fontId="0" fillId="0" borderId="8" xfId="0" applyFill="1" applyBorder="1"/>
    <xf numFmtId="0" fontId="0" fillId="0" borderId="10" xfId="0" applyFill="1" applyBorder="1"/>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Border="1"/>
    <xf numFmtId="0" fontId="3" fillId="0" borderId="9" xfId="0" applyFont="1" applyBorder="1"/>
    <xf numFmtId="0" fontId="3" fillId="0" borderId="10" xfId="0" applyFont="1" applyBorder="1"/>
    <xf numFmtId="0" fontId="0" fillId="0" borderId="0" xfId="0" applyBorder="1"/>
    <xf numFmtId="0" fontId="0" fillId="0" borderId="0" xfId="0" applyFill="1" applyBorder="1" applyAlignment="1"/>
    <xf numFmtId="0" fontId="0" fillId="0" borderId="0" xfId="0" applyAlignment="1"/>
    <xf numFmtId="0" fontId="0" fillId="0" borderId="3" xfId="0" applyFill="1" applyBorder="1"/>
    <xf numFmtId="0" fontId="0" fillId="0" borderId="5" xfId="0" applyFill="1" applyBorder="1"/>
    <xf numFmtId="0" fontId="3" fillId="0" borderId="0" xfId="0" applyFont="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0" fillId="0" borderId="0" xfId="0" applyAlignment="1">
      <alignment wrapText="1"/>
    </xf>
    <xf numFmtId="0" fontId="0" fillId="0" borderId="6" xfId="0" applyFill="1" applyBorder="1" applyAlignment="1">
      <alignment wrapText="1"/>
    </xf>
    <xf numFmtId="0" fontId="0" fillId="0" borderId="7" xfId="0" applyFill="1" applyBorder="1" applyAlignment="1">
      <alignment wrapText="1"/>
    </xf>
    <xf numFmtId="37" fontId="12" fillId="0" borderId="0" xfId="0" applyNumberFormat="1" applyFont="1" applyFill="1" applyBorder="1" applyAlignment="1" applyProtection="1">
      <alignment horizontal="center"/>
    </xf>
    <xf numFmtId="0" fontId="1" fillId="0" borderId="0" xfId="0" quotePrefix="1" applyFont="1" applyFill="1" applyBorder="1" applyAlignment="1" applyProtection="1">
      <alignment horizontal="right"/>
    </xf>
    <xf numFmtId="37" fontId="0" fillId="0" borderId="0" xfId="0" applyNumberFormat="1" applyFill="1" applyBorder="1" applyProtection="1"/>
    <xf numFmtId="164" fontId="0" fillId="0" borderId="0" xfId="2" applyNumberFormat="1" applyFont="1" applyFill="1" applyBorder="1" applyProtection="1"/>
    <xf numFmtId="0" fontId="0" fillId="0" borderId="0" xfId="0" quotePrefix="1" applyFill="1" applyBorder="1" applyAlignment="1" applyProtection="1">
      <alignment horizontal="left"/>
    </xf>
    <xf numFmtId="37" fontId="1" fillId="0" borderId="0" xfId="0" applyNumberFormat="1" applyFont="1" applyFill="1" applyBorder="1" applyProtection="1"/>
    <xf numFmtId="164" fontId="1" fillId="0" borderId="0" xfId="2" applyNumberFormat="1" applyFont="1" applyFill="1" applyBorder="1" applyProtection="1"/>
    <xf numFmtId="0" fontId="0" fillId="0" borderId="0" xfId="0" applyFill="1" applyBorder="1" applyAlignment="1">
      <alignment horizontal="left" indent="1"/>
    </xf>
    <xf numFmtId="164" fontId="1" fillId="0" borderId="0" xfId="2" applyNumberFormat="1" applyFont="1" applyFill="1" applyBorder="1" applyAlignment="1" applyProtection="1">
      <alignment horizontal="left"/>
    </xf>
    <xf numFmtId="41" fontId="6" fillId="0" borderId="0" xfId="0" applyNumberFormat="1" applyFont="1" applyFill="1" applyBorder="1" applyProtection="1"/>
    <xf numFmtId="0" fontId="0" fillId="0" borderId="9" xfId="0" quotePrefix="1" applyFill="1" applyBorder="1" applyAlignment="1" applyProtection="1">
      <alignment horizontal="left"/>
    </xf>
    <xf numFmtId="164" fontId="0" fillId="0" borderId="9" xfId="2" applyNumberFormat="1" applyFont="1" applyFill="1" applyBorder="1" applyProtection="1"/>
    <xf numFmtId="164" fontId="1" fillId="0" borderId="9" xfId="2" applyNumberFormat="1" applyFont="1" applyFill="1" applyBorder="1" applyProtection="1"/>
    <xf numFmtId="0" fontId="0" fillId="0" borderId="0" xfId="0" applyFill="1" applyBorder="1" applyProtection="1"/>
    <xf numFmtId="164" fontId="0" fillId="0" borderId="0" xfId="2" applyNumberFormat="1" applyFont="1" applyFill="1" applyBorder="1" applyAlignment="1" applyProtection="1">
      <alignment horizontal="centerContinuous"/>
    </xf>
    <xf numFmtId="42" fontId="11" fillId="0" borderId="11" xfId="2" applyNumberFormat="1" applyFont="1" applyFill="1" applyBorder="1" applyProtection="1">
      <protection locked="0"/>
    </xf>
    <xf numFmtId="0" fontId="0" fillId="0" borderId="0" xfId="0" applyFill="1" applyBorder="1" applyAlignment="1" applyProtection="1">
      <alignment horizontal="center" wrapText="1"/>
    </xf>
    <xf numFmtId="3" fontId="0" fillId="0" borderId="6" xfId="0" applyNumberFormat="1" applyFill="1" applyBorder="1" applyProtection="1"/>
    <xf numFmtId="0" fontId="0" fillId="0" borderId="7" xfId="0" applyFill="1" applyBorder="1" applyProtection="1"/>
    <xf numFmtId="164" fontId="1" fillId="0" borderId="7" xfId="2" applyNumberFormat="1" applyFont="1" applyFill="1" applyBorder="1" applyProtection="1"/>
    <xf numFmtId="0" fontId="16" fillId="0" borderId="6" xfId="0" applyFont="1" applyBorder="1" applyAlignment="1">
      <alignment horizontal="right"/>
    </xf>
    <xf numFmtId="0" fontId="16" fillId="0" borderId="7" xfId="0" quotePrefix="1" applyFont="1" applyBorder="1" applyAlignment="1">
      <alignment horizontal="left"/>
    </xf>
    <xf numFmtId="0" fontId="0" fillId="0" borderId="6" xfId="0" applyBorder="1" applyAlignment="1">
      <alignment horizontal="right"/>
    </xf>
    <xf numFmtId="5" fontId="0" fillId="0" borderId="7" xfId="0" applyNumberFormat="1" applyFill="1" applyBorder="1" applyAlignment="1" applyProtection="1">
      <alignment horizontal="left"/>
    </xf>
    <xf numFmtId="0" fontId="0" fillId="0" borderId="0" xfId="0" applyFill="1" applyBorder="1" applyAlignment="1" applyProtection="1">
      <alignment horizontal="centerContinuous"/>
    </xf>
    <xf numFmtId="164" fontId="0" fillId="0" borderId="0" xfId="0" applyNumberFormat="1" applyFill="1" applyBorder="1" applyProtection="1"/>
    <xf numFmtId="0" fontId="4" fillId="0" borderId="0" xfId="0" applyFont="1" applyFill="1" applyBorder="1" applyAlignment="1" applyProtection="1">
      <alignment horizontal="right"/>
    </xf>
    <xf numFmtId="0" fontId="0" fillId="0" borderId="9" xfId="0" applyFill="1" applyBorder="1"/>
    <xf numFmtId="37" fontId="12" fillId="0" borderId="12" xfId="0" applyNumberFormat="1" applyFont="1" applyFill="1" applyBorder="1" applyAlignment="1" applyProtection="1">
      <alignment horizontal="center"/>
    </xf>
    <xf numFmtId="0" fontId="3" fillId="0" borderId="7" xfId="0" applyFont="1" applyFill="1" applyBorder="1" applyAlignment="1">
      <alignment horizontal="left" vertical="center"/>
    </xf>
    <xf numFmtId="0" fontId="3" fillId="0" borderId="0" xfId="0" applyFont="1" applyFill="1" applyBorder="1" applyAlignment="1">
      <alignment horizontal="left" vertical="center"/>
    </xf>
    <xf numFmtId="164" fontId="1" fillId="0" borderId="13" xfId="2" applyNumberFormat="1" applyFont="1" applyFill="1" applyBorder="1" applyProtection="1"/>
    <xf numFmtId="0" fontId="0" fillId="0" borderId="4" xfId="0" applyFill="1" applyBorder="1"/>
    <xf numFmtId="0" fontId="0" fillId="0" borderId="0" xfId="0" applyAlignment="1">
      <alignment vertical="center"/>
    </xf>
    <xf numFmtId="0" fontId="0" fillId="0" borderId="0" xfId="0" applyFill="1" applyBorder="1" applyAlignment="1">
      <alignment horizontal="left" wrapText="1" indent="1"/>
    </xf>
    <xf numFmtId="0" fontId="0" fillId="0" borderId="0" xfId="0" applyAlignment="1">
      <alignment horizontal="left" wrapText="1" indent="1"/>
    </xf>
    <xf numFmtId="0" fontId="0" fillId="0" borderId="0" xfId="0" applyAlignment="1">
      <alignment horizontal="left"/>
    </xf>
    <xf numFmtId="0" fontId="0" fillId="0" borderId="0" xfId="0" applyAlignment="1">
      <alignment horizontal="left" indent="1"/>
    </xf>
    <xf numFmtId="0" fontId="0" fillId="0" borderId="14" xfId="0" applyFill="1" applyBorder="1" applyAlignment="1">
      <alignment horizontal="left" indent="1"/>
    </xf>
    <xf numFmtId="0" fontId="3" fillId="0" borderId="15" xfId="0" applyFont="1" applyFill="1" applyBorder="1" applyAlignment="1">
      <alignment horizontal="center"/>
    </xf>
    <xf numFmtId="0" fontId="3" fillId="0" borderId="16" xfId="0" applyFont="1" applyFill="1" applyBorder="1" applyAlignment="1">
      <alignment horizontal="center"/>
    </xf>
    <xf numFmtId="0" fontId="15" fillId="0" borderId="17" xfId="0" applyFont="1" applyFill="1" applyBorder="1" applyAlignment="1" applyProtection="1">
      <alignment horizontal="center"/>
    </xf>
    <xf numFmtId="0" fontId="3" fillId="0" borderId="18" xfId="0" applyFont="1" applyFill="1" applyBorder="1" applyAlignment="1">
      <alignment horizontal="center" textRotation="90" wrapText="1"/>
    </xf>
    <xf numFmtId="0" fontId="4" fillId="0" borderId="19" xfId="0" applyFont="1" applyFill="1" applyBorder="1" applyAlignment="1">
      <alignment horizontal="center" textRotation="90" wrapText="1"/>
    </xf>
    <xf numFmtId="0" fontId="4" fillId="0" borderId="20" xfId="0" applyFont="1" applyFill="1" applyBorder="1" applyAlignment="1">
      <alignment horizontal="center" textRotation="90" wrapText="1"/>
    </xf>
    <xf numFmtId="0" fontId="4" fillId="0" borderId="18" xfId="0" applyFont="1" applyFill="1" applyBorder="1" applyAlignment="1">
      <alignment horizontal="center" textRotation="90" wrapText="1"/>
    </xf>
    <xf numFmtId="0" fontId="4" fillId="0" borderId="21" xfId="0" applyFont="1" applyFill="1" applyBorder="1" applyAlignment="1">
      <alignment horizontal="center" textRotation="90" wrapText="1"/>
    </xf>
    <xf numFmtId="0" fontId="3" fillId="0" borderId="0" xfId="0" applyFont="1" applyBorder="1" applyAlignment="1">
      <alignment horizontal="right"/>
    </xf>
    <xf numFmtId="41" fontId="10" fillId="0" borderId="22" xfId="0" applyNumberFormat="1" applyFont="1" applyBorder="1" applyProtection="1">
      <protection locked="0"/>
    </xf>
    <xf numFmtId="41" fontId="10" fillId="0" borderId="23" xfId="0" applyNumberFormat="1" applyFont="1" applyBorder="1" applyProtection="1">
      <protection locked="0"/>
    </xf>
    <xf numFmtId="41" fontId="10" fillId="0" borderId="24" xfId="0" applyNumberFormat="1" applyFont="1" applyBorder="1" applyProtection="1">
      <protection locked="0"/>
    </xf>
    <xf numFmtId="41" fontId="10" fillId="0" borderId="25" xfId="0" applyNumberFormat="1" applyFont="1" applyBorder="1" applyProtection="1">
      <protection locked="0"/>
    </xf>
    <xf numFmtId="41" fontId="10" fillId="0" borderId="26" xfId="0" applyNumberFormat="1" applyFont="1" applyBorder="1" applyProtection="1">
      <protection locked="0"/>
    </xf>
    <xf numFmtId="41" fontId="10" fillId="0" borderId="27" xfId="0" applyNumberFormat="1" applyFont="1" applyBorder="1" applyProtection="1">
      <protection locked="0"/>
    </xf>
    <xf numFmtId="41" fontId="10" fillId="0" borderId="28" xfId="0" applyNumberFormat="1" applyFont="1" applyBorder="1" applyProtection="1">
      <protection locked="0"/>
    </xf>
    <xf numFmtId="41" fontId="10" fillId="0" borderId="29" xfId="0" applyNumberFormat="1" applyFont="1" applyBorder="1" applyProtection="1">
      <protection locked="0"/>
    </xf>
    <xf numFmtId="41" fontId="10" fillId="0" borderId="30" xfId="0" applyNumberFormat="1" applyFont="1" applyBorder="1" applyProtection="1">
      <protection locked="0"/>
    </xf>
    <xf numFmtId="41" fontId="10" fillId="0" borderId="31" xfId="0" applyNumberFormat="1" applyFont="1" applyBorder="1" applyProtection="1">
      <protection locked="0"/>
    </xf>
    <xf numFmtId="41" fontId="10" fillId="0" borderId="32" xfId="0" applyNumberFormat="1" applyFont="1" applyBorder="1" applyProtection="1">
      <protection locked="0"/>
    </xf>
    <xf numFmtId="41" fontId="10" fillId="0" borderId="33" xfId="0" applyNumberFormat="1" applyFont="1" applyBorder="1" applyProtection="1">
      <protection locked="0"/>
    </xf>
    <xf numFmtId="0" fontId="0" fillId="0" borderId="6" xfId="0" applyFill="1" applyBorder="1" applyAlignment="1"/>
    <xf numFmtId="0" fontId="0" fillId="0" borderId="9" xfId="0" applyFill="1" applyBorder="1" applyAlignment="1" applyProtection="1"/>
    <xf numFmtId="166" fontId="0" fillId="0" borderId="9" xfId="0" applyNumberFormat="1" applyFill="1" applyBorder="1" applyAlignment="1" applyProtection="1"/>
    <xf numFmtId="0" fontId="0" fillId="0" borderId="0" xfId="0" applyFill="1" applyBorder="1" applyAlignment="1" applyProtection="1"/>
    <xf numFmtId="37" fontId="12" fillId="0" borderId="8" xfId="0" applyNumberFormat="1" applyFont="1" applyFill="1" applyBorder="1" applyAlignment="1" applyProtection="1">
      <alignment horizontal="center"/>
    </xf>
    <xf numFmtId="41" fontId="15" fillId="0" borderId="34" xfId="0" applyNumberFormat="1" applyFont="1" applyFill="1" applyBorder="1" applyProtection="1"/>
    <xf numFmtId="41" fontId="15" fillId="0" borderId="35" xfId="0" applyNumberFormat="1" applyFont="1" applyFill="1" applyBorder="1" applyProtection="1"/>
    <xf numFmtId="41" fontId="14" fillId="0" borderId="36" xfId="0" applyNumberFormat="1" applyFont="1" applyFill="1" applyBorder="1" applyProtection="1"/>
    <xf numFmtId="41" fontId="15" fillId="0" borderId="37" xfId="0" applyNumberFormat="1" applyFont="1" applyFill="1" applyBorder="1" applyProtection="1"/>
    <xf numFmtId="41" fontId="15" fillId="0" borderId="38" xfId="0" applyNumberFormat="1" applyFont="1" applyFill="1" applyBorder="1" applyProtection="1"/>
    <xf numFmtId="41" fontId="15" fillId="0" borderId="39" xfId="0" applyNumberFormat="1" applyFont="1" applyFill="1" applyBorder="1" applyProtection="1"/>
    <xf numFmtId="41" fontId="15" fillId="0" borderId="40" xfId="0" applyNumberFormat="1" applyFont="1" applyFill="1" applyBorder="1" applyProtection="1"/>
    <xf numFmtId="41" fontId="15" fillId="0" borderId="41" xfId="0" applyNumberFormat="1" applyFont="1" applyFill="1" applyBorder="1" applyProtection="1"/>
    <xf numFmtId="41" fontId="15" fillId="0" borderId="42" xfId="0" applyNumberFormat="1" applyFont="1" applyFill="1" applyBorder="1" applyProtection="1"/>
    <xf numFmtId="41" fontId="14" fillId="0" borderId="43" xfId="0" applyNumberFormat="1" applyFont="1" applyFill="1" applyBorder="1" applyProtection="1"/>
    <xf numFmtId="0" fontId="18" fillId="0" borderId="44" xfId="0" applyFont="1" applyFill="1" applyBorder="1" applyAlignment="1" applyProtection="1">
      <alignment horizontal="center" wrapText="1"/>
    </xf>
    <xf numFmtId="41" fontId="0" fillId="0" borderId="45" xfId="0" applyNumberFormat="1" applyBorder="1"/>
    <xf numFmtId="41" fontId="0" fillId="0" borderId="46" xfId="0" applyNumberFormat="1" applyBorder="1"/>
    <xf numFmtId="41" fontId="0" fillId="0" borderId="47" xfId="0" applyNumberFormat="1" applyBorder="1"/>
    <xf numFmtId="41" fontId="0" fillId="0" borderId="48" xfId="0" applyNumberFormat="1" applyBorder="1"/>
    <xf numFmtId="41" fontId="5" fillId="0" borderId="49" xfId="0" applyNumberFormat="1" applyFont="1" applyBorder="1"/>
    <xf numFmtId="0" fontId="4" fillId="0" borderId="50" xfId="0" applyFont="1" applyFill="1" applyBorder="1" applyAlignment="1">
      <alignment horizontal="center" textRotation="90" wrapText="1"/>
    </xf>
    <xf numFmtId="0" fontId="3" fillId="0" borderId="51" xfId="0" applyFont="1" applyFill="1" applyBorder="1" applyAlignment="1">
      <alignment horizontal="center"/>
    </xf>
    <xf numFmtId="0" fontId="3" fillId="0" borderId="9" xfId="0" applyFont="1" applyBorder="1" applyAlignment="1">
      <alignment horizontal="right"/>
    </xf>
    <xf numFmtId="0" fontId="0" fillId="0" borderId="52" xfId="0" applyBorder="1" applyAlignment="1">
      <alignment horizontal="left" indent="2"/>
    </xf>
    <xf numFmtId="0" fontId="0" fillId="0" borderId="0" xfId="0" applyAlignment="1">
      <alignment horizontal="left" indent="2"/>
    </xf>
    <xf numFmtId="164" fontId="3" fillId="0" borderId="0" xfId="2" applyNumberFormat="1" applyFont="1" applyFill="1" applyBorder="1" applyProtection="1"/>
    <xf numFmtId="164" fontId="6" fillId="0" borderId="0" xfId="0" applyNumberFormat="1" applyFont="1" applyFill="1" applyBorder="1" applyProtection="1"/>
    <xf numFmtId="164" fontId="0" fillId="0" borderId="0" xfId="0" quotePrefix="1" applyNumberFormat="1" applyFill="1" applyBorder="1" applyAlignment="1" applyProtection="1">
      <alignment horizontal="left"/>
    </xf>
    <xf numFmtId="0" fontId="0" fillId="0" borderId="6" xfId="0" applyFill="1" applyBorder="1" applyAlignment="1">
      <alignment horizontal="left" indent="1"/>
    </xf>
    <xf numFmtId="0" fontId="0" fillId="0" borderId="7" xfId="0" applyFill="1" applyBorder="1" applyAlignment="1">
      <alignment horizontal="left" indent="1"/>
    </xf>
    <xf numFmtId="0" fontId="0" fillId="0" borderId="6" xfId="0" applyFill="1" applyBorder="1" applyAlignment="1">
      <alignment horizontal="left" indent="2"/>
    </xf>
    <xf numFmtId="0" fontId="0" fillId="0" borderId="7" xfId="0" applyFill="1" applyBorder="1" applyAlignment="1">
      <alignment horizontal="left" indent="2"/>
    </xf>
    <xf numFmtId="0" fontId="0" fillId="0" borderId="0" xfId="0" applyFill="1" applyBorder="1" applyAlignment="1">
      <alignment horizontal="left" wrapText="1" indent="3"/>
    </xf>
    <xf numFmtId="0" fontId="0" fillId="0" borderId="0" xfId="0" applyAlignment="1">
      <alignment horizontal="left" wrapText="1" indent="3"/>
    </xf>
    <xf numFmtId="0" fontId="4" fillId="0" borderId="55" xfId="0" applyFont="1" applyFill="1" applyBorder="1" applyAlignment="1">
      <alignment horizontal="center" textRotation="90" wrapText="1"/>
    </xf>
    <xf numFmtId="41" fontId="10" fillId="0" borderId="56" xfId="0" applyNumberFormat="1" applyFont="1" applyBorder="1" applyProtection="1">
      <protection locked="0"/>
    </xf>
    <xf numFmtId="41" fontId="10" fillId="0" borderId="57" xfId="0" applyNumberFormat="1" applyFont="1" applyBorder="1" applyProtection="1">
      <protection locked="0"/>
    </xf>
    <xf numFmtId="41" fontId="10" fillId="0" borderId="58" xfId="0" applyNumberFormat="1" applyFont="1" applyBorder="1" applyProtection="1">
      <protection locked="0"/>
    </xf>
    <xf numFmtId="41" fontId="10" fillId="0" borderId="59" xfId="0" applyNumberFormat="1" applyFont="1" applyBorder="1" applyProtection="1">
      <protection locked="0"/>
    </xf>
    <xf numFmtId="41" fontId="10" fillId="0" borderId="60" xfId="0" applyNumberFormat="1" applyFont="1" applyBorder="1" applyProtection="1">
      <protection locked="0"/>
    </xf>
    <xf numFmtId="41" fontId="10" fillId="0" borderId="61" xfId="0" applyNumberFormat="1" applyFont="1" applyBorder="1" applyProtection="1">
      <protection locked="0"/>
    </xf>
    <xf numFmtId="41" fontId="10" fillId="0" borderId="62" xfId="0" applyNumberFormat="1" applyFont="1" applyBorder="1" applyProtection="1">
      <protection locked="0"/>
    </xf>
    <xf numFmtId="0" fontId="4" fillId="0" borderId="67" xfId="0" applyFont="1" applyFill="1" applyBorder="1" applyAlignment="1">
      <alignment horizontal="center" textRotation="90" wrapText="1"/>
    </xf>
    <xf numFmtId="41" fontId="10" fillId="0" borderId="68" xfId="0" applyNumberFormat="1" applyFont="1" applyBorder="1" applyProtection="1">
      <protection locked="0"/>
    </xf>
    <xf numFmtId="41" fontId="10" fillId="0" borderId="69" xfId="0" applyNumberFormat="1" applyFont="1" applyBorder="1" applyProtection="1">
      <protection locked="0"/>
    </xf>
    <xf numFmtId="41" fontId="10" fillId="0" borderId="70" xfId="0" applyNumberFormat="1" applyFont="1" applyBorder="1" applyProtection="1">
      <protection locked="0"/>
    </xf>
    <xf numFmtId="0" fontId="3" fillId="0" borderId="67" xfId="0" applyFont="1" applyFill="1" applyBorder="1" applyAlignment="1">
      <alignment horizontal="center" textRotation="90" wrapText="1"/>
    </xf>
    <xf numFmtId="0" fontId="3" fillId="0" borderId="20" xfId="0" applyFont="1" applyFill="1" applyBorder="1" applyAlignment="1">
      <alignment horizontal="center" textRotation="90" wrapText="1"/>
    </xf>
    <xf numFmtId="0" fontId="3" fillId="0" borderId="50" xfId="0" applyFont="1" applyFill="1" applyBorder="1" applyAlignment="1">
      <alignment horizontal="center" textRotation="90" wrapText="1"/>
    </xf>
    <xf numFmtId="0" fontId="3" fillId="0" borderId="19" xfId="0" applyFont="1" applyFill="1" applyBorder="1" applyAlignment="1">
      <alignment horizontal="center" textRotation="90" wrapText="1"/>
    </xf>
    <xf numFmtId="0" fontId="3" fillId="0" borderId="0" xfId="0" quotePrefix="1" applyFont="1" applyFill="1" applyBorder="1" applyAlignment="1">
      <alignment horizontal="left" wrapText="1" indent="5"/>
    </xf>
    <xf numFmtId="0" fontId="3" fillId="0" borderId="0" xfId="0" applyFont="1" applyAlignment="1">
      <alignment horizontal="left" wrapText="1" indent="5"/>
    </xf>
    <xf numFmtId="0" fontId="9" fillId="0" borderId="0" xfId="0" applyFont="1" applyBorder="1" applyAlignment="1" applyProtection="1">
      <alignment horizontal="left" indent="1"/>
      <protection locked="0"/>
    </xf>
    <xf numFmtId="0" fontId="0" fillId="0" borderId="0" xfId="0" applyBorder="1" applyAlignment="1">
      <alignment wrapText="1"/>
    </xf>
    <xf numFmtId="0" fontId="23" fillId="0" borderId="0" xfId="0" applyFont="1" applyBorder="1" applyAlignment="1" applyProtection="1">
      <alignment horizontal="right"/>
    </xf>
    <xf numFmtId="0" fontId="17" fillId="0" borderId="0" xfId="0" applyFont="1" applyFill="1" applyBorder="1" applyAlignment="1" applyProtection="1">
      <alignment horizontal="left"/>
    </xf>
    <xf numFmtId="0" fontId="0" fillId="0" borderId="0" xfId="0" applyBorder="1" applyAlignment="1" applyProtection="1">
      <alignment horizontal="left"/>
    </xf>
    <xf numFmtId="0" fontId="17" fillId="0" borderId="0" xfId="0" applyFont="1" applyFill="1" applyBorder="1" applyAlignment="1" applyProtection="1">
      <alignment horizontal="center"/>
    </xf>
    <xf numFmtId="0" fontId="3" fillId="0" borderId="0" xfId="0" applyFont="1" applyBorder="1" applyAlignment="1">
      <alignment horizontal="left" vertical="top" indent="4"/>
    </xf>
    <xf numFmtId="0" fontId="0" fillId="0" borderId="0" xfId="0" applyBorder="1" applyAlignment="1">
      <alignment horizontal="left" indent="4"/>
    </xf>
    <xf numFmtId="0" fontId="0" fillId="0" borderId="0" xfId="0" applyBorder="1" applyAlignment="1">
      <alignment horizontal="left" indent="1"/>
    </xf>
    <xf numFmtId="0" fontId="12" fillId="0" borderId="0" xfId="0" applyFont="1" applyBorder="1" applyAlignment="1">
      <alignment horizontal="left" vertical="top"/>
    </xf>
    <xf numFmtId="0" fontId="0" fillId="0" borderId="0" xfId="0" applyBorder="1" applyAlignment="1" applyProtection="1">
      <alignment horizontal="center" vertical="center"/>
    </xf>
    <xf numFmtId="41" fontId="3" fillId="0" borderId="0" xfId="0" applyNumberFormat="1" applyFont="1" applyBorder="1" applyAlignment="1">
      <alignment horizontal="right"/>
    </xf>
    <xf numFmtId="0" fontId="0" fillId="0" borderId="0" xfId="0" applyBorder="1" applyAlignment="1">
      <alignment horizontal="center"/>
    </xf>
    <xf numFmtId="0" fontId="1" fillId="0" borderId="0" xfId="0" quotePrefix="1" applyFont="1" applyFill="1" applyBorder="1" applyAlignment="1" applyProtection="1">
      <alignment horizontal="left" vertical="center"/>
    </xf>
    <xf numFmtId="0" fontId="0" fillId="0" borderId="0" xfId="0"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0" fillId="0" borderId="0" xfId="0" applyFill="1" applyBorder="1" applyAlignment="1" applyProtection="1">
      <alignment vertical="center"/>
    </xf>
    <xf numFmtId="164" fontId="0" fillId="0" borderId="0" xfId="2" applyNumberFormat="1" applyFont="1" applyFill="1" applyBorder="1" applyAlignment="1" applyProtection="1">
      <alignment vertical="center"/>
    </xf>
    <xf numFmtId="0" fontId="0" fillId="0" borderId="73" xfId="0" applyBorder="1" applyAlignment="1">
      <alignment vertical="center"/>
    </xf>
    <xf numFmtId="0" fontId="0" fillId="0" borderId="0" xfId="0" applyFill="1" applyBorder="1" applyAlignment="1" applyProtection="1">
      <alignment horizontal="left" vertical="center" indent="1"/>
    </xf>
    <xf numFmtId="0" fontId="0" fillId="0" borderId="0" xfId="0" applyFill="1" applyBorder="1" applyAlignment="1">
      <alignment vertical="center"/>
    </xf>
    <xf numFmtId="0" fontId="0" fillId="0" borderId="0" xfId="0" applyFill="1" applyBorder="1" applyAlignment="1">
      <alignment horizontal="left" vertical="center" indent="1"/>
    </xf>
    <xf numFmtId="0" fontId="1" fillId="0" borderId="0" xfId="0" applyFont="1" applyFill="1" applyBorder="1" applyAlignment="1" applyProtection="1">
      <alignment vertical="center"/>
    </xf>
    <xf numFmtId="0" fontId="0" fillId="0" borderId="9" xfId="0" applyFill="1" applyBorder="1" applyAlignment="1" applyProtection="1">
      <alignment vertical="center"/>
    </xf>
    <xf numFmtId="0" fontId="0" fillId="0" borderId="9" xfId="0" applyFill="1" applyBorder="1" applyAlignment="1">
      <alignment vertical="center"/>
    </xf>
    <xf numFmtId="0" fontId="0" fillId="0" borderId="9" xfId="0" applyFill="1" applyBorder="1" applyAlignment="1">
      <alignment horizontal="left" vertical="center" indent="2"/>
    </xf>
    <xf numFmtId="41" fontId="10" fillId="0" borderId="74" xfId="0" applyNumberFormat="1" applyFont="1" applyBorder="1" applyAlignment="1" applyProtection="1">
      <alignment horizontal="center" vertical="center"/>
      <protection locked="0"/>
    </xf>
    <xf numFmtId="41" fontId="10" fillId="0" borderId="75" xfId="0" applyNumberFormat="1" applyFont="1" applyBorder="1" applyAlignment="1" applyProtection="1">
      <alignment horizontal="center" vertical="center"/>
      <protection locked="0"/>
    </xf>
    <xf numFmtId="41" fontId="10" fillId="0" borderId="76" xfId="0" applyNumberFormat="1" applyFont="1" applyBorder="1" applyAlignment="1" applyProtection="1">
      <alignment horizontal="center" vertical="center"/>
      <protection locked="0"/>
    </xf>
    <xf numFmtId="41" fontId="10" fillId="0" borderId="77" xfId="0" applyNumberFormat="1" applyFont="1" applyBorder="1" applyAlignment="1" applyProtection="1">
      <alignment horizontal="center" vertical="center"/>
      <protection locked="0"/>
    </xf>
    <xf numFmtId="166" fontId="12" fillId="0" borderId="14" xfId="0" applyNumberFormat="1" applyFont="1" applyFill="1" applyBorder="1" applyAlignment="1" applyProtection="1">
      <alignment horizontal="right" vertical="center"/>
    </xf>
    <xf numFmtId="0" fontId="0" fillId="0" borderId="78" xfId="0" applyFill="1" applyBorder="1" applyAlignment="1">
      <alignment horizontal="left" vertical="center" indent="1"/>
    </xf>
    <xf numFmtId="0" fontId="25" fillId="0" borderId="21" xfId="0" applyFont="1" applyFill="1" applyBorder="1" applyAlignment="1">
      <alignment horizontal="center" textRotation="90" wrapText="1"/>
    </xf>
    <xf numFmtId="0" fontId="25" fillId="0" borderId="79" xfId="0" applyFont="1" applyFill="1" applyBorder="1" applyAlignment="1">
      <alignment horizontal="center" textRotation="90" wrapText="1"/>
    </xf>
    <xf numFmtId="0" fontId="25" fillId="0" borderId="80" xfId="0" applyFont="1" applyFill="1" applyBorder="1" applyAlignment="1">
      <alignment horizontal="center" textRotation="90" wrapText="1"/>
    </xf>
    <xf numFmtId="0" fontId="26" fillId="0" borderId="81" xfId="0" applyFont="1" applyFill="1" applyBorder="1" applyAlignment="1" applyProtection="1">
      <alignment horizontal="center" wrapText="1"/>
    </xf>
    <xf numFmtId="0" fontId="26" fillId="0" borderId="80" xfId="0" applyFont="1" applyFill="1" applyBorder="1" applyAlignment="1" applyProtection="1">
      <alignment horizontal="center" wrapText="1"/>
    </xf>
    <xf numFmtId="0" fontId="25" fillId="0" borderId="21" xfId="0" applyFont="1" applyFill="1" applyBorder="1" applyAlignment="1" applyProtection="1">
      <alignment horizontal="center" wrapText="1"/>
    </xf>
    <xf numFmtId="0" fontId="25" fillId="0" borderId="80" xfId="0" applyFont="1" applyFill="1" applyBorder="1" applyAlignment="1" applyProtection="1">
      <alignment horizontal="center" wrapText="1"/>
    </xf>
    <xf numFmtId="0" fontId="28" fillId="0" borderId="44" xfId="0" applyFont="1" applyFill="1" applyBorder="1" applyAlignment="1" applyProtection="1">
      <alignment horizontal="center" wrapText="1"/>
    </xf>
    <xf numFmtId="0" fontId="4" fillId="0" borderId="0" xfId="0" applyFont="1" applyFill="1" applyBorder="1" applyAlignment="1" applyProtection="1">
      <alignment horizontal="right"/>
      <protection locked="0"/>
    </xf>
    <xf numFmtId="0" fontId="3" fillId="0" borderId="0" xfId="0" applyFont="1" applyFill="1" applyBorder="1" applyAlignment="1" applyProtection="1">
      <alignment horizontal="center"/>
      <protection locked="0"/>
    </xf>
    <xf numFmtId="0" fontId="4" fillId="0" borderId="0" xfId="0" quotePrefix="1" applyFont="1" applyBorder="1" applyAlignment="1">
      <alignment horizontal="left"/>
    </xf>
    <xf numFmtId="0" fontId="3" fillId="0" borderId="0" xfId="0" applyFont="1" applyBorder="1" applyAlignment="1">
      <alignment horizontal="center"/>
    </xf>
    <xf numFmtId="0" fontId="3" fillId="0" borderId="53" xfId="0" applyFont="1" applyBorder="1" applyAlignment="1">
      <alignment horizontal="center"/>
    </xf>
    <xf numFmtId="0" fontId="12" fillId="0" borderId="0" xfId="0" applyFont="1" applyFill="1" applyBorder="1" applyAlignment="1">
      <alignment horizontal="left" indent="1"/>
    </xf>
    <xf numFmtId="0" fontId="3" fillId="0" borderId="0" xfId="0" quotePrefix="1" applyFont="1" applyFill="1" applyBorder="1" applyAlignment="1">
      <alignment horizontal="center"/>
    </xf>
    <xf numFmtId="42" fontId="3" fillId="0" borderId="0" xfId="2" applyNumberFormat="1" applyFont="1" applyFill="1" applyBorder="1" applyAlignment="1">
      <alignment horizontal="left"/>
    </xf>
    <xf numFmtId="0" fontId="29" fillId="0" borderId="0" xfId="0" applyFont="1" applyAlignment="1">
      <alignment horizontal="center"/>
    </xf>
    <xf numFmtId="41" fontId="13" fillId="0" borderId="0" xfId="2" applyNumberFormat="1" applyFont="1" applyFill="1" applyBorder="1" applyAlignment="1">
      <alignment horizontal="left"/>
    </xf>
    <xf numFmtId="0" fontId="12" fillId="0" borderId="0" xfId="0" quotePrefix="1" applyFont="1" applyFill="1" applyBorder="1" applyAlignment="1">
      <alignment horizontal="left"/>
    </xf>
    <xf numFmtId="0" fontId="3" fillId="0" borderId="0" xfId="0" applyFont="1" applyFill="1" applyBorder="1" applyAlignment="1">
      <alignment horizontal="center"/>
    </xf>
    <xf numFmtId="0" fontId="24" fillId="0" borderId="0" xfId="0" quotePrefix="1" applyFont="1" applyFill="1" applyBorder="1" applyAlignment="1">
      <alignment horizontal="center"/>
    </xf>
    <xf numFmtId="41" fontId="13" fillId="0" borderId="9" xfId="2" applyNumberFormat="1" applyFont="1" applyFill="1" applyBorder="1" applyAlignment="1">
      <alignment horizontal="left"/>
    </xf>
    <xf numFmtId="0" fontId="24" fillId="0" borderId="0" xfId="0" quotePrefix="1" applyFont="1" applyFill="1" applyBorder="1" applyAlignment="1">
      <alignment horizontal="left"/>
    </xf>
    <xf numFmtId="0" fontId="10" fillId="0" borderId="0" xfId="0" quotePrefix="1" applyFont="1" applyFill="1" applyBorder="1" applyAlignment="1">
      <alignment horizontal="center"/>
    </xf>
    <xf numFmtId="0" fontId="10" fillId="0" borderId="0" xfId="0" applyFont="1" applyFill="1" applyBorder="1" applyAlignment="1">
      <alignment horizontal="center"/>
    </xf>
    <xf numFmtId="0" fontId="12" fillId="0" borderId="0" xfId="0" quotePrefix="1" applyFont="1" applyFill="1" applyBorder="1" applyAlignment="1">
      <alignment horizontal="left" indent="1"/>
    </xf>
    <xf numFmtId="0" fontId="3" fillId="0" borderId="9" xfId="0" applyFont="1" applyFill="1" applyBorder="1" applyAlignment="1">
      <alignment horizontal="center"/>
    </xf>
    <xf numFmtId="0" fontId="3" fillId="0" borderId="0" xfId="0" applyFont="1" applyAlignment="1">
      <alignment horizontal="center"/>
    </xf>
    <xf numFmtId="164" fontId="3" fillId="0" borderId="0" xfId="2" applyNumberFormat="1" applyFont="1" applyAlignment="1">
      <alignment horizontal="left"/>
    </xf>
    <xf numFmtId="0" fontId="4" fillId="0" borderId="0" xfId="0" applyFont="1" applyAlignment="1">
      <alignment horizontal="right"/>
    </xf>
    <xf numFmtId="164" fontId="3" fillId="0" borderId="0" xfId="2" applyNumberFormat="1" applyFont="1" applyAlignment="1" applyProtection="1">
      <alignment horizontal="left"/>
      <protection hidden="1"/>
    </xf>
    <xf numFmtId="0" fontId="29" fillId="0" borderId="0" xfId="0" applyFont="1"/>
    <xf numFmtId="164" fontId="29" fillId="0" borderId="0" xfId="2" applyNumberFormat="1" applyFont="1" applyAlignment="1">
      <alignment horizontal="left"/>
    </xf>
    <xf numFmtId="9" fontId="3" fillId="0" borderId="88" xfId="4" applyFont="1" applyBorder="1" applyAlignment="1">
      <alignment horizontal="center"/>
    </xf>
    <xf numFmtId="41" fontId="5" fillId="0" borderId="0" xfId="0" applyNumberFormat="1" applyFont="1" applyFill="1" applyBorder="1"/>
    <xf numFmtId="41" fontId="5" fillId="0" borderId="0" xfId="0" applyNumberFormat="1" applyFont="1" applyFill="1" applyBorder="1" applyProtection="1"/>
    <xf numFmtId="41" fontId="10" fillId="0" borderId="89" xfId="0" applyNumberFormat="1" applyFont="1" applyBorder="1" applyProtection="1">
      <protection locked="0"/>
    </xf>
    <xf numFmtId="41" fontId="10" fillId="0" borderId="90" xfId="0" applyNumberFormat="1" applyFont="1" applyBorder="1" applyProtection="1">
      <protection locked="0"/>
    </xf>
    <xf numFmtId="9" fontId="3" fillId="0" borderId="53" xfId="4" applyFont="1" applyFill="1" applyBorder="1" applyAlignment="1" applyProtection="1"/>
    <xf numFmtId="0" fontId="0" fillId="0" borderId="0" xfId="0" applyAlignment="1">
      <alignment horizontal="left" indent="4"/>
    </xf>
    <xf numFmtId="0" fontId="16" fillId="0" borderId="0" xfId="0" applyFont="1" applyFill="1" applyBorder="1" applyAlignment="1"/>
    <xf numFmtId="0" fontId="4" fillId="0" borderId="0" xfId="0" applyFont="1" applyFill="1" applyBorder="1" applyAlignment="1">
      <alignment horizontal="left"/>
    </xf>
    <xf numFmtId="0" fontId="26" fillId="0" borderId="0" xfId="0" applyFont="1" applyBorder="1" applyAlignment="1"/>
    <xf numFmtId="0" fontId="30" fillId="0" borderId="6" xfId="3" applyBorder="1" applyAlignment="1"/>
    <xf numFmtId="0" fontId="30" fillId="0" borderId="0" xfId="3" applyBorder="1" applyAlignment="1"/>
    <xf numFmtId="0" fontId="0" fillId="0" borderId="0" xfId="0" applyBorder="1" applyAlignment="1">
      <alignment horizontal="right"/>
    </xf>
    <xf numFmtId="0" fontId="10" fillId="0" borderId="91" xfId="4" applyNumberFormat="1" applyFont="1" applyFill="1" applyBorder="1" applyAlignment="1" applyProtection="1">
      <alignment horizontal="center" vertical="center" wrapText="1"/>
      <protection locked="0"/>
    </xf>
    <xf numFmtId="0" fontId="10" fillId="0" borderId="92" xfId="4" applyNumberFormat="1" applyFont="1" applyFill="1" applyBorder="1" applyAlignment="1" applyProtection="1">
      <alignment horizontal="center" vertical="center" wrapText="1"/>
      <protection locked="0"/>
    </xf>
    <xf numFmtId="0" fontId="10" fillId="0" borderId="93" xfId="4" applyNumberFormat="1" applyFont="1" applyFill="1" applyBorder="1" applyAlignment="1" applyProtection="1">
      <alignment horizontal="center" vertical="center" wrapText="1"/>
      <protection locked="0"/>
    </xf>
    <xf numFmtId="0" fontId="10" fillId="0" borderId="94" xfId="4" applyNumberFormat="1" applyFont="1" applyFill="1" applyBorder="1" applyAlignment="1" applyProtection="1">
      <alignment horizontal="center" vertical="center" wrapText="1"/>
      <protection locked="0"/>
    </xf>
    <xf numFmtId="0" fontId="10" fillId="0" borderId="95" xfId="4" applyNumberFormat="1" applyFont="1" applyFill="1" applyBorder="1" applyAlignment="1" applyProtection="1">
      <alignment horizontal="center" vertical="center" wrapText="1"/>
      <protection locked="0"/>
    </xf>
    <xf numFmtId="0" fontId="10" fillId="0" borderId="96" xfId="0" applyNumberFormat="1" applyFont="1" applyFill="1" applyBorder="1" applyAlignment="1" applyProtection="1">
      <alignment horizontal="center" vertical="center" wrapText="1"/>
      <protection locked="0"/>
    </xf>
    <xf numFmtId="0" fontId="10" fillId="0" borderId="74" xfId="0" applyNumberFormat="1" applyFont="1" applyFill="1" applyBorder="1" applyAlignment="1" applyProtection="1">
      <alignment horizontal="center" vertical="center" wrapText="1"/>
      <protection locked="0"/>
    </xf>
    <xf numFmtId="0" fontId="10" fillId="0" borderId="75" xfId="0" applyNumberFormat="1" applyFont="1" applyFill="1" applyBorder="1" applyAlignment="1" applyProtection="1">
      <alignment horizontal="center" vertical="center" wrapText="1"/>
      <protection locked="0"/>
    </xf>
    <xf numFmtId="0" fontId="10" fillId="0" borderId="76" xfId="0" applyNumberFormat="1" applyFont="1" applyFill="1" applyBorder="1" applyAlignment="1" applyProtection="1">
      <alignment horizontal="center" vertical="center" wrapText="1"/>
      <protection locked="0"/>
    </xf>
    <xf numFmtId="0" fontId="10" fillId="0" borderId="77" xfId="0" applyNumberFormat="1" applyFont="1" applyFill="1" applyBorder="1" applyAlignment="1" applyProtection="1">
      <alignment horizontal="center" vertical="center" wrapText="1"/>
      <protection locked="0"/>
    </xf>
    <xf numFmtId="42" fontId="10" fillId="0" borderId="85" xfId="2" applyNumberFormat="1" applyFont="1" applyFill="1" applyBorder="1" applyProtection="1">
      <protection locked="0"/>
    </xf>
    <xf numFmtId="42" fontId="15" fillId="0" borderId="0" xfId="2" applyNumberFormat="1" applyFont="1" applyFill="1" applyBorder="1" applyAlignment="1" applyProtection="1"/>
    <xf numFmtId="42" fontId="0" fillId="0" borderId="0" xfId="2" applyNumberFormat="1" applyFont="1" applyFill="1" applyBorder="1" applyProtection="1"/>
    <xf numFmtId="41" fontId="14" fillId="0" borderId="0" xfId="2" applyNumberFormat="1" applyFont="1" applyFill="1" applyBorder="1" applyAlignment="1" applyProtection="1"/>
    <xf numFmtId="42" fontId="6" fillId="0" borderId="0" xfId="0" applyNumberFormat="1" applyFont="1" applyFill="1" applyBorder="1" applyProtection="1"/>
    <xf numFmtId="42" fontId="3" fillId="0" borderId="0" xfId="0" applyNumberFormat="1" applyFont="1" applyFill="1" applyBorder="1" applyProtection="1"/>
    <xf numFmtId="42" fontId="6" fillId="0" borderId="0" xfId="2" applyNumberFormat="1" applyFont="1" applyFill="1" applyBorder="1" applyProtection="1"/>
    <xf numFmtId="42" fontId="15" fillId="0" borderId="0" xfId="2" applyNumberFormat="1" applyFont="1" applyFill="1" applyBorder="1" applyProtection="1"/>
    <xf numFmtId="42" fontId="0" fillId="0" borderId="98" xfId="2" applyNumberFormat="1" applyFont="1" applyFill="1" applyBorder="1" applyProtection="1"/>
    <xf numFmtId="42" fontId="15" fillId="0" borderId="99" xfId="2" applyNumberFormat="1" applyFont="1" applyFill="1" applyBorder="1" applyProtection="1"/>
    <xf numFmtId="42" fontId="15" fillId="0" borderId="100" xfId="2" applyNumberFormat="1" applyFont="1" applyFill="1" applyBorder="1" applyProtection="1"/>
    <xf numFmtId="42" fontId="0" fillId="0" borderId="101" xfId="2" applyNumberFormat="1" applyFont="1" applyFill="1" applyBorder="1" applyProtection="1"/>
    <xf numFmtId="42" fontId="15" fillId="0" borderId="102" xfId="2" applyNumberFormat="1" applyFont="1" applyFill="1" applyBorder="1" applyProtection="1"/>
    <xf numFmtId="42" fontId="0" fillId="0" borderId="48" xfId="2" applyNumberFormat="1" applyFont="1" applyFill="1" applyBorder="1" applyProtection="1"/>
    <xf numFmtId="42" fontId="15" fillId="0" borderId="103" xfId="2" applyNumberFormat="1" applyFont="1" applyFill="1" applyBorder="1" applyProtection="1"/>
    <xf numFmtId="42" fontId="5" fillId="0" borderId="104" xfId="2" applyNumberFormat="1" applyFont="1" applyFill="1" applyBorder="1" applyProtection="1"/>
    <xf numFmtId="42" fontId="15" fillId="0" borderId="105" xfId="2" applyNumberFormat="1" applyFont="1" applyFill="1" applyBorder="1" applyProtection="1"/>
    <xf numFmtId="41" fontId="10" fillId="0" borderId="106" xfId="0" applyNumberFormat="1" applyFont="1" applyBorder="1" applyAlignment="1" applyProtection="1">
      <alignment horizontal="center" vertical="center"/>
      <protection locked="0"/>
    </xf>
    <xf numFmtId="0" fontId="3" fillId="0" borderId="44" xfId="0" applyFont="1" applyBorder="1" applyAlignment="1">
      <alignment wrapText="1"/>
    </xf>
    <xf numFmtId="0" fontId="2" fillId="0" borderId="44" xfId="0" applyFont="1" applyBorder="1" applyAlignment="1">
      <alignment wrapText="1"/>
    </xf>
    <xf numFmtId="0" fontId="2" fillId="0" borderId="81" xfId="0" applyFont="1" applyBorder="1" applyAlignment="1" applyProtection="1">
      <alignment horizontal="center"/>
    </xf>
    <xf numFmtId="0" fontId="0" fillId="0" borderId="81" xfId="0" applyBorder="1" applyAlignment="1" applyProtection="1">
      <alignment horizontal="center"/>
    </xf>
    <xf numFmtId="167" fontId="0" fillId="0" borderId="0" xfId="0" applyNumberFormat="1"/>
    <xf numFmtId="167" fontId="30" fillId="0" borderId="0" xfId="3" applyNumberFormat="1" applyBorder="1" applyAlignment="1"/>
    <xf numFmtId="167" fontId="0" fillId="0" borderId="0" xfId="0" applyNumberFormat="1" applyBorder="1" applyAlignment="1"/>
    <xf numFmtId="0" fontId="0" fillId="0" borderId="107" xfId="0" pivotButton="1" applyBorder="1"/>
    <xf numFmtId="0" fontId="0" fillId="0" borderId="108" xfId="0" applyBorder="1"/>
    <xf numFmtId="0" fontId="0" fillId="0" borderId="109" xfId="0" pivotButton="1" applyBorder="1"/>
    <xf numFmtId="41" fontId="10" fillId="0" borderId="63" xfId="0" applyNumberFormat="1" applyFont="1" applyBorder="1" applyProtection="1">
      <protection locked="0"/>
    </xf>
    <xf numFmtId="41" fontId="10" fillId="0" borderId="64" xfId="0" applyNumberFormat="1" applyFont="1" applyBorder="1" applyProtection="1">
      <protection locked="0"/>
    </xf>
    <xf numFmtId="41" fontId="10" fillId="0" borderId="65" xfId="0" applyNumberFormat="1" applyFont="1" applyBorder="1" applyProtection="1">
      <protection locked="0"/>
    </xf>
    <xf numFmtId="41" fontId="10" fillId="0" borderId="66" xfId="0" applyNumberFormat="1" applyFont="1" applyBorder="1" applyProtection="1">
      <protection locked="0"/>
    </xf>
    <xf numFmtId="41" fontId="10" fillId="0" borderId="71" xfId="0" applyNumberFormat="1" applyFont="1" applyBorder="1" applyProtection="1">
      <protection locked="0"/>
    </xf>
    <xf numFmtId="41" fontId="10" fillId="0" borderId="72" xfId="0" applyNumberFormat="1" applyFont="1" applyBorder="1" applyProtection="1">
      <protection locked="0"/>
    </xf>
    <xf numFmtId="0" fontId="8" fillId="0" borderId="4" xfId="0" applyFont="1" applyBorder="1" applyAlignment="1">
      <alignment horizontal="center"/>
    </xf>
    <xf numFmtId="0" fontId="27" fillId="0" borderId="0" xfId="0" applyFont="1" applyBorder="1" applyAlignment="1" applyProtection="1">
      <alignment horizontal="left" vertical="top" wrapText="1"/>
      <protection locked="0"/>
    </xf>
    <xf numFmtId="0" fontId="2" fillId="0" borderId="0" xfId="0" applyFont="1"/>
    <xf numFmtId="0" fontId="2" fillId="0" borderId="0" xfId="0" applyFont="1" applyAlignment="1">
      <alignment horizontal="right"/>
    </xf>
    <xf numFmtId="0" fontId="0" fillId="0" borderId="107" xfId="0" applyBorder="1"/>
    <xf numFmtId="0" fontId="0" fillId="0" borderId="144" xfId="0" applyBorder="1"/>
    <xf numFmtId="0" fontId="0" fillId="0" borderId="146" xfId="0" applyBorder="1"/>
    <xf numFmtId="0" fontId="0" fillId="0" borderId="109" xfId="0" applyBorder="1"/>
    <xf numFmtId="0" fontId="0" fillId="0" borderId="148" xfId="0" applyBorder="1"/>
    <xf numFmtId="0" fontId="0" fillId="0" borderId="149" xfId="0" applyBorder="1"/>
    <xf numFmtId="167" fontId="0" fillId="0" borderId="108" xfId="0" applyNumberFormat="1" applyBorder="1"/>
    <xf numFmtId="167" fontId="0" fillId="0" borderId="145" xfId="0" applyNumberFormat="1" applyBorder="1"/>
    <xf numFmtId="167" fontId="0" fillId="0" borderId="147" xfId="0" applyNumberFormat="1" applyBorder="1"/>
    <xf numFmtId="0" fontId="8" fillId="0" borderId="0" xfId="0" applyFont="1" applyBorder="1" applyAlignment="1">
      <alignment horizontal="center"/>
    </xf>
    <xf numFmtId="0" fontId="0" fillId="0" borderId="9" xfId="0" applyBorder="1"/>
    <xf numFmtId="0" fontId="26" fillId="0" borderId="9" xfId="0" applyFont="1" applyBorder="1" applyAlignment="1">
      <alignment horizontal="right" vertical="top" wrapText="1"/>
    </xf>
    <xf numFmtId="0" fontId="1" fillId="0" borderId="0" xfId="0" applyFont="1" applyFill="1" applyBorder="1" applyAlignment="1">
      <alignment horizontal="right"/>
    </xf>
    <xf numFmtId="0" fontId="2" fillId="0" borderId="0" xfId="7" applyBorder="1" applyProtection="1"/>
    <xf numFmtId="0" fontId="2" fillId="0" borderId="0" xfId="7"/>
    <xf numFmtId="0" fontId="0" fillId="0" borderId="151" xfId="0" applyBorder="1"/>
    <xf numFmtId="0" fontId="0" fillId="0" borderId="153" xfId="0" applyBorder="1"/>
    <xf numFmtId="0" fontId="0" fillId="0" borderId="152" xfId="0" applyBorder="1"/>
    <xf numFmtId="172" fontId="2" fillId="0" borderId="0" xfId="1" applyNumberFormat="1" applyFont="1"/>
    <xf numFmtId="172" fontId="2" fillId="0" borderId="0" xfId="1" applyNumberFormat="1" applyFont="1" applyBorder="1"/>
    <xf numFmtId="172" fontId="2" fillId="0" borderId="0" xfId="1" applyNumberFormat="1" applyFont="1" applyFill="1"/>
    <xf numFmtId="38" fontId="2" fillId="0" borderId="0" xfId="17" applyFont="1"/>
    <xf numFmtId="172" fontId="2" fillId="0" borderId="53" xfId="1" applyNumberFormat="1" applyFont="1" applyBorder="1"/>
    <xf numFmtId="10" fontId="2" fillId="0" borderId="0" xfId="4" applyNumberFormat="1" applyFont="1"/>
    <xf numFmtId="43" fontId="2" fillId="0" borderId="0" xfId="1" applyNumberFormat="1" applyFont="1"/>
    <xf numFmtId="172" fontId="32" fillId="0" borderId="0" xfId="1" applyNumberFormat="1" applyFont="1"/>
    <xf numFmtId="172" fontId="32" fillId="0" borderId="0" xfId="1" applyNumberFormat="1" applyFont="1" applyBorder="1"/>
    <xf numFmtId="172" fontId="32" fillId="0" borderId="0" xfId="1" applyNumberFormat="1" applyFont="1" applyFill="1"/>
    <xf numFmtId="172" fontId="32" fillId="0" borderId="0" xfId="1" applyNumberFormat="1" applyFont="1" applyAlignment="1"/>
    <xf numFmtId="38" fontId="32" fillId="0" borderId="0" xfId="17" applyFont="1"/>
    <xf numFmtId="172" fontId="32" fillId="0" borderId="0" xfId="1" applyNumberFormat="1" applyFont="1" applyFill="1" applyBorder="1"/>
    <xf numFmtId="172" fontId="32" fillId="0" borderId="0" xfId="1" applyNumberFormat="1" applyFont="1" applyBorder="1" applyAlignment="1"/>
    <xf numFmtId="172" fontId="32" fillId="0" borderId="0" xfId="1" applyNumberFormat="1" applyFont="1" applyFill="1" applyBorder="1" applyAlignment="1"/>
    <xf numFmtId="172" fontId="32" fillId="0" borderId="0" xfId="1" applyNumberFormat="1" applyFont="1" applyBorder="1" applyAlignment="1">
      <alignment horizontal="right"/>
    </xf>
    <xf numFmtId="38" fontId="2" fillId="0" borderId="53" xfId="17" applyFont="1" applyBorder="1"/>
    <xf numFmtId="9" fontId="2" fillId="0" borderId="0" xfId="4" applyFont="1" applyBorder="1"/>
    <xf numFmtId="172" fontId="2" fillId="0" borderId="83" xfId="4" applyNumberFormat="1" applyFont="1" applyBorder="1"/>
    <xf numFmtId="172" fontId="41" fillId="0" borderId="83" xfId="4" applyNumberFormat="1" applyFont="1" applyBorder="1"/>
    <xf numFmtId="38" fontId="2" fillId="0" borderId="83" xfId="17" applyFont="1" applyBorder="1"/>
    <xf numFmtId="172" fontId="32" fillId="0" borderId="53" xfId="1" applyNumberFormat="1" applyFont="1" applyBorder="1"/>
    <xf numFmtId="0" fontId="2" fillId="0" borderId="0" xfId="1" applyNumberFormat="1" applyFont="1" applyBorder="1"/>
    <xf numFmtId="172" fontId="2" fillId="0" borderId="0" xfId="1" applyNumberFormat="1" applyFont="1" applyBorder="1" applyAlignment="1"/>
    <xf numFmtId="9" fontId="2" fillId="0" borderId="0" xfId="4" applyFont="1" applyBorder="1" applyAlignment="1">
      <alignment horizontal="center"/>
    </xf>
    <xf numFmtId="37" fontId="2" fillId="0" borderId="0" xfId="18" applyFont="1" applyBorder="1"/>
    <xf numFmtId="17" fontId="2" fillId="0" borderId="0" xfId="1" applyNumberFormat="1" applyFont="1" applyBorder="1" applyAlignment="1"/>
    <xf numFmtId="0" fontId="2" fillId="0" borderId="0" xfId="1" applyNumberFormat="1" applyFont="1" applyBorder="1" applyAlignment="1"/>
    <xf numFmtId="3" fontId="2" fillId="0" borderId="0" xfId="19" applyNumberFormat="1" applyFont="1" applyBorder="1" applyAlignment="1">
      <alignment horizontal="left" vertical="center"/>
    </xf>
    <xf numFmtId="17" fontId="2" fillId="0" borderId="0" xfId="1" applyNumberFormat="1" applyFont="1" applyBorder="1"/>
    <xf numFmtId="172" fontId="2" fillId="0" borderId="0" xfId="1" applyNumberFormat="1" applyFont="1" applyFill="1" applyBorder="1"/>
    <xf numFmtId="38" fontId="2" fillId="0" borderId="0" xfId="17" applyFont="1" applyBorder="1"/>
    <xf numFmtId="172" fontId="2" fillId="0" borderId="164" xfId="1" applyNumberFormat="1" applyFont="1" applyBorder="1"/>
    <xf numFmtId="172" fontId="13" fillId="0" borderId="0" xfId="1" applyNumberFormat="1" applyFont="1" applyBorder="1"/>
    <xf numFmtId="172" fontId="2" fillId="0" borderId="0" xfId="1" applyNumberFormat="1" applyFont="1" applyBorder="1" applyAlignment="1">
      <alignment horizontal="left"/>
    </xf>
    <xf numFmtId="172" fontId="2" fillId="0" borderId="0" xfId="1" applyNumberFormat="1" applyFont="1" applyBorder="1" applyAlignment="1">
      <alignment horizontal="right"/>
    </xf>
    <xf numFmtId="172" fontId="2" fillId="0" borderId="165" xfId="1" applyNumberFormat="1" applyFont="1" applyBorder="1"/>
    <xf numFmtId="172" fontId="13" fillId="0" borderId="53" xfId="1" applyNumberFormat="1" applyFont="1" applyBorder="1"/>
    <xf numFmtId="172" fontId="2" fillId="0" borderId="53" xfId="1" applyNumberFormat="1" applyFont="1" applyBorder="1" applyAlignment="1">
      <alignment horizontal="right"/>
    </xf>
    <xf numFmtId="172" fontId="2" fillId="0" borderId="159" xfId="1" applyNumberFormat="1" applyFont="1" applyBorder="1" applyAlignment="1">
      <alignment horizontal="left"/>
    </xf>
    <xf numFmtId="10" fontId="2" fillId="0" borderId="0" xfId="4" applyNumberFormat="1" applyFont="1" applyBorder="1"/>
    <xf numFmtId="172" fontId="2" fillId="0" borderId="160" xfId="1" applyNumberFormat="1" applyFont="1" applyBorder="1" applyAlignment="1">
      <alignment horizontal="left"/>
    </xf>
    <xf numFmtId="172" fontId="2" fillId="0" borderId="166" xfId="1" applyNumberFormat="1" applyFont="1" applyBorder="1"/>
    <xf numFmtId="172" fontId="2" fillId="0" borderId="83" xfId="1" applyNumberFormat="1" applyFont="1" applyBorder="1"/>
    <xf numFmtId="172" fontId="2" fillId="0" borderId="83" xfId="1" applyNumberFormat="1" applyFont="1" applyBorder="1" applyAlignment="1">
      <alignment horizontal="right"/>
    </xf>
    <xf numFmtId="172" fontId="2" fillId="0" borderId="158" xfId="1" applyNumberFormat="1" applyFont="1" applyBorder="1" applyAlignment="1">
      <alignment horizontal="left"/>
    </xf>
    <xf numFmtId="38" fontId="2" fillId="0" borderId="0" xfId="17" applyFont="1" applyFill="1" applyBorder="1"/>
    <xf numFmtId="38" fontId="1" fillId="0" borderId="0" xfId="17" applyFont="1" applyBorder="1"/>
    <xf numFmtId="172" fontId="1" fillId="0" borderId="0" xfId="1" applyNumberFormat="1" applyFont="1"/>
    <xf numFmtId="38" fontId="1" fillId="0" borderId="138" xfId="17" applyFont="1" applyBorder="1"/>
    <xf numFmtId="38" fontId="1" fillId="0" borderId="139" xfId="17" applyFont="1" applyBorder="1"/>
    <xf numFmtId="38" fontId="1" fillId="0" borderId="139" xfId="17" applyFont="1" applyFill="1" applyBorder="1"/>
    <xf numFmtId="37" fontId="1" fillId="0" borderId="139" xfId="17" applyNumberFormat="1" applyFont="1" applyBorder="1"/>
    <xf numFmtId="38" fontId="2" fillId="0" borderId="138" xfId="17" applyFont="1" applyBorder="1"/>
    <xf numFmtId="172" fontId="2" fillId="0" borderId="139" xfId="1" applyNumberFormat="1" applyFont="1" applyBorder="1"/>
    <xf numFmtId="172" fontId="2" fillId="0" borderId="139" xfId="1" applyNumberFormat="1" applyFont="1" applyFill="1" applyBorder="1"/>
    <xf numFmtId="38" fontId="2" fillId="0" borderId="139" xfId="17" applyFont="1" applyBorder="1"/>
    <xf numFmtId="172" fontId="2" fillId="0" borderId="167" xfId="1" applyNumberFormat="1" applyFont="1" applyBorder="1"/>
    <xf numFmtId="172" fontId="2" fillId="0" borderId="9" xfId="1" applyNumberFormat="1" applyFont="1" applyBorder="1"/>
    <xf numFmtId="172" fontId="2" fillId="0" borderId="9" xfId="1" applyNumberFormat="1" applyFont="1" applyFill="1" applyBorder="1"/>
    <xf numFmtId="38" fontId="2" fillId="0" borderId="164" xfId="17" applyFont="1" applyBorder="1"/>
    <xf numFmtId="38" fontId="1" fillId="0" borderId="0" xfId="20" applyFont="1" applyFill="1" applyBorder="1"/>
    <xf numFmtId="172" fontId="2" fillId="0" borderId="83" xfId="1" applyNumberFormat="1" applyFont="1" applyFill="1" applyBorder="1"/>
    <xf numFmtId="43" fontId="2" fillId="0" borderId="0" xfId="1" applyNumberFormat="1" applyFont="1" applyBorder="1"/>
    <xf numFmtId="172" fontId="1" fillId="0" borderId="0" xfId="1" applyNumberFormat="1" applyFont="1" applyFill="1"/>
    <xf numFmtId="172" fontId="1" fillId="0" borderId="111" xfId="20" applyNumberFormat="1" applyFont="1" applyFill="1" applyBorder="1"/>
    <xf numFmtId="172" fontId="1" fillId="0" borderId="150" xfId="20" applyNumberFormat="1" applyFont="1" applyFill="1" applyBorder="1"/>
    <xf numFmtId="38" fontId="1" fillId="0" borderId="150" xfId="20" applyFont="1" applyFill="1" applyBorder="1"/>
    <xf numFmtId="172" fontId="13" fillId="0" borderId="0" xfId="1" applyNumberFormat="1" applyFont="1"/>
    <xf numFmtId="172" fontId="1" fillId="0" borderId="0" xfId="1" applyNumberFormat="1" applyFont="1" applyBorder="1"/>
    <xf numFmtId="172" fontId="1" fillId="0" borderId="0" xfId="1" applyNumberFormat="1" applyFont="1" applyFill="1" applyBorder="1"/>
    <xf numFmtId="172" fontId="1" fillId="0" borderId="164" xfId="1" applyNumberFormat="1" applyFont="1" applyBorder="1"/>
    <xf numFmtId="172" fontId="2" fillId="0" borderId="164" xfId="1" applyNumberFormat="1" applyFont="1" applyFill="1" applyBorder="1"/>
    <xf numFmtId="172" fontId="2" fillId="0" borderId="53" xfId="1" applyNumberFormat="1" applyFont="1" applyFill="1" applyBorder="1"/>
    <xf numFmtId="172" fontId="2" fillId="0" borderId="164" xfId="1" applyNumberFormat="1" applyFont="1" applyBorder="1" applyAlignment="1">
      <alignment horizontal="right"/>
    </xf>
    <xf numFmtId="172" fontId="2" fillId="0" borderId="168" xfId="1" applyNumberFormat="1" applyFont="1" applyFill="1" applyBorder="1"/>
    <xf numFmtId="172" fontId="2" fillId="0" borderId="168" xfId="1" applyNumberFormat="1" applyFont="1" applyBorder="1"/>
    <xf numFmtId="172" fontId="2" fillId="3" borderId="168" xfId="1" applyNumberFormat="1" applyFont="1" applyFill="1" applyBorder="1"/>
    <xf numFmtId="172" fontId="2" fillId="0" borderId="169" xfId="1" applyNumberFormat="1" applyFont="1" applyFill="1" applyBorder="1"/>
    <xf numFmtId="38" fontId="2" fillId="0" borderId="168" xfId="17" applyFont="1" applyBorder="1"/>
    <xf numFmtId="172" fontId="1" fillId="0" borderId="0" xfId="1" applyNumberFormat="1" applyFont="1" applyAlignment="1">
      <alignment wrapText="1"/>
    </xf>
    <xf numFmtId="9" fontId="2" fillId="0" borderId="0" xfId="4" applyFont="1" applyBorder="1" applyAlignment="1">
      <alignment horizontal="center" wrapText="1"/>
    </xf>
    <xf numFmtId="172" fontId="2" fillId="0" borderId="53" xfId="4" applyNumberFormat="1" applyFont="1" applyBorder="1" applyAlignment="1">
      <alignment horizontal="center" wrapText="1"/>
    </xf>
    <xf numFmtId="9" fontId="2" fillId="0" borderId="0" xfId="4" applyFont="1" applyFill="1" applyBorder="1" applyAlignment="1">
      <alignment horizontal="center" wrapText="1"/>
    </xf>
    <xf numFmtId="172" fontId="2" fillId="0" borderId="0" xfId="1" applyNumberFormat="1" applyFont="1" applyBorder="1" applyAlignment="1">
      <alignment horizontal="center" wrapText="1"/>
    </xf>
    <xf numFmtId="172" fontId="2" fillId="0" borderId="0" xfId="4" applyNumberFormat="1" applyFont="1" applyBorder="1" applyAlignment="1">
      <alignment horizontal="center" wrapText="1"/>
    </xf>
    <xf numFmtId="172" fontId="2" fillId="0" borderId="53" xfId="1" applyNumberFormat="1" applyFont="1" applyBorder="1" applyAlignment="1">
      <alignment horizontal="center" wrapText="1"/>
    </xf>
    <xf numFmtId="43" fontId="2" fillId="0" borderId="0" xfId="1" applyFont="1" applyBorder="1" applyAlignment="1">
      <alignment horizontal="center" wrapText="1"/>
    </xf>
    <xf numFmtId="172" fontId="2" fillId="0" borderId="164" xfId="1" applyNumberFormat="1" applyFont="1" applyFill="1" applyBorder="1" applyAlignment="1">
      <alignment wrapText="1"/>
    </xf>
    <xf numFmtId="172" fontId="1" fillId="0" borderId="0" xfId="1" applyNumberFormat="1" applyFont="1" applyBorder="1" applyAlignment="1">
      <alignment wrapText="1"/>
    </xf>
    <xf numFmtId="0" fontId="2" fillId="0" borderId="0" xfId="21" applyFont="1" applyBorder="1" applyAlignment="1">
      <alignment wrapText="1"/>
    </xf>
    <xf numFmtId="171" fontId="2" fillId="0" borderId="150" xfId="4" applyNumberFormat="1" applyFont="1" applyBorder="1" applyAlignment="1">
      <alignment horizontal="center" wrapText="1"/>
    </xf>
    <xf numFmtId="9" fontId="2" fillId="0" borderId="53" xfId="4" applyFont="1" applyBorder="1" applyAlignment="1">
      <alignment horizontal="center" wrapText="1"/>
    </xf>
    <xf numFmtId="9" fontId="2" fillId="0" borderId="53" xfId="4" applyFont="1" applyFill="1" applyBorder="1" applyAlignment="1">
      <alignment horizontal="center" wrapText="1"/>
    </xf>
    <xf numFmtId="171" fontId="2" fillId="0" borderId="53" xfId="4" applyNumberFormat="1" applyFont="1" applyBorder="1" applyAlignment="1">
      <alignment horizontal="center" wrapText="1"/>
    </xf>
    <xf numFmtId="9" fontId="2" fillId="0" borderId="53" xfId="4" applyNumberFormat="1" applyFont="1" applyBorder="1" applyAlignment="1">
      <alignment horizontal="center" wrapText="1"/>
    </xf>
    <xf numFmtId="38" fontId="2" fillId="0" borderId="170" xfId="17" applyFont="1" applyBorder="1"/>
    <xf numFmtId="38" fontId="2" fillId="0" borderId="153" xfId="17" applyFont="1" applyFill="1" applyBorder="1"/>
    <xf numFmtId="38" fontId="1" fillId="0" borderId="161" xfId="17" applyFont="1" applyBorder="1"/>
    <xf numFmtId="38" fontId="1" fillId="0" borderId="171" xfId="17" applyFont="1" applyBorder="1"/>
    <xf numFmtId="38" fontId="1" fillId="0" borderId="81" xfId="17" applyFont="1" applyBorder="1"/>
    <xf numFmtId="172" fontId="2" fillId="0" borderId="150" xfId="1" applyNumberFormat="1" applyFont="1" applyBorder="1"/>
    <xf numFmtId="172" fontId="2" fillId="0" borderId="111" xfId="1" applyNumberFormat="1" applyFont="1" applyBorder="1"/>
    <xf numFmtId="172" fontId="2" fillId="0" borderId="150" xfId="1" applyNumberFormat="1" applyFont="1" applyFill="1" applyBorder="1"/>
    <xf numFmtId="38" fontId="24" fillId="0" borderId="150" xfId="22" applyNumberFormat="1" applyFont="1" applyBorder="1"/>
    <xf numFmtId="172" fontId="24" fillId="0" borderId="111" xfId="20" applyNumberFormat="1" applyFont="1" applyFill="1" applyBorder="1"/>
    <xf numFmtId="38" fontId="24" fillId="0" borderId="150" xfId="20" applyFont="1" applyBorder="1"/>
    <xf numFmtId="172" fontId="2" fillId="0" borderId="0" xfId="1" applyNumberFormat="1" applyFont="1" applyBorder="1" applyAlignment="1">
      <alignment wrapText="1"/>
    </xf>
    <xf numFmtId="172" fontId="2" fillId="0" borderId="53" xfId="1" applyNumberFormat="1" applyFont="1" applyBorder="1" applyAlignment="1">
      <alignment wrapText="1"/>
    </xf>
    <xf numFmtId="172" fontId="2" fillId="0" borderId="53" xfId="1" applyNumberFormat="1" applyFont="1" applyFill="1" applyBorder="1" applyAlignment="1">
      <alignment wrapText="1"/>
    </xf>
    <xf numFmtId="37" fontId="2" fillId="0" borderId="53" xfId="18" applyFont="1" applyBorder="1"/>
    <xf numFmtId="172" fontId="2" fillId="0" borderId="0" xfId="1" applyNumberFormat="1" applyFont="1" applyFill="1" applyBorder="1" applyAlignment="1">
      <alignment wrapText="1"/>
    </xf>
    <xf numFmtId="172" fontId="2" fillId="0" borderId="0" xfId="20" applyNumberFormat="1" applyFont="1" applyFill="1" applyBorder="1"/>
    <xf numFmtId="172" fontId="2" fillId="0" borderId="164" xfId="20" applyNumberFormat="1" applyFont="1" applyFill="1" applyBorder="1"/>
    <xf numFmtId="172" fontId="2" fillId="0" borderId="168" xfId="20" applyNumberFormat="1" applyFont="1" applyFill="1" applyBorder="1"/>
    <xf numFmtId="172" fontId="2" fillId="0" borderId="169" xfId="20" applyNumberFormat="1" applyFont="1" applyFill="1" applyBorder="1"/>
    <xf numFmtId="38" fontId="1" fillId="0" borderId="168" xfId="20" applyFont="1" applyFill="1" applyBorder="1"/>
    <xf numFmtId="38" fontId="2" fillId="0" borderId="0" xfId="22" applyNumberFormat="1" applyFont="1" applyFill="1" applyBorder="1"/>
    <xf numFmtId="38" fontId="2" fillId="0" borderId="0" xfId="20" applyFont="1" applyBorder="1"/>
    <xf numFmtId="172" fontId="1" fillId="0" borderId="110" xfId="20" applyNumberFormat="1" applyFont="1" applyFill="1" applyBorder="1"/>
    <xf numFmtId="38" fontId="2" fillId="0" borderId="0" xfId="22" applyNumberFormat="1" applyFont="1" applyBorder="1"/>
    <xf numFmtId="38" fontId="2" fillId="0" borderId="150" xfId="22" applyNumberFormat="1" applyFont="1" applyBorder="1"/>
    <xf numFmtId="38" fontId="2" fillId="0" borderId="150" xfId="22" applyNumberFormat="1" applyFont="1" applyFill="1" applyBorder="1"/>
    <xf numFmtId="172" fontId="2" fillId="0" borderId="111" xfId="20" applyNumberFormat="1" applyFont="1" applyFill="1" applyBorder="1"/>
    <xf numFmtId="38" fontId="2" fillId="0" borderId="150" xfId="20" applyFont="1" applyBorder="1"/>
    <xf numFmtId="38" fontId="2" fillId="0" borderId="111" xfId="22" applyNumberFormat="1" applyFont="1" applyBorder="1"/>
    <xf numFmtId="37" fontId="2" fillId="0" borderId="150" xfId="22" applyNumberFormat="1" applyFont="1" applyBorder="1"/>
    <xf numFmtId="38" fontId="2" fillId="0" borderId="164" xfId="17" quotePrefix="1" applyFont="1" applyBorder="1"/>
    <xf numFmtId="38" fontId="2" fillId="0" borderId="0" xfId="17" quotePrefix="1" applyFont="1" applyBorder="1"/>
    <xf numFmtId="38" fontId="2" fillId="0" borderId="164" xfId="17" quotePrefix="1" applyFont="1" applyFill="1" applyBorder="1"/>
    <xf numFmtId="38" fontId="2" fillId="0" borderId="0" xfId="17" applyNumberFormat="1" applyFont="1" applyBorder="1"/>
    <xf numFmtId="38" fontId="24" fillId="0" borderId="150" xfId="22" applyNumberFormat="1" applyFont="1" applyFill="1" applyBorder="1"/>
    <xf numFmtId="38" fontId="24" fillId="0" borderId="111" xfId="22" applyNumberFormat="1" applyFont="1" applyBorder="1"/>
    <xf numFmtId="37" fontId="24" fillId="0" borderId="53" xfId="22" applyNumberFormat="1" applyFont="1" applyBorder="1"/>
    <xf numFmtId="37" fontId="24" fillId="0" borderId="150" xfId="22" applyNumberFormat="1" applyFont="1" applyBorder="1"/>
    <xf numFmtId="38" fontId="13" fillId="0" borderId="0" xfId="17" applyNumberFormat="1" applyFont="1" applyBorder="1"/>
    <xf numFmtId="38" fontId="2" fillId="0" borderId="164" xfId="17" quotePrefix="1" applyNumberFormat="1" applyFont="1" applyBorder="1"/>
    <xf numFmtId="38" fontId="2" fillId="0" borderId="0" xfId="24" applyNumberFormat="1" applyFont="1" applyBorder="1"/>
    <xf numFmtId="38" fontId="2" fillId="0" borderId="0" xfId="24" applyNumberFormat="1" applyFont="1" applyFill="1" applyBorder="1"/>
    <xf numFmtId="172" fontId="1" fillId="0" borderId="164" xfId="1" applyNumberFormat="1" applyFont="1" applyBorder="1" applyAlignment="1">
      <alignment wrapText="1"/>
    </xf>
    <xf numFmtId="172" fontId="2" fillId="0" borderId="0" xfId="1" applyNumberFormat="1" applyFont="1" applyFill="1" applyBorder="1" applyAlignment="1">
      <alignment horizontal="center" wrapText="1"/>
    </xf>
    <xf numFmtId="172" fontId="1" fillId="0" borderId="166" xfId="1" applyNumberFormat="1" applyFont="1" applyBorder="1" applyAlignment="1">
      <alignment wrapText="1"/>
    </xf>
    <xf numFmtId="172" fontId="1" fillId="0" borderId="53" xfId="1" applyNumberFormat="1" applyFont="1" applyBorder="1" applyAlignment="1">
      <alignment horizontal="center" wrapText="1"/>
    </xf>
    <xf numFmtId="172" fontId="1" fillId="0" borderId="150" xfId="1" applyNumberFormat="1" applyFont="1" applyBorder="1" applyAlignment="1">
      <alignment wrapText="1"/>
    </xf>
    <xf numFmtId="172" fontId="1" fillId="0" borderId="150" xfId="1" applyNumberFormat="1" applyFont="1" applyBorder="1" applyAlignment="1">
      <alignment horizontal="center" wrapText="1"/>
    </xf>
    <xf numFmtId="172" fontId="1" fillId="3" borderId="150" xfId="1" applyNumberFormat="1" applyFont="1" applyFill="1" applyBorder="1" applyAlignment="1">
      <alignment horizontal="center" wrapText="1"/>
    </xf>
    <xf numFmtId="172" fontId="1" fillId="3" borderId="150" xfId="1" applyNumberFormat="1" applyFont="1" applyFill="1" applyBorder="1" applyAlignment="1">
      <alignment wrapText="1"/>
    </xf>
    <xf numFmtId="172" fontId="1" fillId="0" borderId="150" xfId="1" applyNumberFormat="1" applyFont="1" applyFill="1" applyBorder="1" applyAlignment="1">
      <alignment horizontal="center" wrapText="1"/>
    </xf>
    <xf numFmtId="173" fontId="1" fillId="0" borderId="150" xfId="4" applyNumberFormat="1" applyFont="1" applyBorder="1" applyAlignment="1">
      <alignment wrapText="1"/>
    </xf>
    <xf numFmtId="0" fontId="8" fillId="0" borderId="150" xfId="21" applyFont="1" applyBorder="1" applyAlignment="1">
      <alignment wrapText="1"/>
    </xf>
    <xf numFmtId="17" fontId="2" fillId="0" borderId="0" xfId="25" applyFont="1" applyBorder="1" applyAlignment="1">
      <alignment wrapText="1"/>
    </xf>
    <xf numFmtId="17" fontId="2" fillId="0" borderId="53" xfId="25" applyFont="1" applyBorder="1" applyAlignment="1">
      <alignment horizontal="center" wrapText="1"/>
    </xf>
    <xf numFmtId="17" fontId="2" fillId="0" borderId="0" xfId="25" applyFont="1" applyBorder="1" applyAlignment="1">
      <alignment horizontal="center" wrapText="1"/>
    </xf>
    <xf numFmtId="43" fontId="2" fillId="0" borderId="53" xfId="1" applyFont="1" applyBorder="1" applyAlignment="1">
      <alignment horizontal="center" wrapText="1"/>
    </xf>
    <xf numFmtId="172" fontId="2" fillId="0" borderId="9" xfId="1" applyNumberFormat="1" applyFont="1" applyBorder="1" applyAlignment="1">
      <alignment horizontal="center"/>
    </xf>
    <xf numFmtId="172" fontId="2" fillId="0" borderId="9" xfId="1" applyNumberFormat="1" applyFont="1" applyBorder="1" applyAlignment="1"/>
    <xf numFmtId="0" fontId="34" fillId="0" borderId="9" xfId="21" applyFont="1" applyBorder="1"/>
    <xf numFmtId="10" fontId="40" fillId="0" borderId="53" xfId="4" applyNumberFormat="1" applyFont="1" applyBorder="1" applyAlignment="1">
      <alignment horizontal="center"/>
    </xf>
    <xf numFmtId="172" fontId="2" fillId="0" borderId="0" xfId="1" applyNumberFormat="1" applyFont="1" applyAlignment="1">
      <alignment horizontal="center"/>
    </xf>
    <xf numFmtId="172" fontId="1" fillId="0" borderId="0" xfId="1" applyNumberFormat="1" applyFont="1" applyBorder="1" applyAlignment="1">
      <alignment horizontal="center" wrapText="1"/>
    </xf>
    <xf numFmtId="38" fontId="24" fillId="0" borderId="150" xfId="22" applyNumberFormat="1" applyFont="1" applyBorder="1" applyAlignment="1">
      <alignment horizontal="center"/>
    </xf>
    <xf numFmtId="38" fontId="2" fillId="0" borderId="0" xfId="17" applyFont="1" applyBorder="1" applyAlignment="1">
      <alignment horizontal="center"/>
    </xf>
    <xf numFmtId="171" fontId="2" fillId="0" borderId="0" xfId="4" applyNumberFormat="1" applyFont="1" applyBorder="1" applyAlignment="1">
      <alignment horizontal="center"/>
    </xf>
    <xf numFmtId="38" fontId="2" fillId="0" borderId="0" xfId="17" quotePrefix="1" applyFont="1" applyBorder="1" applyAlignment="1">
      <alignment horizontal="center"/>
    </xf>
    <xf numFmtId="171" fontId="2" fillId="0" borderId="53" xfId="4" applyNumberFormat="1" applyFont="1" applyBorder="1" applyAlignment="1">
      <alignment horizontal="center"/>
    </xf>
    <xf numFmtId="38" fontId="24" fillId="0" borderId="53" xfId="22" applyNumberFormat="1" applyFont="1" applyBorder="1" applyAlignment="1">
      <alignment horizontal="center"/>
    </xf>
    <xf numFmtId="38" fontId="2" fillId="0" borderId="0" xfId="17" quotePrefix="1" applyFont="1" applyFill="1" applyBorder="1" applyAlignment="1">
      <alignment horizontal="center"/>
    </xf>
    <xf numFmtId="37" fontId="2" fillId="0" borderId="150" xfId="22" applyNumberFormat="1" applyFont="1" applyBorder="1" applyAlignment="1">
      <alignment horizontal="center"/>
    </xf>
    <xf numFmtId="38" fontId="2" fillId="0" borderId="150" xfId="22" applyNumberFormat="1" applyFont="1" applyBorder="1" applyAlignment="1">
      <alignment horizontal="center"/>
    </xf>
    <xf numFmtId="38" fontId="2" fillId="0" borderId="0" xfId="22" applyNumberFormat="1" applyFont="1" applyBorder="1" applyAlignment="1">
      <alignment horizontal="center"/>
    </xf>
    <xf numFmtId="172" fontId="1" fillId="0" borderId="150" xfId="20" applyNumberFormat="1" applyFont="1" applyFill="1" applyBorder="1" applyAlignment="1">
      <alignment horizontal="center"/>
    </xf>
    <xf numFmtId="172" fontId="2" fillId="0" borderId="168" xfId="20" applyNumberFormat="1" applyFont="1" applyFill="1" applyBorder="1" applyAlignment="1">
      <alignment horizontal="center"/>
    </xf>
    <xf numFmtId="172" fontId="2" fillId="0" borderId="0" xfId="20" applyNumberFormat="1" applyFont="1" applyFill="1" applyBorder="1" applyAlignment="1">
      <alignment horizontal="center"/>
    </xf>
    <xf numFmtId="43" fontId="2" fillId="0" borderId="0" xfId="1" applyFont="1" applyFill="1" applyBorder="1" applyAlignment="1">
      <alignment horizontal="center"/>
    </xf>
    <xf numFmtId="172" fontId="2" fillId="0" borderId="53" xfId="1" applyNumberFormat="1" applyFont="1" applyBorder="1" applyAlignment="1">
      <alignment horizontal="center"/>
    </xf>
    <xf numFmtId="38" fontId="1" fillId="0" borderId="139" xfId="17" applyFont="1" applyBorder="1" applyAlignment="1">
      <alignment horizontal="center"/>
    </xf>
    <xf numFmtId="172" fontId="2" fillId="0" borderId="168" xfId="1" applyNumberFormat="1" applyFont="1" applyBorder="1" applyAlignment="1">
      <alignment horizontal="center"/>
    </xf>
    <xf numFmtId="172" fontId="2" fillId="0" borderId="0" xfId="1" applyNumberFormat="1" applyFont="1" applyBorder="1" applyAlignment="1">
      <alignment horizontal="center"/>
    </xf>
    <xf numFmtId="172" fontId="2" fillId="0" borderId="0" xfId="1" applyNumberFormat="1" applyFont="1" applyFill="1" applyBorder="1" applyAlignment="1">
      <alignment horizontal="center"/>
    </xf>
    <xf numFmtId="38" fontId="2" fillId="0" borderId="139" xfId="17" applyFont="1" applyBorder="1" applyAlignment="1">
      <alignment horizontal="center"/>
    </xf>
    <xf numFmtId="172" fontId="2" fillId="0" borderId="83" xfId="1" applyNumberFormat="1" applyFont="1" applyBorder="1" applyAlignment="1">
      <alignment horizontal="center"/>
    </xf>
    <xf numFmtId="172" fontId="32" fillId="0" borderId="0" xfId="1" applyNumberFormat="1" applyFont="1" applyAlignment="1">
      <alignment horizontal="center"/>
    </xf>
    <xf numFmtId="38" fontId="31" fillId="0" borderId="0" xfId="17" applyFont="1" applyBorder="1" applyAlignment="1">
      <alignment horizontal="center"/>
    </xf>
    <xf numFmtId="172" fontId="1" fillId="0" borderId="0" xfId="1" applyNumberFormat="1" applyFont="1" applyBorder="1" applyAlignment="1">
      <alignment horizontal="center"/>
    </xf>
    <xf numFmtId="172" fontId="31" fillId="0" borderId="0" xfId="1" applyNumberFormat="1" applyFont="1" applyBorder="1" applyAlignment="1">
      <alignment horizontal="center"/>
    </xf>
    <xf numFmtId="172" fontId="1" fillId="0" borderId="83" xfId="1" applyNumberFormat="1" applyFont="1" applyBorder="1" applyAlignment="1">
      <alignment horizontal="center"/>
    </xf>
    <xf numFmtId="172" fontId="1" fillId="0" borderId="165" xfId="1" applyNumberFormat="1" applyFont="1" applyFill="1" applyBorder="1" applyAlignment="1">
      <alignment horizontal="center" wrapText="1"/>
    </xf>
    <xf numFmtId="172" fontId="2" fillId="0" borderId="151" xfId="1" applyNumberFormat="1" applyFont="1" applyBorder="1"/>
    <xf numFmtId="38" fontId="2" fillId="0" borderId="153" xfId="17" applyFont="1" applyBorder="1"/>
    <xf numFmtId="172" fontId="2" fillId="0" borderId="153" xfId="1" applyNumberFormat="1" applyFont="1" applyBorder="1" applyAlignment="1">
      <alignment horizontal="center"/>
    </xf>
    <xf numFmtId="172" fontId="2" fillId="0" borderId="153" xfId="1" applyNumberFormat="1" applyFont="1" applyBorder="1"/>
    <xf numFmtId="172" fontId="2" fillId="0" borderId="153" xfId="1" applyNumberFormat="1" applyFont="1" applyFill="1" applyBorder="1"/>
    <xf numFmtId="172" fontId="2" fillId="0" borderId="152" xfId="1" applyNumberFormat="1" applyFont="1" applyBorder="1"/>
    <xf numFmtId="172" fontId="2" fillId="0" borderId="6" xfId="1" applyNumberFormat="1" applyFont="1" applyBorder="1"/>
    <xf numFmtId="172" fontId="2" fillId="0" borderId="7" xfId="1" applyNumberFormat="1" applyFont="1" applyBorder="1"/>
    <xf numFmtId="38" fontId="2" fillId="0" borderId="0" xfId="17" applyFont="1" applyBorder="1" applyAlignment="1">
      <alignment horizontal="right"/>
    </xf>
    <xf numFmtId="37" fontId="47" fillId="0" borderId="0" xfId="26" applyNumberFormat="1" applyFont="1" applyBorder="1"/>
    <xf numFmtId="172" fontId="41" fillId="0" borderId="0" xfId="1" applyNumberFormat="1" applyFont="1" applyBorder="1"/>
    <xf numFmtId="37" fontId="46" fillId="0" borderId="0" xfId="26" applyNumberFormat="1" applyFont="1" applyBorder="1" applyAlignment="1">
      <alignment wrapText="1"/>
    </xf>
    <xf numFmtId="37" fontId="46" fillId="0" borderId="0" xfId="26" applyNumberFormat="1" applyFont="1" applyBorder="1" applyAlignment="1">
      <alignment horizontal="center" wrapText="1"/>
    </xf>
    <xf numFmtId="9" fontId="2" fillId="0" borderId="54" xfId="4" applyFont="1" applyBorder="1"/>
    <xf numFmtId="172" fontId="2" fillId="0" borderId="10" xfId="1" applyNumberFormat="1" applyFont="1" applyBorder="1"/>
    <xf numFmtId="17" fontId="2" fillId="0" borderId="6" xfId="25" applyFont="1" applyBorder="1" applyAlignment="1">
      <alignment wrapText="1"/>
    </xf>
    <xf numFmtId="17" fontId="2" fillId="0" borderId="174" xfId="25" applyFont="1" applyBorder="1" applyAlignment="1">
      <alignment horizontal="center" wrapText="1"/>
    </xf>
    <xf numFmtId="172" fontId="1" fillId="0" borderId="6" xfId="1" applyNumberFormat="1" applyFont="1" applyBorder="1" applyAlignment="1">
      <alignment wrapText="1"/>
    </xf>
    <xf numFmtId="172" fontId="1" fillId="0" borderId="97" xfId="1" applyNumberFormat="1" applyFont="1" applyBorder="1" applyAlignment="1">
      <alignment wrapText="1"/>
    </xf>
    <xf numFmtId="0" fontId="1" fillId="0" borderId="0" xfId="23" applyFont="1" applyBorder="1"/>
    <xf numFmtId="172" fontId="1" fillId="0" borderId="133" xfId="1" applyNumberFormat="1" applyFont="1" applyBorder="1" applyAlignment="1">
      <alignment wrapText="1"/>
    </xf>
    <xf numFmtId="38" fontId="24" fillId="0" borderId="133" xfId="22" applyNumberFormat="1" applyFont="1" applyBorder="1"/>
    <xf numFmtId="38" fontId="24" fillId="0" borderId="97" xfId="22" applyNumberFormat="1" applyFont="1" applyBorder="1"/>
    <xf numFmtId="38" fontId="2" fillId="0" borderId="6" xfId="17" applyFont="1" applyBorder="1"/>
    <xf numFmtId="38" fontId="2" fillId="0" borderId="133" xfId="17" applyFont="1" applyBorder="1"/>
    <xf numFmtId="0" fontId="2" fillId="0" borderId="0" xfId="23" applyFont="1" applyBorder="1"/>
    <xf numFmtId="38" fontId="2" fillId="0" borderId="6" xfId="17" applyFont="1" applyFill="1" applyBorder="1"/>
    <xf numFmtId="3" fontId="2" fillId="0" borderId="97" xfId="22" applyNumberFormat="1" applyFont="1" applyBorder="1"/>
    <xf numFmtId="38" fontId="2" fillId="0" borderId="133" xfId="22" applyNumberFormat="1" applyFont="1" applyFill="1" applyBorder="1"/>
    <xf numFmtId="172" fontId="1" fillId="0" borderId="6" xfId="1" applyNumberFormat="1" applyFont="1" applyFill="1" applyBorder="1"/>
    <xf numFmtId="172" fontId="2" fillId="0" borderId="6" xfId="1" applyNumberFormat="1" applyFont="1" applyFill="1" applyBorder="1"/>
    <xf numFmtId="172" fontId="2" fillId="0" borderId="175" xfId="20" applyNumberFormat="1" applyFont="1" applyFill="1" applyBorder="1"/>
    <xf numFmtId="172" fontId="2" fillId="0" borderId="133" xfId="20" applyNumberFormat="1" applyFont="1" applyFill="1" applyBorder="1"/>
    <xf numFmtId="172" fontId="2" fillId="0" borderId="134" xfId="20" applyNumberFormat="1" applyFont="1" applyFill="1" applyBorder="1"/>
    <xf numFmtId="3" fontId="24" fillId="0" borderId="97" xfId="22" applyNumberFormat="1" applyFont="1" applyBorder="1"/>
    <xf numFmtId="172" fontId="1" fillId="0" borderId="6" xfId="1" applyNumberFormat="1" applyFont="1" applyBorder="1"/>
    <xf numFmtId="38" fontId="1" fillId="0" borderId="162" xfId="17" applyFont="1" applyBorder="1"/>
    <xf numFmtId="38" fontId="2" fillId="0" borderId="152" xfId="17" applyFont="1" applyBorder="1"/>
    <xf numFmtId="172" fontId="1" fillId="0" borderId="134" xfId="1" applyNumberFormat="1" applyFont="1" applyFill="1" applyBorder="1" applyAlignment="1">
      <alignment horizontal="center" wrapText="1"/>
    </xf>
    <xf numFmtId="172" fontId="1" fillId="0" borderId="133" xfId="1" applyNumberFormat="1" applyFont="1" applyFill="1" applyBorder="1" applyAlignment="1">
      <alignment horizontal="center" wrapText="1"/>
    </xf>
    <xf numFmtId="172" fontId="1" fillId="0" borderId="175" xfId="1" applyNumberFormat="1" applyFont="1" applyFill="1" applyBorder="1"/>
    <xf numFmtId="172" fontId="1" fillId="0" borderId="133" xfId="1" applyNumberFormat="1" applyFont="1" applyFill="1" applyBorder="1"/>
    <xf numFmtId="172" fontId="1" fillId="0" borderId="134" xfId="1" applyNumberFormat="1" applyFont="1" applyFill="1" applyBorder="1"/>
    <xf numFmtId="9" fontId="2" fillId="0" borderId="0" xfId="4" applyNumberFormat="1" applyFont="1" applyBorder="1" applyAlignment="1">
      <alignment horizontal="center"/>
    </xf>
    <xf numFmtId="43" fontId="2" fillId="0" borderId="0" xfId="1" applyFont="1" applyBorder="1" applyAlignment="1">
      <alignment horizontal="center"/>
    </xf>
    <xf numFmtId="172" fontId="2" fillId="0" borderId="133" xfId="1" applyNumberFormat="1" applyFont="1" applyFill="1" applyBorder="1"/>
    <xf numFmtId="38" fontId="33" fillId="0" borderId="0" xfId="17" applyFont="1" applyBorder="1"/>
    <xf numFmtId="172" fontId="13" fillId="0" borderId="6" xfId="1" applyNumberFormat="1" applyFont="1" applyBorder="1"/>
    <xf numFmtId="172" fontId="1" fillId="0" borderId="156" xfId="1" applyNumberFormat="1" applyFont="1" applyFill="1" applyBorder="1"/>
    <xf numFmtId="172" fontId="2" fillId="0" borderId="176" xfId="1" applyNumberFormat="1" applyFont="1" applyBorder="1"/>
    <xf numFmtId="38" fontId="2" fillId="0" borderId="7" xfId="17" applyFont="1" applyBorder="1"/>
    <xf numFmtId="38" fontId="2" fillId="0" borderId="0" xfId="17" applyFont="1" applyBorder="1" applyAlignment="1">
      <alignment wrapText="1"/>
    </xf>
    <xf numFmtId="172" fontId="1" fillId="0" borderId="155" xfId="1" applyNumberFormat="1" applyFont="1" applyFill="1" applyBorder="1"/>
    <xf numFmtId="172" fontId="32" fillId="0" borderId="6" xfId="1" applyNumberFormat="1" applyFont="1" applyBorder="1"/>
    <xf numFmtId="172" fontId="2" fillId="0" borderId="54" xfId="1" applyNumberFormat="1" applyFont="1" applyBorder="1"/>
    <xf numFmtId="172" fontId="32" fillId="0" borderId="0" xfId="1" applyNumberFormat="1" applyFont="1" applyBorder="1" applyAlignment="1">
      <alignment horizontal="center"/>
    </xf>
    <xf numFmtId="172" fontId="26" fillId="0" borderId="0" xfId="1" applyNumberFormat="1" applyFont="1" applyBorder="1"/>
    <xf numFmtId="172" fontId="32" fillId="0" borderId="7" xfId="1" applyNumberFormat="1" applyFont="1" applyBorder="1"/>
    <xf numFmtId="172" fontId="32" fillId="0" borderId="0" xfId="1" applyNumberFormat="1" applyFont="1" applyBorder="1" applyAlignment="1">
      <alignment horizontal="left"/>
    </xf>
    <xf numFmtId="38" fontId="32" fillId="0" borderId="0" xfId="17" applyFont="1" applyBorder="1"/>
    <xf numFmtId="172" fontId="32" fillId="0" borderId="54" xfId="1" applyNumberFormat="1" applyFont="1" applyBorder="1"/>
    <xf numFmtId="172" fontId="2" fillId="0" borderId="7" xfId="4" applyNumberFormat="1" applyFont="1" applyBorder="1"/>
    <xf numFmtId="172" fontId="2" fillId="0" borderId="8" xfId="1" applyNumberFormat="1" applyFont="1" applyBorder="1"/>
    <xf numFmtId="38" fontId="2" fillId="0" borderId="9" xfId="17" applyFont="1" applyBorder="1"/>
    <xf numFmtId="172" fontId="1" fillId="0" borderId="9" xfId="1" applyNumberFormat="1" applyFont="1" applyBorder="1" applyAlignment="1">
      <alignment horizontal="center"/>
    </xf>
    <xf numFmtId="174" fontId="2" fillId="0" borderId="163" xfId="18" applyNumberFormat="1" applyFont="1" applyFill="1" applyBorder="1"/>
    <xf numFmtId="0" fontId="47" fillId="0" borderId="0" xfId="0" applyFont="1" applyAlignment="1"/>
    <xf numFmtId="0" fontId="0" fillId="0" borderId="0" xfId="0" applyFill="1" applyBorder="1" applyAlignment="1"/>
    <xf numFmtId="0" fontId="0" fillId="0" borderId="0" xfId="0" applyBorder="1" applyAlignment="1">
      <alignment horizontal="left" vertical="center" indent="1"/>
    </xf>
    <xf numFmtId="0" fontId="0" fillId="0" borderId="0" xfId="0" applyBorder="1" applyAlignment="1">
      <alignment vertical="center"/>
    </xf>
    <xf numFmtId="0" fontId="1" fillId="0" borderId="0" xfId="0" quotePrefix="1" applyFont="1" applyFill="1" applyBorder="1" applyAlignment="1" applyProtection="1">
      <alignment horizontal="left" vertical="center" indent="1"/>
    </xf>
    <xf numFmtId="0" fontId="8" fillId="0" borderId="0" xfId="0" applyFont="1" applyFill="1" applyBorder="1" applyAlignment="1" applyProtection="1">
      <alignment horizontal="center"/>
    </xf>
    <xf numFmtId="0" fontId="8" fillId="0" borderId="0" xfId="0" applyFont="1" applyFill="1" applyBorder="1" applyAlignment="1" applyProtection="1">
      <alignment horizontal="right"/>
    </xf>
    <xf numFmtId="0" fontId="8" fillId="0" borderId="0" xfId="0" applyFont="1" applyFill="1" applyBorder="1" applyAlignment="1" applyProtection="1">
      <alignment horizontal="left"/>
    </xf>
    <xf numFmtId="0" fontId="25" fillId="0" borderId="0" xfId="0" applyFont="1" applyBorder="1" applyAlignment="1">
      <alignment vertical="top" wrapText="1"/>
    </xf>
    <xf numFmtId="0" fontId="8" fillId="0" borderId="7" xfId="0" applyFont="1" applyFill="1" applyBorder="1" applyAlignment="1" applyProtection="1">
      <alignment horizontal="center"/>
    </xf>
    <xf numFmtId="42" fontId="5" fillId="0" borderId="153" xfId="0" applyNumberFormat="1" applyFont="1" applyFill="1" applyBorder="1" applyProtection="1"/>
    <xf numFmtId="42" fontId="10" fillId="0" borderId="180" xfId="2" applyNumberFormat="1" applyFont="1" applyFill="1" applyBorder="1" applyProtection="1">
      <protection locked="0"/>
    </xf>
    <xf numFmtId="0" fontId="0" fillId="0" borderId="151" xfId="0" applyFill="1" applyBorder="1" applyProtection="1"/>
    <xf numFmtId="0" fontId="0" fillId="0" borderId="152" xfId="0" applyFill="1" applyBorder="1" applyProtection="1"/>
    <xf numFmtId="42" fontId="10" fillId="0" borderId="181" xfId="2" applyNumberFormat="1" applyFont="1" applyFill="1" applyBorder="1" applyAlignment="1" applyProtection="1">
      <protection locked="0"/>
    </xf>
    <xf numFmtId="49" fontId="1" fillId="0" borderId="0" xfId="7" applyNumberFormat="1" applyFont="1" applyBorder="1" applyProtection="1"/>
    <xf numFmtId="0" fontId="2" fillId="0" borderId="0" xfId="7" applyNumberFormat="1" applyBorder="1" applyProtection="1"/>
    <xf numFmtId="167" fontId="65" fillId="0" borderId="186" xfId="1" quotePrefix="1" applyNumberFormat="1" applyFont="1" applyFill="1" applyBorder="1" applyAlignment="1">
      <alignment horizontal="left" vertical="center"/>
    </xf>
    <xf numFmtId="0" fontId="0" fillId="0" borderId="187" xfId="0" pivotButton="1" applyBorder="1"/>
    <xf numFmtId="0" fontId="66" fillId="11" borderId="87" xfId="51" applyFont="1" applyFill="1" applyBorder="1" applyAlignment="1">
      <alignment horizontal="center" wrapText="1"/>
    </xf>
    <xf numFmtId="0" fontId="15" fillId="0" borderId="0" xfId="56" applyAlignment="1">
      <alignment wrapText="1"/>
    </xf>
    <xf numFmtId="0" fontId="15" fillId="0" borderId="0" xfId="56" applyAlignment="1">
      <alignment horizontal="center"/>
    </xf>
    <xf numFmtId="0" fontId="15" fillId="0" borderId="0" xfId="56"/>
    <xf numFmtId="0" fontId="15" fillId="0" borderId="0" xfId="56" applyFill="1"/>
    <xf numFmtId="0" fontId="0" fillId="0" borderId="0" xfId="0" applyFill="1" applyBorder="1" applyAlignment="1"/>
    <xf numFmtId="0" fontId="16" fillId="0" borderId="0" xfId="0" applyFont="1" applyFill="1" applyBorder="1" applyAlignment="1">
      <alignment horizontal="left"/>
    </xf>
    <xf numFmtId="0" fontId="13" fillId="0" borderId="0" xfId="0" applyFont="1" applyBorder="1" applyAlignment="1">
      <alignment horizontal="left" vertical="top" wrapText="1"/>
    </xf>
    <xf numFmtId="0" fontId="0" fillId="0" borderId="8" xfId="0" applyBorder="1" applyAlignment="1"/>
    <xf numFmtId="0" fontId="0" fillId="0" borderId="0" xfId="0" applyBorder="1" applyAlignment="1"/>
    <xf numFmtId="0" fontId="0" fillId="0" borderId="182" xfId="0" applyBorder="1"/>
    <xf numFmtId="0" fontId="0" fillId="0" borderId="184" xfId="0" applyBorder="1"/>
    <xf numFmtId="167" fontId="0" fillId="0" borderId="184" xfId="0" applyNumberFormat="1" applyBorder="1"/>
    <xf numFmtId="0" fontId="0" fillId="0" borderId="183" xfId="0" applyBorder="1"/>
    <xf numFmtId="0" fontId="0" fillId="0" borderId="189" xfId="0" applyBorder="1"/>
    <xf numFmtId="1" fontId="0" fillId="0" borderId="0" xfId="0" applyNumberFormat="1"/>
    <xf numFmtId="0" fontId="67" fillId="0" borderId="0" xfId="0" applyFont="1" applyFill="1" applyAlignment="1">
      <alignment horizontal="left"/>
    </xf>
    <xf numFmtId="0" fontId="52" fillId="11" borderId="0" xfId="0" applyFont="1" applyFill="1" applyAlignment="1">
      <alignment horizontal="left"/>
    </xf>
    <xf numFmtId="0" fontId="68" fillId="0" borderId="0" xfId="0" applyFont="1" applyFill="1" applyAlignment="1">
      <alignment horizontal="left"/>
    </xf>
    <xf numFmtId="0" fontId="69" fillId="0" borderId="0" xfId="0" applyFont="1" applyFill="1" applyAlignment="1">
      <alignment horizontal="left"/>
    </xf>
    <xf numFmtId="4" fontId="70" fillId="0" borderId="0" xfId="0" applyNumberFormat="1" applyFont="1" applyFill="1" applyAlignment="1">
      <alignment horizontal="right"/>
    </xf>
    <xf numFmtId="0" fontId="2" fillId="0" borderId="0" xfId="7" applyNumberFormat="1" applyAlignment="1" applyProtection="1">
      <alignment vertical="center"/>
      <protection locked="0"/>
    </xf>
    <xf numFmtId="0" fontId="61" fillId="0" borderId="0" xfId="7" applyNumberFormat="1" applyFont="1" applyAlignment="1" applyProtection="1">
      <alignment vertical="center"/>
      <protection locked="0"/>
    </xf>
    <xf numFmtId="0" fontId="60" fillId="0" borderId="0" xfId="7" applyNumberFormat="1" applyFont="1" applyAlignment="1" applyProtection="1">
      <alignment vertical="center"/>
      <protection locked="0"/>
    </xf>
    <xf numFmtId="0" fontId="2" fillId="0" borderId="183" xfId="7" applyNumberFormat="1" applyBorder="1" applyProtection="1">
      <protection locked="0"/>
    </xf>
    <xf numFmtId="0" fontId="2" fillId="0" borderId="0" xfId="7" applyNumberFormat="1" applyProtection="1">
      <protection locked="0"/>
    </xf>
    <xf numFmtId="0" fontId="2" fillId="0" borderId="6" xfId="7" applyNumberFormat="1" applyBorder="1" applyProtection="1">
      <protection locked="0"/>
    </xf>
    <xf numFmtId="0" fontId="2" fillId="0" borderId="0" xfId="7" applyNumberFormat="1" applyBorder="1" applyProtection="1">
      <protection locked="0"/>
    </xf>
    <xf numFmtId="0" fontId="2" fillId="0" borderId="7" xfId="7" applyNumberFormat="1" applyBorder="1" applyProtection="1">
      <protection locked="0"/>
    </xf>
    <xf numFmtId="0" fontId="2" fillId="0" borderId="7" xfId="7" applyNumberFormat="1" applyBorder="1" applyAlignment="1" applyProtection="1">
      <alignment horizontal="center"/>
      <protection locked="0"/>
    </xf>
    <xf numFmtId="0" fontId="2" fillId="0" borderId="0" xfId="7" applyNumberFormat="1" applyAlignment="1" applyProtection="1">
      <alignment horizontal="center"/>
      <protection locked="0"/>
    </xf>
    <xf numFmtId="0" fontId="2" fillId="0" borderId="0" xfId="7" applyNumberFormat="1" applyFill="1" applyProtection="1">
      <protection locked="0"/>
    </xf>
    <xf numFmtId="0" fontId="2" fillId="0" borderId="6" xfId="7" applyNumberFormat="1" applyFont="1" applyBorder="1" applyProtection="1">
      <protection locked="0"/>
    </xf>
    <xf numFmtId="0" fontId="2" fillId="0" borderId="7" xfId="7" applyNumberFormat="1" applyFont="1" applyFill="1" applyBorder="1" applyProtection="1">
      <protection locked="0"/>
    </xf>
    <xf numFmtId="0" fontId="2" fillId="0" borderId="0" xfId="7" applyNumberFormat="1" applyFont="1" applyFill="1" applyProtection="1">
      <protection locked="0"/>
    </xf>
    <xf numFmtId="0" fontId="2" fillId="0" borderId="0" xfId="7" applyNumberFormat="1" applyFont="1" applyProtection="1">
      <protection locked="0"/>
    </xf>
    <xf numFmtId="37" fontId="31" fillId="0" borderId="0" xfId="7" applyNumberFormat="1" applyFont="1" applyFill="1" applyBorder="1" applyProtection="1">
      <protection locked="0"/>
    </xf>
    <xf numFmtId="0" fontId="2" fillId="0" borderId="8" xfId="7" applyNumberFormat="1" applyBorder="1" applyProtection="1">
      <protection locked="0"/>
    </xf>
    <xf numFmtId="0" fontId="0" fillId="0" borderId="0" xfId="0" applyAlignment="1"/>
    <xf numFmtId="0" fontId="2" fillId="0" borderId="0" xfId="0" applyFont="1" applyFill="1" applyBorder="1" applyAlignment="1">
      <alignment horizontal="center"/>
    </xf>
    <xf numFmtId="0" fontId="29" fillId="0" borderId="0" xfId="0" applyFont="1" applyBorder="1" applyAlignment="1">
      <alignment horizontal="center"/>
    </xf>
    <xf numFmtId="0" fontId="12" fillId="0" borderId="0" xfId="0" applyFont="1" applyFill="1" applyBorder="1" applyAlignment="1"/>
    <xf numFmtId="0" fontId="1" fillId="0" borderId="0" xfId="0" quotePrefix="1" applyFont="1" applyFill="1" applyBorder="1" applyAlignment="1">
      <alignment horizontal="left"/>
    </xf>
    <xf numFmtId="0" fontId="8" fillId="0" borderId="88" xfId="0" applyFont="1" applyFill="1" applyBorder="1" applyAlignment="1"/>
    <xf numFmtId="0" fontId="19" fillId="0" borderId="0" xfId="0" quotePrefix="1" applyFont="1" applyFill="1" applyBorder="1" applyAlignment="1">
      <alignment horizontal="left" indent="1"/>
    </xf>
    <xf numFmtId="165" fontId="15" fillId="0" borderId="0" xfId="2" applyNumberFormat="1" applyFont="1" applyFill="1" applyBorder="1" applyAlignment="1">
      <alignment horizontal="left"/>
    </xf>
    <xf numFmtId="0" fontId="19" fillId="0" borderId="88" xfId="0" quotePrefix="1" applyFont="1" applyFill="1" applyBorder="1" applyAlignment="1">
      <alignment horizontal="left" indent="1"/>
    </xf>
    <xf numFmtId="0" fontId="3" fillId="0" borderId="88" xfId="0" quotePrefix="1" applyFont="1" applyFill="1" applyBorder="1" applyAlignment="1">
      <alignment horizontal="center"/>
    </xf>
    <xf numFmtId="42" fontId="2" fillId="0" borderId="0" xfId="2" applyNumberFormat="1" applyFont="1" applyFill="1" applyBorder="1" applyAlignment="1">
      <alignment horizontal="left"/>
    </xf>
    <xf numFmtId="0" fontId="1" fillId="0" borderId="0" xfId="0" quotePrefix="1" applyFont="1" applyFill="1" applyBorder="1" applyAlignment="1">
      <alignment horizontal="center"/>
    </xf>
    <xf numFmtId="44" fontId="1" fillId="0" borderId="0" xfId="2" applyNumberFormat="1" applyFont="1" applyFill="1" applyBorder="1" applyAlignment="1">
      <alignment horizontal="left"/>
    </xf>
    <xf numFmtId="0" fontId="1" fillId="0" borderId="0" xfId="0" applyFont="1" applyFill="1" applyBorder="1" applyAlignment="1">
      <alignment horizontal="center"/>
    </xf>
    <xf numFmtId="42" fontId="1" fillId="0" borderId="0" xfId="2" applyNumberFormat="1" applyFont="1" applyFill="1" applyBorder="1" applyAlignment="1">
      <alignment horizontal="left"/>
    </xf>
    <xf numFmtId="0" fontId="9" fillId="0" borderId="0" xfId="0" quotePrefix="1" applyFont="1" applyFill="1" applyBorder="1" applyAlignment="1">
      <alignment horizontal="center"/>
    </xf>
    <xf numFmtId="0" fontId="72" fillId="0" borderId="88" xfId="0" applyFont="1" applyFill="1" applyBorder="1" applyAlignment="1">
      <alignment horizontal="left"/>
    </xf>
    <xf numFmtId="44" fontId="77" fillId="0" borderId="88" xfId="2" applyNumberFormat="1" applyFont="1" applyFill="1" applyBorder="1" applyAlignment="1">
      <alignment horizontal="left"/>
    </xf>
    <xf numFmtId="0" fontId="73" fillId="0" borderId="88" xfId="0" applyFont="1" applyFill="1" applyBorder="1" applyAlignment="1">
      <alignment horizontal="center"/>
    </xf>
    <xf numFmtId="0" fontId="0" fillId="0" borderId="0" xfId="0" applyBorder="1" applyAlignment="1"/>
    <xf numFmtId="0" fontId="0" fillId="0" borderId="0" xfId="0" applyAlignment="1"/>
    <xf numFmtId="0" fontId="0" fillId="0" borderId="0" xfId="0" applyBorder="1" applyAlignment="1">
      <alignment horizontal="center" vertical="center"/>
    </xf>
    <xf numFmtId="42" fontId="2" fillId="0" borderId="84" xfId="2" applyNumberFormat="1" applyFont="1" applyFill="1" applyBorder="1" applyAlignment="1">
      <alignment horizontal="left"/>
    </xf>
    <xf numFmtId="0" fontId="1" fillId="0" borderId="0" xfId="0" applyFont="1" applyFill="1" applyBorder="1" applyAlignment="1">
      <alignment horizontal="left" indent="1"/>
    </xf>
    <xf numFmtId="0" fontId="2" fillId="0" borderId="7" xfId="0" applyFont="1" applyFill="1" applyBorder="1"/>
    <xf numFmtId="41" fontId="2" fillId="0" borderId="0" xfId="2" applyNumberFormat="1" applyFont="1" applyFill="1" applyBorder="1" applyAlignment="1">
      <alignment horizontal="left"/>
    </xf>
    <xf numFmtId="0" fontId="2" fillId="0" borderId="0" xfId="0" applyFont="1" applyBorder="1" applyAlignment="1">
      <alignment horizontal="center"/>
    </xf>
    <xf numFmtId="0" fontId="2" fillId="0" borderId="53" xfId="0" applyFont="1" applyBorder="1" applyAlignment="1">
      <alignment horizontal="center"/>
    </xf>
    <xf numFmtId="0" fontId="2" fillId="0" borderId="88" xfId="0" applyFont="1" applyFill="1" applyBorder="1" applyAlignment="1" applyProtection="1">
      <alignment horizontal="left" indent="1"/>
      <protection locked="0"/>
    </xf>
    <xf numFmtId="0" fontId="1" fillId="0" borderId="0" xfId="0" applyFont="1" applyFill="1" applyBorder="1" applyAlignment="1"/>
    <xf numFmtId="165" fontId="2" fillId="0" borderId="0" xfId="2" applyNumberFormat="1" applyFont="1" applyFill="1" applyBorder="1" applyAlignment="1">
      <alignment horizontal="left"/>
    </xf>
    <xf numFmtId="0" fontId="8" fillId="0" borderId="88" xfId="0" applyFont="1" applyFill="1" applyBorder="1" applyAlignment="1">
      <alignment horizontal="left"/>
    </xf>
    <xf numFmtId="0" fontId="80" fillId="7" borderId="88" xfId="0" quotePrefix="1" applyFont="1" applyFill="1" applyBorder="1" applyAlignment="1">
      <alignment horizontal="center"/>
    </xf>
    <xf numFmtId="164" fontId="2" fillId="0" borderId="0" xfId="2" applyNumberFormat="1" applyFont="1" applyFill="1" applyBorder="1" applyAlignment="1">
      <alignment horizontal="left"/>
    </xf>
    <xf numFmtId="42" fontId="2" fillId="0" borderId="86" xfId="2" applyNumberFormat="1" applyFont="1" applyFill="1" applyBorder="1" applyAlignment="1">
      <alignment horizontal="left"/>
    </xf>
    <xf numFmtId="0" fontId="2" fillId="0" borderId="0" xfId="0" quotePrefix="1" applyFont="1" applyFill="1" applyBorder="1" applyAlignment="1">
      <alignment horizontal="center"/>
    </xf>
    <xf numFmtId="0" fontId="1" fillId="0" borderId="0" xfId="0" quotePrefix="1" applyFont="1" applyFill="1" applyBorder="1" applyAlignment="1">
      <alignment horizontal="left" indent="1"/>
    </xf>
    <xf numFmtId="0" fontId="2" fillId="0" borderId="88" xfId="0" applyFont="1" applyFill="1" applyBorder="1" applyAlignment="1">
      <alignment horizontal="center"/>
    </xf>
    <xf numFmtId="0" fontId="8" fillId="0" borderId="88" xfId="0" quotePrefix="1" applyFont="1" applyFill="1" applyBorder="1" applyAlignment="1">
      <alignment horizontal="left" indent="1"/>
    </xf>
    <xf numFmtId="0" fontId="2" fillId="0" borderId="88" xfId="0" quotePrefix="1" applyFont="1" applyFill="1" applyBorder="1" applyAlignment="1">
      <alignment horizontal="center"/>
    </xf>
    <xf numFmtId="0" fontId="8" fillId="0" borderId="0" xfId="0" quotePrefix="1" applyFont="1" applyFill="1" applyBorder="1" applyAlignment="1">
      <alignment horizontal="left" indent="1"/>
    </xf>
    <xf numFmtId="0" fontId="2" fillId="0" borderId="9" xfId="0" applyFont="1" applyFill="1" applyBorder="1" applyAlignment="1">
      <alignment horizontal="center"/>
    </xf>
    <xf numFmtId="41" fontId="2" fillId="0" borderId="9" xfId="2" applyNumberFormat="1" applyFont="1" applyFill="1" applyBorder="1" applyAlignment="1">
      <alignment horizontal="left"/>
    </xf>
    <xf numFmtId="0" fontId="2" fillId="0" borderId="10" xfId="0" applyFont="1" applyFill="1" applyBorder="1"/>
    <xf numFmtId="0" fontId="2" fillId="0" borderId="0" xfId="0" applyFont="1" applyFill="1" applyBorder="1"/>
    <xf numFmtId="0" fontId="2" fillId="0" borderId="0" xfId="0" applyFont="1" applyAlignment="1">
      <alignment horizontal="center"/>
    </xf>
    <xf numFmtId="164" fontId="2" fillId="0" borderId="0" xfId="2" applyNumberFormat="1" applyFont="1" applyAlignment="1">
      <alignment horizontal="left"/>
    </xf>
    <xf numFmtId="0" fontId="2" fillId="0" borderId="0" xfId="0" applyFont="1" applyBorder="1"/>
    <xf numFmtId="0" fontId="34" fillId="0" borderId="0" xfId="7" applyFont="1" applyBorder="1" applyProtection="1"/>
    <xf numFmtId="0" fontId="34" fillId="0" borderId="0" xfId="7" applyFont="1" applyBorder="1" applyAlignment="1" applyProtection="1">
      <alignment horizontal="right"/>
    </xf>
    <xf numFmtId="0" fontId="85" fillId="0" borderId="0" xfId="7" applyFont="1" applyBorder="1" applyProtection="1"/>
    <xf numFmtId="0" fontId="2" fillId="0" borderId="0" xfId="7" applyBorder="1"/>
    <xf numFmtId="0" fontId="34" fillId="0" borderId="0" xfId="0" applyFont="1"/>
    <xf numFmtId="0" fontId="34" fillId="0" borderId="0" xfId="0" applyFont="1" applyAlignment="1">
      <alignment wrapText="1"/>
    </xf>
    <xf numFmtId="0" fontId="34" fillId="0" borderId="0" xfId="0" applyFont="1" applyFill="1"/>
    <xf numFmtId="172" fontId="34" fillId="0" borderId="0" xfId="1" applyNumberFormat="1" applyFont="1"/>
    <xf numFmtId="0" fontId="2" fillId="0" borderId="6" xfId="7" applyNumberFormat="1" applyFill="1" applyBorder="1" applyProtection="1">
      <protection locked="0"/>
    </xf>
    <xf numFmtId="0" fontId="2" fillId="0" borderId="7" xfId="7" applyNumberFormat="1" applyFill="1" applyBorder="1" applyAlignment="1" applyProtection="1">
      <protection locked="0"/>
    </xf>
    <xf numFmtId="0" fontId="2" fillId="0" borderId="0" xfId="7" applyNumberFormat="1" applyFill="1" applyAlignment="1" applyProtection="1">
      <protection locked="0"/>
    </xf>
    <xf numFmtId="37" fontId="32" fillId="0" borderId="163" xfId="7" applyNumberFormat="1" applyFont="1" applyFill="1" applyBorder="1" applyAlignment="1" applyProtection="1">
      <alignment horizontal="right"/>
      <protection locked="0"/>
    </xf>
    <xf numFmtId="0" fontId="2" fillId="7" borderId="0" xfId="7" applyNumberFormat="1" applyFill="1" applyProtection="1">
      <protection locked="0"/>
    </xf>
    <xf numFmtId="167" fontId="34" fillId="0" borderId="0" xfId="7" applyNumberFormat="1" applyFont="1" applyBorder="1" applyProtection="1">
      <protection locked="0"/>
    </xf>
    <xf numFmtId="0" fontId="2" fillId="0" borderId="0" xfId="7" applyBorder="1" applyAlignment="1" applyProtection="1">
      <alignment horizontal="right"/>
    </xf>
    <xf numFmtId="9" fontId="34" fillId="0" borderId="0" xfId="4" applyFont="1" applyBorder="1" applyProtection="1"/>
    <xf numFmtId="0" fontId="2" fillId="0" borderId="7" xfId="7" applyNumberFormat="1" applyFont="1" applyFill="1" applyBorder="1" applyAlignment="1" applyProtection="1">
      <protection locked="0"/>
    </xf>
    <xf numFmtId="0" fontId="2" fillId="0" borderId="0" xfId="7" applyNumberFormat="1" applyFont="1" applyFill="1" applyAlignment="1" applyProtection="1">
      <protection locked="0"/>
    </xf>
    <xf numFmtId="0" fontId="2" fillId="0" borderId="10" xfId="7" applyNumberFormat="1" applyFont="1" applyFill="1" applyBorder="1" applyProtection="1">
      <protection locked="0"/>
    </xf>
    <xf numFmtId="0" fontId="2" fillId="0" borderId="0" xfId="7" applyNumberFormat="1" applyFont="1" applyFill="1" applyAlignment="1" applyProtection="1">
      <alignment horizontal="right"/>
      <protection locked="0"/>
    </xf>
    <xf numFmtId="168" fontId="34" fillId="0" borderId="0" xfId="7" applyNumberFormat="1" applyFont="1" applyBorder="1" applyProtection="1">
      <protection locked="0"/>
    </xf>
    <xf numFmtId="0" fontId="0" fillId="0" borderId="0" xfId="0" applyAlignment="1"/>
    <xf numFmtId="0" fontId="0" fillId="0" borderId="0" xfId="0" applyAlignment="1">
      <alignment horizontal="left" vertical="top" indent="1"/>
    </xf>
    <xf numFmtId="0" fontId="13" fillId="0" borderId="0" xfId="0" applyFont="1" applyBorder="1" applyAlignment="1">
      <alignment horizontal="left" vertical="top" wrapText="1"/>
    </xf>
    <xf numFmtId="0" fontId="3" fillId="0" borderId="0" xfId="0" applyFont="1" applyFill="1" applyBorder="1" applyAlignment="1" applyProtection="1">
      <alignment horizontal="center"/>
    </xf>
    <xf numFmtId="0" fontId="8" fillId="0" borderId="0" xfId="0" applyFont="1" applyBorder="1" applyAlignment="1">
      <alignment horizontal="center"/>
    </xf>
    <xf numFmtId="0" fontId="2" fillId="0" borderId="0" xfId="0" applyFont="1" applyAlignment="1">
      <alignment horizontal="left" vertical="top" indent="1"/>
    </xf>
    <xf numFmtId="0" fontId="93" fillId="0" borderId="0" xfId="0" applyFont="1"/>
    <xf numFmtId="0" fontId="2" fillId="0" borderId="88" xfId="0" applyFont="1" applyFill="1" applyBorder="1" applyAlignment="1" applyProtection="1">
      <alignment horizontal="left" indent="1"/>
    </xf>
    <xf numFmtId="0" fontId="2" fillId="0" borderId="110" xfId="0" applyFont="1" applyFill="1" applyBorder="1" applyAlignment="1" applyProtection="1">
      <alignment horizontal="left" indent="1"/>
    </xf>
    <xf numFmtId="0" fontId="2" fillId="0" borderId="82" xfId="0" applyFont="1" applyFill="1" applyBorder="1" applyAlignment="1" applyProtection="1">
      <alignment horizontal="left" indent="1"/>
    </xf>
    <xf numFmtId="0" fontId="2" fillId="0" borderId="158" xfId="0" applyFont="1" applyFill="1" applyBorder="1" applyAlignment="1" applyProtection="1">
      <alignment horizontal="left" indent="1"/>
    </xf>
    <xf numFmtId="0" fontId="92" fillId="0" borderId="143" xfId="0" applyFont="1" applyFill="1" applyBorder="1" applyAlignment="1" applyProtection="1">
      <alignment horizontal="left" indent="1"/>
      <protection locked="0"/>
    </xf>
    <xf numFmtId="0" fontId="92" fillId="0" borderId="191" xfId="0" applyFont="1" applyFill="1" applyBorder="1" applyAlignment="1" applyProtection="1">
      <alignment horizontal="left" indent="1"/>
      <protection locked="0"/>
    </xf>
    <xf numFmtId="0" fontId="2" fillId="0" borderId="143" xfId="0" applyFont="1" applyFill="1" applyBorder="1" applyAlignment="1" applyProtection="1">
      <alignment horizontal="center"/>
      <protection locked="0"/>
    </xf>
    <xf numFmtId="42" fontId="2" fillId="0" borderId="111" xfId="2" applyNumberFormat="1" applyFont="1" applyFill="1" applyBorder="1" applyAlignment="1">
      <alignment horizontal="left"/>
    </xf>
    <xf numFmtId="42" fontId="2" fillId="0" borderId="143" xfId="2" applyNumberFormat="1" applyFont="1" applyFill="1" applyBorder="1" applyAlignment="1" applyProtection="1">
      <alignment horizontal="left"/>
      <protection locked="0"/>
    </xf>
    <xf numFmtId="0" fontId="10" fillId="2" borderId="192"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42" fontId="10" fillId="2" borderId="53" xfId="2" applyNumberFormat="1" applyFont="1" applyFill="1" applyBorder="1" applyAlignment="1" applyProtection="1">
      <alignment horizontal="left"/>
      <protection locked="0"/>
    </xf>
    <xf numFmtId="42" fontId="3" fillId="0" borderId="111" xfId="2" applyNumberFormat="1" applyFont="1" applyFill="1" applyBorder="1" applyAlignment="1">
      <alignment horizontal="left"/>
    </xf>
    <xf numFmtId="0" fontId="2" fillId="0" borderId="194" xfId="0" quotePrefix="1" applyFont="1" applyFill="1" applyBorder="1" applyAlignment="1" applyProtection="1">
      <alignment horizontal="center"/>
    </xf>
    <xf numFmtId="42" fontId="3" fillId="0" borderId="195" xfId="2" applyNumberFormat="1" applyFont="1" applyFill="1" applyBorder="1" applyAlignment="1">
      <alignment horizontal="left"/>
    </xf>
    <xf numFmtId="0" fontId="2" fillId="0" borderId="196" xfId="0" applyFont="1" applyFill="1" applyBorder="1" applyAlignment="1" applyProtection="1">
      <alignment horizontal="center"/>
    </xf>
    <xf numFmtId="0" fontId="2" fillId="0" borderId="196" xfId="0" quotePrefix="1" applyFont="1" applyFill="1" applyBorder="1" applyAlignment="1" applyProtection="1">
      <alignment horizontal="center"/>
    </xf>
    <xf numFmtId="0" fontId="2" fillId="0" borderId="197" xfId="0" applyFont="1" applyFill="1" applyBorder="1" applyAlignment="1" applyProtection="1">
      <alignment horizontal="center"/>
    </xf>
    <xf numFmtId="0" fontId="10" fillId="0" borderId="143" xfId="0" applyFont="1" applyFill="1" applyBorder="1" applyAlignment="1" applyProtection="1">
      <alignment horizontal="center"/>
      <protection locked="0"/>
    </xf>
    <xf numFmtId="0" fontId="2" fillId="0" borderId="53" xfId="0" applyFont="1" applyFill="1" applyBorder="1" applyAlignment="1">
      <alignment horizontal="center"/>
    </xf>
    <xf numFmtId="0" fontId="2" fillId="0" borderId="194" xfId="0" applyFont="1" applyFill="1" applyBorder="1" applyAlignment="1" applyProtection="1">
      <alignment horizontal="center"/>
    </xf>
    <xf numFmtId="1" fontId="2" fillId="0" borderId="196" xfId="0" applyNumberFormat="1" applyFont="1" applyFill="1" applyBorder="1" applyAlignment="1" applyProtection="1">
      <alignment horizontal="center"/>
    </xf>
    <xf numFmtId="0" fontId="0" fillId="0" borderId="182" xfId="0" applyFill="1" applyBorder="1"/>
    <xf numFmtId="0" fontId="24" fillId="0" borderId="184" xfId="0" quotePrefix="1" applyFont="1" applyFill="1" applyBorder="1" applyAlignment="1">
      <alignment horizontal="left"/>
    </xf>
    <xf numFmtId="41" fontId="13" fillId="0" borderId="184" xfId="2" applyNumberFormat="1" applyFont="1" applyFill="1" applyBorder="1" applyAlignment="1">
      <alignment horizontal="left"/>
    </xf>
    <xf numFmtId="164" fontId="3" fillId="0" borderId="184" xfId="2" applyNumberFormat="1" applyFont="1" applyFill="1" applyBorder="1" applyAlignment="1">
      <alignment horizontal="left"/>
    </xf>
    <xf numFmtId="0" fontId="0" fillId="0" borderId="183" xfId="0" applyFill="1" applyBorder="1"/>
    <xf numFmtId="0" fontId="29" fillId="0" borderId="0" xfId="0" applyFont="1" applyBorder="1"/>
    <xf numFmtId="0" fontId="8" fillId="0" borderId="198" xfId="0" applyFont="1" applyFill="1" applyBorder="1" applyAlignment="1"/>
    <xf numFmtId="0" fontId="10" fillId="0" borderId="198" xfId="0" applyFont="1" applyFill="1" applyBorder="1" applyAlignment="1">
      <alignment horizontal="center"/>
    </xf>
    <xf numFmtId="0" fontId="2" fillId="0" borderId="110" xfId="0" applyFont="1" applyFill="1" applyBorder="1" applyAlignment="1" applyProtection="1">
      <alignment horizontal="center"/>
    </xf>
    <xf numFmtId="1" fontId="2" fillId="0" borderId="110" xfId="0" applyNumberFormat="1" applyFont="1" applyFill="1" applyBorder="1" applyAlignment="1" applyProtection="1">
      <alignment horizontal="center"/>
    </xf>
    <xf numFmtId="42" fontId="2" fillId="0" borderId="195" xfId="2" applyNumberFormat="1" applyFont="1" applyFill="1" applyBorder="1" applyAlignment="1">
      <alignment horizontal="left"/>
    </xf>
    <xf numFmtId="42" fontId="2" fillId="0" borderId="163" xfId="2" applyNumberFormat="1" applyFont="1" applyFill="1" applyBorder="1" applyAlignment="1" applyProtection="1">
      <alignment horizontal="left"/>
      <protection locked="0"/>
    </xf>
    <xf numFmtId="0" fontId="2" fillId="0" borderId="82" xfId="0" applyFont="1" applyFill="1" applyBorder="1" applyAlignment="1" applyProtection="1">
      <alignment horizontal="left" indent="1"/>
      <protection locked="0"/>
    </xf>
    <xf numFmtId="0" fontId="78" fillId="7" borderId="111" xfId="0" quotePrefix="1" applyFont="1" applyFill="1" applyBorder="1" applyAlignment="1">
      <alignment horizontal="center"/>
    </xf>
    <xf numFmtId="0" fontId="2" fillId="0" borderId="143" xfId="0" quotePrefix="1" applyFont="1" applyFill="1" applyBorder="1" applyAlignment="1" applyProtection="1">
      <alignment horizontal="center"/>
      <protection locked="0"/>
    </xf>
    <xf numFmtId="0" fontId="3" fillId="0" borderId="182" xfId="0" applyFont="1" applyBorder="1"/>
    <xf numFmtId="0" fontId="3" fillId="0" borderId="183" xfId="0" applyFont="1" applyBorder="1"/>
    <xf numFmtId="0" fontId="0" fillId="0" borderId="6" xfId="0" applyBorder="1"/>
    <xf numFmtId="0" fontId="0" fillId="0" borderId="7" xfId="0" applyBorder="1"/>
    <xf numFmtId="0" fontId="29" fillId="0" borderId="9" xfId="0" applyFont="1" applyBorder="1"/>
    <xf numFmtId="42" fontId="2" fillId="0" borderId="191" xfId="2" applyNumberFormat="1" applyFont="1" applyFill="1" applyBorder="1" applyAlignment="1" applyProtection="1">
      <alignment horizontal="left"/>
      <protection locked="0"/>
    </xf>
    <xf numFmtId="0" fontId="2" fillId="2" borderId="192"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42" fontId="2" fillId="2" borderId="53" xfId="2" applyNumberFormat="1" applyFont="1" applyFill="1" applyBorder="1" applyAlignment="1" applyProtection="1">
      <alignment horizontal="left"/>
      <protection locked="0"/>
    </xf>
    <xf numFmtId="1" fontId="32" fillId="0" borderId="7" xfId="7" applyNumberFormat="1" applyFont="1" applyFill="1" applyBorder="1" applyAlignment="1" applyProtection="1">
      <alignment horizontal="center"/>
    </xf>
    <xf numFmtId="37" fontId="32" fillId="0" borderId="88" xfId="7" applyNumberFormat="1" applyFont="1" applyFill="1" applyBorder="1" applyAlignment="1" applyProtection="1">
      <alignment horizontal="right"/>
    </xf>
    <xf numFmtId="0" fontId="34" fillId="0" borderId="163" xfId="0" applyFont="1" applyFill="1" applyBorder="1" applyProtection="1">
      <protection locked="0"/>
    </xf>
    <xf numFmtId="42" fontId="34" fillId="0" borderId="163" xfId="0" applyNumberFormat="1" applyFont="1" applyBorder="1" applyProtection="1">
      <protection locked="0"/>
    </xf>
    <xf numFmtId="41" fontId="0" fillId="0" borderId="0" xfId="0" applyNumberFormat="1"/>
    <xf numFmtId="0" fontId="0" fillId="0" borderId="0" xfId="0" applyAlignment="1"/>
    <xf numFmtId="0" fontId="8" fillId="0" borderId="0" xfId="0" applyFont="1" applyBorder="1" applyAlignment="1">
      <alignment horizontal="center"/>
    </xf>
    <xf numFmtId="1" fontId="32" fillId="0" borderId="163" xfId="7" applyNumberFormat="1" applyFont="1" applyFill="1" applyBorder="1" applyAlignment="1" applyProtection="1">
      <alignment horizontal="center"/>
      <protection locked="0"/>
    </xf>
    <xf numFmtId="37" fontId="32" fillId="0" borderId="202" xfId="7" applyNumberFormat="1" applyFont="1" applyFill="1" applyBorder="1" applyAlignment="1" applyProtection="1">
      <alignment horizontal="right"/>
    </xf>
    <xf numFmtId="0" fontId="13" fillId="0" borderId="14" xfId="0" quotePrefix="1" applyFont="1" applyFill="1" applyBorder="1" applyAlignment="1" applyProtection="1">
      <alignment horizontal="left" vertical="center" indent="1"/>
    </xf>
    <xf numFmtId="0" fontId="0" fillId="0" borderId="14" xfId="0" applyBorder="1" applyAlignment="1">
      <alignment horizontal="left" vertical="center" indent="1"/>
    </xf>
    <xf numFmtId="0" fontId="0" fillId="0" borderId="14" xfId="0" applyBorder="1" applyAlignment="1">
      <alignment vertical="center"/>
    </xf>
    <xf numFmtId="37" fontId="32" fillId="0" borderId="163" xfId="7" applyNumberFormat="1" applyFont="1" applyFill="1" applyBorder="1" applyProtection="1">
      <protection locked="0"/>
    </xf>
    <xf numFmtId="0" fontId="8" fillId="0" borderId="110" xfId="7" applyNumberFormat="1" applyFont="1" applyFill="1" applyBorder="1" applyProtection="1"/>
    <xf numFmtId="37" fontId="31" fillId="0" borderId="88" xfId="7" applyNumberFormat="1" applyFont="1" applyFill="1" applyBorder="1" applyProtection="1"/>
    <xf numFmtId="39" fontId="32" fillId="0" borderId="163" xfId="7" applyNumberFormat="1" applyFont="1" applyFill="1" applyBorder="1" applyProtection="1">
      <protection locked="0"/>
    </xf>
    <xf numFmtId="0" fontId="32" fillId="0" borderId="159" xfId="7" applyNumberFormat="1" applyFont="1" applyFill="1" applyBorder="1" applyProtection="1"/>
    <xf numFmtId="0" fontId="32" fillId="0" borderId="110" xfId="7" applyNumberFormat="1" applyFont="1" applyFill="1" applyBorder="1" applyProtection="1"/>
    <xf numFmtId="37" fontId="31" fillId="0" borderId="82" xfId="7" applyNumberFormat="1" applyFont="1" applyFill="1" applyBorder="1" applyProtection="1"/>
    <xf numFmtId="0" fontId="31" fillId="0" borderId="110" xfId="7" applyNumberFormat="1" applyFont="1" applyFill="1" applyBorder="1" applyProtection="1"/>
    <xf numFmtId="37" fontId="32" fillId="0" borderId="88" xfId="7" applyNumberFormat="1" applyFont="1" applyFill="1" applyBorder="1" applyProtection="1"/>
    <xf numFmtId="0" fontId="21" fillId="0" borderId="110" xfId="7" applyNumberFormat="1" applyFont="1" applyFill="1" applyBorder="1" applyProtection="1"/>
    <xf numFmtId="0" fontId="31" fillId="0" borderId="158" xfId="7" applyNumberFormat="1" applyFont="1" applyFill="1" applyBorder="1" applyProtection="1"/>
    <xf numFmtId="0" fontId="2" fillId="12" borderId="88" xfId="7" applyNumberFormat="1" applyFont="1" applyFill="1" applyBorder="1" applyProtection="1"/>
    <xf numFmtId="37" fontId="32" fillId="0" borderId="200" xfId="7" applyNumberFormat="1" applyFont="1" applyFill="1" applyBorder="1" applyProtection="1"/>
    <xf numFmtId="37" fontId="32" fillId="0" borderId="193" xfId="7" applyNumberFormat="1" applyFont="1" applyFill="1" applyBorder="1" applyAlignment="1" applyProtection="1">
      <alignment horizontal="right"/>
    </xf>
    <xf numFmtId="37" fontId="31" fillId="0" borderId="190" xfId="7" applyNumberFormat="1" applyFont="1" applyFill="1" applyBorder="1" applyProtection="1"/>
    <xf numFmtId="37" fontId="31" fillId="0" borderId="0" xfId="7" applyNumberFormat="1" applyFont="1" applyFill="1" applyBorder="1" applyProtection="1"/>
    <xf numFmtId="37" fontId="32" fillId="12" borderId="88" xfId="7" applyNumberFormat="1" applyFont="1" applyFill="1" applyBorder="1" applyAlignment="1" applyProtection="1">
      <alignment horizontal="right"/>
    </xf>
    <xf numFmtId="0" fontId="2" fillId="0" borderId="184" xfId="7" applyNumberFormat="1" applyBorder="1" applyProtection="1"/>
    <xf numFmtId="0" fontId="31" fillId="0" borderId="199" xfId="7" applyNumberFormat="1" applyFont="1" applyBorder="1" applyAlignment="1" applyProtection="1">
      <alignment horizontal="center"/>
    </xf>
    <xf numFmtId="0" fontId="31" fillId="0" borderId="174" xfId="7" applyNumberFormat="1" applyFont="1" applyBorder="1" applyAlignment="1" applyProtection="1">
      <alignment horizontal="center"/>
    </xf>
    <xf numFmtId="0" fontId="2" fillId="0" borderId="0" xfId="7" applyNumberFormat="1" applyProtection="1"/>
    <xf numFmtId="0" fontId="1" fillId="0" borderId="0" xfId="7" applyNumberFormat="1" applyFont="1" applyBorder="1" applyAlignment="1" applyProtection="1">
      <alignment horizontal="right"/>
    </xf>
    <xf numFmtId="0" fontId="38" fillId="0" borderId="0" xfId="7" applyNumberFormat="1" applyFont="1" applyBorder="1" applyProtection="1"/>
    <xf numFmtId="0" fontId="22" fillId="0" borderId="0" xfId="7" applyNumberFormat="1" applyFont="1" applyBorder="1" applyProtection="1"/>
    <xf numFmtId="0" fontId="2" fillId="0" borderId="6" xfId="7" applyNumberFormat="1" applyBorder="1" applyProtection="1"/>
    <xf numFmtId="0" fontId="8" fillId="0" borderId="0" xfId="7" applyNumberFormat="1" applyFont="1" applyBorder="1" applyProtection="1"/>
    <xf numFmtId="0" fontId="31" fillId="0" borderId="188" xfId="7" applyNumberFormat="1" applyFont="1" applyBorder="1" applyAlignment="1" applyProtection="1">
      <alignment horizontal="center"/>
    </xf>
    <xf numFmtId="0" fontId="31" fillId="0" borderId="88" xfId="7" applyNumberFormat="1" applyFont="1" applyFill="1" applyBorder="1" applyProtection="1"/>
    <xf numFmtId="0" fontId="32" fillId="0" borderId="158" xfId="7" applyNumberFormat="1" applyFont="1" applyFill="1" applyBorder="1" applyProtection="1"/>
    <xf numFmtId="0" fontId="31" fillId="0" borderId="159" xfId="7" applyNumberFormat="1" applyFont="1" applyFill="1" applyBorder="1" applyProtection="1"/>
    <xf numFmtId="0" fontId="32" fillId="0" borderId="163" xfId="7" applyNumberFormat="1" applyFont="1" applyFill="1" applyBorder="1" applyProtection="1">
      <protection locked="0"/>
    </xf>
    <xf numFmtId="0" fontId="0" fillId="0" borderId="182" xfId="0" applyBorder="1" applyProtection="1"/>
    <xf numFmtId="0" fontId="0" fillId="0" borderId="6" xfId="0" applyBorder="1" applyProtection="1"/>
    <xf numFmtId="0" fontId="34" fillId="0" borderId="88" xfId="0" applyFont="1" applyBorder="1"/>
    <xf numFmtId="0" fontId="8" fillId="0" borderId="182" xfId="0" applyFont="1" applyBorder="1"/>
    <xf numFmtId="0" fontId="34" fillId="0" borderId="184" xfId="0" applyFont="1" applyBorder="1"/>
    <xf numFmtId="0" fontId="34" fillId="0" borderId="183" xfId="0" applyFont="1" applyBorder="1"/>
    <xf numFmtId="0" fontId="87" fillId="0" borderId="6" xfId="0" applyFont="1" applyBorder="1"/>
    <xf numFmtId="0" fontId="34" fillId="0" borderId="0" xfId="0" applyFont="1" applyBorder="1"/>
    <xf numFmtId="0" fontId="34" fillId="0" borderId="7" xfId="0" applyFont="1" applyBorder="1"/>
    <xf numFmtId="0" fontId="38" fillId="0" borderId="6" xfId="0" applyFont="1" applyBorder="1"/>
    <xf numFmtId="0" fontId="85" fillId="0" borderId="0" xfId="0" applyFont="1" applyBorder="1" applyAlignment="1">
      <alignment horizontal="center" wrapText="1"/>
    </xf>
    <xf numFmtId="0" fontId="88" fillId="0" borderId="0" xfId="0" applyFont="1" applyBorder="1" applyAlignment="1">
      <alignment horizontal="center" wrapText="1"/>
    </xf>
    <xf numFmtId="0" fontId="88" fillId="0" borderId="7" xfId="0" applyFont="1" applyBorder="1" applyAlignment="1">
      <alignment horizontal="center" wrapText="1"/>
    </xf>
    <xf numFmtId="0" fontId="34" fillId="0" borderId="6" xfId="0" applyFont="1" applyBorder="1"/>
    <xf numFmtId="0" fontId="34" fillId="0" borderId="0" xfId="0" applyFont="1" applyBorder="1" applyAlignment="1">
      <alignment horizontal="center" wrapText="1"/>
    </xf>
    <xf numFmtId="0" fontId="89" fillId="0" borderId="0" xfId="0" applyFont="1" applyBorder="1"/>
    <xf numFmtId="0" fontId="89" fillId="0" borderId="7" xfId="0" applyFont="1" applyBorder="1"/>
    <xf numFmtId="42" fontId="34" fillId="0" borderId="0" xfId="0" applyNumberFormat="1" applyFont="1" applyBorder="1"/>
    <xf numFmtId="42" fontId="34" fillId="0" borderId="0" xfId="1" applyNumberFormat="1" applyFont="1" applyBorder="1"/>
    <xf numFmtId="42" fontId="34" fillId="0" borderId="7" xfId="1" applyNumberFormat="1" applyFont="1" applyBorder="1"/>
    <xf numFmtId="0" fontId="34" fillId="0" borderId="203" xfId="0" applyFont="1" applyFill="1" applyBorder="1"/>
    <xf numFmtId="0" fontId="32" fillId="0" borderId="0" xfId="0" applyFont="1" applyBorder="1"/>
    <xf numFmtId="42" fontId="89" fillId="0" borderId="0" xfId="0" applyNumberFormat="1" applyFont="1" applyBorder="1"/>
    <xf numFmtId="42" fontId="89" fillId="0" borderId="7" xfId="1" applyNumberFormat="1" applyFont="1" applyBorder="1"/>
    <xf numFmtId="42" fontId="89" fillId="0" borderId="7" xfId="0" applyNumberFormat="1" applyFont="1" applyBorder="1"/>
    <xf numFmtId="42" fontId="89" fillId="0" borderId="0" xfId="1" applyNumberFormat="1" applyFont="1" applyBorder="1"/>
    <xf numFmtId="42" fontId="34" fillId="12" borderId="0" xfId="0" applyNumberFormat="1" applyFont="1" applyFill="1" applyBorder="1"/>
    <xf numFmtId="42" fontId="85" fillId="12" borderId="0" xfId="0" applyNumberFormat="1" applyFont="1" applyFill="1" applyBorder="1"/>
    <xf numFmtId="42" fontId="96" fillId="0" borderId="7" xfId="1" applyNumberFormat="1" applyFont="1" applyBorder="1"/>
    <xf numFmtId="0" fontId="34" fillId="0" borderId="203" xfId="0" applyFont="1" applyBorder="1" applyAlignment="1">
      <alignment wrapText="1"/>
    </xf>
    <xf numFmtId="0" fontId="34" fillId="0" borderId="0" xfId="0" applyFont="1" applyFill="1" applyBorder="1" applyAlignment="1">
      <alignment horizontal="right"/>
    </xf>
    <xf numFmtId="42" fontId="34" fillId="0" borderId="0" xfId="0" applyNumberFormat="1" applyFont="1" applyFill="1" applyBorder="1"/>
    <xf numFmtId="1" fontId="32" fillId="0" borderId="0" xfId="7" applyNumberFormat="1" applyFont="1" applyFill="1" applyBorder="1" applyAlignment="1" applyProtection="1">
      <alignment horizontal="center"/>
      <protection locked="0"/>
    </xf>
    <xf numFmtId="1" fontId="32" fillId="0" borderId="0" xfId="7" applyNumberFormat="1" applyFont="1" applyFill="1" applyBorder="1" applyAlignment="1" applyProtection="1">
      <alignment horizontal="center"/>
    </xf>
    <xf numFmtId="41" fontId="3" fillId="0" borderId="0" xfId="0" applyNumberFormat="1" applyFont="1"/>
    <xf numFmtId="168" fontId="34" fillId="0" borderId="0" xfId="4" applyNumberFormat="1" applyFont="1" applyBorder="1" applyProtection="1">
      <protection locked="0"/>
    </xf>
    <xf numFmtId="168" fontId="34" fillId="0" borderId="163" xfId="2" applyNumberFormat="1" applyFont="1" applyBorder="1" applyProtection="1">
      <protection locked="0"/>
    </xf>
    <xf numFmtId="168" fontId="34" fillId="0" borderId="0" xfId="2" applyNumberFormat="1" applyFont="1" applyBorder="1" applyProtection="1">
      <protection locked="0"/>
    </xf>
    <xf numFmtId="0" fontId="88" fillId="0" borderId="0" xfId="7" applyFont="1" applyBorder="1" applyAlignment="1" applyProtection="1">
      <alignment horizontal="right"/>
    </xf>
    <xf numFmtId="0" fontId="34" fillId="0" borderId="0" xfId="7" applyFont="1" applyBorder="1" applyAlignment="1">
      <alignment horizontal="right"/>
    </xf>
    <xf numFmtId="37" fontId="32" fillId="0" borderId="82" xfId="7" applyNumberFormat="1" applyFont="1" applyFill="1" applyBorder="1" applyAlignment="1" applyProtection="1">
      <alignment horizontal="right"/>
    </xf>
    <xf numFmtId="0" fontId="34" fillId="0" borderId="182" xfId="7" applyFont="1" applyBorder="1" applyProtection="1"/>
    <xf numFmtId="0" fontId="2" fillId="0" borderId="184" xfId="7" applyBorder="1"/>
    <xf numFmtId="0" fontId="34" fillId="0" borderId="184" xfId="7" applyFont="1" applyBorder="1" applyProtection="1"/>
    <xf numFmtId="0" fontId="8" fillId="0" borderId="184" xfId="7" applyFont="1" applyBorder="1" applyAlignment="1" applyProtection="1">
      <alignment horizontal="center" vertical="top"/>
    </xf>
    <xf numFmtId="0" fontId="34" fillId="0" borderId="183" xfId="7" applyFont="1" applyBorder="1" applyProtection="1"/>
    <xf numFmtId="0" fontId="34" fillId="0" borderId="6" xfId="7" applyFont="1" applyBorder="1" applyProtection="1"/>
    <xf numFmtId="0" fontId="34" fillId="0" borderId="7" xfId="7" applyFont="1" applyBorder="1" applyProtection="1"/>
    <xf numFmtId="171" fontId="34" fillId="0" borderId="7" xfId="7" applyNumberFormat="1" applyFont="1" applyBorder="1" applyProtection="1">
      <protection locked="0"/>
    </xf>
    <xf numFmtId="0" fontId="2" fillId="0" borderId="0" xfId="7" applyBorder="1" applyAlignment="1">
      <alignment horizontal="right"/>
    </xf>
    <xf numFmtId="0" fontId="34" fillId="0" borderId="8" xfId="7" applyFont="1" applyBorder="1" applyProtection="1"/>
    <xf numFmtId="0" fontId="34" fillId="0" borderId="9" xfId="7" applyFont="1" applyBorder="1" applyProtection="1"/>
    <xf numFmtId="0" fontId="2" fillId="0" borderId="9" xfId="7" applyBorder="1"/>
    <xf numFmtId="9" fontId="34" fillId="0" borderId="9" xfId="7" applyNumberFormat="1" applyFont="1" applyBorder="1" applyProtection="1">
      <protection locked="0"/>
    </xf>
    <xf numFmtId="0" fontId="34" fillId="0" borderId="10" xfId="7" applyFont="1" applyBorder="1" applyProtection="1"/>
    <xf numFmtId="37" fontId="32" fillId="0" borderId="165" xfId="7" applyNumberFormat="1" applyFont="1" applyFill="1" applyBorder="1" applyAlignment="1" applyProtection="1">
      <alignment horizontal="right"/>
    </xf>
    <xf numFmtId="0" fontId="34" fillId="0" borderId="203" xfId="0" applyFont="1" applyBorder="1"/>
    <xf numFmtId="0" fontId="34" fillId="0" borderId="53" xfId="0" applyFont="1" applyBorder="1"/>
    <xf numFmtId="0" fontId="34" fillId="0" borderId="53" xfId="0" applyFont="1" applyFill="1" applyBorder="1"/>
    <xf numFmtId="42" fontId="34" fillId="12" borderId="53" xfId="0" applyNumberFormat="1" applyFont="1" applyFill="1" applyBorder="1"/>
    <xf numFmtId="42" fontId="34" fillId="0" borderId="53" xfId="1" applyNumberFormat="1" applyFont="1" applyBorder="1"/>
    <xf numFmtId="42" fontId="89" fillId="0" borderId="54" xfId="0" applyNumberFormat="1" applyFont="1" applyBorder="1"/>
    <xf numFmtId="42" fontId="34" fillId="0" borderId="0" xfId="1" applyNumberFormat="1" applyFont="1" applyFill="1" applyBorder="1"/>
    <xf numFmtId="0" fontId="31" fillId="0" borderId="9" xfId="7" applyNumberFormat="1" applyFont="1" applyFill="1" applyBorder="1" applyProtection="1">
      <protection locked="0"/>
    </xf>
    <xf numFmtId="37" fontId="31" fillId="0" borderId="9" xfId="7" applyNumberFormat="1" applyFont="1" applyFill="1" applyBorder="1" applyProtection="1">
      <protection locked="0"/>
    </xf>
    <xf numFmtId="0" fontId="0" fillId="0" borderId="7" xfId="0" applyBorder="1" applyAlignment="1"/>
    <xf numFmtId="0" fontId="0" fillId="0" borderId="8" xfId="0" applyBorder="1"/>
    <xf numFmtId="0" fontId="34" fillId="0" borderId="9" xfId="0" applyFont="1" applyBorder="1" applyAlignment="1">
      <alignment wrapText="1"/>
    </xf>
    <xf numFmtId="0" fontId="0" fillId="0" borderId="10" xfId="0" applyBorder="1" applyAlignment="1"/>
    <xf numFmtId="0" fontId="0" fillId="0" borderId="0" xfId="0" applyAlignment="1">
      <alignment horizontal="right"/>
    </xf>
    <xf numFmtId="0" fontId="0" fillId="0" borderId="10" xfId="0" applyBorder="1"/>
    <xf numFmtId="164" fontId="5" fillId="0" borderId="163" xfId="0" applyNumberFormat="1" applyFont="1" applyBorder="1" applyProtection="1">
      <protection locked="0"/>
    </xf>
    <xf numFmtId="42" fontId="1" fillId="0" borderId="88" xfId="2" applyNumberFormat="1" applyFont="1" applyFill="1" applyBorder="1" applyAlignment="1">
      <alignment horizontal="left"/>
    </xf>
    <xf numFmtId="0" fontId="82" fillId="7" borderId="88" xfId="0" applyFont="1" applyFill="1" applyBorder="1" applyProtection="1"/>
    <xf numFmtId="0" fontId="8" fillId="0" borderId="0" xfId="0" applyFont="1" applyBorder="1" applyProtection="1"/>
    <xf numFmtId="0" fontId="83" fillId="7" borderId="88" xfId="0" applyFont="1" applyFill="1" applyBorder="1" applyProtection="1"/>
    <xf numFmtId="0" fontId="0" fillId="0" borderId="0" xfId="0" applyBorder="1" applyProtection="1"/>
    <xf numFmtId="0" fontId="0" fillId="0" borderId="7" xfId="0" applyBorder="1" applyProtection="1"/>
    <xf numFmtId="0" fontId="2" fillId="0" borderId="88" xfId="0" applyFont="1" applyBorder="1" applyProtection="1"/>
    <xf numFmtId="0" fontId="2" fillId="0" borderId="0" xfId="0" applyFont="1" applyBorder="1" applyProtection="1"/>
    <xf numFmtId="164" fontId="2" fillId="0" borderId="88" xfId="2" applyNumberFormat="1" applyFont="1" applyBorder="1" applyProtection="1"/>
    <xf numFmtId="168" fontId="2" fillId="0" borderId="88" xfId="0" applyNumberFormat="1" applyFont="1" applyBorder="1" applyProtection="1"/>
    <xf numFmtId="164" fontId="5" fillId="0" borderId="88" xfId="2" applyNumberFormat="1" applyFont="1" applyBorder="1" applyProtection="1"/>
    <xf numFmtId="0" fontId="1" fillId="0" borderId="88" xfId="0" applyFont="1" applyBorder="1" applyProtection="1"/>
    <xf numFmtId="164" fontId="22" fillId="0" borderId="88" xfId="2" applyNumberFormat="1" applyFont="1" applyBorder="1" applyProtection="1"/>
    <xf numFmtId="164" fontId="2" fillId="0" borderId="82" xfId="0" applyNumberFormat="1" applyFont="1" applyBorder="1" applyProtection="1"/>
    <xf numFmtId="0" fontId="2" fillId="0" borderId="110" xfId="0" applyFont="1" applyBorder="1" applyProtection="1"/>
    <xf numFmtId="0" fontId="2" fillId="0" borderId="0" xfId="0" applyFont="1" applyBorder="1" applyAlignment="1" applyProtection="1">
      <alignment wrapText="1"/>
    </xf>
    <xf numFmtId="9" fontId="0" fillId="0" borderId="0" xfId="0" applyNumberFormat="1" applyBorder="1" applyProtection="1"/>
    <xf numFmtId="10" fontId="0" fillId="0" borderId="0" xfId="0" applyNumberFormat="1" applyBorder="1" applyProtection="1"/>
    <xf numFmtId="171" fontId="1" fillId="0" borderId="88" xfId="4" applyNumberFormat="1" applyFont="1" applyBorder="1" applyAlignment="1" applyProtection="1">
      <alignment horizontal="right"/>
    </xf>
    <xf numFmtId="0" fontId="1" fillId="0" borderId="0" xfId="0" applyFont="1" applyBorder="1" applyProtection="1"/>
    <xf numFmtId="0" fontId="86" fillId="7" borderId="88" xfId="0" applyFont="1" applyFill="1" applyBorder="1" applyProtection="1"/>
    <xf numFmtId="0" fontId="22" fillId="0" borderId="88" xfId="0" applyFont="1" applyBorder="1" applyProtection="1"/>
    <xf numFmtId="0" fontId="2" fillId="0" borderId="110" xfId="0" applyFont="1" applyBorder="1" applyAlignment="1" applyProtection="1"/>
    <xf numFmtId="9" fontId="0" fillId="0" borderId="111" xfId="0" applyNumberFormat="1" applyBorder="1" applyProtection="1"/>
    <xf numFmtId="9" fontId="2" fillId="0" borderId="88" xfId="0" applyNumberFormat="1" applyFont="1" applyBorder="1" applyProtection="1"/>
    <xf numFmtId="0" fontId="0" fillId="0" borderId="88" xfId="0" applyBorder="1" applyProtection="1"/>
    <xf numFmtId="42" fontId="0" fillId="0" borderId="88" xfId="0" applyNumberFormat="1" applyBorder="1" applyProtection="1"/>
    <xf numFmtId="9" fontId="0" fillId="0" borderId="88" xfId="4" applyFont="1" applyBorder="1" applyProtection="1"/>
    <xf numFmtId="0" fontId="22" fillId="0" borderId="82" xfId="0" applyFont="1" applyBorder="1" applyProtection="1"/>
    <xf numFmtId="42" fontId="22" fillId="0" borderId="82" xfId="0" applyNumberFormat="1" applyFont="1" applyBorder="1" applyProtection="1"/>
    <xf numFmtId="0" fontId="0" fillId="0" borderId="44" xfId="0" applyBorder="1" applyProtection="1"/>
    <xf numFmtId="9" fontId="0" fillId="0" borderId="162" xfId="4" applyFont="1" applyBorder="1" applyProtection="1"/>
    <xf numFmtId="0" fontId="22" fillId="0" borderId="0" xfId="0" applyFont="1" applyFill="1" applyBorder="1" applyProtection="1"/>
    <xf numFmtId="9" fontId="2" fillId="0" borderId="0" xfId="4" applyNumberFormat="1" applyFont="1" applyBorder="1" applyProtection="1"/>
    <xf numFmtId="0" fontId="1" fillId="0" borderId="44" xfId="0" applyFont="1" applyBorder="1" applyProtection="1"/>
    <xf numFmtId="0" fontId="1" fillId="0" borderId="183" xfId="0" applyFont="1" applyBorder="1" applyProtection="1"/>
    <xf numFmtId="0" fontId="1" fillId="0" borderId="44" xfId="0" applyFont="1" applyFill="1" applyBorder="1" applyProtection="1"/>
    <xf numFmtId="9" fontId="1" fillId="0" borderId="44" xfId="0" applyNumberFormat="1" applyFont="1" applyBorder="1" applyProtection="1"/>
    <xf numFmtId="0" fontId="84" fillId="0" borderId="0" xfId="0" applyFont="1" applyBorder="1" applyProtection="1"/>
    <xf numFmtId="0" fontId="24" fillId="0" borderId="0" xfId="0" applyFont="1" applyBorder="1" applyProtection="1"/>
    <xf numFmtId="0" fontId="1" fillId="0" borderId="0" xfId="0" applyFont="1"/>
    <xf numFmtId="0" fontId="1" fillId="0" borderId="6" xfId="0" applyFont="1" applyFill="1" applyBorder="1"/>
    <xf numFmtId="0" fontId="97" fillId="0" borderId="88" xfId="0" applyFont="1" applyFill="1" applyBorder="1" applyAlignment="1">
      <alignment horizontal="center"/>
    </xf>
    <xf numFmtId="0" fontId="1" fillId="0" borderId="7" xfId="0" applyFont="1" applyFill="1" applyBorder="1"/>
    <xf numFmtId="42" fontId="1" fillId="0" borderId="193" xfId="2" applyNumberFormat="1" applyFont="1" applyFill="1" applyBorder="1" applyAlignment="1">
      <alignment horizontal="left"/>
    </xf>
    <xf numFmtId="42" fontId="34" fillId="0" borderId="0" xfId="2" applyNumberFormat="1" applyFont="1" applyFill="1" applyBorder="1" applyAlignment="1">
      <alignment horizontal="left"/>
    </xf>
    <xf numFmtId="42" fontId="81" fillId="0" borderId="88" xfId="2" applyNumberFormat="1" applyFont="1" applyFill="1" applyBorder="1" applyAlignment="1">
      <alignment horizontal="left"/>
    </xf>
    <xf numFmtId="41" fontId="3" fillId="0" borderId="0" xfId="0" applyNumberFormat="1" applyFont="1" applyFill="1" applyBorder="1" applyProtection="1"/>
    <xf numFmtId="0" fontId="0" fillId="0" borderId="0" xfId="0" applyProtection="1"/>
    <xf numFmtId="0" fontId="3" fillId="0" borderId="0" xfId="0" applyFont="1" applyBorder="1" applyProtection="1"/>
    <xf numFmtId="0" fontId="3" fillId="0" borderId="0" xfId="0" applyFont="1" applyFill="1" applyBorder="1" applyProtection="1"/>
    <xf numFmtId="0" fontId="3" fillId="0" borderId="0" xfId="0" applyFont="1" applyBorder="1" applyAlignment="1" applyProtection="1">
      <alignment horizontal="right"/>
    </xf>
    <xf numFmtId="0" fontId="3" fillId="0" borderId="0" xfId="0" applyFont="1" applyProtection="1"/>
    <xf numFmtId="41" fontId="3" fillId="0" borderId="9" xfId="0" applyNumberFormat="1" applyFont="1" applyFill="1" applyBorder="1" applyProtection="1"/>
    <xf numFmtId="0" fontId="3" fillId="0" borderId="9" xfId="0" applyFont="1" applyBorder="1" applyProtection="1"/>
    <xf numFmtId="0" fontId="3" fillId="0" borderId="9" xfId="0" applyFont="1" applyBorder="1" applyAlignment="1" applyProtection="1">
      <alignment horizontal="right"/>
    </xf>
    <xf numFmtId="0" fontId="3" fillId="0" borderId="9" xfId="0" applyFont="1" applyFill="1" applyBorder="1" applyProtection="1"/>
    <xf numFmtId="41" fontId="3" fillId="0" borderId="10" xfId="0" applyNumberFormat="1" applyFont="1" applyFill="1" applyBorder="1" applyProtection="1"/>
    <xf numFmtId="42" fontId="76" fillId="0" borderId="0" xfId="2" applyNumberFormat="1" applyFont="1" applyFill="1" applyBorder="1" applyAlignment="1">
      <alignment horizontal="left"/>
    </xf>
    <xf numFmtId="42" fontId="77" fillId="0" borderId="88" xfId="2" applyNumberFormat="1" applyFont="1" applyFill="1" applyBorder="1" applyAlignment="1">
      <alignment horizontal="left"/>
    </xf>
    <xf numFmtId="42" fontId="2" fillId="7" borderId="0" xfId="2" applyNumberFormat="1" applyFont="1" applyFill="1" applyBorder="1" applyAlignment="1" applyProtection="1">
      <alignment horizontal="left"/>
      <protection locked="0"/>
    </xf>
    <xf numFmtId="42" fontId="2" fillId="7" borderId="53" xfId="2" applyNumberFormat="1" applyFont="1" applyFill="1" applyBorder="1" applyAlignment="1" applyProtection="1">
      <alignment horizontal="left"/>
      <protection locked="0"/>
    </xf>
    <xf numFmtId="42" fontId="2" fillId="7" borderId="83" xfId="2" applyNumberFormat="1" applyFont="1" applyFill="1" applyBorder="1" applyAlignment="1" applyProtection="1">
      <alignment horizontal="left"/>
      <protection locked="0"/>
    </xf>
    <xf numFmtId="42" fontId="2" fillId="0" borderId="88" xfId="2" applyNumberFormat="1" applyFont="1" applyFill="1" applyBorder="1" applyAlignment="1">
      <alignment horizontal="left"/>
    </xf>
    <xf numFmtId="0" fontId="2" fillId="12" borderId="0" xfId="0" applyFont="1" applyFill="1" applyBorder="1" applyAlignment="1" applyProtection="1">
      <alignment horizontal="center"/>
    </xf>
    <xf numFmtId="42" fontId="2" fillId="12" borderId="0" xfId="2" applyNumberFormat="1" applyFont="1" applyFill="1" applyBorder="1" applyAlignment="1" applyProtection="1">
      <alignment horizontal="left"/>
    </xf>
    <xf numFmtId="0" fontId="2" fillId="3" borderId="0" xfId="0" applyFont="1" applyFill="1" applyBorder="1" applyAlignment="1" applyProtection="1">
      <alignment horizontal="center"/>
    </xf>
    <xf numFmtId="0" fontId="2" fillId="0" borderId="88" xfId="0" applyFont="1" applyFill="1" applyBorder="1" applyAlignment="1" applyProtection="1">
      <alignment horizontal="center"/>
    </xf>
    <xf numFmtId="0" fontId="2" fillId="0" borderId="88" xfId="0" quotePrefix="1" applyFont="1" applyFill="1" applyBorder="1" applyAlignment="1" applyProtection="1">
      <alignment horizontal="center"/>
    </xf>
    <xf numFmtId="0" fontId="2" fillId="2" borderId="83" xfId="0" applyFont="1" applyFill="1" applyBorder="1" applyAlignment="1" applyProtection="1">
      <alignment horizontal="center"/>
      <protection locked="0"/>
    </xf>
    <xf numFmtId="0" fontId="2" fillId="2" borderId="205" xfId="0" applyFont="1" applyFill="1" applyBorder="1" applyAlignment="1" applyProtection="1">
      <alignment horizontal="center"/>
      <protection locked="0"/>
    </xf>
    <xf numFmtId="9" fontId="1" fillId="0" borderId="88" xfId="4" applyNumberFormat="1" applyFont="1" applyBorder="1" applyAlignment="1" applyProtection="1">
      <alignment horizontal="right"/>
    </xf>
    <xf numFmtId="0" fontId="2" fillId="0" borderId="88" xfId="0" applyFont="1" applyBorder="1" applyAlignment="1">
      <alignment wrapText="1"/>
    </xf>
    <xf numFmtId="0" fontId="74" fillId="0" borderId="158" xfId="0" applyFont="1" applyFill="1" applyBorder="1" applyAlignment="1" applyProtection="1">
      <alignment horizontal="left" indent="1"/>
      <protection locked="0"/>
    </xf>
    <xf numFmtId="0" fontId="2" fillId="0" borderId="160" xfId="0" applyFont="1" applyFill="1" applyBorder="1" applyAlignment="1" applyProtection="1">
      <alignment horizontal="left" indent="1"/>
    </xf>
    <xf numFmtId="0" fontId="74" fillId="0" borderId="206" xfId="0" applyFont="1" applyFill="1" applyBorder="1" applyAlignment="1" applyProtection="1">
      <alignment horizontal="left" indent="1"/>
      <protection locked="0"/>
    </xf>
    <xf numFmtId="0" fontId="2" fillId="0" borderId="207" xfId="0" applyFont="1" applyFill="1" applyBorder="1" applyAlignment="1" applyProtection="1">
      <alignment horizontal="left" indent="1"/>
    </xf>
    <xf numFmtId="0" fontId="0" fillId="0" borderId="208" xfId="0" applyBorder="1"/>
    <xf numFmtId="0" fontId="2" fillId="7" borderId="201" xfId="0" applyFont="1" applyFill="1" applyBorder="1"/>
    <xf numFmtId="42" fontId="34" fillId="7" borderId="201" xfId="0" applyNumberFormat="1" applyFont="1" applyFill="1" applyBorder="1"/>
    <xf numFmtId="42" fontId="89" fillId="7" borderId="0" xfId="0" applyNumberFormat="1" applyFont="1" applyFill="1" applyBorder="1"/>
    <xf numFmtId="0" fontId="85" fillId="0" borderId="0" xfId="0" applyFont="1" applyBorder="1" applyAlignment="1">
      <alignment horizontal="center"/>
    </xf>
    <xf numFmtId="42" fontId="89" fillId="7" borderId="0" xfId="1" applyNumberFormat="1" applyFont="1" applyFill="1" applyBorder="1"/>
    <xf numFmtId="37" fontId="32" fillId="0" borderId="209" xfId="7" applyNumberFormat="1" applyFont="1" applyFill="1" applyBorder="1" applyAlignment="1" applyProtection="1">
      <alignment horizontal="right"/>
    </xf>
    <xf numFmtId="37" fontId="32" fillId="0" borderId="88" xfId="7" applyNumberFormat="1" applyFont="1" applyFill="1" applyBorder="1" applyProtection="1">
      <protection locked="0"/>
    </xf>
    <xf numFmtId="41" fontId="7" fillId="0" borderId="0" xfId="0" applyNumberFormat="1" applyFont="1" applyFill="1" applyBorder="1"/>
    <xf numFmtId="0" fontId="2" fillId="0" borderId="193" xfId="0" applyFont="1" applyBorder="1" applyAlignment="1" applyProtection="1">
      <alignment horizontal="center"/>
    </xf>
    <xf numFmtId="0" fontId="2" fillId="0" borderId="0" xfId="0" applyFont="1" applyBorder="1" applyAlignment="1" applyProtection="1">
      <alignment horizontal="right"/>
    </xf>
    <xf numFmtId="0" fontId="4" fillId="0" borderId="184" xfId="0" applyFont="1" applyBorder="1" applyAlignment="1">
      <alignment horizontal="right"/>
    </xf>
    <xf numFmtId="0" fontId="3" fillId="0" borderId="184" xfId="0" applyFont="1" applyBorder="1"/>
    <xf numFmtId="41" fontId="7" fillId="0" borderId="184" xfId="0" applyNumberFormat="1" applyFont="1" applyFill="1" applyBorder="1"/>
    <xf numFmtId="41" fontId="7" fillId="0" borderId="183" xfId="0" applyNumberFormat="1" applyFont="1" applyFill="1" applyBorder="1"/>
    <xf numFmtId="41" fontId="2" fillId="0" borderId="88" xfId="0" applyNumberFormat="1" applyFont="1" applyBorder="1" applyProtection="1"/>
    <xf numFmtId="44" fontId="0" fillId="0" borderId="0" xfId="0" applyNumberFormat="1"/>
    <xf numFmtId="42" fontId="75" fillId="0" borderId="198" xfId="2" applyNumberFormat="1" applyFont="1" applyFill="1" applyBorder="1" applyAlignment="1">
      <alignment horizontal="left"/>
    </xf>
    <xf numFmtId="41" fontId="10" fillId="0" borderId="163" xfId="0" applyNumberFormat="1" applyFont="1" applyBorder="1" applyProtection="1">
      <protection locked="0"/>
    </xf>
    <xf numFmtId="0" fontId="25" fillId="0" borderId="139" xfId="0" applyFont="1" applyBorder="1" applyAlignment="1">
      <alignment vertical="top" wrapText="1"/>
    </xf>
    <xf numFmtId="0" fontId="25" fillId="0" borderId="9" xfId="0" applyFont="1" applyBorder="1" applyAlignment="1">
      <alignment horizontal="center" vertical="top" wrapText="1"/>
    </xf>
    <xf numFmtId="0" fontId="21" fillId="0" borderId="0" xfId="0" applyFont="1" applyBorder="1" applyAlignment="1">
      <alignment horizontal="left" vertical="top" wrapText="1"/>
    </xf>
    <xf numFmtId="0" fontId="21" fillId="0" borderId="9" xfId="0" applyFont="1" applyBorder="1" applyAlignment="1">
      <alignment horizontal="left" vertical="top" wrapText="1"/>
    </xf>
    <xf numFmtId="0" fontId="31" fillId="0" borderId="0" xfId="0" applyFont="1" applyBorder="1" applyAlignment="1">
      <alignment horizontal="center" vertical="top" wrapText="1"/>
    </xf>
    <xf numFmtId="0" fontId="26" fillId="0" borderId="0" xfId="0" applyFont="1" applyBorder="1" applyAlignment="1">
      <alignment horizontal="right" vertical="top" wrapText="1"/>
    </xf>
    <xf numFmtId="0" fontId="16" fillId="0" borderId="0" xfId="0" quotePrefix="1" applyFont="1" applyFill="1" applyBorder="1" applyAlignment="1">
      <alignment horizontal="left"/>
    </xf>
    <xf numFmtId="0" fontId="3" fillId="0" borderId="0" xfId="0" applyFont="1" applyFill="1" applyBorder="1" applyAlignment="1">
      <alignment horizontal="left" wrapText="1" indent="3"/>
    </xf>
    <xf numFmtId="0" fontId="8" fillId="0" borderId="0" xfId="0" quotePrefix="1" applyFont="1" applyFill="1" applyBorder="1" applyAlignment="1">
      <alignment horizontal="center" vertical="center"/>
    </xf>
    <xf numFmtId="0" fontId="0" fillId="0" borderId="0" xfId="0" applyAlignment="1"/>
    <xf numFmtId="0" fontId="0" fillId="0" borderId="0" xfId="0" applyAlignment="1">
      <alignment horizontal="left" vertical="top" indent="1"/>
    </xf>
    <xf numFmtId="0" fontId="0" fillId="0" borderId="0" xfId="0" applyAlignment="1">
      <alignment horizontal="left" indent="3"/>
    </xf>
    <xf numFmtId="0" fontId="0" fillId="0" borderId="0" xfId="0" quotePrefix="1" applyFill="1" applyBorder="1" applyAlignment="1">
      <alignment horizontal="left" wrapText="1" indent="5"/>
    </xf>
    <xf numFmtId="0" fontId="0" fillId="0" borderId="0" xfId="0" applyAlignment="1">
      <alignment horizontal="left" wrapText="1" indent="5"/>
    </xf>
    <xf numFmtId="0" fontId="2" fillId="0" borderId="0" xfId="0" applyFont="1" applyFill="1" applyBorder="1" applyAlignment="1">
      <alignment horizontal="left" wrapText="1" indent="3"/>
    </xf>
    <xf numFmtId="0" fontId="3" fillId="0" borderId="0" xfId="0" applyFont="1" applyAlignment="1">
      <alignment horizontal="left" wrapText="1" indent="3"/>
    </xf>
    <xf numFmtId="0" fontId="16" fillId="0" borderId="0" xfId="0" quotePrefix="1" applyFont="1" applyFill="1" applyBorder="1" applyAlignment="1">
      <alignment horizontal="left" wrapText="1"/>
    </xf>
    <xf numFmtId="0" fontId="0" fillId="0" borderId="0" xfId="0" applyAlignment="1">
      <alignment horizontal="left" wrapText="1"/>
    </xf>
    <xf numFmtId="0" fontId="13" fillId="0" borderId="0" xfId="0" applyFont="1" applyAlignment="1"/>
    <xf numFmtId="0" fontId="59" fillId="0" borderId="0" xfId="0" applyFont="1" applyBorder="1" applyAlignment="1">
      <alignment wrapText="1"/>
    </xf>
    <xf numFmtId="0" fontId="0" fillId="0" borderId="0" xfId="0" applyAlignment="1">
      <alignment wrapText="1"/>
    </xf>
    <xf numFmtId="0" fontId="16" fillId="0" borderId="0" xfId="0" applyFont="1" applyFill="1" applyBorder="1" applyAlignment="1">
      <alignment horizontal="left" wrapText="1"/>
    </xf>
    <xf numFmtId="0" fontId="4" fillId="0" borderId="0" xfId="0" applyFont="1" applyFill="1" applyBorder="1" applyAlignment="1">
      <alignment wrapText="1"/>
    </xf>
    <xf numFmtId="0" fontId="0" fillId="0" borderId="0" xfId="0" applyFill="1" applyBorder="1" applyAlignment="1">
      <alignment horizontal="left" wrapText="1" indent="1"/>
    </xf>
    <xf numFmtId="0" fontId="0" fillId="0" borderId="0" xfId="0" applyFill="1" applyBorder="1" applyAlignment="1">
      <alignment wrapText="1"/>
    </xf>
    <xf numFmtId="0" fontId="0" fillId="0" borderId="0" xfId="0" applyAlignment="1">
      <alignment horizontal="left" indent="1"/>
    </xf>
    <xf numFmtId="0" fontId="2" fillId="0" borderId="0" xfId="0" applyFont="1" applyFill="1" applyBorder="1" applyAlignment="1">
      <alignment horizontal="left" wrapText="1" indent="1"/>
    </xf>
    <xf numFmtId="0" fontId="3" fillId="0" borderId="0" xfId="0" applyFont="1" applyAlignment="1">
      <alignment horizontal="left" wrapText="1" indent="1"/>
    </xf>
    <xf numFmtId="0" fontId="3" fillId="0" borderId="0" xfId="0" applyFont="1" applyFill="1" applyBorder="1" applyAlignment="1">
      <alignment horizontal="left" wrapText="1" indent="1"/>
    </xf>
    <xf numFmtId="0" fontId="16" fillId="0" borderId="0" xfId="0" applyFont="1" applyFill="1" applyBorder="1" applyAlignment="1">
      <alignment horizontal="left"/>
    </xf>
    <xf numFmtId="0" fontId="0" fillId="0" borderId="0" xfId="0" applyFill="1" applyBorder="1" applyAlignment="1"/>
    <xf numFmtId="0" fontId="3" fillId="0" borderId="0" xfId="0" quotePrefix="1" applyFont="1" applyFill="1" applyBorder="1" applyAlignment="1">
      <alignment horizontal="left" indent="5"/>
    </xf>
    <xf numFmtId="0" fontId="3" fillId="0" borderId="0" xfId="0" applyFont="1" applyFill="1" applyBorder="1" applyAlignment="1">
      <alignment horizontal="left" indent="4"/>
    </xf>
    <xf numFmtId="0" fontId="91" fillId="0" borderId="0" xfId="0" applyFont="1" applyFill="1" applyBorder="1" applyAlignment="1">
      <alignment horizontal="left" vertical="top" wrapText="1" indent="1"/>
    </xf>
    <xf numFmtId="0" fontId="0" fillId="0" borderId="0" xfId="0" applyFill="1" applyBorder="1" applyAlignment="1">
      <alignment horizontal="left" indent="3"/>
    </xf>
    <xf numFmtId="0" fontId="3" fillId="0" borderId="0" xfId="0" quotePrefix="1" applyFont="1" applyFill="1" applyBorder="1" applyAlignment="1">
      <alignment horizontal="left" wrapText="1" indent="5"/>
    </xf>
    <xf numFmtId="0" fontId="3" fillId="0" borderId="0" xfId="0" applyFont="1" applyAlignment="1">
      <alignment horizontal="left" wrapText="1" indent="4"/>
    </xf>
    <xf numFmtId="0" fontId="0" fillId="0" borderId="0" xfId="0" applyFill="1" applyAlignment="1">
      <alignment horizontal="left" indent="1"/>
    </xf>
    <xf numFmtId="0" fontId="4" fillId="0" borderId="0" xfId="0" applyFont="1" applyFill="1" applyBorder="1" applyAlignment="1"/>
    <xf numFmtId="0" fontId="3" fillId="0" borderId="0" xfId="0" applyFont="1" applyFill="1" applyBorder="1" applyAlignment="1">
      <alignment horizontal="left" indent="1"/>
    </xf>
    <xf numFmtId="0" fontId="0" fillId="0" borderId="0" xfId="0" applyFill="1" applyBorder="1" applyAlignment="1">
      <alignment horizontal="left" wrapText="1" indent="3"/>
    </xf>
    <xf numFmtId="0" fontId="0" fillId="0" borderId="0" xfId="0" applyAlignment="1">
      <alignment horizontal="left" wrapText="1" indent="2"/>
    </xf>
    <xf numFmtId="0" fontId="0" fillId="0" borderId="0" xfId="0" applyFill="1" applyBorder="1" applyAlignment="1">
      <alignment horizontal="left" indent="2"/>
    </xf>
    <xf numFmtId="0" fontId="3" fillId="0" borderId="0" xfId="0" applyFont="1" applyAlignment="1">
      <alignment horizontal="left" wrapText="1" indent="5"/>
    </xf>
    <xf numFmtId="0" fontId="16" fillId="0" borderId="0" xfId="0" applyFont="1" applyAlignment="1">
      <alignment horizontal="left" wrapText="1"/>
    </xf>
    <xf numFmtId="0" fontId="16" fillId="0" borderId="0" xfId="0" applyFont="1" applyAlignment="1">
      <alignment horizontal="left"/>
    </xf>
    <xf numFmtId="0" fontId="0" fillId="0" borderId="0" xfId="0" quotePrefix="1" applyFill="1" applyBorder="1" applyAlignment="1">
      <alignment horizontal="left" indent="5"/>
    </xf>
    <xf numFmtId="0" fontId="0" fillId="0" borderId="0" xfId="0" applyFill="1" applyBorder="1" applyAlignment="1">
      <alignment horizontal="left" indent="4"/>
    </xf>
    <xf numFmtId="0" fontId="63" fillId="0" borderId="177" xfId="0" applyFont="1" applyBorder="1" applyAlignment="1">
      <alignment horizontal="center" vertical="center" wrapText="1"/>
    </xf>
    <xf numFmtId="0" fontId="63" fillId="0" borderId="178" xfId="0" applyFont="1" applyBorder="1" applyAlignment="1">
      <alignment horizontal="center" vertical="center" wrapText="1"/>
    </xf>
    <xf numFmtId="0" fontId="63" fillId="0" borderId="179" xfId="0" applyFont="1" applyBorder="1" applyAlignment="1">
      <alignment horizontal="center" vertical="center" wrapText="1"/>
    </xf>
    <xf numFmtId="0" fontId="1" fillId="0" borderId="0" xfId="0" applyFont="1" applyFill="1" applyBorder="1" applyAlignment="1">
      <alignment horizontal="left" wrapText="1"/>
    </xf>
    <xf numFmtId="0" fontId="0" fillId="0" borderId="0" xfId="0" applyFill="1" applyBorder="1" applyAlignment="1">
      <alignment horizontal="left" indent="1"/>
    </xf>
    <xf numFmtId="0" fontId="0" fillId="0" borderId="0" xfId="0" applyAlignment="1">
      <alignment horizontal="left" wrapText="1" indent="3"/>
    </xf>
    <xf numFmtId="0" fontId="2" fillId="0" borderId="0" xfId="0" applyFont="1" applyAlignment="1">
      <alignment horizontal="left" vertical="top" indent="1"/>
    </xf>
    <xf numFmtId="0" fontId="0" fillId="0" borderId="0" xfId="0" applyAlignment="1">
      <alignment horizontal="left" wrapText="1" indent="4"/>
    </xf>
    <xf numFmtId="0" fontId="2" fillId="0" borderId="0" xfId="0" quotePrefix="1" applyFont="1" applyFill="1" applyBorder="1" applyAlignment="1">
      <alignment horizontal="left" wrapText="1" indent="5"/>
    </xf>
    <xf numFmtId="0" fontId="3" fillId="0" borderId="0" xfId="0" applyFont="1" applyFill="1" applyBorder="1" applyAlignment="1">
      <alignment horizontal="left" indent="3"/>
    </xf>
    <xf numFmtId="0" fontId="4" fillId="0" borderId="127" xfId="0" applyFont="1" applyBorder="1" applyAlignment="1">
      <alignment horizontal="center"/>
    </xf>
    <xf numFmtId="0" fontId="4" fillId="0" borderId="128" xfId="0" applyFont="1" applyBorder="1" applyAlignment="1">
      <alignment horizontal="center"/>
    </xf>
    <xf numFmtId="0" fontId="4" fillId="0" borderId="129" xfId="0" applyFont="1" applyBorder="1" applyAlignment="1">
      <alignment horizontal="center"/>
    </xf>
    <xf numFmtId="49" fontId="9" fillId="0" borderId="130" xfId="0" applyNumberFormat="1" applyFont="1" applyBorder="1" applyAlignment="1" applyProtection="1">
      <alignment horizontal="left" vertical="center" indent="1"/>
      <protection locked="0"/>
    </xf>
    <xf numFmtId="49" fontId="9" fillId="0" borderId="131" xfId="0" applyNumberFormat="1" applyFont="1" applyBorder="1" applyAlignment="1" applyProtection="1">
      <alignment horizontal="left" vertical="center" indent="1"/>
      <protection locked="0"/>
    </xf>
    <xf numFmtId="49" fontId="9" fillId="0" borderId="132" xfId="0" applyNumberFormat="1" applyFont="1" applyBorder="1" applyAlignment="1" applyProtection="1">
      <alignment horizontal="left" vertical="center" indent="1"/>
      <protection locked="0"/>
    </xf>
    <xf numFmtId="0" fontId="1" fillId="0" borderId="113" xfId="0" applyFont="1" applyFill="1" applyBorder="1" applyAlignment="1">
      <alignment horizontal="center"/>
    </xf>
    <xf numFmtId="0" fontId="4" fillId="0" borderId="114" xfId="0" applyFont="1" applyFill="1" applyBorder="1" applyAlignment="1">
      <alignment horizontal="center"/>
    </xf>
    <xf numFmtId="0" fontId="4" fillId="0" borderId="115" xfId="0" applyFont="1" applyFill="1" applyBorder="1" applyAlignment="1">
      <alignment horizontal="center"/>
    </xf>
    <xf numFmtId="0" fontId="16" fillId="0" borderId="0" xfId="0" applyFont="1" applyBorder="1" applyAlignment="1">
      <alignment vertical="center"/>
    </xf>
    <xf numFmtId="0" fontId="0" fillId="0" borderId="0" xfId="0" applyAlignment="1">
      <alignment vertical="center"/>
    </xf>
    <xf numFmtId="0" fontId="27" fillId="0" borderId="123" xfId="0" applyFont="1" applyBorder="1" applyAlignment="1" applyProtection="1">
      <alignment horizontal="left" vertical="top" wrapText="1"/>
      <protection locked="0"/>
    </xf>
    <xf numFmtId="0" fontId="27" fillId="0" borderId="117" xfId="0" applyFont="1" applyBorder="1" applyAlignment="1" applyProtection="1">
      <alignment horizontal="left" vertical="top" wrapText="1"/>
      <protection locked="0"/>
    </xf>
    <xf numFmtId="0" fontId="27" fillId="0" borderId="124" xfId="0" applyFont="1" applyBorder="1" applyAlignment="1" applyProtection="1">
      <alignment horizontal="left" vertical="top" wrapText="1"/>
      <protection locked="0"/>
    </xf>
    <xf numFmtId="0" fontId="26" fillId="0" borderId="120" xfId="0" applyFont="1" applyFill="1" applyBorder="1" applyAlignment="1">
      <alignment horizontal="center" wrapText="1"/>
    </xf>
    <xf numFmtId="0" fontId="26" fillId="0" borderId="121" xfId="0" applyFont="1" applyFill="1" applyBorder="1" applyAlignment="1">
      <alignment horizontal="center" wrapText="1"/>
    </xf>
    <xf numFmtId="0" fontId="27" fillId="0" borderId="116" xfId="0" applyFont="1" applyBorder="1" applyAlignment="1" applyProtection="1">
      <alignment horizontal="left" vertical="top" wrapText="1"/>
      <protection locked="0"/>
    </xf>
    <xf numFmtId="0" fontId="27" fillId="0" borderId="118" xfId="0" applyFont="1" applyBorder="1" applyAlignment="1" applyProtection="1">
      <alignment horizontal="left" vertical="top" wrapText="1"/>
      <protection locked="0"/>
    </xf>
    <xf numFmtId="0" fontId="3" fillId="0" borderId="44" xfId="0" applyFont="1" applyFill="1" applyBorder="1" applyAlignment="1">
      <alignment horizontal="center" wrapText="1"/>
    </xf>
    <xf numFmtId="0" fontId="3" fillId="0" borderId="119" xfId="0" applyFont="1" applyFill="1" applyBorder="1" applyAlignment="1">
      <alignment horizontal="center" wrapText="1"/>
    </xf>
    <xf numFmtId="0" fontId="2" fillId="0" borderId="120" xfId="0" applyFont="1" applyFill="1" applyBorder="1" applyAlignment="1">
      <alignment horizontal="center" wrapText="1"/>
    </xf>
    <xf numFmtId="0" fontId="3" fillId="0" borderId="121" xfId="0" applyFont="1" applyFill="1" applyBorder="1" applyAlignment="1">
      <alignment horizontal="center" wrapText="1"/>
    </xf>
    <xf numFmtId="0" fontId="2" fillId="0" borderId="122" xfId="0" applyFont="1" applyFill="1" applyBorder="1" applyAlignment="1">
      <alignment horizontal="center" wrapText="1"/>
    </xf>
    <xf numFmtId="0" fontId="25" fillId="0" borderId="122" xfId="0" applyFont="1" applyFill="1" applyBorder="1" applyAlignment="1">
      <alignment horizontal="center" wrapText="1"/>
    </xf>
    <xf numFmtId="0" fontId="26" fillId="0" borderId="44" xfId="0" applyFont="1" applyFill="1" applyBorder="1" applyAlignment="1">
      <alignment horizontal="center" wrapText="1"/>
    </xf>
    <xf numFmtId="0" fontId="26" fillId="0" borderId="125" xfId="0" applyFont="1" applyFill="1" applyBorder="1" applyAlignment="1">
      <alignment horizontal="center" wrapText="1"/>
    </xf>
    <xf numFmtId="0" fontId="2" fillId="0" borderId="121" xfId="0" applyFont="1" applyFill="1" applyBorder="1" applyAlignment="1">
      <alignment horizontal="center" wrapText="1"/>
    </xf>
    <xf numFmtId="0" fontId="3" fillId="0" borderId="125" xfId="0" applyFont="1" applyFill="1" applyBorder="1" applyAlignment="1">
      <alignment horizontal="center" wrapText="1"/>
    </xf>
    <xf numFmtId="0" fontId="8" fillId="0" borderId="0" xfId="0" applyFont="1" applyBorder="1" applyAlignment="1">
      <alignment horizontal="center" vertical="top"/>
    </xf>
    <xf numFmtId="0" fontId="4" fillId="0" borderId="112" xfId="0" applyFont="1" applyFill="1" applyBorder="1" applyAlignment="1">
      <alignment horizontal="center" vertical="center" textRotation="90"/>
    </xf>
    <xf numFmtId="0" fontId="4" fillId="0" borderId="99" xfId="0" applyFont="1" applyBorder="1" applyAlignment="1">
      <alignment horizontal="center" vertical="center" textRotation="90"/>
    </xf>
    <xf numFmtId="0" fontId="4" fillId="0" borderId="8" xfId="0" applyFont="1" applyBorder="1" applyAlignment="1">
      <alignment horizontal="center" vertical="center" textRotation="90"/>
    </xf>
    <xf numFmtId="0" fontId="2" fillId="0" borderId="3" xfId="0" applyFont="1" applyBorder="1" applyAlignment="1" applyProtection="1">
      <alignment horizontal="center" textRotation="90" wrapText="1"/>
    </xf>
    <xf numFmtId="0" fontId="3" fillId="0" borderId="8" xfId="0" applyFont="1" applyBorder="1" applyAlignment="1" applyProtection="1">
      <alignment horizontal="center" textRotation="90" wrapText="1"/>
    </xf>
    <xf numFmtId="0" fontId="16" fillId="0" borderId="126" xfId="0" applyFont="1" applyBorder="1" applyAlignment="1">
      <alignment vertical="center"/>
    </xf>
    <xf numFmtId="0" fontId="0" fillId="0" borderId="126" xfId="0" applyBorder="1" applyAlignment="1">
      <alignment vertical="center"/>
    </xf>
    <xf numFmtId="0" fontId="0" fillId="0" borderId="126" xfId="0" applyBorder="1" applyAlignment="1"/>
    <xf numFmtId="0" fontId="4" fillId="0" borderId="99" xfId="0" applyFont="1" applyFill="1" applyBorder="1" applyAlignment="1">
      <alignment horizontal="center" vertical="center" textRotation="90"/>
    </xf>
    <xf numFmtId="0" fontId="4" fillId="0" borderId="105" xfId="0" applyFont="1" applyBorder="1" applyAlignment="1">
      <alignment horizontal="center" vertical="center" textRotation="90"/>
    </xf>
    <xf numFmtId="0" fontId="4" fillId="0" borderId="112" xfId="0" applyFont="1" applyFill="1" applyBorder="1" applyAlignment="1">
      <alignment horizontal="center" vertical="center" textRotation="90" wrapText="1"/>
    </xf>
    <xf numFmtId="0" fontId="16" fillId="0" borderId="9" xfId="0" applyFont="1" applyBorder="1" applyAlignment="1">
      <alignment vertical="center"/>
    </xf>
    <xf numFmtId="0" fontId="0" fillId="0" borderId="9" xfId="0" applyBorder="1" applyAlignment="1"/>
    <xf numFmtId="0" fontId="4" fillId="0" borderId="184" xfId="0" applyFont="1" applyBorder="1" applyAlignment="1">
      <alignment horizontal="center" vertical="center" textRotation="90" wrapText="1"/>
    </xf>
    <xf numFmtId="0" fontId="4" fillId="0" borderId="0" xfId="0" applyFont="1" applyBorder="1" applyAlignment="1">
      <alignment horizontal="center" vertical="center" textRotation="90" wrapText="1"/>
    </xf>
    <xf numFmtId="0" fontId="4" fillId="0" borderId="9" xfId="0" applyFont="1" applyBorder="1" applyAlignment="1">
      <alignment horizontal="center" vertical="center" textRotation="90" wrapText="1"/>
    </xf>
    <xf numFmtId="0" fontId="25" fillId="0" borderId="44" xfId="0" applyFont="1" applyFill="1" applyBorder="1" applyAlignment="1">
      <alignment horizontal="center" wrapText="1"/>
    </xf>
    <xf numFmtId="0" fontId="26" fillId="0" borderId="119" xfId="0" applyFont="1" applyFill="1" applyBorder="1" applyAlignment="1">
      <alignment horizontal="center" wrapText="1"/>
    </xf>
    <xf numFmtId="0" fontId="16" fillId="0" borderId="0" xfId="0" applyFont="1" applyFill="1" applyBorder="1" applyAlignment="1">
      <alignment vertical="center" wrapText="1"/>
    </xf>
    <xf numFmtId="0" fontId="92" fillId="0" borderId="0" xfId="0" applyFont="1" applyBorder="1" applyAlignment="1">
      <alignment horizontal="left" vertical="top" wrapText="1"/>
    </xf>
    <xf numFmtId="0" fontId="25" fillId="0" borderId="182" xfId="0" applyFont="1" applyFill="1" applyBorder="1" applyAlignment="1">
      <alignment horizontal="left" vertical="center" wrapText="1" indent="1"/>
    </xf>
    <xf numFmtId="0" fontId="0" fillId="0" borderId="184" xfId="0" applyBorder="1" applyAlignment="1">
      <alignment horizontal="left" vertical="center" wrapText="1" indent="1"/>
    </xf>
    <xf numFmtId="0" fontId="0" fillId="0" borderId="183" xfId="0" applyBorder="1" applyAlignment="1">
      <alignment horizontal="left" vertical="center" wrapText="1" indent="1"/>
    </xf>
    <xf numFmtId="0" fontId="0" fillId="0" borderId="6" xfId="0" applyBorder="1" applyAlignment="1">
      <alignment horizontal="left" vertical="center" wrapText="1" indent="1"/>
    </xf>
    <xf numFmtId="0" fontId="0" fillId="0" borderId="0" xfId="0" applyBorder="1" applyAlignment="1">
      <alignment horizontal="left" vertical="center" wrapText="1" indent="1"/>
    </xf>
    <xf numFmtId="0" fontId="0" fillId="0" borderId="7" xfId="0" applyBorder="1" applyAlignment="1">
      <alignment horizontal="left" vertical="center" wrapText="1" indent="1"/>
    </xf>
    <xf numFmtId="0" fontId="0" fillId="0" borderId="8" xfId="0" applyBorder="1" applyAlignment="1">
      <alignment horizontal="left" vertical="center" wrapText="1" indent="1"/>
    </xf>
    <xf numFmtId="0" fontId="0" fillId="0" borderId="9" xfId="0" applyBorder="1" applyAlignment="1">
      <alignment horizontal="left" vertical="center" wrapText="1" indent="1"/>
    </xf>
    <xf numFmtId="0" fontId="0" fillId="0" borderId="10" xfId="0" applyBorder="1" applyAlignment="1">
      <alignment horizontal="left" vertical="center" wrapText="1" indent="1"/>
    </xf>
    <xf numFmtId="0" fontId="28" fillId="0" borderId="182" xfId="0" applyFont="1" applyFill="1" applyBorder="1" applyAlignment="1">
      <alignment horizontal="left" vertical="center" wrapText="1" indent="1"/>
    </xf>
    <xf numFmtId="0" fontId="71" fillId="0" borderId="182" xfId="0" applyFont="1" applyBorder="1" applyAlignment="1">
      <alignment horizontal="center" vertical="center" wrapText="1"/>
    </xf>
    <xf numFmtId="0" fontId="71" fillId="0" borderId="184" xfId="0" applyFont="1" applyBorder="1" applyAlignment="1">
      <alignment horizontal="center" vertical="center" wrapText="1"/>
    </xf>
    <xf numFmtId="0" fontId="71" fillId="0" borderId="183" xfId="0" applyFont="1" applyBorder="1" applyAlignment="1">
      <alignment horizontal="center" vertical="center" wrapText="1"/>
    </xf>
    <xf numFmtId="0" fontId="71" fillId="0" borderId="6"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7" xfId="0" applyFont="1" applyBorder="1" applyAlignment="1">
      <alignment horizontal="center" vertical="center" wrapText="1"/>
    </xf>
    <xf numFmtId="0" fontId="71" fillId="0" borderId="8" xfId="0" applyFont="1" applyBorder="1" applyAlignment="1">
      <alignment horizontal="center" vertical="center" wrapText="1"/>
    </xf>
    <xf numFmtId="0" fontId="71" fillId="0" borderId="9" xfId="0" applyFont="1" applyBorder="1" applyAlignment="1">
      <alignment horizontal="center" vertical="center" wrapText="1"/>
    </xf>
    <xf numFmtId="0" fontId="71" fillId="0" borderId="10" xfId="0" applyFont="1" applyBorder="1" applyAlignment="1">
      <alignment horizontal="center" vertical="center" wrapText="1"/>
    </xf>
    <xf numFmtId="164" fontId="15" fillId="0" borderId="6" xfId="2" quotePrefix="1" applyNumberFormat="1" applyFont="1" applyFill="1" applyBorder="1" applyAlignment="1" applyProtection="1">
      <alignment horizontal="center"/>
    </xf>
    <xf numFmtId="164" fontId="15" fillId="0" borderId="7" xfId="2" quotePrefix="1" applyNumberFormat="1" applyFont="1" applyFill="1" applyBorder="1" applyAlignment="1" applyProtection="1">
      <alignment horizontal="center"/>
    </xf>
    <xf numFmtId="0" fontId="3" fillId="0" borderId="0" xfId="0" applyFont="1" applyFill="1" applyBorder="1" applyAlignment="1" applyProtection="1">
      <alignment horizontal="center"/>
    </xf>
    <xf numFmtId="0" fontId="3" fillId="0" borderId="0" xfId="0" applyFont="1" applyFill="1" applyBorder="1" applyAlignment="1" applyProtection="1">
      <alignment horizontal="center" vertical="center"/>
    </xf>
    <xf numFmtId="0" fontId="21" fillId="0" borderId="0" xfId="0" applyFont="1" applyFill="1" applyBorder="1" applyAlignment="1" applyProtection="1">
      <alignment horizontal="center"/>
    </xf>
    <xf numFmtId="0" fontId="16" fillId="0" borderId="0" xfId="0" applyFont="1" applyFill="1" applyBorder="1" applyAlignment="1" applyProtection="1">
      <alignment horizontal="left" vertical="center"/>
    </xf>
    <xf numFmtId="0" fontId="0" fillId="0" borderId="0" xfId="0" applyBorder="1" applyAlignment="1">
      <alignment vertical="center"/>
    </xf>
    <xf numFmtId="0" fontId="12" fillId="0" borderId="81" xfId="0" applyFont="1" applyFill="1" applyBorder="1" applyAlignment="1" applyProtection="1">
      <alignment horizontal="center" vertical="center"/>
    </xf>
    <xf numFmtId="0" fontId="12" fillId="0" borderId="138" xfId="0" applyFont="1" applyFill="1" applyBorder="1" applyAlignment="1" applyProtection="1">
      <alignment horizontal="center" vertical="center"/>
    </xf>
    <xf numFmtId="0" fontId="8" fillId="0" borderId="0" xfId="0" applyFont="1" applyFill="1" applyBorder="1" applyAlignment="1" applyProtection="1">
      <alignment horizontal="center"/>
    </xf>
    <xf numFmtId="0" fontId="12" fillId="0" borderId="139"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44" xfId="0" applyFont="1" applyBorder="1" applyAlignment="1">
      <alignment horizontal="center" vertical="center"/>
    </xf>
    <xf numFmtId="0" fontId="0" fillId="0" borderId="0" xfId="0" applyBorder="1" applyAlignment="1">
      <alignment horizontal="left" wrapText="1"/>
    </xf>
    <xf numFmtId="0" fontId="19" fillId="0" borderId="0" xfId="0" applyFont="1" applyFill="1" applyBorder="1" applyAlignment="1" applyProtection="1">
      <alignment horizontal="center"/>
    </xf>
    <xf numFmtId="0" fontId="13" fillId="0" borderId="14" xfId="0" quotePrefix="1" applyFont="1" applyFill="1" applyBorder="1" applyAlignment="1" applyProtection="1">
      <alignment horizontal="left" vertical="center" indent="1"/>
    </xf>
    <xf numFmtId="0" fontId="0" fillId="0" borderId="14" xfId="0" applyBorder="1" applyAlignment="1">
      <alignment horizontal="left" vertical="center" indent="1"/>
    </xf>
    <xf numFmtId="0" fontId="0" fillId="0" borderId="14" xfId="0" applyBorder="1" applyAlignment="1">
      <alignment vertical="center"/>
    </xf>
    <xf numFmtId="164" fontId="0" fillId="0" borderId="0" xfId="0" applyNumberFormat="1" applyFill="1" applyBorder="1" applyAlignment="1" applyProtection="1">
      <alignment wrapText="1"/>
    </xf>
    <xf numFmtId="0" fontId="0" fillId="0" borderId="0" xfId="0" applyBorder="1" applyAlignment="1">
      <alignment wrapText="1"/>
    </xf>
    <xf numFmtId="0" fontId="13" fillId="0" borderId="136" xfId="0" applyFont="1" applyFill="1" applyBorder="1" applyAlignment="1" applyProtection="1">
      <alignment horizontal="left" vertical="center" indent="1"/>
    </xf>
    <xf numFmtId="0" fontId="0" fillId="0" borderId="136" xfId="0" applyBorder="1" applyAlignment="1">
      <alignment horizontal="left" vertical="center" indent="1"/>
    </xf>
    <xf numFmtId="0" fontId="13" fillId="0" borderId="100" xfId="0" quotePrefix="1" applyFont="1" applyFill="1" applyBorder="1" applyAlignment="1" applyProtection="1">
      <alignment horizontal="left" vertical="center" indent="1"/>
    </xf>
    <xf numFmtId="0" fontId="0" fillId="0" borderId="100" xfId="0" applyBorder="1" applyAlignment="1">
      <alignment horizontal="left" vertical="center" indent="1"/>
    </xf>
    <xf numFmtId="0" fontId="0" fillId="0" borderId="137" xfId="0" applyBorder="1" applyAlignment="1">
      <alignment horizontal="left" vertical="center" indent="1"/>
    </xf>
    <xf numFmtId="0" fontId="0" fillId="0" borderId="78" xfId="0" applyFill="1" applyBorder="1" applyAlignment="1" applyProtection="1">
      <alignment horizontal="left" vertical="center"/>
    </xf>
    <xf numFmtId="0" fontId="0" fillId="0" borderId="78" xfId="0" applyBorder="1" applyAlignment="1">
      <alignment horizontal="left" vertical="center"/>
    </xf>
    <xf numFmtId="6" fontId="16" fillId="0" borderId="6" xfId="0" applyNumberFormat="1" applyFont="1" applyFill="1" applyBorder="1" applyAlignment="1" applyProtection="1">
      <alignment horizontal="center"/>
    </xf>
    <xf numFmtId="6" fontId="16" fillId="0" borderId="7" xfId="0" applyNumberFormat="1" applyFont="1" applyFill="1" applyBorder="1" applyAlignment="1" applyProtection="1">
      <alignment horizontal="center"/>
    </xf>
    <xf numFmtId="0" fontId="13" fillId="0" borderId="14" xfId="0" applyFont="1" applyFill="1" applyBorder="1" applyAlignment="1" applyProtection="1">
      <alignment horizontal="left" vertical="center" indent="1"/>
    </xf>
    <xf numFmtId="0" fontId="1" fillId="0" borderId="0" xfId="0" applyFont="1" applyFill="1" applyBorder="1" applyAlignment="1" applyProtection="1">
      <alignment horizontal="left" vertical="center" indent="1"/>
    </xf>
    <xf numFmtId="0" fontId="0" fillId="0" borderId="0" xfId="0" applyBorder="1" applyAlignment="1">
      <alignment horizontal="left" vertical="center" indent="1"/>
    </xf>
    <xf numFmtId="0" fontId="1" fillId="0" borderId="0" xfId="0" quotePrefix="1" applyFont="1" applyFill="1" applyBorder="1" applyAlignment="1" applyProtection="1">
      <alignment horizontal="left" vertical="center" indent="1"/>
    </xf>
    <xf numFmtId="0" fontId="3" fillId="0" borderId="0" xfId="0" quotePrefix="1" applyFont="1" applyFill="1" applyBorder="1" applyAlignment="1" applyProtection="1">
      <alignment horizontal="left" vertical="center" indent="2"/>
    </xf>
    <xf numFmtId="0" fontId="0" fillId="0" borderId="0" xfId="0" quotePrefix="1" applyFill="1" applyBorder="1" applyAlignment="1" applyProtection="1">
      <alignment horizontal="left" vertical="center" indent="2"/>
    </xf>
    <xf numFmtId="0" fontId="0" fillId="0" borderId="0" xfId="0" applyBorder="1" applyAlignment="1">
      <alignment horizontal="left" vertical="center" indent="2"/>
    </xf>
    <xf numFmtId="0" fontId="15" fillId="0" borderId="0" xfId="0" quotePrefix="1" applyFont="1" applyFill="1" applyBorder="1" applyAlignment="1" applyProtection="1">
      <alignment horizontal="left" vertical="center" indent="1"/>
    </xf>
    <xf numFmtId="0" fontId="3" fillId="0" borderId="0" xfId="0" applyFont="1" applyBorder="1" applyAlignment="1">
      <alignment horizontal="left" vertical="center" indent="1"/>
    </xf>
    <xf numFmtId="0" fontId="0" fillId="0" borderId="0" xfId="0" applyBorder="1" applyAlignment="1">
      <alignment horizontal="left" indent="1"/>
    </xf>
    <xf numFmtId="0" fontId="0" fillId="0" borderId="0" xfId="0" applyBorder="1" applyAlignment="1"/>
    <xf numFmtId="0" fontId="16" fillId="0" borderId="14" xfId="0" applyFont="1" applyFill="1" applyBorder="1" applyAlignment="1" applyProtection="1">
      <alignment vertical="center"/>
    </xf>
    <xf numFmtId="0" fontId="2" fillId="0" borderId="0" xfId="0" quotePrefix="1" applyFont="1" applyFill="1" applyBorder="1" applyAlignment="1" applyProtection="1">
      <alignment horizontal="left" vertical="center" indent="2"/>
    </xf>
    <xf numFmtId="0" fontId="4" fillId="0" borderId="0" xfId="0" quotePrefix="1" applyFont="1" applyFill="1" applyBorder="1" applyAlignment="1" applyProtection="1">
      <alignment horizontal="left" vertical="center" indent="1"/>
    </xf>
    <xf numFmtId="0" fontId="0" fillId="0" borderId="0" xfId="0" applyFill="1" applyBorder="1" applyAlignment="1" applyProtection="1">
      <alignment horizontal="left" vertical="center" indent="2"/>
    </xf>
    <xf numFmtId="0" fontId="16" fillId="0" borderId="0" xfId="0" applyFont="1" applyBorder="1" applyAlignment="1">
      <alignment horizontal="center" vertical="center" wrapText="1"/>
    </xf>
    <xf numFmtId="0" fontId="13" fillId="0" borderId="0" xfId="0" applyFont="1" applyBorder="1" applyAlignment="1">
      <alignment horizontal="center" vertical="center"/>
    </xf>
    <xf numFmtId="0" fontId="4" fillId="0" borderId="0" xfId="0" applyFont="1" applyBorder="1" applyAlignment="1">
      <alignment horizontal="center" vertical="center" wrapText="1"/>
    </xf>
    <xf numFmtId="0" fontId="8" fillId="0" borderId="0" xfId="0" applyFont="1" applyBorder="1" applyAlignment="1">
      <alignment horizontal="center" vertical="center" wrapText="1"/>
    </xf>
    <xf numFmtId="0" fontId="3" fillId="0" borderId="0" xfId="0" applyFont="1" applyBorder="1" applyAlignment="1">
      <alignment horizontal="center" vertical="center"/>
    </xf>
    <xf numFmtId="10" fontId="21" fillId="0" borderId="151" xfId="0" applyNumberFormat="1" applyFont="1" applyFill="1" applyBorder="1" applyAlignment="1" applyProtection="1">
      <alignment horizontal="center" vertical="center"/>
    </xf>
    <xf numFmtId="10" fontId="21" fillId="0" borderId="152" xfId="0" applyNumberFormat="1" applyFont="1" applyFill="1" applyBorder="1" applyAlignment="1" applyProtection="1">
      <alignment horizontal="center" vertical="center"/>
    </xf>
    <xf numFmtId="10" fontId="21" fillId="0" borderId="8" xfId="0" applyNumberFormat="1" applyFont="1" applyFill="1" applyBorder="1" applyAlignment="1" applyProtection="1">
      <alignment horizontal="center" vertical="center"/>
    </xf>
    <xf numFmtId="10" fontId="21" fillId="0" borderId="10" xfId="0" applyNumberFormat="1" applyFont="1" applyFill="1" applyBorder="1" applyAlignment="1" applyProtection="1">
      <alignment horizontal="center" vertical="center"/>
    </xf>
    <xf numFmtId="164" fontId="3" fillId="0" borderId="0" xfId="0" applyNumberFormat="1" applyFont="1" applyFill="1" applyBorder="1" applyAlignment="1" applyProtection="1">
      <alignment horizontal="center"/>
    </xf>
    <xf numFmtId="0" fontId="4" fillId="0" borderId="0" xfId="0" applyFont="1" applyFill="1" applyBorder="1" applyAlignment="1" applyProtection="1">
      <alignment horizontal="center"/>
    </xf>
    <xf numFmtId="10" fontId="21" fillId="0" borderId="151" xfId="4" applyNumberFormat="1" applyFont="1" applyFill="1" applyBorder="1" applyAlignment="1" applyProtection="1">
      <alignment horizontal="center" vertical="center" wrapText="1"/>
    </xf>
    <xf numFmtId="10" fontId="21" fillId="0" borderId="152" xfId="4" applyNumberFormat="1" applyFont="1" applyFill="1" applyBorder="1" applyAlignment="1" applyProtection="1">
      <alignment horizontal="center" vertical="center" wrapText="1"/>
    </xf>
    <xf numFmtId="10" fontId="21" fillId="0" borderId="8" xfId="4" applyNumberFormat="1" applyFont="1" applyFill="1" applyBorder="1" applyAlignment="1" applyProtection="1">
      <alignment horizontal="center" vertical="center" wrapText="1"/>
    </xf>
    <xf numFmtId="10" fontId="21" fillId="0" borderId="10" xfId="4" applyNumberFormat="1" applyFont="1" applyFill="1" applyBorder="1" applyAlignment="1" applyProtection="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vertical="center"/>
    </xf>
    <xf numFmtId="0" fontId="0" fillId="0" borderId="10" xfId="0" applyBorder="1" applyAlignment="1">
      <alignment vertical="center"/>
    </xf>
    <xf numFmtId="0" fontId="20" fillId="0" borderId="0" xfId="0" applyFont="1" applyFill="1" applyBorder="1" applyAlignment="1" applyProtection="1">
      <alignment horizontal="center"/>
    </xf>
    <xf numFmtId="164" fontId="15" fillId="0" borderId="6" xfId="2" applyNumberFormat="1" applyFont="1" applyFill="1" applyBorder="1" applyAlignment="1" applyProtection="1">
      <alignment horizontal="center" vertical="center" wrapText="1"/>
    </xf>
    <xf numFmtId="0" fontId="15" fillId="0" borderId="7" xfId="0" applyFont="1" applyBorder="1" applyAlignment="1">
      <alignment vertical="center" wrapText="1"/>
    </xf>
    <xf numFmtId="0" fontId="15" fillId="0" borderId="6" xfId="0" applyFont="1" applyBorder="1" applyAlignment="1">
      <alignment vertical="center" wrapText="1"/>
    </xf>
    <xf numFmtId="0" fontId="64" fillId="0" borderId="0" xfId="52" applyFont="1" applyBorder="1" applyAlignment="1" applyProtection="1">
      <alignment horizontal="right" vertical="center"/>
    </xf>
    <xf numFmtId="164" fontId="15" fillId="0" borderId="6" xfId="2" applyNumberFormat="1" applyFont="1" applyFill="1" applyBorder="1" applyAlignment="1" applyProtection="1">
      <alignment horizontal="center"/>
    </xf>
    <xf numFmtId="164" fontId="15" fillId="0" borderId="7" xfId="2" applyNumberFormat="1" applyFont="1" applyFill="1" applyBorder="1" applyAlignment="1" applyProtection="1">
      <alignment horizontal="center"/>
    </xf>
    <xf numFmtId="0" fontId="13" fillId="0" borderId="135" xfId="0" applyFont="1" applyFill="1" applyBorder="1" applyAlignment="1" applyProtection="1">
      <alignment horizontal="left" vertical="center" indent="1"/>
    </xf>
    <xf numFmtId="0" fontId="0" fillId="0" borderId="135" xfId="0" applyBorder="1" applyAlignment="1">
      <alignment horizontal="left" vertical="center" indent="1"/>
    </xf>
    <xf numFmtId="0" fontId="8" fillId="0" borderId="184" xfId="0" applyFont="1" applyBorder="1" applyAlignment="1">
      <alignment horizontal="center"/>
    </xf>
    <xf numFmtId="49" fontId="12" fillId="0" borderId="140" xfId="0" applyNumberFormat="1" applyFont="1" applyBorder="1" applyAlignment="1" applyProtection="1">
      <alignment horizontal="left" indent="1"/>
    </xf>
    <xf numFmtId="0" fontId="15" fillId="0" borderId="141" xfId="0" applyFont="1" applyBorder="1" applyAlignment="1" applyProtection="1">
      <alignment horizontal="left" indent="1"/>
    </xf>
    <xf numFmtId="0" fontId="15" fillId="0" borderId="142" xfId="0" applyFont="1" applyBorder="1" applyAlignment="1" applyProtection="1">
      <alignment horizontal="left" indent="1"/>
    </xf>
    <xf numFmtId="0" fontId="8" fillId="0" borderId="0" xfId="0" applyFont="1" applyBorder="1" applyAlignment="1">
      <alignment horizontal="center"/>
    </xf>
    <xf numFmtId="0" fontId="34" fillId="0" borderId="203" xfId="0" applyFont="1" applyFill="1" applyBorder="1" applyAlignment="1">
      <alignment horizontal="center" vertical="center"/>
    </xf>
    <xf numFmtId="0" fontId="34" fillId="0" borderId="203" xfId="0" applyFont="1" applyBorder="1" applyAlignment="1">
      <alignment horizontal="center" vertical="center" wrapText="1"/>
    </xf>
    <xf numFmtId="0" fontId="34" fillId="0" borderId="203" xfId="0" applyFont="1" applyBorder="1" applyAlignment="1">
      <alignment vertical="center"/>
    </xf>
    <xf numFmtId="0" fontId="34" fillId="0" borderId="110" xfId="7" applyFont="1" applyBorder="1" applyAlignment="1" applyProtection="1">
      <alignment horizontal="right"/>
    </xf>
    <xf numFmtId="0" fontId="34" fillId="0" borderId="150" xfId="7" applyFont="1" applyBorder="1" applyAlignment="1" applyProtection="1">
      <alignment horizontal="right"/>
    </xf>
    <xf numFmtId="0" fontId="34" fillId="0" borderId="111" xfId="7" applyFont="1" applyBorder="1" applyAlignment="1" applyProtection="1">
      <alignment horizontal="right"/>
    </xf>
    <xf numFmtId="0" fontId="34" fillId="0" borderId="88" xfId="7" applyFont="1" applyBorder="1" applyAlignment="1" applyProtection="1">
      <alignment horizontal="right"/>
    </xf>
    <xf numFmtId="0" fontId="34" fillId="0" borderId="204" xfId="7" applyFont="1" applyBorder="1" applyAlignment="1" applyProtection="1">
      <alignment horizontal="right"/>
    </xf>
    <xf numFmtId="0" fontId="21" fillId="0" borderId="184" xfId="7" applyNumberFormat="1" applyFont="1" applyBorder="1" applyProtection="1"/>
    <xf numFmtId="172" fontId="32" fillId="0" borderId="0" xfId="1" applyNumberFormat="1" applyFont="1" applyAlignment="1">
      <alignment horizontal="center"/>
    </xf>
    <xf numFmtId="38" fontId="2" fillId="0" borderId="177" xfId="17" applyFont="1" applyBorder="1" applyAlignment="1">
      <alignment horizontal="center" wrapText="1"/>
    </xf>
    <xf numFmtId="38" fontId="2" fillId="0" borderId="178" xfId="17" applyFont="1" applyBorder="1" applyAlignment="1">
      <alignment horizontal="center" wrapText="1"/>
    </xf>
    <xf numFmtId="38" fontId="2" fillId="0" borderId="179" xfId="17" applyFont="1" applyBorder="1" applyAlignment="1">
      <alignment horizontal="center" wrapText="1"/>
    </xf>
    <xf numFmtId="0" fontId="8" fillId="0" borderId="53" xfId="21" applyFont="1" applyBorder="1" applyAlignment="1">
      <alignment horizontal="center" wrapText="1"/>
    </xf>
    <xf numFmtId="172" fontId="32" fillId="0" borderId="184" xfId="1" applyNumberFormat="1" applyFont="1" applyBorder="1" applyAlignment="1">
      <alignment horizontal="left" wrapText="1"/>
    </xf>
    <xf numFmtId="10" fontId="34" fillId="0" borderId="163" xfId="4" applyNumberFormat="1" applyFont="1" applyBorder="1" applyProtection="1">
      <protection locked="0"/>
    </xf>
    <xf numFmtId="10" fontId="34" fillId="0" borderId="163" xfId="7" applyNumberFormat="1" applyFont="1" applyBorder="1" applyProtection="1">
      <protection locked="0"/>
    </xf>
  </cellXfs>
  <cellStyles count="57">
    <cellStyle name="Box" xfId="27"/>
    <cellStyle name="ColumnB" xfId="28"/>
    <cellStyle name="ColumnD" xfId="29"/>
    <cellStyle name="ColumnE" xfId="30"/>
    <cellStyle name="ColumnF" xfId="31"/>
    <cellStyle name="Comma" xfId="1" builtinId="3"/>
    <cellStyle name="Comma0" xfId="8"/>
    <cellStyle name="Currency" xfId="2" builtinId="4"/>
    <cellStyle name="Currency0" xfId="9"/>
    <cellStyle name="Date" xfId="10"/>
    <cellStyle name="Final" xfId="32"/>
    <cellStyle name="Fixed" xfId="11"/>
    <cellStyle name="Grey" xfId="33"/>
    <cellStyle name="Header 1" xfId="34"/>
    <cellStyle name="Header 2" xfId="35"/>
    <cellStyle name="Heading 1 2" xfId="26"/>
    <cellStyle name="Heading 2 2" xfId="21"/>
    <cellStyle name="Heading 3 2" xfId="23"/>
    <cellStyle name="HEADING1" xfId="12"/>
    <cellStyle name="HEADING2" xfId="13"/>
    <cellStyle name="Hyperlink" xfId="52" builtinId="8"/>
    <cellStyle name="Input [yellow]" xfId="36"/>
    <cellStyle name="input cells" xfId="37"/>
    <cellStyle name="Loss" xfId="38"/>
    <cellStyle name="Normal" xfId="0" builtinId="0"/>
    <cellStyle name="Normal - Style1" xfId="39"/>
    <cellStyle name="Normal 2" xfId="7"/>
    <cellStyle name="Normal 3" xfId="53"/>
    <cellStyle name="Normal 4" xfId="56"/>
    <cellStyle name="Normal_Book1" xfId="18"/>
    <cellStyle name="Normal_FUNDFLOW" xfId="17"/>
    <cellStyle name="Normal_PRELIM~1" xfId="24"/>
    <cellStyle name="Normal_Select City &amp; State" xfId="3"/>
    <cellStyle name="Normal_Sheet1" xfId="51"/>
    <cellStyle name="Page" xfId="40"/>
    <cellStyle name="Percent" xfId="4" builtinId="5"/>
    <cellStyle name="Percent [2]" xfId="41"/>
    <cellStyle name="Project" xfId="42"/>
    <cellStyle name="Project 2" xfId="54"/>
    <cellStyle name="PSChar" xfId="43"/>
    <cellStyle name="PSDec" xfId="44"/>
    <cellStyle name="PSHeading" xfId="45"/>
    <cellStyle name="Scenario" xfId="46"/>
    <cellStyle name="Style 1" xfId="5"/>
    <cellStyle name="Style 2" xfId="6"/>
    <cellStyle name="Subheader" xfId="47"/>
    <cellStyle name="Subtotal" xfId="19"/>
    <cellStyle name="Subtotal_FUNDFLOW" xfId="22"/>
    <cellStyle name="Times 10_cashflow" xfId="48"/>
    <cellStyle name="Top Line" xfId="49"/>
    <cellStyle name="Top Line 2" xfId="55"/>
    <cellStyle name="Top Line_FUNDFLOW" xfId="25"/>
    <cellStyle name="Total_FUNDFLOW" xfId="20"/>
    <cellStyle name="white" xfId="14"/>
    <cellStyle name="Win" xfId="50"/>
    <cellStyle name="Year" xfId="15"/>
    <cellStyle name="Yellow" xfId="16"/>
  </cellStyles>
  <dxfs count="18">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val="0"/>
        <i val="0"/>
        <condense val="0"/>
        <extend val="0"/>
        <color indexed="10"/>
      </font>
    </dxf>
    <dxf>
      <font>
        <condense val="0"/>
        <extend val="0"/>
        <color indexed="10"/>
      </font>
    </dxf>
    <dxf>
      <border>
        <bottom style="thick">
          <color rgb="FF0000FF"/>
        </bottom>
      </border>
    </dxf>
    <dxf>
      <border>
        <bottom style="medium">
          <color indexed="64"/>
        </bottom>
      </border>
    </dxf>
    <dxf>
      <border>
        <left style="thick">
          <color rgb="FF0000FF"/>
        </left>
        <top style="thick">
          <color rgb="FF0000FF"/>
        </top>
        <bottom style="thick">
          <color rgb="FF0000FF"/>
        </bottom>
        <horizontal style="thick">
          <color rgb="FF0000FF"/>
        </horizontal>
      </border>
    </dxf>
    <dxf>
      <border>
        <left style="thick">
          <color rgb="FF0000FF"/>
        </left>
        <top style="thick">
          <color rgb="FF0000FF"/>
        </top>
        <bottom style="thick">
          <color rgb="FF0000FF"/>
        </bottom>
        <horizontal style="thick">
          <color rgb="FF0000FF"/>
        </horizontal>
      </border>
    </dxf>
    <dxf>
      <border>
        <left style="thick">
          <color rgb="FF0000FF"/>
        </left>
        <right style="thick">
          <color rgb="FF0000FF"/>
        </right>
        <top style="thick">
          <color rgb="FF0000FF"/>
        </top>
        <bottom style="thick">
          <color rgb="FF0000FF"/>
        </bottom>
        <horizontal style="thick">
          <color rgb="FF0000FF"/>
        </horizontal>
      </border>
    </dxf>
    <dxf>
      <border>
        <left style="thick">
          <color rgb="FF0000FF"/>
        </left>
        <right style="thick">
          <color rgb="FF0000FF"/>
        </right>
        <top style="thick">
          <color rgb="FF0000FF"/>
        </top>
        <bottom style="thick">
          <color rgb="FF0000FF"/>
        </bottom>
        <horizontal style="thick">
          <color rgb="FF0000FF"/>
        </horizontal>
      </border>
    </dxf>
    <dxf>
      <border>
        <left style="thick">
          <color indexed="56"/>
        </left>
        <right style="thick">
          <color indexed="56"/>
        </right>
        <top style="thick">
          <color indexed="56"/>
        </top>
        <bottom style="thick">
          <color indexed="56"/>
        </bottom>
      </border>
    </dxf>
    <dxf>
      <border>
        <left style="thick">
          <color indexed="56"/>
        </left>
        <right style="thick">
          <color indexed="56"/>
        </right>
        <top style="thick">
          <color indexed="56"/>
        </top>
        <bottom style="thick">
          <color indexed="56"/>
        </bottom>
      </border>
    </dxf>
    <dxf>
      <numFmt numFmtId="167" formatCode="&quot;$&quot;#,##0.00"/>
    </dxf>
    <dxf>
      <border>
        <left style="medium">
          <color indexed="64"/>
        </left>
      </border>
    </dxf>
    <dxf>
      <border>
        <bottom style="medium">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13</xdr:col>
      <xdr:colOff>472440</xdr:colOff>
      <xdr:row>33</xdr:row>
      <xdr:rowOff>68580</xdr:rowOff>
    </xdr:from>
    <xdr:to>
      <xdr:col>14</xdr:col>
      <xdr:colOff>485775</xdr:colOff>
      <xdr:row>38</xdr:row>
      <xdr:rowOff>154305</xdr:rowOff>
    </xdr:to>
    <xdr:pic>
      <xdr:nvPicPr>
        <xdr:cNvPr id="2061" name="Picture 1" descr="PE01460_"/>
        <xdr:cNvPicPr>
          <a:picLocks noChangeAspect="1" noChangeArrowheads="1"/>
        </xdr:cNvPicPr>
      </xdr:nvPicPr>
      <xdr:blipFill>
        <a:blip xmlns:r="http://schemas.openxmlformats.org/officeDocument/2006/relationships" r:embed="rId1" cstate="print">
          <a:grayscl/>
        </a:blip>
        <a:srcRect/>
        <a:stretch>
          <a:fillRect/>
        </a:stretch>
      </xdr:blipFill>
      <xdr:spPr bwMode="auto">
        <a:xfrm>
          <a:off x="8682990" y="7136130"/>
          <a:ext cx="775335" cy="895350"/>
        </a:xfrm>
        <a:prstGeom prst="rect">
          <a:avLst/>
        </a:prstGeom>
        <a:noFill/>
        <a:ln w="9525">
          <a:noFill/>
          <a:miter lim="800000"/>
          <a:headEnd/>
          <a:tailEnd/>
        </a:ln>
      </xdr:spPr>
    </xdr:pic>
    <xdr:clientData/>
  </xdr:twoCellAnchor>
  <xdr:twoCellAnchor editAs="oneCell">
    <xdr:from>
      <xdr:col>7</xdr:col>
      <xdr:colOff>259080</xdr:colOff>
      <xdr:row>70</xdr:row>
      <xdr:rowOff>91440</xdr:rowOff>
    </xdr:from>
    <xdr:to>
      <xdr:col>7</xdr:col>
      <xdr:colOff>563880</xdr:colOff>
      <xdr:row>71</xdr:row>
      <xdr:rowOff>144780</xdr:rowOff>
    </xdr:to>
    <xdr:pic>
      <xdr:nvPicPr>
        <xdr:cNvPr id="2062" name="Picture 2" descr="pcs_popular_143"/>
        <xdr:cNvPicPr>
          <a:picLocks noChangeAspect="1" noChangeArrowheads="1"/>
        </xdr:cNvPicPr>
      </xdr:nvPicPr>
      <xdr:blipFill>
        <a:blip xmlns:r="http://schemas.openxmlformats.org/officeDocument/2006/relationships" r:embed="rId2" cstate="print"/>
        <a:srcRect/>
        <a:stretch>
          <a:fillRect/>
        </a:stretch>
      </xdr:blipFill>
      <xdr:spPr bwMode="auto">
        <a:xfrm>
          <a:off x="3672840" y="10035540"/>
          <a:ext cx="304800" cy="22098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205740</xdr:colOff>
      <xdr:row>10</xdr:row>
      <xdr:rowOff>30480</xdr:rowOff>
    </xdr:from>
    <xdr:to>
      <xdr:col>3</xdr:col>
      <xdr:colOff>38100</xdr:colOff>
      <xdr:row>13</xdr:row>
      <xdr:rowOff>160019</xdr:rowOff>
    </xdr:to>
    <xdr:pic>
      <xdr:nvPicPr>
        <xdr:cNvPr id="4103" name="Picture 1" descr="PE01460_"/>
        <xdr:cNvPicPr>
          <a:picLocks noChangeAspect="1" noChangeArrowheads="1"/>
        </xdr:cNvPicPr>
      </xdr:nvPicPr>
      <xdr:blipFill>
        <a:blip xmlns:r="http://schemas.openxmlformats.org/officeDocument/2006/relationships" r:embed="rId1" cstate="print">
          <a:grayscl/>
        </a:blip>
        <a:srcRect/>
        <a:stretch>
          <a:fillRect/>
        </a:stretch>
      </xdr:blipFill>
      <xdr:spPr bwMode="auto">
        <a:xfrm>
          <a:off x="556260" y="1546860"/>
          <a:ext cx="609600" cy="876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43</xdr:row>
      <xdr:rowOff>0</xdr:rowOff>
    </xdr:from>
    <xdr:to>
      <xdr:col>8</xdr:col>
      <xdr:colOff>0</xdr:colOff>
      <xdr:row>44</xdr:row>
      <xdr:rowOff>0</xdr:rowOff>
    </xdr:to>
    <xdr:sp macro="" textlink="">
      <xdr:nvSpPr>
        <xdr:cNvPr id="5163" name="Rectangle 3"/>
        <xdr:cNvSpPr>
          <a:spLocks noChangeArrowheads="1"/>
        </xdr:cNvSpPr>
      </xdr:nvSpPr>
      <xdr:spPr bwMode="auto">
        <a:xfrm>
          <a:off x="6568440" y="7399020"/>
          <a:ext cx="1143000" cy="198120"/>
        </a:xfrm>
        <a:prstGeom prst="rect">
          <a:avLst/>
        </a:prstGeom>
        <a:noFill/>
        <a:ln w="9525">
          <a:solidFill>
            <a:srgbClr val="000000"/>
          </a:solidFill>
          <a:miter lim="800000"/>
          <a:headEnd/>
          <a:tailEnd/>
        </a:ln>
      </xdr:spPr>
    </xdr:sp>
    <xdr:clientData/>
  </xdr:twoCellAnchor>
  <xdr:twoCellAnchor editAs="oneCell">
    <xdr:from>
      <xdr:col>9</xdr:col>
      <xdr:colOff>861060</xdr:colOff>
      <xdr:row>64</xdr:row>
      <xdr:rowOff>76200</xdr:rowOff>
    </xdr:from>
    <xdr:to>
      <xdr:col>10</xdr:col>
      <xdr:colOff>30480</xdr:colOff>
      <xdr:row>65</xdr:row>
      <xdr:rowOff>144780</xdr:rowOff>
    </xdr:to>
    <xdr:pic>
      <xdr:nvPicPr>
        <xdr:cNvPr id="5168" name="Picture 8" descr="pcs_popular_143"/>
        <xdr:cNvPicPr>
          <a:picLocks noChangeAspect="1" noChangeArrowheads="1"/>
        </xdr:cNvPicPr>
      </xdr:nvPicPr>
      <xdr:blipFill>
        <a:blip xmlns:r="http://schemas.openxmlformats.org/officeDocument/2006/relationships" r:embed="rId1" cstate="print"/>
        <a:srcRect/>
        <a:stretch>
          <a:fillRect/>
        </a:stretch>
      </xdr:blipFill>
      <xdr:spPr bwMode="auto">
        <a:xfrm>
          <a:off x="9715500" y="10995660"/>
          <a:ext cx="312420" cy="236220"/>
        </a:xfrm>
        <a:prstGeom prst="rect">
          <a:avLst/>
        </a:prstGeom>
        <a:noFill/>
        <a:ln w="9525">
          <a:noFill/>
          <a:miter lim="800000"/>
          <a:headEnd/>
          <a:tailEnd/>
        </a:ln>
      </xdr:spPr>
    </xdr:pic>
    <xdr:clientData/>
  </xdr:twoCellAnchor>
  <xdr:twoCellAnchor editAs="oneCell">
    <xdr:from>
      <xdr:col>2</xdr:col>
      <xdr:colOff>45720</xdr:colOff>
      <xdr:row>9</xdr:row>
      <xdr:rowOff>15240</xdr:rowOff>
    </xdr:from>
    <xdr:to>
      <xdr:col>2</xdr:col>
      <xdr:colOff>685800</xdr:colOff>
      <xdr:row>11</xdr:row>
      <xdr:rowOff>0</xdr:rowOff>
    </xdr:to>
    <xdr:pic>
      <xdr:nvPicPr>
        <xdr:cNvPr id="5169" name="Picture 382" descr="PE01460_"/>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396240" y="1379220"/>
          <a:ext cx="640080" cy="92964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ctive_Projects\Albany%20Housing\draft%20projections%20ezra%208-27-08%20lower%20section%208%20higher%20FM.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GMACCM%20Atl%20Folder\1.%20Project%20Files\B.%20Under%20Engagement\Riverside%20Phase%20I%20-%20Schrage\GMACCM%20Atl%20Folder\1%20Project%20Files\B.%20Analysis\Curtis%20Park%20II\1.%20General\a.%20Preliminary%20Loan%20Analysis\060501%20Curtis%20Park%20II%20Prelim%20Loan%20Analysi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bny2006\d&amp;b\Active_Projects\Atlanta\Mixed%20Finance\Adamsville%20Green%20Senio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bny2006\d&amp;b\Documents\Grady%20I\AAP%20I%20(7-31-08)%20AA%20units%20@%2050%25AM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dmin_nt8rc\users\Active_Projects\Philadelphia%20III\2005%20HOPE%20VI\TDC%20HCC%20limits%20sheet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dmin_nt8rc\users\Active_Projects\PHA-Millcreek\F-1%20millcreek%20by%20phase%20revised%2003150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bny2006\d&amp;b\IProperties\PROJECT_OPERATIONS\Atlanta_Harris%20Homes\Harris%20Homes%20Program\02_Draws,%20Budgets%20&amp;%20Financial%20Info\2.3_Project%20Budgets%20and%20Proformas\Development%20Proformas\West%20End%2099-2000\West%20End%205-19-00dp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ny2006\d&amp;b\DOCUME~1\morrist\LOCALS~1\Temp\2001%20financial%20forms%20camblu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H10846\AppData\Local\Microsoft\Windows\Temporary%20Internet%20Files\Content.Outlook\17F3NIA1\windows\TEMP\Kimb112999d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bny2006\d&amp;b\WINDOWS\Temporary%20Internet%20Files\Content.IE5\335PUELY\2001%20Series%20C,%20Sept%202001\East%20148th%20Stree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bny2006\d&amp;b\Active_Projects\NYCHA%20PP%20consulting\PPlaza%20Towers%20HDC%20format%20-4-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Ashley%20College%20Town\Chiles\DevBudget%20Phase%20III%209%25%20De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sm-svr1-int\home$\Documents%20and%20Settings\nathanm\Local%20Settings\Temporary%20Internet%20Files\OLK8\My%20Documents\Focus%20Group\Summit%20Ridge%20(8-3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bny2006\d&amp;b\WINDOWS\Temporary%20Internet%20Files\Content.IE5\335PUELY\PLP--Round%20III\670stan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bnyserver\d&amp;b\Active_Projects\Atlanta\NOFA\AtlantaHarrisHom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Assumptions"/>
      <sheetName val="Rent Worksheet"/>
      <sheetName val="Sources and Uses"/>
      <sheetName val="Flow of Funds"/>
      <sheetName val="Tax Credit Analysis"/>
      <sheetName val="PROFORMA"/>
      <sheetName val="D+B Permanent Loan Analysis"/>
      <sheetName val="unit count EGI"/>
      <sheetName val="Scenarios"/>
      <sheetName val="Chart1"/>
      <sheetName val="DHCR ex 9b"/>
      <sheetName val="DHCR ex9a"/>
      <sheetName val="Const costs"/>
      <sheetName val="15YOP"/>
      <sheetName val="Operating Budget"/>
      <sheetName val="ExF construction"/>
      <sheetName val="ExF perm"/>
      <sheetName val="TDC Instructions (2)"/>
      <sheetName val="Select City &amp; State (2)"/>
      <sheetName val="Unit Mix (2)"/>
      <sheetName val="TDC &amp; HCC Limit calculation (2)"/>
      <sheetName val="AMORTA"/>
      <sheetName val="D+B Proforma"/>
      <sheetName val="Developer Proforma"/>
      <sheetName val="Dev. Permanent Loan Analysis A"/>
      <sheetName val="HUD Sources &amp; Uses"/>
      <sheetName val="Exhibit 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refreshError="1"/>
      <sheetData sheetId="16"/>
      <sheetData sheetId="17" refreshError="1"/>
      <sheetData sheetId="18" refreshError="1"/>
      <sheetData sheetId="19" refreshError="1"/>
      <sheetData sheetId="20" refreshError="1"/>
      <sheetData sheetId="21"/>
      <sheetData sheetId="22"/>
      <sheetData sheetId="23" refreshError="1"/>
      <sheetData sheetId="24" refreshError="1"/>
      <sheetData sheetId="25"/>
      <sheetData sheetId="2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Summary"/>
      <sheetName val="221d4Prelim"/>
      <sheetName val="Third Parties"/>
      <sheetName val="InOpDf Resv"/>
    </sheetNames>
    <sheetDataSet>
      <sheetData sheetId="0"/>
      <sheetData sheetId="1"/>
      <sheetData sheetId="2" refreshError="1">
        <row r="34">
          <cell r="I34">
            <v>9917400</v>
          </cell>
        </row>
      </sheetData>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Rent Worksheet"/>
      <sheetName val="S&amp;U"/>
      <sheetName val="Tax Credit"/>
      <sheetName val="Operating Budg."/>
      <sheetName val="Proforma"/>
      <sheetName val="Loan Underwriting"/>
      <sheetName val="Dev Fee Pay-in"/>
    </sheetNames>
    <sheetDataSet>
      <sheetData sheetId="0">
        <row r="12">
          <cell r="I12">
            <v>90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urces"/>
      <sheetName val="Gen Info &amp; Assumptions"/>
      <sheetName val="Other Assumptions"/>
      <sheetName val="ExF-Permanent PH III"/>
      <sheetName val="Syndication"/>
      <sheetName val="Development Budget"/>
      <sheetName val="Rent"/>
      <sheetName val="Operating Budget"/>
      <sheetName val="Lease Up Schedule"/>
      <sheetName val="Tax Credit Calculation"/>
      <sheetName val="Cash Flow"/>
      <sheetName val="Amortization (1)"/>
      <sheetName val="Residual Analysis"/>
      <sheetName val="Max Rent"/>
      <sheetName val="DCA Limits"/>
      <sheetName val="HUD TDC &amp; HCC"/>
      <sheetName val="Income or Loss"/>
      <sheetName val="Partners' Capital"/>
      <sheetName val="ILP - IRR "/>
      <sheetName val="AHA IRR"/>
      <sheetName val="GP Returns"/>
      <sheetName val="Min_Gain Cal"/>
      <sheetName val="Depr &amp; Funded Exp"/>
      <sheetName val="Reserves"/>
      <sheetName val="Construction Interest (1)"/>
      <sheetName val="Construction Interest (2)"/>
      <sheetName val="Construction Interest (3)"/>
      <sheetName val="Equity Bridge Loan"/>
      <sheetName val="Amortization (2)"/>
      <sheetName val="Amortization (3)"/>
      <sheetName val="Flow of Funds"/>
      <sheetName val="Monthly Draw"/>
      <sheetName val="Flow - 1st Mortgage"/>
      <sheetName val="Flow - HOPE VI @ AFR "/>
      <sheetName val="AHA Capital Contribution"/>
      <sheetName val="Flow - Equity"/>
      <sheetName val="221(d)4 PLA"/>
      <sheetName val="221(d)4 PLA S&amp;U"/>
      <sheetName val="Dev Fee Pymts"/>
      <sheetName val="IRR"/>
      <sheetName val="RE Tax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 City &amp; State"/>
      <sheetName val="TDC Limit Calculation"/>
      <sheetName val="Maximum Grant Calculation"/>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exhibit f"/>
      <sheetName val="PHA Phases Budget Mill Creek"/>
      <sheetName val="Phase I"/>
      <sheetName val="phase 2 constr"/>
      <sheetName val="phase 2 perm"/>
      <sheetName val="phase 3 (aka3a) const"/>
      <sheetName val="phase 3 (aka 3a) perm"/>
      <sheetName val="Unit Mix (3a)"/>
      <sheetName val="TDC &amp; HCC Limit calc 3 (aka 3a)"/>
      <sheetName val="Phase 4 (3b) constr"/>
      <sheetName val="phase 4 (3b) perm"/>
      <sheetName val="Unit Mix 4 (3b)"/>
      <sheetName val="TDC &amp; HCC Limit calc 4 (3b)"/>
      <sheetName val="phase 5 (aka 4a)"/>
      <sheetName val="phase 6 (aka 4b) constr"/>
      <sheetName val="phase 6 (aka 4b) perm"/>
      <sheetName val="phase 6B constr"/>
      <sheetName val="phase 6B perm"/>
      <sheetName val="phase 7a (aka 5a)"/>
      <sheetName val="phase 7b (aka 5a)"/>
      <sheetName val="phase 10 (aka 5b)"/>
      <sheetName val="phase 8 (aka 6)"/>
      <sheetName val="phase 9 (aka 7)"/>
      <sheetName val="phase 11 (aka 8)"/>
      <sheetName val="phase 12 (aka 9) constr"/>
      <sheetName val="phase 12 (aka 9) perm"/>
      <sheetName val="overall f"/>
      <sheetName val="HOPE VI Budget Part I"/>
      <sheetName val="TDC Instructions"/>
      <sheetName val="Select City &amp; State"/>
      <sheetName val="Unit Mix"/>
      <sheetName val="TDC &amp; HCC Limit calculations"/>
    </sheetNames>
    <sheetDataSet>
      <sheetData sheetId="0" refreshError="1">
        <row r="1">
          <cell r="G1">
            <v>380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ng"/>
      <sheetName val="Discount Rate on AFR"/>
      <sheetName val="Taxable Income"/>
      <sheetName val="AFR Note"/>
      <sheetName val="Permanent S&amp;U"/>
      <sheetName val="Const Period S&amp;U"/>
      <sheetName val="Draw 1"/>
      <sheetName val="Draw 2"/>
      <sheetName val="Draw 3"/>
      <sheetName val="Draw 4"/>
      <sheetName val="Draw 5"/>
      <sheetName val="Draw 6"/>
      <sheetName val="Draw 7"/>
      <sheetName val="Draw 8"/>
      <sheetName val="Draw 9"/>
      <sheetName val="Draw 10"/>
      <sheetName val="Draw 11"/>
      <sheetName val="Draw 12"/>
      <sheetName val="Draw 13"/>
      <sheetName val="Draw 14"/>
      <sheetName val="Draw 15"/>
      <sheetName val="Draw 16"/>
      <sheetName val="Draw 17"/>
      <sheetName val="Draw 18"/>
      <sheetName val="Deferred Fees Rec"/>
      <sheetName val="AMI calc"/>
      <sheetName val="MF125 Op Exp"/>
      <sheetName val="Rental Analysis"/>
    </sheetNames>
    <sheetDataSet>
      <sheetData sheetId="0" refreshError="1">
        <row r="8">
          <cell r="F8">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PE6Budgt"/>
      <sheetName val="HUD Budget Supporting Pages"/>
      <sheetName val="Unit Summary"/>
      <sheetName val="Application Data Sources&amp;Uses"/>
      <sheetName val="Total Sources and Uses"/>
      <sheetName val="Total Resources"/>
      <sheetName val="unit mix"/>
      <sheetName val="Att 23"/>
      <sheetName val="GrantLimits Part1"/>
      <sheetName val="GrantLimits Part2"/>
      <sheetName val="Leveraged Resource List"/>
      <sheetName val="Capitol Homes Financing Summary"/>
      <sheetName val="Assumptions"/>
      <sheetName val="Hard Costs"/>
      <sheetName val="DevCost"/>
      <sheetName val="Rental Worksheet"/>
      <sheetName val="South of Memorial PH"/>
      <sheetName val="South of Memorial Tax Credit"/>
      <sheetName val="South of Memorial Market"/>
      <sheetName val="North of Memorial PH"/>
      <sheetName val="North of Memorial Tax Credit"/>
      <sheetName val="North of Memorial Market"/>
      <sheetName val="SF HomeownerNewConst."/>
      <sheetName val="MLK Village"/>
      <sheetName val="Public Housing Rental S&amp;U"/>
      <sheetName val="Tax Credit Rental S&amp;U"/>
      <sheetName val="Market Rate S&amp;U"/>
      <sheetName val="Off-Site Homeownership S&amp;U"/>
      <sheetName val="Mgmt. and Comm. Facil. S&amp;U"/>
      <sheetName val="Retail S&amp;U"/>
      <sheetName val="Section202"/>
      <sheetName val="OperCostWksht"/>
      <sheetName val="ReservedRentalTwo"/>
      <sheetName val="Resvd. For-Sale One"/>
      <sheetName val="Reservd For-Sale Two"/>
      <sheetName val="TDC-HCC Calculation"/>
      <sheetName val="GrantLimit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ng"/>
      <sheetName val="Sheet1"/>
      <sheetName val="AFR Note"/>
      <sheetName val="Summary S&amp;U"/>
      <sheetName val="MF125 Op Exp"/>
    </sheetNames>
    <sheetDataSet>
      <sheetData sheetId="0" refreshError="1">
        <row r="142">
          <cell r="B142">
            <v>211649.57802305993</v>
          </cell>
        </row>
        <row r="147">
          <cell r="B147">
            <v>3411400</v>
          </cell>
        </row>
        <row r="177">
          <cell r="B177">
            <v>6500</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 Distrib."/>
      <sheetName val="Sources and Use"/>
      <sheetName val="M and O"/>
      <sheetName val="Mort"/>
      <sheetName val="Devel. Bud"/>
      <sheetName val="Int Calc (LT1st)"/>
      <sheetName val="Tax Credi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s and Use"/>
      <sheetName val="Devel. Bud"/>
      <sheetName val="Cons Int, LOC, Bonds"/>
      <sheetName val="Summary of Draw Schedule"/>
      <sheetName val="Detailed Draw Schedule"/>
      <sheetName val="Income Tiering"/>
      <sheetName val="Units &amp; Income"/>
      <sheetName val="M and O"/>
      <sheetName val="Mort"/>
      <sheetName val="Tax Credits"/>
      <sheetName val="Bond Costs Basis Schedule"/>
      <sheetName val="Cash Flow S8 &amp; ACC"/>
      <sheetName val="Cash Flow S8 rents"/>
      <sheetName val="Cash Flow ACC Units"/>
      <sheetName val="Cash Flow Max LIHTC rents"/>
    </sheetNames>
    <sheetDataSet>
      <sheetData sheetId="0"/>
      <sheetData sheetId="1"/>
      <sheetData sheetId="2"/>
      <sheetData sheetId="3"/>
      <sheetData sheetId="4"/>
      <sheetData sheetId="5"/>
      <sheetData sheetId="6"/>
      <sheetData sheetId="7"/>
      <sheetData sheetId="8" refreshError="1">
        <row r="22">
          <cell r="J22">
            <v>2297527.419051697</v>
          </cell>
        </row>
      </sheetData>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s"/>
      <sheetName val="LoanCalc"/>
      <sheetName val="OpExp"/>
      <sheetName val="Revenue"/>
      <sheetName val="DevBudg"/>
      <sheetName val="Lease-up"/>
      <sheetName val="Amort"/>
      <sheetName val="Draw"/>
      <sheetName val="Projections"/>
      <sheetName val="First Draw"/>
    </sheetNames>
    <sheetDataSet>
      <sheetData sheetId="0" refreshError="1">
        <row r="7">
          <cell r="G7">
            <v>5.6500000000000002E-2</v>
          </cell>
        </row>
      </sheetData>
      <sheetData sheetId="1"/>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efreshError="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efreshError="1"/>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s"/>
      <sheetName val="Income"/>
      <sheetName val="Loan Info."/>
    </sheetNames>
    <sheetDataSet>
      <sheetData sheetId="0"/>
      <sheetData sheetId="1" refreshError="1">
        <row r="24">
          <cell r="D24">
            <v>27716.694769230769</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ources and Uses"/>
      <sheetName val="Total Resources"/>
      <sheetName val="Rental Worksheet"/>
      <sheetName val="DevCost"/>
      <sheetName val="PH New Const. - Rental"/>
      <sheetName val="TC New Const. - Rental"/>
      <sheetName val="MR New Constr. - Rental"/>
      <sheetName val="SF HomeownerNewConst."/>
      <sheetName val="TDC-HCC Calculation"/>
      <sheetName val="Assumptions"/>
      <sheetName val="Phase I Resources"/>
      <sheetName val="Phase II Resources"/>
      <sheetName val="Phase III Resources"/>
      <sheetName val="Phase IV Resources"/>
      <sheetName val="ReservedRentalOne"/>
      <sheetName val="ReservedRentalTwo"/>
      <sheetName val="Resvd. For-Sale One"/>
      <sheetName val="Reservd For-Sale Two"/>
      <sheetName val="Total Sources&amp;Uses"/>
      <sheetName val="HOPE6Budgt"/>
      <sheetName val="On-Site Rehab S&amp;U"/>
      <sheetName val="On-Site New Const. S&amp;U"/>
      <sheetName val="Off-Site Mulitfamily S&amp;U"/>
      <sheetName val="Single-family New Const. S&amp;U"/>
      <sheetName val="GrantLimits"/>
      <sheetName val="Section202"/>
      <sheetName val="OperCostWksht"/>
      <sheetName val="Sources and Uses"/>
      <sheetName val="Summary Sources and Uses"/>
      <sheetName val="10YR Phasing"/>
      <sheetName val="Hard Costs"/>
      <sheetName val="Resources"/>
      <sheetName val="BGRV PH LIHTC Rentals"/>
      <sheetName val="BG RV SeniorPH-Rentals"/>
      <sheetName val="BG RV LIHTCRentals"/>
      <sheetName val="GV"/>
      <sheetName val="YT"/>
      <sheetName val="TG"/>
      <sheetName val="LeasePurchase"/>
      <sheetName val="Aff Single Family"/>
      <sheetName val="Single Family"/>
      <sheetName val="HOPEVI Budget Supporting Pages"/>
      <sheetName val="PH On-site"/>
      <sheetName val="Senior PH - Onsite"/>
      <sheetName val="NonPH LIHTC"/>
      <sheetName val="Lease Purchase "/>
      <sheetName val="Single Family Affordable"/>
      <sheetName val="Single Family MR"/>
      <sheetName val="Comm.Facilites"/>
      <sheetName val="(reserved4)"/>
      <sheetName val="(Reserved -FS)"/>
      <sheetName val="(Reserved - FS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5">
          <cell r="B15">
            <v>130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awrence Gnessin" refreshedDate="42201.682901157408" createdVersion="3" refreshedVersion="4" recordCount="1608">
  <cacheSource type="worksheet">
    <worksheetSource ref="A1:U1609" sheet="qryRPTCostBOTHIndexes_Crosstab"/>
  </cacheSource>
  <cacheFields count="21">
    <cacheField name="Region Order" numFmtId="1">
      <sharedItems containsSemiMixedTypes="0" containsString="0" containsNumber="1" containsInteger="1" minValue="1" maxValue="10"/>
    </cacheField>
    <cacheField name="RegionLabel" numFmtId="0">
      <sharedItems/>
    </cacheField>
    <cacheField name="StateName" numFmtId="0">
      <sharedItems containsBlank="1" count="54">
        <s v="CONNECTICUT"/>
        <s v="MAINE"/>
        <s v="MASSACHUSETTS"/>
        <s v="NEW HAMPSHIRE"/>
        <s v="RHODE ISLAND"/>
        <s v="VERMONT"/>
        <s v="NEW JERSEY"/>
        <s v="NEW YORK"/>
        <s v="PUERTO RICO"/>
        <s v="VIRGIN ISLANDS"/>
        <s v="DELAWARE"/>
        <s v="DISTRICT OF COLUMBIA"/>
        <s v="MARYLAND"/>
        <s v="PENNSYLVANIA"/>
        <s v="VIRGINIA"/>
        <s v="WEST VIRGINIA"/>
        <s v="ALABAMA"/>
        <s v="FLORIDA"/>
        <s v="GEORGIA"/>
        <s v="KENTUCKY"/>
        <s v="MISSISSIPPI"/>
        <s v="NORTH CAROLINA"/>
        <s v="SOUTH CAROLINA"/>
        <s v="TENNESSEE"/>
        <s v="ILLINOIS"/>
        <s v="INDIANA"/>
        <s v="MICHIGAN"/>
        <s v="MINNESOTA"/>
        <s v="OHIO"/>
        <s v="WISCONSIN"/>
        <s v="ARKANSAS"/>
        <s v="LOUISIANA"/>
        <s v="NEW MEXICO"/>
        <s v="OKLAHOMA"/>
        <s v="TEXAS"/>
        <s v="IOWA"/>
        <s v="KANSAS"/>
        <s v="MISSOURI"/>
        <s v="NEBRASKA"/>
        <s v="COLORADO"/>
        <s v="MONTANA"/>
        <s v="NORTH DAKOTA"/>
        <s v="SOUTH DAKOTA"/>
        <s v="UTAH"/>
        <s v="WYOMING"/>
        <s v="ARIZONA"/>
        <s v="CALIFORNIA"/>
        <s v="HAWAII"/>
        <s v="NEVADA"/>
        <s v="ALASKA"/>
        <s v="IDAHO"/>
        <s v="OREGON"/>
        <s v="WASHINGTON"/>
        <m u="1"/>
      </sharedItems>
    </cacheField>
    <cacheField name="StateAbbrev" numFmtId="0">
      <sharedItems/>
    </cacheField>
    <cacheField name="City" numFmtId="0">
      <sharedItems containsBlank="1" count="385">
        <s v="BRIDGEPORT"/>
        <s v="HARTFORD"/>
        <s v="NEW HAVEN"/>
        <s v="NEW LONDON"/>
        <s v="NEW MILFORD"/>
        <s v="NORWICH"/>
        <s v="RIDGEFIELD"/>
        <s v="WINDHAM"/>
        <s v="AUGUSTA"/>
        <s v="BANGOR"/>
        <s v="BRUNSWICK"/>
        <s v="LEWISTON"/>
        <s v="PORTLAND"/>
        <s v="WATERVILLE"/>
        <s v="BOSTON"/>
        <s v="FALL RIVER"/>
        <s v="WORCESTER"/>
        <s v="CONCORD"/>
        <s v="DOVER"/>
        <s v="KEENE"/>
        <s v="MANCHESTER"/>
        <s v="NASHUA"/>
        <s v="PORTSMOUTH"/>
        <s v="PROVIDENCE"/>
        <s v="BENNINGTON"/>
        <s v="BRATTLEBORO"/>
        <s v="BURLINGTON"/>
        <s v="MONTPELIER"/>
        <s v="RUTLAND"/>
        <s v="ASBURY PARK"/>
        <s v="ATLANTIC CITY"/>
        <s v="CAMDEN"/>
        <s v="FREEHOLD"/>
        <s v="GLOUCESTER"/>
        <s v="NEWARK"/>
        <s v="NORTH BERGEN"/>
        <s v="TRENTON"/>
        <s v="VINELAND"/>
        <s v="ALBANY"/>
        <s v="BINGHAMTON"/>
        <s v="BUFFALO"/>
        <s v="ELMIRA"/>
        <s v="JAMESTOWN"/>
        <s v="NASSAU COUNTY"/>
        <s v="NEW YORK CITY (INNER)"/>
        <s v="NEW YORK CITY (METRO)"/>
        <s v="ORANGE COUNTY"/>
        <s v="PLATTSBURGH"/>
        <s v="POUGHKEEPSIE"/>
        <s v="ROCHESTER"/>
        <s v="ROCKLAND COUNTY"/>
        <s v="SUFFOLK COUNTY"/>
        <s v="SYRACUSE"/>
        <s v="WESTCHESTER COUNTY"/>
        <s v="ARECIBO"/>
        <s v="MAYAGUEZ"/>
        <s v="PONCE"/>
        <s v="SAN JUAN"/>
        <s v="ST. CROIX"/>
        <s v="ST. THOMAS"/>
        <s v="WILMINGTON"/>
        <s v="WASHINGTON, D.C."/>
        <s v="BALTIMORE"/>
        <s v="BALTIMORE CITY"/>
        <s v="HAGERSTOWN"/>
        <s v="SALISBURY"/>
        <s v="WALDORF"/>
        <s v="ALLENTOWN"/>
        <s v="ALTOONA"/>
        <s v="BELLEFONTE"/>
        <s v="ERIE"/>
        <s v="HARRISBURG"/>
        <s v="JOHNSTOWN"/>
        <s v="LANCASTER"/>
        <s v="PHILADELPHIA"/>
        <s v="PITTSBURGH"/>
        <s v="READING"/>
        <s v="SCRANTON"/>
        <s v="WELLSBORO"/>
        <s v="YORK"/>
        <s v="CHARLOTTESVILLE"/>
        <s v="HARRISONBURG"/>
        <s v="NEWPORT NEWS"/>
        <s v="NORFOLK"/>
        <s v="NORTHERN VA"/>
        <s v="NORTON"/>
        <s v="RICHMOND"/>
        <s v="BLUEFIELD"/>
        <s v="CHARLESTON"/>
        <s v="FAIRMONT"/>
        <s v="HUNTINGTON"/>
        <s v="MARTINSBURG"/>
        <s v="PARKERSBURG"/>
        <s v="POINT PLEASANT"/>
        <s v="WHEELING"/>
        <s v="BIRMINGHAM"/>
        <s v="DOTHAN"/>
        <s v="FLORENCE"/>
        <s v="HUNTSVILLE"/>
        <s v="MOBILE"/>
        <s v="MONTGOMERY"/>
        <s v="TUSCALOOSA"/>
        <s v="JACKSONVILLE"/>
        <s v="KEY WEST"/>
        <s v="MIAMI"/>
        <s v="ORLANDO"/>
        <s v="PENSACOLA"/>
        <s v="TAMPA"/>
        <s v="ATLANTA"/>
        <s v="COLUMBUS"/>
        <s v="MACON"/>
        <s v="ROME"/>
        <s v="SAVANNAH"/>
        <s v="VALDOSTA"/>
        <s v="ASHLAND"/>
        <s v="COVINGTON"/>
        <s v="LOUISVILLE"/>
        <s v="MIDDLESBORO"/>
        <s v="OWENSBORO"/>
        <s v="PADUCAH"/>
        <s v="CORINTH"/>
        <s v="GREENVILLE"/>
        <s v="GREENWOOD"/>
        <s v="GULFPORT"/>
        <s v="HATTIESBURG"/>
        <s v="JACKSON"/>
        <s v="SOUTHAVEN"/>
        <s v="ASHEVILLE"/>
        <s v="CHARLOTTE"/>
        <s v="DURHAM"/>
        <s v="ELIZABETH CITY"/>
        <s v="FAYETTEVILLE"/>
        <s v="GREENSBORO"/>
        <s v="RALEIGH"/>
        <s v="WINSTON-SALEM"/>
        <s v="AIKEN"/>
        <s v="ANDERSON"/>
        <s v="BEAUFORT"/>
        <s v="COLUMBIA"/>
        <s v="MYRTLE BEACH"/>
        <s v="NORTH AUGUSTA"/>
        <s v="ORANGEBURG"/>
        <s v="ROCK HILL"/>
        <s v="SPARTANBURG"/>
        <s v="CHATTANOOGA"/>
        <s v="CLARKSVILLE"/>
        <s v="JOHNSON CITY"/>
        <s v="KINGSPORT"/>
        <s v="KNOXVILLE"/>
        <s v="MEMPHIS"/>
        <s v="NASHVILLE"/>
        <s v="OAK RIDGE"/>
        <s v="BELLEVILLE"/>
        <s v="CHICAGO"/>
        <s v="EAST ST. LOUIS"/>
        <s v="MOLINE"/>
        <s v="SPRINGFIELD"/>
        <s v="BLOOMINGTON"/>
        <s v="EVANSVILLE"/>
        <s v="FORT WAYNE"/>
        <s v="GARY"/>
        <s v="HAMMOND"/>
        <s v="INDIANAPOLIS"/>
        <s v="LAFAYETTE"/>
        <s v="SOUTH BEND"/>
        <s v="TERRE HAUTE"/>
        <s v="ANN ARBOR"/>
        <s v="BATTLE CREEK"/>
        <s v="BENTON HARBOR"/>
        <s v="DETROIT"/>
        <s v="FLINT"/>
        <s v="GRAND RAPIDS"/>
        <s v="LANSING"/>
        <s v="MARQUETTE"/>
        <s v="MT. PLEASANT"/>
        <s v="MUSKEGAN"/>
        <s v="SAGINAW"/>
        <s v="TRAVERSE CITY"/>
        <s v="YPSILANTI"/>
        <s v="DULUTH"/>
        <s v="MANKATO"/>
        <s v="MINNEAPOLIS"/>
        <s v="ST. CLOUD"/>
        <s v="WORTHINGTON"/>
        <s v="AKRON"/>
        <s v="CINCINNATI"/>
        <s v="CLEVELAND"/>
        <s v="DAYTON"/>
        <s v="FINDLAY"/>
        <s v="LORAIN"/>
        <s v="MANSFIELD"/>
        <s v="TOLEDO"/>
        <s v="YOUNGSTOWN"/>
        <s v="EAU CLAIRE"/>
        <s v="GREEN BAY"/>
        <s v="MADISON"/>
        <s v="MILWAUKEE"/>
        <s v="REEDSVILLE"/>
        <s v="SUPERIOR"/>
        <s v="WAUSAU"/>
        <s v="FAYETTSVILLE"/>
        <s v="FORT SMITH"/>
        <s v="JONESBORO"/>
        <s v="LITTLE ROCK"/>
        <s v="TEXARKANA"/>
        <s v="ALEXANDRIA"/>
        <s v="BATON ROUGE"/>
        <s v="HOUMA"/>
        <s v="LAKE CHARLES"/>
        <s v="MARSHALL"/>
        <s v="MONROE"/>
        <s v="NEW ORLEANS"/>
        <s v="SHREVEPORT"/>
        <s v="ALBUQUERQUE"/>
        <s v="CLOVIS"/>
        <s v="SANTA FE"/>
        <s v="SILVER CITY"/>
        <s v="TAOS"/>
        <s v="ADA"/>
        <s v="ARDMORE"/>
        <s v="BARTLESVILLE"/>
        <s v="ENID"/>
        <s v="GUYMON"/>
        <s v="LAWTON"/>
        <s v="MCALESTER"/>
        <s v="MUSKOGEE"/>
        <s v="OKLAHOMA CITY"/>
        <s v="SHAWNEE"/>
        <s v="STILLWATER"/>
        <s v="TULSA"/>
        <s v="WOODWARD"/>
        <s v="ABILENE"/>
        <s v="AMARILLO"/>
        <s v="AUSTIN"/>
        <s v="BEAUMONT"/>
        <s v="BRYAN"/>
        <s v="CORPUS CHRISTI"/>
        <s v="DEL RIO"/>
        <s v="EAGLE PASS"/>
        <s v="EL CAMPO"/>
        <s v="EL PASO"/>
        <s v="FORT WORTH"/>
        <s v="HARLINGEN"/>
        <s v="HOUSTON"/>
        <s v="JUNCTION"/>
        <s v="LAREDO"/>
        <s v="LUBBOCK"/>
        <s v="LUFKIN"/>
        <s v="MIDLAND"/>
        <s v="ODESSA"/>
        <s v="SAN ANGELO"/>
        <s v="SAN ANTONIO"/>
        <s v="SHERMAN"/>
        <s v="TEXAS CITY"/>
        <s v="TYLER"/>
        <s v="VICTORIA"/>
        <s v="WACO"/>
        <s v="WICHITA FALLS"/>
        <s v="BETTENDORF"/>
        <s v="CEDAR RAPIDS"/>
        <s v="COUNCIL BLUFFS"/>
        <s v="DAVENPORT"/>
        <s v="DES MOINES"/>
        <s v="DUBUQUE"/>
        <s v="MASON CITY"/>
        <s v="SIOUX CITY"/>
        <s v="WATERLOO"/>
        <s v="GARDEN CITY"/>
        <s v="KANSAS CITY"/>
        <s v="PITTSBURG"/>
        <s v="SALINA"/>
        <s v="TOPEKA"/>
        <s v="WICHITA"/>
        <s v="CAPE GIRARDEAU"/>
        <s v="JOPLIN"/>
        <s v="KIRKSVILLE"/>
        <s v="ROLLA"/>
        <s v="SEDALIA"/>
        <s v="ST. JOSEPH"/>
        <s v="ST. LOUIS"/>
        <s v="GRAND ISLAND"/>
        <s v="LINCOLN"/>
        <s v="MACY"/>
        <s v="NORTH PLATTE"/>
        <s v="OMAHA"/>
        <s v="SCOTTSBLUFF"/>
        <s v="ASPEN"/>
        <s v="DENVER"/>
        <s v="GRAND JUNCTION"/>
        <s v="BILLINGS"/>
        <s v="GREAT FALLS"/>
        <s v="HELENA"/>
        <s v="MISSOULA"/>
        <s v="BISMARCK"/>
        <s v="DICKINSON"/>
        <s v="FARGO"/>
        <s v="PIERRE"/>
        <s v="RAPID CITY"/>
        <s v="SIOUX FALLS"/>
        <s v="CEDAR CITY"/>
        <s v="SALT LAKE CITY"/>
        <s v="VERNAL"/>
        <s v="CASPER"/>
        <s v="CHEYENNE"/>
        <s v="CODY"/>
        <s v="CASA GRANDE"/>
        <s v="FLAGSTAFF"/>
        <s v="KINGMAN"/>
        <s v="PHOENIX"/>
        <s v="SIERRA VISTA"/>
        <s v="TUCSON"/>
        <s v="YUMA"/>
        <s v="ARROWHEAD"/>
        <s v="BAKERSFIELD"/>
        <s v="BARSTOW"/>
        <s v="BIG BEAR"/>
        <s v="DESERT CENTER"/>
        <s v="EL CAJON"/>
        <s v="EUREKA"/>
        <s v="FRESNO"/>
        <s v="INYOKERN"/>
        <s v="LOS ANGELES"/>
        <s v="MODESTO"/>
        <s v="MOJAVE"/>
        <s v="NEEDLES"/>
        <s v="OAKLAND"/>
        <s v="OJAI"/>
        <s v="OXNARD"/>
        <s v="PASO ROBLES"/>
        <s v="PIRU"/>
        <s v="PLACERVILLE"/>
        <s v="REDDING"/>
        <s v="RIDGECREST"/>
        <s v="SACRAMENTO"/>
        <s v="SAN BERNADINO"/>
        <s v="SAN DIEGO"/>
        <s v="SAN FRANCISCO"/>
        <s v="SAN JOSE"/>
        <s v="SANTA ANA"/>
        <s v="SANTA BARBARA"/>
        <s v="SANTA CRUZ"/>
        <s v="SANTA MARIA"/>
        <s v="SANTA ROSA"/>
        <s v="SOUTH LAKE TAHOE"/>
        <s v="TEHACHAPI"/>
        <s v="VENTURA"/>
        <s v="VICTORVILLE"/>
        <s v="YREKA"/>
        <s v="GUAM"/>
        <s v="HILO"/>
        <s v="HONOLULU"/>
        <s v="KAUAI"/>
        <s v="KONO"/>
        <s v="MAUI"/>
        <s v="LAS VEGAS"/>
        <s v="RENO"/>
        <s v="ANCHORAGE"/>
        <s v="FAIRBANKS"/>
        <s v="JUNEAU"/>
        <s v="KENAI"/>
        <s v="KETCHIKAN"/>
        <s v="SITKA"/>
        <s v="BOISE"/>
        <s v="COEUR D'ALENE"/>
        <s v="IDAHO FALLS"/>
        <s v="POCATELLO"/>
        <s v="BEND"/>
        <s v="COOS BAY"/>
        <s v="EUGENE"/>
        <s v="ABERDEEN"/>
        <s v="BELLINGHAM"/>
        <s v="CHENEY"/>
        <s v="KENNEWICK"/>
        <s v="LONGVIEW"/>
        <s v="OLYMPIA"/>
        <s v="PORT ANGELES"/>
        <s v="PULLMAN"/>
        <s v="SEATTLE"/>
        <s v="SPOKANE"/>
        <m u="1"/>
        <s v="ASPEN-VAIL" u="1"/>
        <s v="MUSKEGON" u="1"/>
        <s v="OAKLAND-MARIN" u="1"/>
        <s v="YAKIMA" u="1"/>
        <s v="FORT WORTH-DALLAS" u="1"/>
      </sharedItems>
    </cacheField>
    <cacheField name="Sort Order" numFmtId="0">
      <sharedItems containsSemiMixedTypes="0" containsString="0" containsNumber="1" containsInteger="1" minValue="1" maxValue="4"/>
    </cacheField>
    <cacheField name="Type" numFmtId="0">
      <sharedItems containsBlank="1" count="5">
        <s v="Detached/Semi-Detached"/>
        <s v="Row House"/>
        <s v="Walkup"/>
        <s v="Elevator"/>
        <m u="1"/>
      </sharedItems>
    </cacheField>
    <cacheField name="0 Bedrooms, HCC" numFmtId="4">
      <sharedItems containsSemiMixedTypes="0" containsString="0" containsNumber="1" containsInteger="1" minValue="51321" maxValue="126017"/>
    </cacheField>
    <cacheField name="0 Bedrooms, TDC" numFmtId="4">
      <sharedItems containsSemiMixedTypes="0" containsString="0" containsNumber="1" containsInteger="1" minValue="89812" maxValue="220529"/>
    </cacheField>
    <cacheField name="1 Bedrooms, HCC" numFmtId="4">
      <sharedItems containsSemiMixedTypes="0" containsString="0" containsNumber="1" containsInteger="1" minValue="70828" maxValue="166841"/>
    </cacheField>
    <cacheField name="1 Bedrooms, TDC" numFmtId="4">
      <sharedItems containsSemiMixedTypes="0" containsString="0" containsNumber="1" containsInteger="1" minValue="123948" maxValue="291972"/>
    </cacheField>
    <cacheField name="2 Bedrooms, HCC" numFmtId="4">
      <sharedItems containsSemiMixedTypes="0" containsString="0" containsNumber="1" containsInteger="1" minValue="89746" maxValue="206337"/>
    </cacheField>
    <cacheField name="2 Bedrooms, TDC" numFmtId="4">
      <sharedItems containsSemiMixedTypes="0" containsString="0" containsNumber="1" containsInteger="1" minValue="157056" maxValue="352096"/>
    </cacheField>
    <cacheField name="3 Bedrooms, HCC" numFmtId="4">
      <sharedItems containsSemiMixedTypes="0" containsString="0" containsNumber="1" containsInteger="1" minValue="117031" maxValue="275116"/>
    </cacheField>
    <cacheField name="3 Bedrooms, TDC" numFmtId="4">
      <sharedItems containsSemiMixedTypes="0" containsString="0" containsNumber="1" containsInteger="1" minValue="204805" maxValue="441919"/>
    </cacheField>
    <cacheField name="4 Bedrooms, HCC" numFmtId="4">
      <sharedItems containsSemiMixedTypes="0" containsString="0" containsNumber="1" containsInteger="1" minValue="143080" maxValue="343895"/>
    </cacheField>
    <cacheField name="4 Bedrooms, TDC" numFmtId="4">
      <sharedItems containsSemiMixedTypes="0" containsString="0" containsNumber="1" containsInteger="1" minValue="250390" maxValue="552398"/>
    </cacheField>
    <cacheField name="5 Bedrooms, HCC" numFmtId="4">
      <sharedItems containsSemiMixedTypes="0" containsString="0" containsNumber="1" containsInteger="1" minValue="157775" maxValue="389748"/>
    </cacheField>
    <cacheField name="5 Bedrooms, TDC" numFmtId="4">
      <sharedItems containsSemiMixedTypes="0" containsString="0" containsNumber="1" containsInteger="1" minValue="276106" maxValue="626052"/>
    </cacheField>
    <cacheField name="6 Bedrooms, HCC" numFmtId="4">
      <sharedItems containsSemiMixedTypes="0" containsString="0" containsNumber="1" containsInteger="1" minValue="171556" maxValue="435601"/>
    </cacheField>
    <cacheField name="6 Bedrooms, TDC" numFmtId="4">
      <sharedItems containsSemiMixedTypes="0" containsString="0" containsNumber="1" containsInteger="1" minValue="300223" maxValue="69970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08">
  <r>
    <n v="1"/>
    <s v="Region I - Northeast"/>
    <x v="0"/>
    <s v="CT"/>
    <x v="0"/>
    <n v="1"/>
    <x v="0"/>
    <n v="99571"/>
    <n v="174250"/>
    <n v="131216"/>
    <n v="229628"/>
    <n v="157265"/>
    <n v="275214"/>
    <n v="189444"/>
    <n v="331527"/>
    <n v="223397"/>
    <n v="390945"/>
    <n v="244225"/>
    <n v="427393"/>
    <n v="262823"/>
    <n v="459940"/>
  </r>
  <r>
    <n v="1"/>
    <s v="Region I - Northeast"/>
    <x v="0"/>
    <s v="CT"/>
    <x v="0"/>
    <n v="2"/>
    <x v="1"/>
    <n v="94564"/>
    <n v="165488"/>
    <n v="124949"/>
    <n v="218661"/>
    <n v="150168"/>
    <n v="262795"/>
    <n v="181898"/>
    <n v="318321"/>
    <n v="216544"/>
    <n v="378951"/>
    <n v="238849"/>
    <n v="417985"/>
    <n v="259796"/>
    <n v="454643"/>
  </r>
  <r>
    <n v="1"/>
    <s v="Region I - Northeast"/>
    <x v="0"/>
    <s v="CT"/>
    <x v="0"/>
    <n v="3"/>
    <x v="2"/>
    <n v="77165"/>
    <n v="135039"/>
    <n v="106542"/>
    <n v="186448"/>
    <n v="135061"/>
    <n v="236357"/>
    <n v="176247"/>
    <n v="308432"/>
    <n v="219681"/>
    <n v="384441"/>
    <n v="247233"/>
    <n v="432658"/>
    <n v="274382"/>
    <n v="480169"/>
  </r>
  <r>
    <n v="1"/>
    <s v="Region I - Northeast"/>
    <x v="0"/>
    <s v="CT"/>
    <x v="0"/>
    <n v="4"/>
    <x v="3"/>
    <n v="89532"/>
    <n v="143251"/>
    <n v="125345"/>
    <n v="200552"/>
    <n v="161158"/>
    <n v="257852"/>
    <n v="214877"/>
    <n v="343803"/>
    <n v="268596"/>
    <n v="429754"/>
    <n v="304409"/>
    <n v="487054"/>
    <n v="340222"/>
    <n v="544355"/>
  </r>
  <r>
    <n v="1"/>
    <s v="Region I - Northeast"/>
    <x v="0"/>
    <s v="CT"/>
    <x v="1"/>
    <n v="1"/>
    <x v="0"/>
    <n v="98631"/>
    <n v="172605"/>
    <n v="130012"/>
    <n v="227522"/>
    <n v="155879"/>
    <n v="272788"/>
    <n v="187870"/>
    <n v="328772"/>
    <n v="221561"/>
    <n v="387732"/>
    <n v="242222"/>
    <n v="423889"/>
    <n v="260674"/>
    <n v="456180"/>
  </r>
  <r>
    <n v="1"/>
    <s v="Region I - Northeast"/>
    <x v="0"/>
    <s v="CT"/>
    <x v="1"/>
    <n v="2"/>
    <x v="1"/>
    <n v="93624"/>
    <n v="163842"/>
    <n v="123746"/>
    <n v="216555"/>
    <n v="148782"/>
    <n v="260368"/>
    <n v="180324"/>
    <n v="315567"/>
    <n v="214708"/>
    <n v="375738"/>
    <n v="236846"/>
    <n v="414480"/>
    <n v="257648"/>
    <n v="450883"/>
  </r>
  <r>
    <n v="1"/>
    <s v="Region I - Northeast"/>
    <x v="0"/>
    <s v="CT"/>
    <x v="1"/>
    <n v="3"/>
    <x v="2"/>
    <n v="76324"/>
    <n v="133566"/>
    <n v="105363"/>
    <n v="184386"/>
    <n v="133546"/>
    <n v="233705"/>
    <n v="174226"/>
    <n v="304896"/>
    <n v="217155"/>
    <n v="380022"/>
    <n v="244371"/>
    <n v="427650"/>
    <n v="271183"/>
    <n v="474571"/>
  </r>
  <r>
    <n v="1"/>
    <s v="Region I - Northeast"/>
    <x v="0"/>
    <s v="CT"/>
    <x v="1"/>
    <n v="4"/>
    <x v="3"/>
    <n v="88747"/>
    <n v="141995"/>
    <n v="124245"/>
    <n v="198793"/>
    <n v="159744"/>
    <n v="255590"/>
    <n v="212992"/>
    <n v="340787"/>
    <n v="266240"/>
    <n v="425984"/>
    <n v="301739"/>
    <n v="482782"/>
    <n v="337237"/>
    <n v="539580"/>
  </r>
  <r>
    <n v="1"/>
    <s v="Region I - Northeast"/>
    <x v="0"/>
    <s v="CT"/>
    <x v="2"/>
    <n v="1"/>
    <x v="0"/>
    <n v="95999"/>
    <n v="167998"/>
    <n v="126396"/>
    <n v="221192"/>
    <n v="151308"/>
    <n v="264790"/>
    <n v="181959"/>
    <n v="318428"/>
    <n v="214507"/>
    <n v="375387"/>
    <n v="234491"/>
    <n v="410359"/>
    <n v="252327"/>
    <n v="441572"/>
  </r>
  <r>
    <n v="1"/>
    <s v="Region I - Northeast"/>
    <x v="0"/>
    <s v="CT"/>
    <x v="2"/>
    <n v="2"/>
    <x v="1"/>
    <n v="91323"/>
    <n v="159815"/>
    <n v="120543"/>
    <n v="210950"/>
    <n v="144681"/>
    <n v="253191"/>
    <n v="174912"/>
    <n v="306095"/>
    <n v="208107"/>
    <n v="364187"/>
    <n v="229470"/>
    <n v="401573"/>
    <n v="249500"/>
    <n v="436625"/>
  </r>
  <r>
    <n v="1"/>
    <s v="Region I - Northeast"/>
    <x v="0"/>
    <s v="CT"/>
    <x v="2"/>
    <n v="3"/>
    <x v="2"/>
    <n v="74759"/>
    <n v="130829"/>
    <n v="103272"/>
    <n v="180725"/>
    <n v="130984"/>
    <n v="229221"/>
    <n v="171064"/>
    <n v="299361"/>
    <n v="213243"/>
    <n v="373176"/>
    <n v="240053"/>
    <n v="420092"/>
    <n v="266485"/>
    <n v="466348"/>
  </r>
  <r>
    <n v="1"/>
    <s v="Region I - Northeast"/>
    <x v="0"/>
    <s v="CT"/>
    <x v="2"/>
    <n v="4"/>
    <x v="3"/>
    <n v="86128"/>
    <n v="137804"/>
    <n v="120579"/>
    <n v="192926"/>
    <n v="155030"/>
    <n v="248048"/>
    <n v="206706"/>
    <n v="330730"/>
    <n v="258383"/>
    <n v="413413"/>
    <n v="292834"/>
    <n v="468535"/>
    <n v="327285"/>
    <n v="523656"/>
  </r>
  <r>
    <n v="1"/>
    <s v="Region I - Northeast"/>
    <x v="0"/>
    <s v="CT"/>
    <x v="3"/>
    <n v="1"/>
    <x v="0"/>
    <n v="96775"/>
    <n v="169355"/>
    <n v="127450"/>
    <n v="223038"/>
    <n v="152624"/>
    <n v="267092"/>
    <n v="183633"/>
    <n v="321358"/>
    <n v="216500"/>
    <n v="378875"/>
    <n v="236674"/>
    <n v="414180"/>
    <n v="254682"/>
    <n v="445694"/>
  </r>
  <r>
    <n v="1"/>
    <s v="Region I - Northeast"/>
    <x v="0"/>
    <s v="CT"/>
    <x v="3"/>
    <n v="2"/>
    <x v="1"/>
    <n v="92016"/>
    <n v="161028"/>
    <n v="121494"/>
    <n v="212615"/>
    <n v="145879"/>
    <n v="255289"/>
    <n v="176461"/>
    <n v="308808"/>
    <n v="209986"/>
    <n v="367476"/>
    <n v="231564"/>
    <n v="405238"/>
    <n v="251806"/>
    <n v="440660"/>
  </r>
  <r>
    <n v="1"/>
    <s v="Region I - Northeast"/>
    <x v="0"/>
    <s v="CT"/>
    <x v="3"/>
    <n v="3"/>
    <x v="2"/>
    <n v="75256"/>
    <n v="131697"/>
    <n v="103942"/>
    <n v="181898"/>
    <n v="131814"/>
    <n v="230674"/>
    <n v="172107"/>
    <n v="301187"/>
    <n v="214537"/>
    <n v="375440"/>
    <n v="241490"/>
    <n v="422608"/>
    <n v="268059"/>
    <n v="469104"/>
  </r>
  <r>
    <n v="1"/>
    <s v="Region I - Northeast"/>
    <x v="0"/>
    <s v="CT"/>
    <x v="3"/>
    <n v="4"/>
    <x v="3"/>
    <n v="86881"/>
    <n v="139009"/>
    <n v="121633"/>
    <n v="194613"/>
    <n v="156385"/>
    <n v="250216"/>
    <n v="208513"/>
    <n v="333622"/>
    <n v="260642"/>
    <n v="417027"/>
    <n v="295394"/>
    <n v="472631"/>
    <n v="330146"/>
    <n v="528234"/>
  </r>
  <r>
    <n v="1"/>
    <s v="Region I - Northeast"/>
    <x v="0"/>
    <s v="CT"/>
    <x v="4"/>
    <n v="1"/>
    <x v="0"/>
    <n v="95223"/>
    <n v="166641"/>
    <n v="125341"/>
    <n v="219347"/>
    <n v="149992"/>
    <n v="262487"/>
    <n v="180284"/>
    <n v="315498"/>
    <n v="212514"/>
    <n v="371899"/>
    <n v="232308"/>
    <n v="406539"/>
    <n v="249971"/>
    <n v="437450"/>
  </r>
  <r>
    <n v="1"/>
    <s v="Region I - Northeast"/>
    <x v="0"/>
    <s v="CT"/>
    <x v="4"/>
    <n v="2"/>
    <x v="1"/>
    <n v="90630"/>
    <n v="158603"/>
    <n v="119592"/>
    <n v="209286"/>
    <n v="143482"/>
    <n v="251093"/>
    <n v="173362"/>
    <n v="303383"/>
    <n v="206227"/>
    <n v="360897"/>
    <n v="227376"/>
    <n v="397908"/>
    <n v="247195"/>
    <n v="432591"/>
  </r>
  <r>
    <n v="1"/>
    <s v="Region I - Northeast"/>
    <x v="0"/>
    <s v="CT"/>
    <x v="4"/>
    <n v="3"/>
    <x v="2"/>
    <n v="74263"/>
    <n v="129960"/>
    <n v="102601"/>
    <n v="179552"/>
    <n v="130154"/>
    <n v="227769"/>
    <n v="170020"/>
    <n v="297536"/>
    <n v="211950"/>
    <n v="370912"/>
    <n v="238615"/>
    <n v="417577"/>
    <n v="264910"/>
    <n v="463593"/>
  </r>
  <r>
    <n v="1"/>
    <s v="Region I - Northeast"/>
    <x v="0"/>
    <s v="CT"/>
    <x v="4"/>
    <n v="4"/>
    <x v="3"/>
    <n v="85375"/>
    <n v="136600"/>
    <n v="119525"/>
    <n v="191240"/>
    <n v="153675"/>
    <n v="245879"/>
    <n v="204899"/>
    <n v="327839"/>
    <n v="256124"/>
    <n v="409799"/>
    <n v="290274"/>
    <n v="464439"/>
    <n v="324424"/>
    <n v="519079"/>
  </r>
  <r>
    <n v="1"/>
    <s v="Region I - Northeast"/>
    <x v="0"/>
    <s v="CT"/>
    <x v="5"/>
    <n v="1"/>
    <x v="0"/>
    <n v="96387"/>
    <n v="168677"/>
    <n v="126923"/>
    <n v="222115"/>
    <n v="151966"/>
    <n v="265941"/>
    <n v="182796"/>
    <n v="319893"/>
    <n v="215503"/>
    <n v="377131"/>
    <n v="235583"/>
    <n v="412269"/>
    <n v="253504"/>
    <n v="443633"/>
  </r>
  <r>
    <n v="1"/>
    <s v="Region I - Northeast"/>
    <x v="0"/>
    <s v="CT"/>
    <x v="5"/>
    <n v="2"/>
    <x v="1"/>
    <n v="91669"/>
    <n v="160421"/>
    <n v="121019"/>
    <n v="211783"/>
    <n v="145280"/>
    <n v="254240"/>
    <n v="175687"/>
    <n v="307451"/>
    <n v="209046"/>
    <n v="365831"/>
    <n v="230517"/>
    <n v="403405"/>
    <n v="250653"/>
    <n v="438643"/>
  </r>
  <r>
    <n v="1"/>
    <s v="Region I - Northeast"/>
    <x v="0"/>
    <s v="CT"/>
    <x v="5"/>
    <n v="3"/>
    <x v="2"/>
    <n v="75007"/>
    <n v="131263"/>
    <n v="103607"/>
    <n v="181312"/>
    <n v="131399"/>
    <n v="229948"/>
    <n v="171585"/>
    <n v="300274"/>
    <n v="213890"/>
    <n v="374308"/>
    <n v="240771"/>
    <n v="421350"/>
    <n v="267272"/>
    <n v="467726"/>
  </r>
  <r>
    <n v="1"/>
    <s v="Region I - Northeast"/>
    <x v="0"/>
    <s v="CT"/>
    <x v="5"/>
    <n v="4"/>
    <x v="3"/>
    <n v="86504"/>
    <n v="138407"/>
    <n v="121106"/>
    <n v="193769"/>
    <n v="155707"/>
    <n v="249132"/>
    <n v="207610"/>
    <n v="332176"/>
    <n v="259512"/>
    <n v="415220"/>
    <n v="294114"/>
    <n v="470583"/>
    <n v="328716"/>
    <n v="525945"/>
  </r>
  <r>
    <n v="1"/>
    <s v="Region I - Northeast"/>
    <x v="0"/>
    <s v="CT"/>
    <x v="6"/>
    <n v="1"/>
    <x v="0"/>
    <n v="102368"/>
    <n v="179144"/>
    <n v="134982"/>
    <n v="236219"/>
    <n v="161907"/>
    <n v="283336"/>
    <n v="195254"/>
    <n v="341695"/>
    <n v="230294"/>
    <n v="403015"/>
    <n v="251775"/>
    <n v="440607"/>
    <n v="270963"/>
    <n v="474186"/>
  </r>
  <r>
    <n v="1"/>
    <s v="Region I - Northeast"/>
    <x v="0"/>
    <s v="CT"/>
    <x v="6"/>
    <n v="2"/>
    <x v="1"/>
    <n v="97113"/>
    <n v="169947"/>
    <n v="128404"/>
    <n v="224708"/>
    <n v="154458"/>
    <n v="270301"/>
    <n v="187334"/>
    <n v="327834"/>
    <n v="223101"/>
    <n v="390427"/>
    <n v="246133"/>
    <n v="430732"/>
    <n v="267787"/>
    <n v="468627"/>
  </r>
  <r>
    <n v="1"/>
    <s v="Region I - Northeast"/>
    <x v="0"/>
    <s v="CT"/>
    <x v="6"/>
    <n v="3"/>
    <x v="2"/>
    <n v="79075"/>
    <n v="138382"/>
    <n v="109142"/>
    <n v="190998"/>
    <n v="138309"/>
    <n v="242040"/>
    <n v="180386"/>
    <n v="315676"/>
    <n v="224824"/>
    <n v="393442"/>
    <n v="252977"/>
    <n v="442709"/>
    <n v="280705"/>
    <n v="491234"/>
  </r>
  <r>
    <n v="1"/>
    <s v="Region I - Northeast"/>
    <x v="0"/>
    <s v="CT"/>
    <x v="6"/>
    <n v="4"/>
    <x v="3"/>
    <n v="92183"/>
    <n v="147494"/>
    <n v="129057"/>
    <n v="206491"/>
    <n v="165930"/>
    <n v="265488"/>
    <n v="221240"/>
    <n v="353984"/>
    <n v="276550"/>
    <n v="442481"/>
    <n v="313424"/>
    <n v="501478"/>
    <n v="350297"/>
    <n v="560475"/>
  </r>
  <r>
    <n v="1"/>
    <s v="Region I - Northeast"/>
    <x v="0"/>
    <s v="CT"/>
    <x v="7"/>
    <n v="1"/>
    <x v="0"/>
    <n v="99101"/>
    <n v="173427"/>
    <n v="130614"/>
    <n v="228575"/>
    <n v="156572"/>
    <n v="274001"/>
    <n v="188657"/>
    <n v="330150"/>
    <n v="222479"/>
    <n v="389338"/>
    <n v="243223"/>
    <n v="425641"/>
    <n v="261748"/>
    <n v="458060"/>
  </r>
  <r>
    <n v="1"/>
    <s v="Region I - Northeast"/>
    <x v="0"/>
    <s v="CT"/>
    <x v="7"/>
    <n v="2"/>
    <x v="1"/>
    <n v="94094"/>
    <n v="164665"/>
    <n v="124347"/>
    <n v="217608"/>
    <n v="149475"/>
    <n v="261581"/>
    <n v="181111"/>
    <n v="316944"/>
    <n v="215626"/>
    <n v="377345"/>
    <n v="237847"/>
    <n v="416233"/>
    <n v="258722"/>
    <n v="452763"/>
  </r>
  <r>
    <n v="1"/>
    <s v="Region I - Northeast"/>
    <x v="0"/>
    <s v="CT"/>
    <x v="7"/>
    <n v="3"/>
    <x v="2"/>
    <n v="76745"/>
    <n v="134303"/>
    <n v="105952"/>
    <n v="185417"/>
    <n v="134304"/>
    <n v="235031"/>
    <n v="175236"/>
    <n v="306664"/>
    <n v="218418"/>
    <n v="382232"/>
    <n v="245802"/>
    <n v="430154"/>
    <n v="272783"/>
    <n v="477370"/>
  </r>
  <r>
    <n v="1"/>
    <s v="Region I - Northeast"/>
    <x v="0"/>
    <s v="CT"/>
    <x v="7"/>
    <n v="4"/>
    <x v="3"/>
    <n v="89139"/>
    <n v="142623"/>
    <n v="124795"/>
    <n v="199672"/>
    <n v="160451"/>
    <n v="256721"/>
    <n v="213934"/>
    <n v="342295"/>
    <n v="267418"/>
    <n v="427869"/>
    <n v="303074"/>
    <n v="484918"/>
    <n v="338730"/>
    <n v="541967"/>
  </r>
  <r>
    <n v="1"/>
    <s v="Region I - Northeast"/>
    <x v="1"/>
    <s v="ME"/>
    <x v="8"/>
    <n v="1"/>
    <x v="0"/>
    <n v="84353"/>
    <n v="147618"/>
    <n v="111269"/>
    <n v="194721"/>
    <n v="133530"/>
    <n v="233677"/>
    <n v="161146"/>
    <n v="282006"/>
    <n v="190089"/>
    <n v="332655"/>
    <n v="207825"/>
    <n v="363694"/>
    <n v="223671"/>
    <n v="391425"/>
  </r>
  <r>
    <n v="1"/>
    <s v="Region I - Northeast"/>
    <x v="1"/>
    <s v="ME"/>
    <x v="8"/>
    <n v="2"/>
    <x v="1"/>
    <n v="79967"/>
    <n v="139942"/>
    <n v="105779"/>
    <n v="185113"/>
    <n v="127312"/>
    <n v="222797"/>
    <n v="154536"/>
    <n v="270438"/>
    <n v="184085"/>
    <n v="322149"/>
    <n v="203116"/>
    <n v="355452"/>
    <n v="221020"/>
    <n v="386785"/>
  </r>
  <r>
    <n v="1"/>
    <s v="Region I - Northeast"/>
    <x v="1"/>
    <s v="ME"/>
    <x v="8"/>
    <n v="3"/>
    <x v="2"/>
    <n v="65026"/>
    <n v="113795"/>
    <n v="89730"/>
    <n v="157028"/>
    <n v="113685"/>
    <n v="198949"/>
    <n v="148220"/>
    <n v="259386"/>
    <n v="184726"/>
    <n v="323270"/>
    <n v="207833"/>
    <n v="363708"/>
    <n v="230587"/>
    <n v="403527"/>
  </r>
  <r>
    <n v="1"/>
    <s v="Region I - Northeast"/>
    <x v="1"/>
    <s v="ME"/>
    <x v="8"/>
    <n v="4"/>
    <x v="3"/>
    <n v="76031"/>
    <n v="121650"/>
    <n v="106444"/>
    <n v="170311"/>
    <n v="136857"/>
    <n v="218971"/>
    <n v="182476"/>
    <n v="291961"/>
    <n v="228094"/>
    <n v="364951"/>
    <n v="258507"/>
    <n v="413611"/>
    <n v="288920"/>
    <n v="462271"/>
  </r>
  <r>
    <n v="1"/>
    <s v="Region I - Northeast"/>
    <x v="1"/>
    <s v="ME"/>
    <x v="9"/>
    <n v="1"/>
    <x v="0"/>
    <n v="84212"/>
    <n v="147371"/>
    <n v="110965"/>
    <n v="194189"/>
    <n v="132978"/>
    <n v="232711"/>
    <n v="160158"/>
    <n v="280277"/>
    <n v="188857"/>
    <n v="330499"/>
    <n v="206463"/>
    <n v="361310"/>
    <n v="222183"/>
    <n v="388821"/>
  </r>
  <r>
    <n v="1"/>
    <s v="Region I - Northeast"/>
    <x v="1"/>
    <s v="ME"/>
    <x v="9"/>
    <n v="2"/>
    <x v="1"/>
    <n v="79991"/>
    <n v="139985"/>
    <n v="105682"/>
    <n v="184944"/>
    <n v="126995"/>
    <n v="222241"/>
    <n v="153797"/>
    <n v="269145"/>
    <n v="183080"/>
    <n v="320389"/>
    <n v="201931"/>
    <n v="353379"/>
    <n v="219632"/>
    <n v="384356"/>
  </r>
  <r>
    <n v="1"/>
    <s v="Region I - Northeast"/>
    <x v="1"/>
    <s v="ME"/>
    <x v="9"/>
    <n v="3"/>
    <x v="2"/>
    <n v="65295"/>
    <n v="114267"/>
    <n v="90158"/>
    <n v="157776"/>
    <n v="114298"/>
    <n v="200021"/>
    <n v="149164"/>
    <n v="261037"/>
    <n v="185926"/>
    <n v="325371"/>
    <n v="209251"/>
    <n v="366190"/>
    <n v="232236"/>
    <n v="406413"/>
  </r>
  <r>
    <n v="1"/>
    <s v="Region I - Northeast"/>
    <x v="1"/>
    <s v="ME"/>
    <x v="9"/>
    <n v="4"/>
    <x v="3"/>
    <n v="75704"/>
    <n v="121126"/>
    <n v="105985"/>
    <n v="169576"/>
    <n v="136267"/>
    <n v="218027"/>
    <n v="181689"/>
    <n v="290702"/>
    <n v="227111"/>
    <n v="363378"/>
    <n v="257393"/>
    <n v="411828"/>
    <n v="287674"/>
    <n v="460279"/>
  </r>
  <r>
    <n v="1"/>
    <s v="Region I - Northeast"/>
    <x v="1"/>
    <s v="ME"/>
    <x v="10"/>
    <n v="1"/>
    <x v="0"/>
    <n v="85845"/>
    <n v="150230"/>
    <n v="113149"/>
    <n v="198011"/>
    <n v="135645"/>
    <n v="237379"/>
    <n v="163457"/>
    <n v="286050"/>
    <n v="192764"/>
    <n v="337338"/>
    <n v="210739"/>
    <n v="368793"/>
    <n v="226791"/>
    <n v="396884"/>
  </r>
  <r>
    <n v="1"/>
    <s v="Region I - Northeast"/>
    <x v="1"/>
    <s v="ME"/>
    <x v="10"/>
    <n v="2"/>
    <x v="1"/>
    <n v="81500"/>
    <n v="142626"/>
    <n v="107711"/>
    <n v="188494"/>
    <n v="129486"/>
    <n v="226601"/>
    <n v="156909"/>
    <n v="274590"/>
    <n v="186817"/>
    <n v="326930"/>
    <n v="206074"/>
    <n v="360629"/>
    <n v="224164"/>
    <n v="392288"/>
  </r>
  <r>
    <n v="1"/>
    <s v="Region I - Northeast"/>
    <x v="1"/>
    <s v="ME"/>
    <x v="10"/>
    <n v="3"/>
    <x v="2"/>
    <n v="66461"/>
    <n v="116306"/>
    <n v="91752"/>
    <n v="160566"/>
    <n v="116300"/>
    <n v="203525"/>
    <n v="151739"/>
    <n v="265544"/>
    <n v="189129"/>
    <n v="330976"/>
    <n v="212838"/>
    <n v="372467"/>
    <n v="236197"/>
    <n v="413344"/>
  </r>
  <r>
    <n v="1"/>
    <s v="Region I - Northeast"/>
    <x v="1"/>
    <s v="ME"/>
    <x v="10"/>
    <n v="4"/>
    <x v="3"/>
    <n v="77226"/>
    <n v="123561"/>
    <n v="108116"/>
    <n v="172986"/>
    <n v="139006"/>
    <n v="222410"/>
    <n v="185342"/>
    <n v="296547"/>
    <n v="231677"/>
    <n v="370684"/>
    <n v="262568"/>
    <n v="420108"/>
    <n v="293458"/>
    <n v="469533"/>
  </r>
  <r>
    <n v="1"/>
    <s v="Region I - Northeast"/>
    <x v="1"/>
    <s v="ME"/>
    <x v="11"/>
    <n v="1"/>
    <x v="0"/>
    <n v="86233"/>
    <n v="150908"/>
    <n v="113676"/>
    <n v="198934"/>
    <n v="136303"/>
    <n v="238530"/>
    <n v="164294"/>
    <n v="287515"/>
    <n v="193761"/>
    <n v="339082"/>
    <n v="211830"/>
    <n v="370703"/>
    <n v="227969"/>
    <n v="398945"/>
  </r>
  <r>
    <n v="1"/>
    <s v="Region I - Northeast"/>
    <x v="1"/>
    <s v="ME"/>
    <x v="11"/>
    <n v="2"/>
    <x v="1"/>
    <n v="81847"/>
    <n v="143232"/>
    <n v="108186"/>
    <n v="189326"/>
    <n v="130086"/>
    <n v="227650"/>
    <n v="157683"/>
    <n v="275946"/>
    <n v="187757"/>
    <n v="328575"/>
    <n v="207121"/>
    <n v="362461"/>
    <n v="225317"/>
    <n v="394305"/>
  </r>
  <r>
    <n v="1"/>
    <s v="Region I - Northeast"/>
    <x v="1"/>
    <s v="ME"/>
    <x v="11"/>
    <n v="3"/>
    <x v="2"/>
    <n v="66709"/>
    <n v="116741"/>
    <n v="92087"/>
    <n v="161153"/>
    <n v="116715"/>
    <n v="204252"/>
    <n v="152261"/>
    <n v="266456"/>
    <n v="189776"/>
    <n v="332108"/>
    <n v="213557"/>
    <n v="373725"/>
    <n v="236984"/>
    <n v="414722"/>
  </r>
  <r>
    <n v="1"/>
    <s v="Region I - Northeast"/>
    <x v="1"/>
    <s v="ME"/>
    <x v="11"/>
    <n v="4"/>
    <x v="3"/>
    <n v="77602"/>
    <n v="124164"/>
    <n v="108643"/>
    <n v="173829"/>
    <n v="139684"/>
    <n v="223494"/>
    <n v="186245"/>
    <n v="297993"/>
    <n v="232807"/>
    <n v="372491"/>
    <n v="263848"/>
    <n v="422156"/>
    <n v="294888"/>
    <n v="471821"/>
  </r>
  <r>
    <n v="1"/>
    <s v="Region I - Northeast"/>
    <x v="1"/>
    <s v="ME"/>
    <x v="12"/>
    <n v="1"/>
    <x v="0"/>
    <n v="85845"/>
    <n v="150230"/>
    <n v="113149"/>
    <n v="198011"/>
    <n v="135645"/>
    <n v="237379"/>
    <n v="163457"/>
    <n v="286050"/>
    <n v="192764"/>
    <n v="337338"/>
    <n v="210739"/>
    <n v="368793"/>
    <n v="226791"/>
    <n v="396884"/>
  </r>
  <r>
    <n v="1"/>
    <s v="Region I - Northeast"/>
    <x v="1"/>
    <s v="ME"/>
    <x v="12"/>
    <n v="2"/>
    <x v="1"/>
    <n v="81500"/>
    <n v="142626"/>
    <n v="107711"/>
    <n v="188494"/>
    <n v="129486"/>
    <n v="226601"/>
    <n v="156909"/>
    <n v="274590"/>
    <n v="186817"/>
    <n v="326930"/>
    <n v="206074"/>
    <n v="360629"/>
    <n v="224164"/>
    <n v="392288"/>
  </r>
  <r>
    <n v="1"/>
    <s v="Region I - Northeast"/>
    <x v="1"/>
    <s v="ME"/>
    <x v="12"/>
    <n v="3"/>
    <x v="2"/>
    <n v="66461"/>
    <n v="116306"/>
    <n v="91752"/>
    <n v="160566"/>
    <n v="116300"/>
    <n v="203525"/>
    <n v="151739"/>
    <n v="265544"/>
    <n v="189129"/>
    <n v="330976"/>
    <n v="212838"/>
    <n v="372467"/>
    <n v="236197"/>
    <n v="413344"/>
  </r>
  <r>
    <n v="1"/>
    <s v="Region I - Northeast"/>
    <x v="1"/>
    <s v="ME"/>
    <x v="12"/>
    <n v="4"/>
    <x v="3"/>
    <n v="77226"/>
    <n v="123561"/>
    <n v="108116"/>
    <n v="172986"/>
    <n v="139006"/>
    <n v="222410"/>
    <n v="185342"/>
    <n v="296547"/>
    <n v="231677"/>
    <n v="370684"/>
    <n v="262568"/>
    <n v="420108"/>
    <n v="293458"/>
    <n v="469533"/>
  </r>
  <r>
    <n v="1"/>
    <s v="Region I - Northeast"/>
    <x v="1"/>
    <s v="ME"/>
    <x v="13"/>
    <n v="1"/>
    <x v="0"/>
    <n v="80310"/>
    <n v="140543"/>
    <n v="105847"/>
    <n v="185231"/>
    <n v="126879"/>
    <n v="222039"/>
    <n v="152875"/>
    <n v="267530"/>
    <n v="180281"/>
    <n v="315491"/>
    <n v="197090"/>
    <n v="344908"/>
    <n v="212101"/>
    <n v="371177"/>
  </r>
  <r>
    <n v="1"/>
    <s v="Region I - Northeast"/>
    <x v="1"/>
    <s v="ME"/>
    <x v="13"/>
    <n v="2"/>
    <x v="1"/>
    <n v="76255"/>
    <n v="133447"/>
    <n v="100771"/>
    <n v="176349"/>
    <n v="121131"/>
    <n v="211980"/>
    <n v="146763"/>
    <n v="256835"/>
    <n v="174730"/>
    <n v="305777"/>
    <n v="192736"/>
    <n v="337288"/>
    <n v="209650"/>
    <n v="366887"/>
  </r>
  <r>
    <n v="1"/>
    <s v="Region I - Northeast"/>
    <x v="1"/>
    <s v="ME"/>
    <x v="13"/>
    <n v="3"/>
    <x v="2"/>
    <n v="62198"/>
    <n v="108847"/>
    <n v="85871"/>
    <n v="150274"/>
    <n v="108850"/>
    <n v="190487"/>
    <n v="142027"/>
    <n v="248548"/>
    <n v="177026"/>
    <n v="309795"/>
    <n v="199222"/>
    <n v="348638"/>
    <n v="221090"/>
    <n v="386908"/>
  </r>
  <r>
    <n v="1"/>
    <s v="Region I - Northeast"/>
    <x v="1"/>
    <s v="ME"/>
    <x v="13"/>
    <n v="4"/>
    <x v="3"/>
    <n v="72234"/>
    <n v="115575"/>
    <n v="101128"/>
    <n v="161805"/>
    <n v="130022"/>
    <n v="208035"/>
    <n v="173363"/>
    <n v="277380"/>
    <n v="216703"/>
    <n v="346725"/>
    <n v="245597"/>
    <n v="392955"/>
    <n v="274491"/>
    <n v="439185"/>
  </r>
  <r>
    <n v="1"/>
    <s v="Region I - Northeast"/>
    <x v="2"/>
    <s v="MA"/>
    <x v="14"/>
    <n v="1"/>
    <x v="0"/>
    <n v="108150"/>
    <n v="189263"/>
    <n v="142508"/>
    <n v="249389"/>
    <n v="170778"/>
    <n v="298862"/>
    <n v="205686"/>
    <n v="359950"/>
    <n v="242542"/>
    <n v="424449"/>
    <n v="265153"/>
    <n v="464018"/>
    <n v="285343"/>
    <n v="499350"/>
  </r>
  <r>
    <n v="1"/>
    <s v="Region I - Northeast"/>
    <x v="2"/>
    <s v="MA"/>
    <x v="14"/>
    <n v="2"/>
    <x v="1"/>
    <n v="102729"/>
    <n v="179776"/>
    <n v="135723"/>
    <n v="237516"/>
    <n v="163095"/>
    <n v="285416"/>
    <n v="197516"/>
    <n v="345653"/>
    <n v="235123"/>
    <n v="411465"/>
    <n v="259333"/>
    <n v="453833"/>
    <n v="282066"/>
    <n v="493615"/>
  </r>
  <r>
    <n v="1"/>
    <s v="Region I - Northeast"/>
    <x v="2"/>
    <s v="MA"/>
    <x v="14"/>
    <n v="3"/>
    <x v="2"/>
    <n v="83856"/>
    <n v="146748"/>
    <n v="115785"/>
    <n v="202624"/>
    <n v="146787"/>
    <n v="256877"/>
    <n v="191564"/>
    <n v="335237"/>
    <n v="238775"/>
    <n v="417857"/>
    <n v="268730"/>
    <n v="470278"/>
    <n v="298248"/>
    <n v="521934"/>
  </r>
  <r>
    <n v="1"/>
    <s v="Region I - Northeast"/>
    <x v="2"/>
    <s v="MA"/>
    <x v="14"/>
    <n v="4"/>
    <x v="3"/>
    <n v="97223"/>
    <n v="155558"/>
    <n v="136113"/>
    <n v="217781"/>
    <n v="175002"/>
    <n v="280004"/>
    <n v="233336"/>
    <n v="373338"/>
    <n v="291670"/>
    <n v="466673"/>
    <n v="330560"/>
    <n v="528896"/>
    <n v="369449"/>
    <n v="591119"/>
  </r>
  <r>
    <n v="1"/>
    <s v="Region I - Northeast"/>
    <x v="2"/>
    <s v="MA"/>
    <x v="15"/>
    <n v="1"/>
    <x v="0"/>
    <n v="101146"/>
    <n v="177006"/>
    <n v="133171"/>
    <n v="233049"/>
    <n v="159416"/>
    <n v="278978"/>
    <n v="191704"/>
    <n v="335482"/>
    <n v="225994"/>
    <n v="395490"/>
    <n v="247048"/>
    <n v="432334"/>
    <n v="265839"/>
    <n v="465218"/>
  </r>
  <r>
    <n v="1"/>
    <s v="Region I - Northeast"/>
    <x v="2"/>
    <s v="MA"/>
    <x v="15"/>
    <n v="2"/>
    <x v="1"/>
    <n v="96222"/>
    <n v="168388"/>
    <n v="127008"/>
    <n v="222263"/>
    <n v="152436"/>
    <n v="266764"/>
    <n v="184283"/>
    <n v="322495"/>
    <n v="219254"/>
    <n v="383694"/>
    <n v="241761"/>
    <n v="423081"/>
    <n v="262862"/>
    <n v="460009"/>
  </r>
  <r>
    <n v="1"/>
    <s v="Region I - Northeast"/>
    <x v="2"/>
    <s v="MA"/>
    <x v="15"/>
    <n v="3"/>
    <x v="2"/>
    <n v="78773"/>
    <n v="137854"/>
    <n v="108818"/>
    <n v="190431"/>
    <n v="138019"/>
    <n v="241533"/>
    <n v="180254"/>
    <n v="315444"/>
    <n v="224700"/>
    <n v="393225"/>
    <n v="252951"/>
    <n v="442664"/>
    <n v="280804"/>
    <n v="491407"/>
  </r>
  <r>
    <n v="1"/>
    <s v="Region I - Northeast"/>
    <x v="2"/>
    <s v="MA"/>
    <x v="15"/>
    <n v="4"/>
    <x v="3"/>
    <n v="90743"/>
    <n v="145188"/>
    <n v="127040"/>
    <n v="203263"/>
    <n v="163337"/>
    <n v="261339"/>
    <n v="217782"/>
    <n v="348451"/>
    <n v="272228"/>
    <n v="435564"/>
    <n v="308525"/>
    <n v="493640"/>
    <n v="344822"/>
    <n v="551715"/>
  </r>
  <r>
    <n v="1"/>
    <s v="Region I - Northeast"/>
    <x v="2"/>
    <s v="MA"/>
    <x v="16"/>
    <n v="1"/>
    <x v="0"/>
    <n v="98737"/>
    <n v="172790"/>
    <n v="129932"/>
    <n v="227382"/>
    <n v="155433"/>
    <n v="272007"/>
    <n v="186731"/>
    <n v="326779"/>
    <n v="220094"/>
    <n v="385164"/>
    <n v="240589"/>
    <n v="421031"/>
    <n v="258876"/>
    <n v="453033"/>
  </r>
  <r>
    <n v="1"/>
    <s v="Region I - Northeast"/>
    <x v="2"/>
    <s v="MA"/>
    <x v="16"/>
    <n v="2"/>
    <x v="1"/>
    <n v="94020"/>
    <n v="164535"/>
    <n v="124028"/>
    <n v="217049"/>
    <n v="148746"/>
    <n v="260306"/>
    <n v="179621"/>
    <n v="314337"/>
    <n v="213637"/>
    <n v="373864"/>
    <n v="235524"/>
    <n v="412167"/>
    <n v="256024"/>
    <n v="448043"/>
  </r>
  <r>
    <n v="1"/>
    <s v="Region I - Northeast"/>
    <x v="2"/>
    <s v="MA"/>
    <x v="16"/>
    <n v="3"/>
    <x v="2"/>
    <n v="77112"/>
    <n v="134946"/>
    <n v="106553"/>
    <n v="186467"/>
    <n v="135187"/>
    <n v="236576"/>
    <n v="176636"/>
    <n v="309112"/>
    <n v="220203"/>
    <n v="385356"/>
    <n v="247926"/>
    <n v="433871"/>
    <n v="275269"/>
    <n v="481720"/>
  </r>
  <r>
    <n v="1"/>
    <s v="Region I - Northeast"/>
    <x v="2"/>
    <s v="MA"/>
    <x v="16"/>
    <n v="4"/>
    <x v="3"/>
    <n v="88468"/>
    <n v="141548"/>
    <n v="123855"/>
    <n v="198167"/>
    <n v="159242"/>
    <n v="254787"/>
    <n v="212322"/>
    <n v="339716"/>
    <n v="265403"/>
    <n v="424644"/>
    <n v="300790"/>
    <n v="481264"/>
    <n v="336177"/>
    <n v="537883"/>
  </r>
  <r>
    <n v="1"/>
    <s v="Region I - Northeast"/>
    <x v="3"/>
    <s v="NH"/>
    <x v="17"/>
    <n v="1"/>
    <x v="0"/>
    <n v="84847"/>
    <n v="148482"/>
    <n v="111716"/>
    <n v="195503"/>
    <n v="133742"/>
    <n v="234048"/>
    <n v="160844"/>
    <n v="281478"/>
    <n v="189618"/>
    <n v="331831"/>
    <n v="207284"/>
    <n v="362747"/>
    <n v="223051"/>
    <n v="390339"/>
  </r>
  <r>
    <n v="1"/>
    <s v="Region I - Northeast"/>
    <x v="3"/>
    <s v="NH"/>
    <x v="17"/>
    <n v="2"/>
    <x v="1"/>
    <n v="80709"/>
    <n v="141240"/>
    <n v="106537"/>
    <n v="186439"/>
    <n v="127876"/>
    <n v="223784"/>
    <n v="154608"/>
    <n v="270564"/>
    <n v="183954"/>
    <n v="321919"/>
    <n v="202841"/>
    <n v="354971"/>
    <n v="220550"/>
    <n v="385962"/>
  </r>
  <r>
    <n v="1"/>
    <s v="Region I - Northeast"/>
    <x v="3"/>
    <s v="NH"/>
    <x v="17"/>
    <n v="3"/>
    <x v="2"/>
    <n v="66062"/>
    <n v="115608"/>
    <n v="91255"/>
    <n v="159697"/>
    <n v="115740"/>
    <n v="202546"/>
    <n v="151151"/>
    <n v="264515"/>
    <n v="188420"/>
    <n v="329736"/>
    <n v="212107"/>
    <n v="371187"/>
    <n v="235459"/>
    <n v="412054"/>
  </r>
  <r>
    <n v="1"/>
    <s v="Region I - Northeast"/>
    <x v="3"/>
    <s v="NH"/>
    <x v="17"/>
    <n v="4"/>
    <x v="3"/>
    <n v="76129"/>
    <n v="121806"/>
    <n v="106580"/>
    <n v="170529"/>
    <n v="137032"/>
    <n v="219251"/>
    <n v="182709"/>
    <n v="292335"/>
    <n v="228387"/>
    <n v="365418"/>
    <n v="258838"/>
    <n v="414141"/>
    <n v="289290"/>
    <n v="462863"/>
  </r>
  <r>
    <n v="1"/>
    <s v="Region I - Northeast"/>
    <x v="3"/>
    <s v="NH"/>
    <x v="18"/>
    <n v="1"/>
    <x v="0"/>
    <n v="88254"/>
    <n v="154445"/>
    <n v="116388"/>
    <n v="203678"/>
    <n v="139628"/>
    <n v="244349"/>
    <n v="168430"/>
    <n v="294753"/>
    <n v="198665"/>
    <n v="347664"/>
    <n v="217198"/>
    <n v="380097"/>
    <n v="233754"/>
    <n v="409069"/>
  </r>
  <r>
    <n v="1"/>
    <s v="Region I - Northeast"/>
    <x v="3"/>
    <s v="NH"/>
    <x v="18"/>
    <n v="2"/>
    <x v="1"/>
    <n v="83703"/>
    <n v="146480"/>
    <n v="110690"/>
    <n v="193708"/>
    <n v="133176"/>
    <n v="233058"/>
    <n v="161570"/>
    <n v="282747"/>
    <n v="192435"/>
    <n v="336761"/>
    <n v="212311"/>
    <n v="371544"/>
    <n v="231002"/>
    <n v="404254"/>
  </r>
  <r>
    <n v="1"/>
    <s v="Region I - Northeast"/>
    <x v="3"/>
    <s v="NH"/>
    <x v="18"/>
    <n v="3"/>
    <x v="2"/>
    <n v="68123"/>
    <n v="119214"/>
    <n v="94017"/>
    <n v="164530"/>
    <n v="119133"/>
    <n v="208482"/>
    <n v="155357"/>
    <n v="271875"/>
    <n v="193626"/>
    <n v="338846"/>
    <n v="217863"/>
    <n v="381260"/>
    <n v="241732"/>
    <n v="423032"/>
  </r>
  <r>
    <n v="1"/>
    <s v="Region I - Northeast"/>
    <x v="3"/>
    <s v="NH"/>
    <x v="18"/>
    <n v="4"/>
    <x v="3"/>
    <n v="79501"/>
    <n v="127201"/>
    <n v="111301"/>
    <n v="178082"/>
    <n v="143101"/>
    <n v="228962"/>
    <n v="190802"/>
    <n v="305283"/>
    <n v="238502"/>
    <n v="381604"/>
    <n v="270302"/>
    <n v="432484"/>
    <n v="302103"/>
    <n v="483364"/>
  </r>
  <r>
    <n v="1"/>
    <s v="Region I - Northeast"/>
    <x v="3"/>
    <s v="NH"/>
    <x v="19"/>
    <n v="1"/>
    <x v="0"/>
    <n v="80146"/>
    <n v="140255"/>
    <n v="105697"/>
    <n v="184970"/>
    <n v="126809"/>
    <n v="221915"/>
    <n v="152975"/>
    <n v="267707"/>
    <n v="180438"/>
    <n v="315766"/>
    <n v="197271"/>
    <n v="345224"/>
    <n v="212308"/>
    <n v="371539"/>
  </r>
  <r>
    <n v="1"/>
    <s v="Region I - Northeast"/>
    <x v="3"/>
    <s v="NH"/>
    <x v="19"/>
    <n v="2"/>
    <x v="1"/>
    <n v="76008"/>
    <n v="133014"/>
    <n v="100518"/>
    <n v="175907"/>
    <n v="120943"/>
    <n v="211651"/>
    <n v="146739"/>
    <n v="256793"/>
    <n v="174774"/>
    <n v="305854"/>
    <n v="192828"/>
    <n v="337448"/>
    <n v="209807"/>
    <n v="367162"/>
  </r>
  <r>
    <n v="1"/>
    <s v="Region I - Northeast"/>
    <x v="3"/>
    <s v="NH"/>
    <x v="19"/>
    <n v="3"/>
    <x v="2"/>
    <n v="61853"/>
    <n v="108243"/>
    <n v="85363"/>
    <n v="149385"/>
    <n v="108165"/>
    <n v="189288"/>
    <n v="141050"/>
    <n v="246838"/>
    <n v="175794"/>
    <n v="307640"/>
    <n v="197797"/>
    <n v="346145"/>
    <n v="219466"/>
    <n v="384065"/>
  </r>
  <r>
    <n v="1"/>
    <s v="Region I - Northeast"/>
    <x v="3"/>
    <s v="NH"/>
    <x v="19"/>
    <n v="4"/>
    <x v="3"/>
    <n v="72202"/>
    <n v="115523"/>
    <n v="101083"/>
    <n v="161732"/>
    <n v="129964"/>
    <n v="207942"/>
    <n v="173285"/>
    <n v="277256"/>
    <n v="216606"/>
    <n v="346570"/>
    <n v="245487"/>
    <n v="392779"/>
    <n v="274368"/>
    <n v="438988"/>
  </r>
  <r>
    <n v="1"/>
    <s v="Region I - Northeast"/>
    <x v="3"/>
    <s v="NH"/>
    <x v="20"/>
    <n v="1"/>
    <x v="0"/>
    <n v="86703"/>
    <n v="151731"/>
    <n v="114278"/>
    <n v="199987"/>
    <n v="136996"/>
    <n v="239743"/>
    <n v="165081"/>
    <n v="288892"/>
    <n v="194679"/>
    <n v="340688"/>
    <n v="212832"/>
    <n v="372456"/>
    <n v="229043"/>
    <n v="400825"/>
  </r>
  <r>
    <n v="1"/>
    <s v="Region I - Northeast"/>
    <x v="3"/>
    <s v="NH"/>
    <x v="20"/>
    <n v="2"/>
    <x v="1"/>
    <n v="82317"/>
    <n v="144055"/>
    <n v="108788"/>
    <n v="190379"/>
    <n v="130779"/>
    <n v="228863"/>
    <n v="158470"/>
    <n v="277323"/>
    <n v="188675"/>
    <n v="330181"/>
    <n v="208122"/>
    <n v="364214"/>
    <n v="226391"/>
    <n v="396185"/>
  </r>
  <r>
    <n v="1"/>
    <s v="Region I - Northeast"/>
    <x v="3"/>
    <s v="NH"/>
    <x v="20"/>
    <n v="3"/>
    <x v="2"/>
    <n v="67130"/>
    <n v="117477"/>
    <n v="92677"/>
    <n v="162184"/>
    <n v="117473"/>
    <n v="205577"/>
    <n v="153271"/>
    <n v="268224"/>
    <n v="191039"/>
    <n v="334318"/>
    <n v="214988"/>
    <n v="376229"/>
    <n v="238583"/>
    <n v="417521"/>
  </r>
  <r>
    <n v="1"/>
    <s v="Region I - Northeast"/>
    <x v="3"/>
    <s v="NH"/>
    <x v="20"/>
    <n v="4"/>
    <x v="3"/>
    <n v="77995"/>
    <n v="124792"/>
    <n v="109193"/>
    <n v="174709"/>
    <n v="140391"/>
    <n v="224625"/>
    <n v="187188"/>
    <n v="299500"/>
    <n v="233985"/>
    <n v="374376"/>
    <n v="265183"/>
    <n v="424292"/>
    <n v="296381"/>
    <n v="474209"/>
  </r>
  <r>
    <n v="1"/>
    <s v="Region I - Northeast"/>
    <x v="3"/>
    <s v="NH"/>
    <x v="21"/>
    <n v="1"/>
    <x v="0"/>
    <n v="91439"/>
    <n v="160018"/>
    <n v="120681"/>
    <n v="211191"/>
    <n v="144927"/>
    <n v="253623"/>
    <n v="175078"/>
    <n v="306386"/>
    <n v="206559"/>
    <n v="361478"/>
    <n v="225840"/>
    <n v="395221"/>
    <n v="243072"/>
    <n v="425376"/>
  </r>
  <r>
    <n v="1"/>
    <s v="Region I - Northeast"/>
    <x v="3"/>
    <s v="NH"/>
    <x v="21"/>
    <n v="2"/>
    <x v="1"/>
    <n v="86598"/>
    <n v="151546"/>
    <n v="114621"/>
    <n v="200587"/>
    <n v="138065"/>
    <n v="241613"/>
    <n v="167781"/>
    <n v="293617"/>
    <n v="199932"/>
    <n v="349881"/>
    <n v="220642"/>
    <n v="386123"/>
    <n v="240145"/>
    <n v="420255"/>
  </r>
  <r>
    <n v="1"/>
    <s v="Region I - Northeast"/>
    <x v="3"/>
    <s v="NH"/>
    <x v="21"/>
    <n v="3"/>
    <x v="2"/>
    <n v="70281"/>
    <n v="122991"/>
    <n v="96952"/>
    <n v="169666"/>
    <n v="122795"/>
    <n v="214891"/>
    <n v="160019"/>
    <n v="280033"/>
    <n v="199417"/>
    <n v="348979"/>
    <n v="224325"/>
    <n v="392569"/>
    <n v="248843"/>
    <n v="435474"/>
  </r>
  <r>
    <n v="1"/>
    <s v="Region I - Northeast"/>
    <x v="3"/>
    <s v="NH"/>
    <x v="21"/>
    <n v="4"/>
    <x v="3"/>
    <n v="82529"/>
    <n v="132046"/>
    <n v="115540"/>
    <n v="184864"/>
    <n v="148551"/>
    <n v="237682"/>
    <n v="198069"/>
    <n v="316910"/>
    <n v="247586"/>
    <n v="396137"/>
    <n v="280597"/>
    <n v="448956"/>
    <n v="313609"/>
    <n v="501774"/>
  </r>
  <r>
    <n v="1"/>
    <s v="Region I - Northeast"/>
    <x v="3"/>
    <s v="NH"/>
    <x v="22"/>
    <n v="1"/>
    <x v="0"/>
    <n v="86703"/>
    <n v="151731"/>
    <n v="114278"/>
    <n v="199987"/>
    <n v="136996"/>
    <n v="239743"/>
    <n v="165081"/>
    <n v="288892"/>
    <n v="194679"/>
    <n v="340688"/>
    <n v="212832"/>
    <n v="372456"/>
    <n v="229043"/>
    <n v="400825"/>
  </r>
  <r>
    <n v="1"/>
    <s v="Region I - Northeast"/>
    <x v="3"/>
    <s v="NH"/>
    <x v="22"/>
    <n v="2"/>
    <x v="1"/>
    <n v="82317"/>
    <n v="144055"/>
    <n v="108788"/>
    <n v="190379"/>
    <n v="130779"/>
    <n v="228863"/>
    <n v="158470"/>
    <n v="277323"/>
    <n v="188675"/>
    <n v="330181"/>
    <n v="208122"/>
    <n v="364214"/>
    <n v="226391"/>
    <n v="396185"/>
  </r>
  <r>
    <n v="1"/>
    <s v="Region I - Northeast"/>
    <x v="3"/>
    <s v="NH"/>
    <x v="22"/>
    <n v="3"/>
    <x v="2"/>
    <n v="67130"/>
    <n v="117477"/>
    <n v="92677"/>
    <n v="162184"/>
    <n v="117473"/>
    <n v="205577"/>
    <n v="153271"/>
    <n v="268224"/>
    <n v="191039"/>
    <n v="334318"/>
    <n v="214988"/>
    <n v="376229"/>
    <n v="238583"/>
    <n v="417521"/>
  </r>
  <r>
    <n v="1"/>
    <s v="Region I - Northeast"/>
    <x v="3"/>
    <s v="NH"/>
    <x v="22"/>
    <n v="4"/>
    <x v="3"/>
    <n v="77995"/>
    <n v="124792"/>
    <n v="109193"/>
    <n v="174709"/>
    <n v="140391"/>
    <n v="224625"/>
    <n v="187188"/>
    <n v="299500"/>
    <n v="233985"/>
    <n v="374376"/>
    <n v="265183"/>
    <n v="424292"/>
    <n v="296381"/>
    <n v="474209"/>
  </r>
  <r>
    <n v="1"/>
    <s v="Region I - Northeast"/>
    <x v="4"/>
    <s v="RI"/>
    <x v="23"/>
    <n v="1"/>
    <x v="0"/>
    <n v="98631"/>
    <n v="172605"/>
    <n v="130012"/>
    <n v="227522"/>
    <n v="155879"/>
    <n v="272788"/>
    <n v="187870"/>
    <n v="328772"/>
    <n v="221561"/>
    <n v="387732"/>
    <n v="242222"/>
    <n v="423889"/>
    <n v="260674"/>
    <n v="456180"/>
  </r>
  <r>
    <n v="1"/>
    <s v="Region I - Northeast"/>
    <x v="4"/>
    <s v="RI"/>
    <x v="23"/>
    <n v="2"/>
    <x v="1"/>
    <n v="93624"/>
    <n v="163842"/>
    <n v="123746"/>
    <n v="216555"/>
    <n v="148782"/>
    <n v="260368"/>
    <n v="180324"/>
    <n v="315567"/>
    <n v="214708"/>
    <n v="375738"/>
    <n v="236846"/>
    <n v="414480"/>
    <n v="257648"/>
    <n v="450883"/>
  </r>
  <r>
    <n v="1"/>
    <s v="Region I - Northeast"/>
    <x v="4"/>
    <s v="RI"/>
    <x v="23"/>
    <n v="3"/>
    <x v="2"/>
    <n v="76324"/>
    <n v="133566"/>
    <n v="105363"/>
    <n v="184386"/>
    <n v="133546"/>
    <n v="233705"/>
    <n v="174226"/>
    <n v="304896"/>
    <n v="217155"/>
    <n v="380022"/>
    <n v="244371"/>
    <n v="427650"/>
    <n v="271183"/>
    <n v="474571"/>
  </r>
  <r>
    <n v="1"/>
    <s v="Region I - Northeast"/>
    <x v="4"/>
    <s v="RI"/>
    <x v="23"/>
    <n v="4"/>
    <x v="3"/>
    <n v="88747"/>
    <n v="141995"/>
    <n v="124245"/>
    <n v="198793"/>
    <n v="159744"/>
    <n v="255590"/>
    <n v="212992"/>
    <n v="340787"/>
    <n v="266240"/>
    <n v="425984"/>
    <n v="301739"/>
    <n v="482782"/>
    <n v="337237"/>
    <n v="539580"/>
  </r>
  <r>
    <n v="1"/>
    <s v="Region I - Northeast"/>
    <x v="5"/>
    <s v="VT"/>
    <x v="24"/>
    <n v="1"/>
    <x v="0"/>
    <n v="86562"/>
    <n v="151484"/>
    <n v="113975"/>
    <n v="199455"/>
    <n v="136444"/>
    <n v="238777"/>
    <n v="164093"/>
    <n v="287162"/>
    <n v="193447"/>
    <n v="338532"/>
    <n v="211469"/>
    <n v="370072"/>
    <n v="227555"/>
    <n v="398221"/>
  </r>
  <r>
    <n v="1"/>
    <s v="Region I - Northeast"/>
    <x v="5"/>
    <s v="VT"/>
    <x v="24"/>
    <n v="2"/>
    <x v="1"/>
    <n v="82342"/>
    <n v="144098"/>
    <n v="108692"/>
    <n v="190210"/>
    <n v="130462"/>
    <n v="228308"/>
    <n v="157732"/>
    <n v="276030"/>
    <n v="187670"/>
    <n v="328422"/>
    <n v="206937"/>
    <n v="362141"/>
    <n v="225003"/>
    <n v="393756"/>
  </r>
  <r>
    <n v="1"/>
    <s v="Region I - Northeast"/>
    <x v="5"/>
    <s v="VT"/>
    <x v="24"/>
    <n v="3"/>
    <x v="2"/>
    <n v="67400"/>
    <n v="117950"/>
    <n v="93104"/>
    <n v="162932"/>
    <n v="118086"/>
    <n v="206650"/>
    <n v="154215"/>
    <n v="269876"/>
    <n v="192239"/>
    <n v="336419"/>
    <n v="216406"/>
    <n v="378711"/>
    <n v="240232"/>
    <n v="420407"/>
  </r>
  <r>
    <n v="1"/>
    <s v="Region I - Northeast"/>
    <x v="5"/>
    <s v="VT"/>
    <x v="24"/>
    <n v="4"/>
    <x v="3"/>
    <n v="77667"/>
    <n v="124267"/>
    <n v="108734"/>
    <n v="173974"/>
    <n v="139801"/>
    <n v="223681"/>
    <n v="186401"/>
    <n v="298242"/>
    <n v="233001"/>
    <n v="372802"/>
    <n v="264068"/>
    <n v="422509"/>
    <n v="295135"/>
    <n v="472216"/>
  </r>
  <r>
    <n v="1"/>
    <s v="Region I - Northeast"/>
    <x v="5"/>
    <s v="VT"/>
    <x v="25"/>
    <n v="1"/>
    <x v="0"/>
    <n v="84682"/>
    <n v="148194"/>
    <n v="111567"/>
    <n v="195242"/>
    <n v="133671"/>
    <n v="233924"/>
    <n v="160945"/>
    <n v="281654"/>
    <n v="189775"/>
    <n v="332106"/>
    <n v="207464"/>
    <n v="363062"/>
    <n v="223258"/>
    <n v="390701"/>
  </r>
  <r>
    <n v="1"/>
    <s v="Region I - Northeast"/>
    <x v="5"/>
    <s v="VT"/>
    <x v="25"/>
    <n v="2"/>
    <x v="1"/>
    <n v="80461"/>
    <n v="140807"/>
    <n v="106284"/>
    <n v="185997"/>
    <n v="127688"/>
    <n v="223455"/>
    <n v="154584"/>
    <n v="270522"/>
    <n v="183998"/>
    <n v="321996"/>
    <n v="202932"/>
    <n v="355131"/>
    <n v="220706"/>
    <n v="386236"/>
  </r>
  <r>
    <n v="1"/>
    <s v="Region I - Northeast"/>
    <x v="5"/>
    <s v="VT"/>
    <x v="25"/>
    <n v="3"/>
    <x v="2"/>
    <n v="65716"/>
    <n v="115004"/>
    <n v="90747"/>
    <n v="158807"/>
    <n v="115055"/>
    <n v="201347"/>
    <n v="150174"/>
    <n v="262805"/>
    <n v="187189"/>
    <n v="327580"/>
    <n v="210682"/>
    <n v="368694"/>
    <n v="233835"/>
    <n v="409211"/>
  </r>
  <r>
    <n v="1"/>
    <s v="Region I - Northeast"/>
    <x v="5"/>
    <s v="VT"/>
    <x v="25"/>
    <n v="4"/>
    <x v="3"/>
    <n v="76096"/>
    <n v="121754"/>
    <n v="106535"/>
    <n v="170456"/>
    <n v="136974"/>
    <n v="219158"/>
    <n v="182631"/>
    <n v="292210"/>
    <n v="228289"/>
    <n v="365263"/>
    <n v="258728"/>
    <n v="413964"/>
    <n v="289166"/>
    <n v="462666"/>
  </r>
  <r>
    <n v="1"/>
    <s v="Region I - Northeast"/>
    <x v="5"/>
    <s v="VT"/>
    <x v="26"/>
    <n v="1"/>
    <x v="0"/>
    <n v="84905"/>
    <n v="148584"/>
    <n v="111945"/>
    <n v="195904"/>
    <n v="134258"/>
    <n v="234952"/>
    <n v="161883"/>
    <n v="283295"/>
    <n v="190928"/>
    <n v="334125"/>
    <n v="208736"/>
    <n v="365289"/>
    <n v="224642"/>
    <n v="393124"/>
  </r>
  <r>
    <n v="1"/>
    <s v="Region I - Northeast"/>
    <x v="5"/>
    <s v="VT"/>
    <x v="26"/>
    <n v="2"/>
    <x v="1"/>
    <n v="80560"/>
    <n v="140981"/>
    <n v="106507"/>
    <n v="186387"/>
    <n v="128100"/>
    <n v="224174"/>
    <n v="155335"/>
    <n v="271836"/>
    <n v="184981"/>
    <n v="323717"/>
    <n v="204071"/>
    <n v="357124"/>
    <n v="222016"/>
    <n v="388528"/>
  </r>
  <r>
    <n v="1"/>
    <s v="Region I - Northeast"/>
    <x v="5"/>
    <s v="VT"/>
    <x v="26"/>
    <n v="3"/>
    <x v="2"/>
    <n v="65619"/>
    <n v="114833"/>
    <n v="90574"/>
    <n v="158504"/>
    <n v="114785"/>
    <n v="200874"/>
    <n v="149719"/>
    <n v="262008"/>
    <n v="186604"/>
    <n v="326557"/>
    <n v="209976"/>
    <n v="367459"/>
    <n v="232998"/>
    <n v="407747"/>
  </r>
  <r>
    <n v="1"/>
    <s v="Region I - Northeast"/>
    <x v="5"/>
    <s v="VT"/>
    <x v="26"/>
    <n v="4"/>
    <x v="3"/>
    <n v="76440"/>
    <n v="122305"/>
    <n v="107017"/>
    <n v="171226"/>
    <n v="137593"/>
    <n v="220148"/>
    <n v="183457"/>
    <n v="293531"/>
    <n v="229321"/>
    <n v="366914"/>
    <n v="259897"/>
    <n v="415836"/>
    <n v="290473"/>
    <n v="464758"/>
  </r>
  <r>
    <n v="1"/>
    <s v="Region I - Northeast"/>
    <x v="5"/>
    <s v="VT"/>
    <x v="27"/>
    <n v="1"/>
    <x v="0"/>
    <n v="84435"/>
    <n v="147762"/>
    <n v="111343"/>
    <n v="194851"/>
    <n v="133565"/>
    <n v="233739"/>
    <n v="161096"/>
    <n v="281918"/>
    <n v="190010"/>
    <n v="332518"/>
    <n v="207735"/>
    <n v="363536"/>
    <n v="223568"/>
    <n v="391244"/>
  </r>
  <r>
    <n v="1"/>
    <s v="Region I - Northeast"/>
    <x v="5"/>
    <s v="VT"/>
    <x v="27"/>
    <n v="2"/>
    <x v="1"/>
    <n v="80090"/>
    <n v="140158"/>
    <n v="105905"/>
    <n v="185334"/>
    <n v="127406"/>
    <n v="222961"/>
    <n v="154548"/>
    <n v="270459"/>
    <n v="184063"/>
    <n v="322110"/>
    <n v="203070"/>
    <n v="355372"/>
    <n v="220942"/>
    <n v="386648"/>
  </r>
  <r>
    <n v="1"/>
    <s v="Region I - Northeast"/>
    <x v="5"/>
    <s v="VT"/>
    <x v="27"/>
    <n v="3"/>
    <x v="2"/>
    <n v="65198"/>
    <n v="114097"/>
    <n v="89985"/>
    <n v="157473"/>
    <n v="114027"/>
    <n v="199548"/>
    <n v="148709"/>
    <n v="260240"/>
    <n v="185341"/>
    <n v="324348"/>
    <n v="208545"/>
    <n v="364955"/>
    <n v="231399"/>
    <n v="404948"/>
  </r>
  <r>
    <n v="1"/>
    <s v="Region I - Northeast"/>
    <x v="5"/>
    <s v="VT"/>
    <x v="27"/>
    <n v="4"/>
    <x v="3"/>
    <n v="76048"/>
    <n v="121676"/>
    <n v="106467"/>
    <n v="170347"/>
    <n v="136886"/>
    <n v="219017"/>
    <n v="182514"/>
    <n v="292023"/>
    <n v="228143"/>
    <n v="365029"/>
    <n v="258562"/>
    <n v="413700"/>
    <n v="288981"/>
    <n v="462370"/>
  </r>
  <r>
    <n v="1"/>
    <s v="Region I - Northeast"/>
    <x v="5"/>
    <s v="VT"/>
    <x v="28"/>
    <n v="1"/>
    <x v="0"/>
    <n v="84517"/>
    <n v="147906"/>
    <n v="111418"/>
    <n v="194981"/>
    <n v="133600"/>
    <n v="233800"/>
    <n v="161046"/>
    <n v="281830"/>
    <n v="189932"/>
    <n v="332381"/>
    <n v="207645"/>
    <n v="363378"/>
    <n v="223465"/>
    <n v="391063"/>
  </r>
  <r>
    <n v="1"/>
    <s v="Region I - Northeast"/>
    <x v="5"/>
    <s v="VT"/>
    <x v="28"/>
    <n v="2"/>
    <x v="1"/>
    <n v="80214"/>
    <n v="140374"/>
    <n v="106031"/>
    <n v="185555"/>
    <n v="127500"/>
    <n v="223126"/>
    <n v="154560"/>
    <n v="270480"/>
    <n v="184041"/>
    <n v="322072"/>
    <n v="203024"/>
    <n v="355292"/>
    <n v="220863"/>
    <n v="386511"/>
  </r>
  <r>
    <n v="1"/>
    <s v="Region I - Northeast"/>
    <x v="5"/>
    <s v="VT"/>
    <x v="28"/>
    <n v="3"/>
    <x v="2"/>
    <n v="65371"/>
    <n v="114399"/>
    <n v="90239"/>
    <n v="157918"/>
    <n v="114370"/>
    <n v="200148"/>
    <n v="149197"/>
    <n v="261095"/>
    <n v="185957"/>
    <n v="325425"/>
    <n v="209258"/>
    <n v="366201"/>
    <n v="232211"/>
    <n v="406369"/>
  </r>
  <r>
    <n v="1"/>
    <s v="Region I - Northeast"/>
    <x v="5"/>
    <s v="VT"/>
    <x v="28"/>
    <n v="4"/>
    <x v="3"/>
    <n v="76064"/>
    <n v="121702"/>
    <n v="106490"/>
    <n v="170383"/>
    <n v="136915"/>
    <n v="219064"/>
    <n v="182553"/>
    <n v="292086"/>
    <n v="228192"/>
    <n v="365107"/>
    <n v="258617"/>
    <n v="413788"/>
    <n v="289043"/>
    <n v="462469"/>
  </r>
  <r>
    <n v="2"/>
    <s v="Region II - Northeast"/>
    <x v="6"/>
    <s v="NJ"/>
    <x v="29"/>
    <n v="1"/>
    <x v="0"/>
    <n v="97715"/>
    <n v="171001"/>
    <n v="128654"/>
    <n v="225145"/>
    <n v="154011"/>
    <n v="269519"/>
    <n v="185207"/>
    <n v="324113"/>
    <n v="218336"/>
    <n v="382088"/>
    <n v="238677"/>
    <n v="417684"/>
    <n v="256831"/>
    <n v="449454"/>
  </r>
  <r>
    <n v="2"/>
    <s v="Region II - Northeast"/>
    <x v="6"/>
    <s v="NJ"/>
    <x v="29"/>
    <n v="2"/>
    <x v="1"/>
    <n v="92956"/>
    <n v="162673"/>
    <n v="122698"/>
    <n v="214721"/>
    <n v="147266"/>
    <n v="257715"/>
    <n v="178035"/>
    <n v="311562"/>
    <n v="211822"/>
    <n v="370689"/>
    <n v="233567"/>
    <n v="408742"/>
    <n v="253954"/>
    <n v="444420"/>
  </r>
  <r>
    <n v="2"/>
    <s v="Region II - Northeast"/>
    <x v="6"/>
    <s v="NJ"/>
    <x v="29"/>
    <n v="3"/>
    <x v="2"/>
    <n v="76097"/>
    <n v="133170"/>
    <n v="105120"/>
    <n v="183960"/>
    <n v="133329"/>
    <n v="233325"/>
    <n v="174127"/>
    <n v="304722"/>
    <n v="217062"/>
    <n v="379859"/>
    <n v="244352"/>
    <n v="427616"/>
    <n v="271258"/>
    <n v="474701"/>
  </r>
  <r>
    <n v="2"/>
    <s v="Region II - Northeast"/>
    <x v="6"/>
    <s v="NJ"/>
    <x v="29"/>
    <n v="4"/>
    <x v="3"/>
    <n v="87666"/>
    <n v="140266"/>
    <n v="122732"/>
    <n v="196372"/>
    <n v="157799"/>
    <n v="252478"/>
    <n v="210398"/>
    <n v="336637"/>
    <n v="262998"/>
    <n v="420797"/>
    <n v="298064"/>
    <n v="476903"/>
    <n v="333131"/>
    <n v="533009"/>
  </r>
  <r>
    <n v="2"/>
    <s v="Region II - Northeast"/>
    <x v="6"/>
    <s v="NJ"/>
    <x v="30"/>
    <n v="1"/>
    <x v="0"/>
    <n v="105247"/>
    <n v="184183"/>
    <n v="138822"/>
    <n v="242939"/>
    <n v="166583"/>
    <n v="291520"/>
    <n v="201014"/>
    <n v="351775"/>
    <n v="237113"/>
    <n v="414947"/>
    <n v="259236"/>
    <n v="453663"/>
    <n v="279000"/>
    <n v="488251"/>
  </r>
  <r>
    <n v="2"/>
    <s v="Region II - Northeast"/>
    <x v="6"/>
    <s v="NJ"/>
    <x v="30"/>
    <n v="2"/>
    <x v="1"/>
    <n v="99785"/>
    <n v="174624"/>
    <n v="131986"/>
    <n v="230975"/>
    <n v="158841"/>
    <n v="277971"/>
    <n v="192782"/>
    <n v="337369"/>
    <n v="229636"/>
    <n v="401863"/>
    <n v="253371"/>
    <n v="443399"/>
    <n v="275699"/>
    <n v="482473"/>
  </r>
  <r>
    <n v="2"/>
    <s v="Region II - Northeast"/>
    <x v="6"/>
    <s v="NJ"/>
    <x v="30"/>
    <n v="3"/>
    <x v="2"/>
    <n v="81158"/>
    <n v="142026"/>
    <n v="111996"/>
    <n v="195992"/>
    <n v="141899"/>
    <n v="248323"/>
    <n v="185015"/>
    <n v="323776"/>
    <n v="230584"/>
    <n v="403521"/>
    <n v="259432"/>
    <n v="454006"/>
    <n v="287840"/>
    <n v="503720"/>
  </r>
  <r>
    <n v="2"/>
    <s v="Region II - Northeast"/>
    <x v="6"/>
    <s v="NJ"/>
    <x v="30"/>
    <n v="4"/>
    <x v="3"/>
    <n v="94851"/>
    <n v="151762"/>
    <n v="132792"/>
    <n v="212467"/>
    <n v="170732"/>
    <n v="273171"/>
    <n v="227643"/>
    <n v="364228"/>
    <n v="284553"/>
    <n v="455285"/>
    <n v="322494"/>
    <n v="515990"/>
    <n v="360434"/>
    <n v="576695"/>
  </r>
  <r>
    <n v="2"/>
    <s v="Region II - Northeast"/>
    <x v="6"/>
    <s v="NJ"/>
    <x v="26"/>
    <n v="1"/>
    <x v="0"/>
    <n v="100265"/>
    <n v="175463"/>
    <n v="132196"/>
    <n v="231344"/>
    <n v="158546"/>
    <n v="277455"/>
    <n v="191169"/>
    <n v="334545"/>
    <n v="225469"/>
    <n v="394570"/>
    <n v="246498"/>
    <n v="431372"/>
    <n v="265282"/>
    <n v="464243"/>
  </r>
  <r>
    <n v="2"/>
    <s v="Region II - Northeast"/>
    <x v="6"/>
    <s v="NJ"/>
    <x v="26"/>
    <n v="2"/>
    <x v="1"/>
    <n v="95133"/>
    <n v="166484"/>
    <n v="125774"/>
    <n v="220104"/>
    <n v="151273"/>
    <n v="264728"/>
    <n v="183435"/>
    <n v="321012"/>
    <n v="218445"/>
    <n v="382279"/>
    <n v="240989"/>
    <n v="421730"/>
    <n v="262180"/>
    <n v="458815"/>
  </r>
  <r>
    <n v="2"/>
    <s v="Region II - Northeast"/>
    <x v="6"/>
    <s v="NJ"/>
    <x v="26"/>
    <n v="3"/>
    <x v="2"/>
    <n v="77489"/>
    <n v="135606"/>
    <n v="106958"/>
    <n v="187176"/>
    <n v="135548"/>
    <n v="237210"/>
    <n v="176801"/>
    <n v="309402"/>
    <n v="220358"/>
    <n v="385627"/>
    <n v="247959"/>
    <n v="433927"/>
    <n v="275145"/>
    <n v="481503"/>
  </r>
  <r>
    <n v="2"/>
    <s v="Region II - Northeast"/>
    <x v="6"/>
    <s v="NJ"/>
    <x v="26"/>
    <n v="4"/>
    <x v="3"/>
    <n v="90269"/>
    <n v="144430"/>
    <n v="126376"/>
    <n v="202202"/>
    <n v="162484"/>
    <n v="259974"/>
    <n v="216645"/>
    <n v="346632"/>
    <n v="270806"/>
    <n v="433290"/>
    <n v="306914"/>
    <n v="491062"/>
    <n v="343021"/>
    <n v="548834"/>
  </r>
  <r>
    <n v="2"/>
    <s v="Region II - Northeast"/>
    <x v="6"/>
    <s v="NJ"/>
    <x v="31"/>
    <n v="1"/>
    <x v="0"/>
    <n v="98878"/>
    <n v="173037"/>
    <n v="130236"/>
    <n v="227913"/>
    <n v="155985"/>
    <n v="272973"/>
    <n v="187719"/>
    <n v="328508"/>
    <n v="221325"/>
    <n v="387320"/>
    <n v="241951"/>
    <n v="423415"/>
    <n v="260364"/>
    <n v="455637"/>
  </r>
  <r>
    <n v="2"/>
    <s v="Region II - Northeast"/>
    <x v="6"/>
    <s v="NJ"/>
    <x v="31"/>
    <n v="2"/>
    <x v="1"/>
    <n v="93995"/>
    <n v="164492"/>
    <n v="124125"/>
    <n v="217218"/>
    <n v="149064"/>
    <n v="260862"/>
    <n v="180360"/>
    <n v="315630"/>
    <n v="214642"/>
    <n v="375623"/>
    <n v="236708"/>
    <n v="414240"/>
    <n v="257412"/>
    <n v="450472"/>
  </r>
  <r>
    <n v="2"/>
    <s v="Region II - Northeast"/>
    <x v="6"/>
    <s v="NJ"/>
    <x v="31"/>
    <n v="3"/>
    <x v="2"/>
    <n v="76842"/>
    <n v="134473"/>
    <n v="106126"/>
    <n v="185720"/>
    <n v="134574"/>
    <n v="235504"/>
    <n v="175692"/>
    <n v="307461"/>
    <n v="219003"/>
    <n v="383255"/>
    <n v="246508"/>
    <n v="431389"/>
    <n v="273620"/>
    <n v="478834"/>
  </r>
  <r>
    <n v="2"/>
    <s v="Region II - Northeast"/>
    <x v="6"/>
    <s v="NJ"/>
    <x v="31"/>
    <n v="4"/>
    <x v="3"/>
    <n v="88795"/>
    <n v="142073"/>
    <n v="124313"/>
    <n v="198902"/>
    <n v="159832"/>
    <n v="255731"/>
    <n v="213109"/>
    <n v="340974"/>
    <n v="266386"/>
    <n v="426218"/>
    <n v="301904"/>
    <n v="483047"/>
    <n v="337422"/>
    <n v="539876"/>
  </r>
  <r>
    <n v="2"/>
    <s v="Region II - Northeast"/>
    <x v="6"/>
    <s v="NJ"/>
    <x v="32"/>
    <n v="1"/>
    <x v="0"/>
    <n v="97715"/>
    <n v="171001"/>
    <n v="128654"/>
    <n v="225145"/>
    <n v="154011"/>
    <n v="269519"/>
    <n v="185207"/>
    <n v="324113"/>
    <n v="218336"/>
    <n v="382088"/>
    <n v="238677"/>
    <n v="417684"/>
    <n v="256831"/>
    <n v="449454"/>
  </r>
  <r>
    <n v="2"/>
    <s v="Region II - Northeast"/>
    <x v="6"/>
    <s v="NJ"/>
    <x v="32"/>
    <n v="2"/>
    <x v="1"/>
    <n v="92956"/>
    <n v="162673"/>
    <n v="122698"/>
    <n v="214721"/>
    <n v="147266"/>
    <n v="257715"/>
    <n v="178035"/>
    <n v="311562"/>
    <n v="211822"/>
    <n v="370689"/>
    <n v="233567"/>
    <n v="408742"/>
    <n v="253954"/>
    <n v="444420"/>
  </r>
  <r>
    <n v="2"/>
    <s v="Region II - Northeast"/>
    <x v="6"/>
    <s v="NJ"/>
    <x v="32"/>
    <n v="3"/>
    <x v="2"/>
    <n v="76097"/>
    <n v="133170"/>
    <n v="105120"/>
    <n v="183960"/>
    <n v="133329"/>
    <n v="233325"/>
    <n v="174127"/>
    <n v="304722"/>
    <n v="217062"/>
    <n v="379859"/>
    <n v="244352"/>
    <n v="427616"/>
    <n v="271258"/>
    <n v="474701"/>
  </r>
  <r>
    <n v="2"/>
    <s v="Region II - Northeast"/>
    <x v="6"/>
    <s v="NJ"/>
    <x v="32"/>
    <n v="4"/>
    <x v="3"/>
    <n v="87666"/>
    <n v="140266"/>
    <n v="122732"/>
    <n v="196372"/>
    <n v="157799"/>
    <n v="252478"/>
    <n v="210398"/>
    <n v="336637"/>
    <n v="262998"/>
    <n v="420797"/>
    <n v="298064"/>
    <n v="476903"/>
    <n v="333131"/>
    <n v="533009"/>
  </r>
  <r>
    <n v="2"/>
    <s v="Region II - Northeast"/>
    <x v="6"/>
    <s v="NJ"/>
    <x v="33"/>
    <n v="1"/>
    <x v="0"/>
    <n v="98326"/>
    <n v="172070"/>
    <n v="129560"/>
    <n v="226729"/>
    <n v="155256"/>
    <n v="271698"/>
    <n v="186982"/>
    <n v="327219"/>
    <n v="220486"/>
    <n v="385850"/>
    <n v="241040"/>
    <n v="421821"/>
    <n v="259393"/>
    <n v="453938"/>
  </r>
  <r>
    <n v="2"/>
    <s v="Region II - Northeast"/>
    <x v="6"/>
    <s v="NJ"/>
    <x v="33"/>
    <n v="2"/>
    <x v="1"/>
    <n v="93401"/>
    <n v="163452"/>
    <n v="123396"/>
    <n v="215944"/>
    <n v="148276"/>
    <n v="259484"/>
    <n v="179561"/>
    <n v="314232"/>
    <n v="213746"/>
    <n v="374055"/>
    <n v="235753"/>
    <n v="412568"/>
    <n v="256416"/>
    <n v="448729"/>
  </r>
  <r>
    <n v="2"/>
    <s v="Region II - Northeast"/>
    <x v="6"/>
    <s v="NJ"/>
    <x v="33"/>
    <n v="3"/>
    <x v="2"/>
    <n v="76248"/>
    <n v="133434"/>
    <n v="105282"/>
    <n v="184244"/>
    <n v="133474"/>
    <n v="233579"/>
    <n v="174193"/>
    <n v="304838"/>
    <n v="217124"/>
    <n v="379968"/>
    <n v="244365"/>
    <n v="427639"/>
    <n v="271208"/>
    <n v="474614"/>
  </r>
  <r>
    <n v="2"/>
    <s v="Region II - Northeast"/>
    <x v="6"/>
    <s v="NJ"/>
    <x v="33"/>
    <n v="4"/>
    <x v="3"/>
    <n v="88386"/>
    <n v="141418"/>
    <n v="123741"/>
    <n v="197986"/>
    <n v="159096"/>
    <n v="254553"/>
    <n v="212127"/>
    <n v="339404"/>
    <n v="265159"/>
    <n v="424255"/>
    <n v="300514"/>
    <n v="480822"/>
    <n v="335868"/>
    <n v="537390"/>
  </r>
  <r>
    <n v="2"/>
    <s v="Region II - Northeast"/>
    <x v="6"/>
    <s v="NJ"/>
    <x v="34"/>
    <n v="1"/>
    <x v="0"/>
    <n v="104002"/>
    <n v="182003"/>
    <n v="137166"/>
    <n v="240040"/>
    <n v="164574"/>
    <n v="288004"/>
    <n v="198553"/>
    <n v="347468"/>
    <n v="234202"/>
    <n v="409853"/>
    <n v="256051"/>
    <n v="448090"/>
    <n v="275571"/>
    <n v="482249"/>
  </r>
  <r>
    <n v="2"/>
    <s v="Region II - Northeast"/>
    <x v="6"/>
    <s v="NJ"/>
    <x v="34"/>
    <n v="2"/>
    <x v="1"/>
    <n v="98622"/>
    <n v="172589"/>
    <n v="130433"/>
    <n v="228257"/>
    <n v="156949"/>
    <n v="274661"/>
    <n v="190446"/>
    <n v="333280"/>
    <n v="226839"/>
    <n v="396967"/>
    <n v="250275"/>
    <n v="437982"/>
    <n v="272319"/>
    <n v="476558"/>
  </r>
  <r>
    <n v="2"/>
    <s v="Region II - Northeast"/>
    <x v="6"/>
    <s v="NJ"/>
    <x v="34"/>
    <n v="3"/>
    <x v="2"/>
    <n v="80241"/>
    <n v="140421"/>
    <n v="110736"/>
    <n v="193788"/>
    <n v="140311"/>
    <n v="245544"/>
    <n v="182961"/>
    <n v="320182"/>
    <n v="228027"/>
    <n v="399048"/>
    <n v="256564"/>
    <n v="448987"/>
    <n v="284666"/>
    <n v="498166"/>
  </r>
  <r>
    <n v="2"/>
    <s v="Region II - Northeast"/>
    <x v="6"/>
    <s v="NJ"/>
    <x v="34"/>
    <n v="4"/>
    <x v="3"/>
    <n v="93706"/>
    <n v="149929"/>
    <n v="131188"/>
    <n v="209900"/>
    <n v="168670"/>
    <n v="269872"/>
    <n v="224893"/>
    <n v="359829"/>
    <n v="281117"/>
    <n v="449786"/>
    <n v="318599"/>
    <n v="509758"/>
    <n v="356081"/>
    <n v="569730"/>
  </r>
  <r>
    <n v="2"/>
    <s v="Region II - Northeast"/>
    <x v="6"/>
    <s v="NJ"/>
    <x v="35"/>
    <n v="1"/>
    <x v="0"/>
    <n v="104002"/>
    <n v="182003"/>
    <n v="137166"/>
    <n v="240040"/>
    <n v="164574"/>
    <n v="288004"/>
    <n v="198553"/>
    <n v="347468"/>
    <n v="234202"/>
    <n v="409853"/>
    <n v="256051"/>
    <n v="448090"/>
    <n v="275571"/>
    <n v="482249"/>
  </r>
  <r>
    <n v="2"/>
    <s v="Region II - Northeast"/>
    <x v="6"/>
    <s v="NJ"/>
    <x v="35"/>
    <n v="2"/>
    <x v="1"/>
    <n v="98622"/>
    <n v="172589"/>
    <n v="130433"/>
    <n v="228257"/>
    <n v="156949"/>
    <n v="274661"/>
    <n v="190446"/>
    <n v="333280"/>
    <n v="226839"/>
    <n v="396967"/>
    <n v="250275"/>
    <n v="437982"/>
    <n v="272319"/>
    <n v="476558"/>
  </r>
  <r>
    <n v="2"/>
    <s v="Region II - Northeast"/>
    <x v="6"/>
    <s v="NJ"/>
    <x v="35"/>
    <n v="3"/>
    <x v="2"/>
    <n v="80241"/>
    <n v="140421"/>
    <n v="110736"/>
    <n v="193788"/>
    <n v="140311"/>
    <n v="245544"/>
    <n v="182961"/>
    <n v="320182"/>
    <n v="228027"/>
    <n v="399048"/>
    <n v="256564"/>
    <n v="448987"/>
    <n v="284666"/>
    <n v="498166"/>
  </r>
  <r>
    <n v="2"/>
    <s v="Region II - Northeast"/>
    <x v="6"/>
    <s v="NJ"/>
    <x v="35"/>
    <n v="4"/>
    <x v="3"/>
    <n v="93706"/>
    <n v="149929"/>
    <n v="131188"/>
    <n v="209900"/>
    <n v="168670"/>
    <n v="269872"/>
    <n v="224893"/>
    <n v="359829"/>
    <n v="281117"/>
    <n v="449786"/>
    <n v="318599"/>
    <n v="509758"/>
    <n v="356081"/>
    <n v="569730"/>
  </r>
  <r>
    <n v="2"/>
    <s v="Region II - Northeast"/>
    <x v="6"/>
    <s v="NJ"/>
    <x v="36"/>
    <n v="1"/>
    <x v="0"/>
    <n v="101205"/>
    <n v="177108"/>
    <n v="133400"/>
    <n v="233450"/>
    <n v="159933"/>
    <n v="279882"/>
    <n v="192742"/>
    <n v="337299"/>
    <n v="227305"/>
    <n v="397783"/>
    <n v="248501"/>
    <n v="434876"/>
    <n v="267430"/>
    <n v="468003"/>
  </r>
  <r>
    <n v="2"/>
    <s v="Region II - Northeast"/>
    <x v="6"/>
    <s v="NJ"/>
    <x v="36"/>
    <n v="2"/>
    <x v="1"/>
    <n v="96074"/>
    <n v="168129"/>
    <n v="126978"/>
    <n v="222211"/>
    <n v="152660"/>
    <n v="267154"/>
    <n v="185009"/>
    <n v="323766"/>
    <n v="220281"/>
    <n v="385492"/>
    <n v="242991"/>
    <n v="425235"/>
    <n v="264329"/>
    <n v="462575"/>
  </r>
  <r>
    <n v="2"/>
    <s v="Region II - Northeast"/>
    <x v="6"/>
    <s v="NJ"/>
    <x v="36"/>
    <n v="3"/>
    <x v="2"/>
    <n v="78331"/>
    <n v="137079"/>
    <n v="108136"/>
    <n v="189238"/>
    <n v="137064"/>
    <n v="239861"/>
    <n v="178822"/>
    <n v="312938"/>
    <n v="222884"/>
    <n v="390047"/>
    <n v="250821"/>
    <n v="438936"/>
    <n v="278343"/>
    <n v="487101"/>
  </r>
  <r>
    <n v="2"/>
    <s v="Region II - Northeast"/>
    <x v="6"/>
    <s v="NJ"/>
    <x v="36"/>
    <n v="4"/>
    <x v="3"/>
    <n v="91054"/>
    <n v="145687"/>
    <n v="127476"/>
    <n v="203961"/>
    <n v="163897"/>
    <n v="262236"/>
    <n v="218530"/>
    <n v="349648"/>
    <n v="273162"/>
    <n v="437060"/>
    <n v="309584"/>
    <n v="495334"/>
    <n v="346006"/>
    <n v="553609"/>
  </r>
  <r>
    <n v="2"/>
    <s v="Region II - Northeast"/>
    <x v="6"/>
    <s v="NJ"/>
    <x v="37"/>
    <n v="1"/>
    <x v="0"/>
    <n v="98326"/>
    <n v="172070"/>
    <n v="129560"/>
    <n v="226729"/>
    <n v="155256"/>
    <n v="271698"/>
    <n v="186982"/>
    <n v="327219"/>
    <n v="220486"/>
    <n v="385850"/>
    <n v="241040"/>
    <n v="421821"/>
    <n v="259393"/>
    <n v="453938"/>
  </r>
  <r>
    <n v="2"/>
    <s v="Region II - Northeast"/>
    <x v="6"/>
    <s v="NJ"/>
    <x v="37"/>
    <n v="2"/>
    <x v="1"/>
    <n v="93401"/>
    <n v="163452"/>
    <n v="123396"/>
    <n v="215944"/>
    <n v="148276"/>
    <n v="259484"/>
    <n v="179561"/>
    <n v="314232"/>
    <n v="213746"/>
    <n v="374055"/>
    <n v="235753"/>
    <n v="412568"/>
    <n v="256416"/>
    <n v="448729"/>
  </r>
  <r>
    <n v="2"/>
    <s v="Region II - Northeast"/>
    <x v="6"/>
    <s v="NJ"/>
    <x v="37"/>
    <n v="3"/>
    <x v="2"/>
    <n v="76248"/>
    <n v="133434"/>
    <n v="105282"/>
    <n v="184244"/>
    <n v="133474"/>
    <n v="233579"/>
    <n v="174193"/>
    <n v="304838"/>
    <n v="217124"/>
    <n v="379968"/>
    <n v="244365"/>
    <n v="427639"/>
    <n v="271208"/>
    <n v="474614"/>
  </r>
  <r>
    <n v="2"/>
    <s v="Region II - Northeast"/>
    <x v="6"/>
    <s v="NJ"/>
    <x v="37"/>
    <n v="4"/>
    <x v="3"/>
    <n v="88386"/>
    <n v="141418"/>
    <n v="123741"/>
    <n v="197986"/>
    <n v="159096"/>
    <n v="254553"/>
    <n v="212127"/>
    <n v="339404"/>
    <n v="265159"/>
    <n v="424255"/>
    <n v="300514"/>
    <n v="480822"/>
    <n v="335868"/>
    <n v="537390"/>
  </r>
  <r>
    <n v="2"/>
    <s v="Region II - Northeast"/>
    <x v="7"/>
    <s v="NY"/>
    <x v="38"/>
    <n v="1"/>
    <x v="0"/>
    <n v="90052"/>
    <n v="157592"/>
    <n v="118720"/>
    <n v="207761"/>
    <n v="142366"/>
    <n v="249140"/>
    <n v="171628"/>
    <n v="300349"/>
    <n v="202416"/>
    <n v="354227"/>
    <n v="221294"/>
    <n v="387264"/>
    <n v="238154"/>
    <n v="416770"/>
  </r>
  <r>
    <n v="2"/>
    <s v="Region II - Northeast"/>
    <x v="7"/>
    <s v="NY"/>
    <x v="38"/>
    <n v="2"/>
    <x v="1"/>
    <n v="85459"/>
    <n v="149554"/>
    <n v="112971"/>
    <n v="197700"/>
    <n v="135855"/>
    <n v="237747"/>
    <n v="164706"/>
    <n v="288235"/>
    <n v="196129"/>
    <n v="343225"/>
    <n v="216362"/>
    <n v="378633"/>
    <n v="235378"/>
    <n v="411911"/>
  </r>
  <r>
    <n v="2"/>
    <s v="Region II - Northeast"/>
    <x v="7"/>
    <s v="NY"/>
    <x v="38"/>
    <n v="3"/>
    <x v="2"/>
    <n v="69633"/>
    <n v="121858"/>
    <n v="96120"/>
    <n v="168210"/>
    <n v="121820"/>
    <n v="213186"/>
    <n v="158909"/>
    <n v="278091"/>
    <n v="198061"/>
    <n v="346606"/>
    <n v="222875"/>
    <n v="390031"/>
    <n v="247318"/>
    <n v="432806"/>
  </r>
  <r>
    <n v="2"/>
    <s v="Region II - Northeast"/>
    <x v="7"/>
    <s v="NY"/>
    <x v="38"/>
    <n v="4"/>
    <x v="3"/>
    <n v="81055"/>
    <n v="129688"/>
    <n v="113477"/>
    <n v="181564"/>
    <n v="145899"/>
    <n v="233439"/>
    <n v="194533"/>
    <n v="311252"/>
    <n v="243166"/>
    <n v="389065"/>
    <n v="275588"/>
    <n v="440941"/>
    <n v="308010"/>
    <n v="492816"/>
  </r>
  <r>
    <n v="2"/>
    <s v="Region II - Northeast"/>
    <x v="7"/>
    <s v="NY"/>
    <x v="39"/>
    <n v="1"/>
    <x v="0"/>
    <n v="86868"/>
    <n v="152019"/>
    <n v="114427"/>
    <n v="200248"/>
    <n v="137067"/>
    <n v="239867"/>
    <n v="164980"/>
    <n v="288716"/>
    <n v="194522"/>
    <n v="340413"/>
    <n v="212651"/>
    <n v="372140"/>
    <n v="228836"/>
    <n v="400463"/>
  </r>
  <r>
    <n v="2"/>
    <s v="Region II - Northeast"/>
    <x v="7"/>
    <s v="NY"/>
    <x v="39"/>
    <n v="2"/>
    <x v="1"/>
    <n v="82564"/>
    <n v="144488"/>
    <n v="109041"/>
    <n v="190821"/>
    <n v="130967"/>
    <n v="229192"/>
    <n v="158494"/>
    <n v="277365"/>
    <n v="188631"/>
    <n v="330105"/>
    <n v="208030"/>
    <n v="364053"/>
    <n v="226235"/>
    <n v="395911"/>
  </r>
  <r>
    <n v="2"/>
    <s v="Region II - Northeast"/>
    <x v="7"/>
    <s v="NY"/>
    <x v="39"/>
    <n v="3"/>
    <x v="2"/>
    <n v="67475"/>
    <n v="118082"/>
    <n v="93185"/>
    <n v="163073"/>
    <n v="118158"/>
    <n v="206776"/>
    <n v="154248"/>
    <n v="269934"/>
    <n v="192270"/>
    <n v="336473"/>
    <n v="216413"/>
    <n v="378722"/>
    <n v="240208"/>
    <n v="420363"/>
  </r>
  <r>
    <n v="2"/>
    <s v="Region II - Northeast"/>
    <x v="7"/>
    <s v="NY"/>
    <x v="39"/>
    <n v="4"/>
    <x v="3"/>
    <n v="78027"/>
    <n v="124844"/>
    <n v="109238"/>
    <n v="174781"/>
    <n v="140449"/>
    <n v="224719"/>
    <n v="187266"/>
    <n v="299625"/>
    <n v="234082"/>
    <n v="374531"/>
    <n v="265293"/>
    <n v="424469"/>
    <n v="296504"/>
    <n v="474406"/>
  </r>
  <r>
    <n v="2"/>
    <s v="Region II - Northeast"/>
    <x v="7"/>
    <s v="NY"/>
    <x v="40"/>
    <n v="1"/>
    <x v="0"/>
    <n v="94812"/>
    <n v="165921"/>
    <n v="124968"/>
    <n v="218695"/>
    <n v="149816"/>
    <n v="262177"/>
    <n v="180536"/>
    <n v="315938"/>
    <n v="212906"/>
    <n v="372586"/>
    <n v="232759"/>
    <n v="407328"/>
    <n v="250489"/>
    <n v="438355"/>
  </r>
  <r>
    <n v="2"/>
    <s v="Region II - Northeast"/>
    <x v="7"/>
    <s v="NY"/>
    <x v="40"/>
    <n v="2"/>
    <x v="1"/>
    <n v="90012"/>
    <n v="157521"/>
    <n v="118960"/>
    <n v="208181"/>
    <n v="143012"/>
    <n v="250271"/>
    <n v="173302"/>
    <n v="303278"/>
    <n v="206336"/>
    <n v="361088"/>
    <n v="227605"/>
    <n v="398309"/>
    <n v="247587"/>
    <n v="433277"/>
  </r>
  <r>
    <n v="2"/>
    <s v="Region II - Northeast"/>
    <x v="7"/>
    <s v="NY"/>
    <x v="40"/>
    <n v="3"/>
    <x v="2"/>
    <n v="73399"/>
    <n v="128449"/>
    <n v="101331"/>
    <n v="177329"/>
    <n v="128441"/>
    <n v="224771"/>
    <n v="167578"/>
    <n v="293261"/>
    <n v="208871"/>
    <n v="365524"/>
    <n v="235054"/>
    <n v="411344"/>
    <n v="260850"/>
    <n v="456487"/>
  </r>
  <r>
    <n v="2"/>
    <s v="Region II - Northeast"/>
    <x v="7"/>
    <s v="NY"/>
    <x v="40"/>
    <n v="4"/>
    <x v="3"/>
    <n v="85294"/>
    <n v="136470"/>
    <n v="119411"/>
    <n v="191058"/>
    <n v="153529"/>
    <n v="245646"/>
    <n v="204705"/>
    <n v="327528"/>
    <n v="255881"/>
    <n v="409409"/>
    <n v="289998"/>
    <n v="463997"/>
    <n v="324116"/>
    <n v="518585"/>
  </r>
  <r>
    <n v="2"/>
    <s v="Region II - Northeast"/>
    <x v="7"/>
    <s v="NY"/>
    <x v="41"/>
    <n v="1"/>
    <x v="0"/>
    <n v="84600"/>
    <n v="148050"/>
    <n v="111493"/>
    <n v="195112"/>
    <n v="133636"/>
    <n v="233862"/>
    <n v="160995"/>
    <n v="281742"/>
    <n v="189853"/>
    <n v="332243"/>
    <n v="207555"/>
    <n v="363220"/>
    <n v="223361"/>
    <n v="390882"/>
  </r>
  <r>
    <n v="2"/>
    <s v="Region II - Northeast"/>
    <x v="7"/>
    <s v="NY"/>
    <x v="41"/>
    <n v="2"/>
    <x v="1"/>
    <n v="80338"/>
    <n v="140591"/>
    <n v="106158"/>
    <n v="185776"/>
    <n v="127594"/>
    <n v="223290"/>
    <n v="154572"/>
    <n v="270501"/>
    <n v="184019"/>
    <n v="322034"/>
    <n v="202978"/>
    <n v="355212"/>
    <n v="220785"/>
    <n v="386373"/>
  </r>
  <r>
    <n v="2"/>
    <s v="Region II - Northeast"/>
    <x v="7"/>
    <s v="NY"/>
    <x v="41"/>
    <n v="3"/>
    <x v="2"/>
    <n v="65544"/>
    <n v="114701"/>
    <n v="90493"/>
    <n v="158362"/>
    <n v="114713"/>
    <n v="200747"/>
    <n v="149686"/>
    <n v="261950"/>
    <n v="186573"/>
    <n v="326503"/>
    <n v="209970"/>
    <n v="367447"/>
    <n v="233023"/>
    <n v="407790"/>
  </r>
  <r>
    <n v="2"/>
    <s v="Region II - Northeast"/>
    <x v="7"/>
    <s v="NY"/>
    <x v="41"/>
    <n v="4"/>
    <x v="3"/>
    <n v="76080"/>
    <n v="121728"/>
    <n v="106512"/>
    <n v="170420"/>
    <n v="136944"/>
    <n v="219111"/>
    <n v="182592"/>
    <n v="292148"/>
    <n v="228240"/>
    <n v="365185"/>
    <n v="258673"/>
    <n v="413876"/>
    <n v="289105"/>
    <n v="462567"/>
  </r>
  <r>
    <n v="2"/>
    <s v="Region II - Northeast"/>
    <x v="7"/>
    <s v="NY"/>
    <x v="42"/>
    <n v="1"/>
    <x v="0"/>
    <n v="84435"/>
    <n v="147762"/>
    <n v="111343"/>
    <n v="194851"/>
    <n v="133565"/>
    <n v="233739"/>
    <n v="161096"/>
    <n v="281918"/>
    <n v="190010"/>
    <n v="332518"/>
    <n v="207735"/>
    <n v="363536"/>
    <n v="223568"/>
    <n v="391244"/>
  </r>
  <r>
    <n v="2"/>
    <s v="Region II - Northeast"/>
    <x v="7"/>
    <s v="NY"/>
    <x v="42"/>
    <n v="2"/>
    <x v="1"/>
    <n v="80090"/>
    <n v="140158"/>
    <n v="105905"/>
    <n v="185334"/>
    <n v="127406"/>
    <n v="222961"/>
    <n v="154548"/>
    <n v="270459"/>
    <n v="184063"/>
    <n v="322110"/>
    <n v="203070"/>
    <n v="355372"/>
    <n v="220942"/>
    <n v="386648"/>
  </r>
  <r>
    <n v="2"/>
    <s v="Region II - Northeast"/>
    <x v="7"/>
    <s v="NY"/>
    <x v="42"/>
    <n v="3"/>
    <x v="2"/>
    <n v="65198"/>
    <n v="114097"/>
    <n v="89985"/>
    <n v="157473"/>
    <n v="114027"/>
    <n v="199548"/>
    <n v="148709"/>
    <n v="260240"/>
    <n v="185341"/>
    <n v="324348"/>
    <n v="208545"/>
    <n v="364955"/>
    <n v="231399"/>
    <n v="404948"/>
  </r>
  <r>
    <n v="2"/>
    <s v="Region II - Northeast"/>
    <x v="7"/>
    <s v="NY"/>
    <x v="42"/>
    <n v="4"/>
    <x v="3"/>
    <n v="76048"/>
    <n v="121676"/>
    <n v="106467"/>
    <n v="170347"/>
    <n v="136886"/>
    <n v="219017"/>
    <n v="182514"/>
    <n v="292023"/>
    <n v="228143"/>
    <n v="365029"/>
    <n v="258562"/>
    <n v="413700"/>
    <n v="288981"/>
    <n v="462370"/>
  </r>
  <r>
    <n v="2"/>
    <s v="Region II - Northeast"/>
    <x v="7"/>
    <s v="NY"/>
    <x v="43"/>
    <n v="1"/>
    <x v="0"/>
    <n v="113274"/>
    <n v="198229"/>
    <n v="149438"/>
    <n v="261517"/>
    <n v="179367"/>
    <n v="313893"/>
    <n v="216520"/>
    <n v="378909"/>
    <n v="255419"/>
    <n v="446983"/>
    <n v="279253"/>
    <n v="488694"/>
    <n v="300550"/>
    <n v="525962"/>
  </r>
  <r>
    <n v="2"/>
    <s v="Region II - Northeast"/>
    <x v="7"/>
    <s v="NY"/>
    <x v="43"/>
    <n v="2"/>
    <x v="1"/>
    <n v="107356"/>
    <n v="187873"/>
    <n v="142032"/>
    <n v="248555"/>
    <n v="170980"/>
    <n v="299215"/>
    <n v="207601"/>
    <n v="363303"/>
    <n v="247319"/>
    <n v="432808"/>
    <n v="272900"/>
    <n v="477575"/>
    <n v="296973"/>
    <n v="519702"/>
  </r>
  <r>
    <n v="2"/>
    <s v="Region II - Northeast"/>
    <x v="7"/>
    <s v="NY"/>
    <x v="43"/>
    <n v="3"/>
    <x v="2"/>
    <n v="87255"/>
    <n v="152696"/>
    <n v="120396"/>
    <n v="210692"/>
    <n v="152524"/>
    <n v="266917"/>
    <n v="198833"/>
    <n v="347958"/>
    <n v="247800"/>
    <n v="433650"/>
    <n v="278786"/>
    <n v="487875"/>
    <n v="309294"/>
    <n v="541265"/>
  </r>
  <r>
    <n v="2"/>
    <s v="Region II - Northeast"/>
    <x v="7"/>
    <s v="NY"/>
    <x v="43"/>
    <n v="4"/>
    <x v="3"/>
    <n v="102134"/>
    <n v="163414"/>
    <n v="142987"/>
    <n v="228779"/>
    <n v="183841"/>
    <n v="294145"/>
    <n v="245121"/>
    <n v="392193"/>
    <n v="306401"/>
    <n v="490241"/>
    <n v="347254"/>
    <n v="555607"/>
    <n v="388108"/>
    <n v="620972"/>
  </r>
  <r>
    <n v="2"/>
    <s v="Region II - Northeast"/>
    <x v="7"/>
    <s v="NY"/>
    <x v="44"/>
    <n v="1"/>
    <x v="0"/>
    <n v="119302"/>
    <n v="208779"/>
    <n v="157188"/>
    <n v="275079"/>
    <n v="188345"/>
    <n v="329604"/>
    <n v="226800"/>
    <n v="396900"/>
    <n v="267431"/>
    <n v="468005"/>
    <n v="292361"/>
    <n v="511631"/>
    <n v="314619"/>
    <n v="550583"/>
  </r>
  <r>
    <n v="2"/>
    <s v="Region II - Northeast"/>
    <x v="7"/>
    <s v="NY"/>
    <x v="44"/>
    <n v="2"/>
    <x v="1"/>
    <n v="113344"/>
    <n v="198351"/>
    <n v="149730"/>
    <n v="262027"/>
    <n v="179899"/>
    <n v="314823"/>
    <n v="217820"/>
    <n v="381184"/>
    <n v="259275"/>
    <n v="453732"/>
    <n v="285962"/>
    <n v="500434"/>
    <n v="311017"/>
    <n v="544279"/>
  </r>
  <r>
    <n v="2"/>
    <s v="Region II - Northeast"/>
    <x v="7"/>
    <s v="NY"/>
    <x v="44"/>
    <n v="3"/>
    <x v="2"/>
    <n v="92553"/>
    <n v="161968"/>
    <n v="127801"/>
    <n v="223652"/>
    <n v="162030"/>
    <n v="283552"/>
    <n v="211476"/>
    <n v="370083"/>
    <n v="263598"/>
    <n v="461297"/>
    <n v="296676"/>
    <n v="519183"/>
    <n v="329273"/>
    <n v="576228"/>
  </r>
  <r>
    <n v="2"/>
    <s v="Region II - Northeast"/>
    <x v="7"/>
    <s v="NY"/>
    <x v="44"/>
    <n v="4"/>
    <x v="3"/>
    <n v="107222"/>
    <n v="171556"/>
    <n v="150111"/>
    <n v="240178"/>
    <n v="193000"/>
    <n v="308800"/>
    <n v="257334"/>
    <n v="411734"/>
    <n v="321667"/>
    <n v="514667"/>
    <n v="364556"/>
    <n v="583289"/>
    <n v="407445"/>
    <n v="651912"/>
  </r>
  <r>
    <n v="2"/>
    <s v="Region II - Northeast"/>
    <x v="7"/>
    <s v="NY"/>
    <x v="45"/>
    <n v="1"/>
    <x v="0"/>
    <n v="116646"/>
    <n v="204131"/>
    <n v="153726"/>
    <n v="269020"/>
    <n v="184256"/>
    <n v="322447"/>
    <n v="221978"/>
    <n v="388461"/>
    <n v="261766"/>
    <n v="458091"/>
    <n v="286172"/>
    <n v="500801"/>
    <n v="307966"/>
    <n v="538941"/>
  </r>
  <r>
    <n v="2"/>
    <s v="Region II - Northeast"/>
    <x v="7"/>
    <s v="NY"/>
    <x v="45"/>
    <n v="2"/>
    <x v="1"/>
    <n v="110770"/>
    <n v="193848"/>
    <n v="146371"/>
    <n v="256149"/>
    <n v="175927"/>
    <n v="307872"/>
    <n v="213122"/>
    <n v="372964"/>
    <n v="253723"/>
    <n v="444016"/>
    <n v="279863"/>
    <n v="489760"/>
    <n v="304414"/>
    <n v="532725"/>
  </r>
  <r>
    <n v="2"/>
    <s v="Region II - Northeast"/>
    <x v="7"/>
    <s v="NY"/>
    <x v="45"/>
    <n v="3"/>
    <x v="2"/>
    <n v="90373"/>
    <n v="158153"/>
    <n v="124774"/>
    <n v="218355"/>
    <n v="158170"/>
    <n v="276797"/>
    <n v="206392"/>
    <n v="361187"/>
    <n v="257254"/>
    <n v="450194"/>
    <n v="289515"/>
    <n v="506651"/>
    <n v="321302"/>
    <n v="562278"/>
  </r>
  <r>
    <n v="2"/>
    <s v="Region II - Northeast"/>
    <x v="7"/>
    <s v="NY"/>
    <x v="45"/>
    <n v="4"/>
    <x v="3"/>
    <n v="104899"/>
    <n v="167838"/>
    <n v="146858"/>
    <n v="234973"/>
    <n v="188818"/>
    <n v="302108"/>
    <n v="251757"/>
    <n v="402811"/>
    <n v="314696"/>
    <n v="503514"/>
    <n v="356655"/>
    <n v="570649"/>
    <n v="398615"/>
    <n v="637784"/>
  </r>
  <r>
    <n v="2"/>
    <s v="Region II - Northeast"/>
    <x v="7"/>
    <s v="NY"/>
    <x v="46"/>
    <n v="1"/>
    <x v="0"/>
    <n v="102533"/>
    <n v="179432"/>
    <n v="135131"/>
    <n v="236479"/>
    <n v="161977"/>
    <n v="283460"/>
    <n v="195154"/>
    <n v="341519"/>
    <n v="230137"/>
    <n v="402740"/>
    <n v="251595"/>
    <n v="440291"/>
    <n v="270756"/>
    <n v="473824"/>
  </r>
  <r>
    <n v="2"/>
    <s v="Region II - Northeast"/>
    <x v="7"/>
    <s v="NY"/>
    <x v="46"/>
    <n v="2"/>
    <x v="1"/>
    <n v="97360"/>
    <n v="170380"/>
    <n v="128657"/>
    <n v="225150"/>
    <n v="154646"/>
    <n v="270630"/>
    <n v="187358"/>
    <n v="327877"/>
    <n v="223057"/>
    <n v="390350"/>
    <n v="246041"/>
    <n v="430572"/>
    <n v="267630"/>
    <n v="468352"/>
  </r>
  <r>
    <n v="2"/>
    <s v="Region II - Northeast"/>
    <x v="7"/>
    <s v="NY"/>
    <x v="46"/>
    <n v="3"/>
    <x v="2"/>
    <n v="79421"/>
    <n v="138986"/>
    <n v="109650"/>
    <n v="191887"/>
    <n v="138994"/>
    <n v="243239"/>
    <n v="181363"/>
    <n v="317386"/>
    <n v="226056"/>
    <n v="395598"/>
    <n v="254401"/>
    <n v="445202"/>
    <n v="282329"/>
    <n v="494076"/>
  </r>
  <r>
    <n v="2"/>
    <s v="Region II - Northeast"/>
    <x v="7"/>
    <s v="NY"/>
    <x v="46"/>
    <n v="4"/>
    <x v="3"/>
    <n v="92216"/>
    <n v="147545"/>
    <n v="129102"/>
    <n v="206564"/>
    <n v="165989"/>
    <n v="265582"/>
    <n v="221318"/>
    <n v="354109"/>
    <n v="276648"/>
    <n v="442636"/>
    <n v="313534"/>
    <n v="501655"/>
    <n v="350420"/>
    <n v="560673"/>
  </r>
  <r>
    <n v="2"/>
    <s v="Region II - Northeast"/>
    <x v="7"/>
    <s v="NY"/>
    <x v="47"/>
    <n v="1"/>
    <x v="0"/>
    <n v="88114"/>
    <n v="154199"/>
    <n v="116084"/>
    <n v="203147"/>
    <n v="139076"/>
    <n v="243383"/>
    <n v="167442"/>
    <n v="293023"/>
    <n v="197433"/>
    <n v="345508"/>
    <n v="215836"/>
    <n v="377712"/>
    <n v="232266"/>
    <n v="406465"/>
  </r>
  <r>
    <n v="2"/>
    <s v="Region II - Northeast"/>
    <x v="7"/>
    <s v="NY"/>
    <x v="47"/>
    <n v="2"/>
    <x v="1"/>
    <n v="83727"/>
    <n v="146523"/>
    <n v="110594"/>
    <n v="193539"/>
    <n v="132859"/>
    <n v="232503"/>
    <n v="160831"/>
    <n v="281455"/>
    <n v="191429"/>
    <n v="335001"/>
    <n v="211126"/>
    <n v="369470"/>
    <n v="229614"/>
    <n v="401825"/>
  </r>
  <r>
    <n v="2"/>
    <s v="Region II - Northeast"/>
    <x v="7"/>
    <s v="NY"/>
    <x v="47"/>
    <n v="3"/>
    <x v="2"/>
    <n v="68393"/>
    <n v="119687"/>
    <n v="94444"/>
    <n v="165277"/>
    <n v="119745"/>
    <n v="209555"/>
    <n v="156301"/>
    <n v="273527"/>
    <n v="194827"/>
    <n v="340947"/>
    <n v="219281"/>
    <n v="383742"/>
    <n v="243381"/>
    <n v="425917"/>
  </r>
  <r>
    <n v="2"/>
    <s v="Region II - Northeast"/>
    <x v="7"/>
    <s v="NY"/>
    <x v="47"/>
    <n v="4"/>
    <x v="3"/>
    <n v="79173"/>
    <n v="126677"/>
    <n v="110842"/>
    <n v="177347"/>
    <n v="142511"/>
    <n v="228018"/>
    <n v="190015"/>
    <n v="304024"/>
    <n v="237519"/>
    <n v="380030"/>
    <n v="269188"/>
    <n v="430701"/>
    <n v="300857"/>
    <n v="481372"/>
  </r>
  <r>
    <n v="2"/>
    <s v="Region II - Northeast"/>
    <x v="7"/>
    <s v="NY"/>
    <x v="48"/>
    <n v="1"/>
    <x v="0"/>
    <n v="104272"/>
    <n v="182476"/>
    <n v="137235"/>
    <n v="240161"/>
    <n v="164198"/>
    <n v="287347"/>
    <n v="197313"/>
    <n v="345298"/>
    <n v="232577"/>
    <n v="407010"/>
    <n v="254238"/>
    <n v="444916"/>
    <n v="273566"/>
    <n v="478740"/>
  </r>
  <r>
    <n v="2"/>
    <s v="Region II - Northeast"/>
    <x v="7"/>
    <s v="NY"/>
    <x v="48"/>
    <n v="2"/>
    <x v="1"/>
    <n v="99265"/>
    <n v="173714"/>
    <n v="130968"/>
    <n v="229194"/>
    <n v="157101"/>
    <n v="274928"/>
    <n v="189767"/>
    <n v="332092"/>
    <n v="225724"/>
    <n v="395017"/>
    <n v="248862"/>
    <n v="435508"/>
    <n v="270539"/>
    <n v="473443"/>
  </r>
  <r>
    <n v="2"/>
    <s v="Region II - Northeast"/>
    <x v="7"/>
    <s v="NY"/>
    <x v="48"/>
    <n v="3"/>
    <x v="2"/>
    <n v="81374"/>
    <n v="142405"/>
    <n v="112434"/>
    <n v="196759"/>
    <n v="142637"/>
    <n v="249614"/>
    <n v="186348"/>
    <n v="326108"/>
    <n v="232307"/>
    <n v="406537"/>
    <n v="261543"/>
    <n v="457701"/>
    <n v="290375"/>
    <n v="508157"/>
  </r>
  <r>
    <n v="2"/>
    <s v="Region II - Northeast"/>
    <x v="7"/>
    <s v="NY"/>
    <x v="48"/>
    <n v="4"/>
    <x v="3"/>
    <n v="93459"/>
    <n v="149534"/>
    <n v="130842"/>
    <n v="209348"/>
    <n v="168226"/>
    <n v="269162"/>
    <n v="224301"/>
    <n v="358882"/>
    <n v="280377"/>
    <n v="448603"/>
    <n v="317760"/>
    <n v="508416"/>
    <n v="355144"/>
    <n v="568230"/>
  </r>
  <r>
    <n v="2"/>
    <s v="Region II - Northeast"/>
    <x v="7"/>
    <s v="NY"/>
    <x v="49"/>
    <n v="1"/>
    <x v="0"/>
    <n v="90440"/>
    <n v="158270"/>
    <n v="119248"/>
    <n v="208684"/>
    <n v="143024"/>
    <n v="250292"/>
    <n v="172465"/>
    <n v="301814"/>
    <n v="203412"/>
    <n v="355971"/>
    <n v="222385"/>
    <n v="389174"/>
    <n v="239332"/>
    <n v="418831"/>
  </r>
  <r>
    <n v="2"/>
    <s v="Region II - Northeast"/>
    <x v="7"/>
    <s v="NY"/>
    <x v="49"/>
    <n v="2"/>
    <x v="1"/>
    <n v="85806"/>
    <n v="150160"/>
    <n v="113447"/>
    <n v="198532"/>
    <n v="136455"/>
    <n v="238796"/>
    <n v="165481"/>
    <n v="289591"/>
    <n v="197068"/>
    <n v="344870"/>
    <n v="217409"/>
    <n v="380465"/>
    <n v="236531"/>
    <n v="413928"/>
  </r>
  <r>
    <n v="2"/>
    <s v="Region II - Northeast"/>
    <x v="7"/>
    <s v="NY"/>
    <x v="49"/>
    <n v="3"/>
    <x v="2"/>
    <n v="69881"/>
    <n v="122293"/>
    <n v="96455"/>
    <n v="168796"/>
    <n v="122235"/>
    <n v="213912"/>
    <n v="159431"/>
    <n v="279004"/>
    <n v="198708"/>
    <n v="347738"/>
    <n v="223593"/>
    <n v="391288"/>
    <n v="248105"/>
    <n v="434184"/>
  </r>
  <r>
    <n v="2"/>
    <s v="Region II - Northeast"/>
    <x v="7"/>
    <s v="NY"/>
    <x v="49"/>
    <n v="4"/>
    <x v="3"/>
    <n v="81432"/>
    <n v="130291"/>
    <n v="114004"/>
    <n v="182407"/>
    <n v="146577"/>
    <n v="234523"/>
    <n v="195436"/>
    <n v="312698"/>
    <n v="244295"/>
    <n v="390872"/>
    <n v="276868"/>
    <n v="442988"/>
    <n v="309440"/>
    <n v="495105"/>
  </r>
  <r>
    <n v="2"/>
    <s v="Region II - Northeast"/>
    <x v="7"/>
    <s v="NY"/>
    <x v="50"/>
    <n v="1"/>
    <x v="0"/>
    <n v="104084"/>
    <n v="182147"/>
    <n v="137240"/>
    <n v="240171"/>
    <n v="164609"/>
    <n v="288066"/>
    <n v="198503"/>
    <n v="347380"/>
    <n v="234123"/>
    <n v="409716"/>
    <n v="255961"/>
    <n v="447932"/>
    <n v="275467"/>
    <n v="482068"/>
  </r>
  <r>
    <n v="2"/>
    <s v="Region II - Northeast"/>
    <x v="7"/>
    <s v="NY"/>
    <x v="50"/>
    <n v="2"/>
    <x v="1"/>
    <n v="98746"/>
    <n v="172805"/>
    <n v="130559"/>
    <n v="228479"/>
    <n v="157043"/>
    <n v="274825"/>
    <n v="190458"/>
    <n v="333301"/>
    <n v="226817"/>
    <n v="396929"/>
    <n v="250229"/>
    <n v="437902"/>
    <n v="272241"/>
    <n v="476421"/>
  </r>
  <r>
    <n v="2"/>
    <s v="Region II - Northeast"/>
    <x v="7"/>
    <s v="NY"/>
    <x v="50"/>
    <n v="3"/>
    <x v="2"/>
    <n v="80413"/>
    <n v="140723"/>
    <n v="110990"/>
    <n v="194233"/>
    <n v="140654"/>
    <n v="246144"/>
    <n v="183450"/>
    <n v="321037"/>
    <n v="228643"/>
    <n v="400126"/>
    <n v="257276"/>
    <n v="450233"/>
    <n v="285478"/>
    <n v="499587"/>
  </r>
  <r>
    <n v="2"/>
    <s v="Region II - Northeast"/>
    <x v="7"/>
    <s v="NY"/>
    <x v="50"/>
    <n v="4"/>
    <x v="3"/>
    <n v="93722"/>
    <n v="149955"/>
    <n v="131210"/>
    <n v="209937"/>
    <n v="168699"/>
    <n v="269919"/>
    <n v="224932"/>
    <n v="359892"/>
    <n v="281165"/>
    <n v="449864"/>
    <n v="318654"/>
    <n v="509846"/>
    <n v="356143"/>
    <n v="569828"/>
  </r>
  <r>
    <n v="2"/>
    <s v="Region II - Northeast"/>
    <x v="7"/>
    <s v="NY"/>
    <x v="51"/>
    <n v="1"/>
    <x v="0"/>
    <n v="113274"/>
    <n v="198229"/>
    <n v="149438"/>
    <n v="261517"/>
    <n v="179367"/>
    <n v="313893"/>
    <n v="216520"/>
    <n v="378909"/>
    <n v="255419"/>
    <n v="446983"/>
    <n v="279253"/>
    <n v="488694"/>
    <n v="300550"/>
    <n v="525962"/>
  </r>
  <r>
    <n v="2"/>
    <s v="Region II - Northeast"/>
    <x v="7"/>
    <s v="NY"/>
    <x v="51"/>
    <n v="2"/>
    <x v="1"/>
    <n v="107356"/>
    <n v="187873"/>
    <n v="142032"/>
    <n v="248555"/>
    <n v="170980"/>
    <n v="299215"/>
    <n v="207601"/>
    <n v="363303"/>
    <n v="247319"/>
    <n v="432808"/>
    <n v="272900"/>
    <n v="477575"/>
    <n v="296973"/>
    <n v="519702"/>
  </r>
  <r>
    <n v="2"/>
    <s v="Region II - Northeast"/>
    <x v="7"/>
    <s v="NY"/>
    <x v="51"/>
    <n v="3"/>
    <x v="2"/>
    <n v="87255"/>
    <n v="152696"/>
    <n v="120396"/>
    <n v="210692"/>
    <n v="152524"/>
    <n v="266917"/>
    <n v="198833"/>
    <n v="347958"/>
    <n v="247800"/>
    <n v="433650"/>
    <n v="278786"/>
    <n v="487875"/>
    <n v="309294"/>
    <n v="541265"/>
  </r>
  <r>
    <n v="2"/>
    <s v="Region II - Northeast"/>
    <x v="7"/>
    <s v="NY"/>
    <x v="51"/>
    <n v="4"/>
    <x v="3"/>
    <n v="102134"/>
    <n v="163414"/>
    <n v="142987"/>
    <n v="228779"/>
    <n v="183841"/>
    <n v="294145"/>
    <n v="245121"/>
    <n v="392193"/>
    <n v="306401"/>
    <n v="490241"/>
    <n v="347254"/>
    <n v="555607"/>
    <n v="388108"/>
    <n v="620972"/>
  </r>
  <r>
    <n v="2"/>
    <s v="Region II - Northeast"/>
    <x v="7"/>
    <s v="NY"/>
    <x v="52"/>
    <n v="1"/>
    <x v="0"/>
    <n v="89500"/>
    <n v="156625"/>
    <n v="118044"/>
    <n v="206577"/>
    <n v="141637"/>
    <n v="247865"/>
    <n v="170892"/>
    <n v="299060"/>
    <n v="201576"/>
    <n v="352758"/>
    <n v="220382"/>
    <n v="385669"/>
    <n v="237183"/>
    <n v="415071"/>
  </r>
  <r>
    <n v="2"/>
    <s v="Region II - Northeast"/>
    <x v="7"/>
    <s v="NY"/>
    <x v="52"/>
    <n v="2"/>
    <x v="1"/>
    <n v="84866"/>
    <n v="148515"/>
    <n v="112243"/>
    <n v="196426"/>
    <n v="135068"/>
    <n v="236369"/>
    <n v="163907"/>
    <n v="286837"/>
    <n v="195232"/>
    <n v="341657"/>
    <n v="215406"/>
    <n v="376961"/>
    <n v="234382"/>
    <n v="410168"/>
  </r>
  <r>
    <n v="2"/>
    <s v="Region II - Northeast"/>
    <x v="7"/>
    <s v="NY"/>
    <x v="52"/>
    <n v="3"/>
    <x v="2"/>
    <n v="69040"/>
    <n v="120820"/>
    <n v="95276"/>
    <n v="166734"/>
    <n v="120720"/>
    <n v="211260"/>
    <n v="157411"/>
    <n v="275469"/>
    <n v="196182"/>
    <n v="343319"/>
    <n v="220731"/>
    <n v="386280"/>
    <n v="244906"/>
    <n v="428586"/>
  </r>
  <r>
    <n v="2"/>
    <s v="Region II - Northeast"/>
    <x v="7"/>
    <s v="NY"/>
    <x v="52"/>
    <n v="4"/>
    <x v="3"/>
    <n v="80646"/>
    <n v="129034"/>
    <n v="112905"/>
    <n v="180648"/>
    <n v="145163"/>
    <n v="232261"/>
    <n v="193551"/>
    <n v="309682"/>
    <n v="241939"/>
    <n v="387102"/>
    <n v="274198"/>
    <n v="438716"/>
    <n v="306456"/>
    <n v="490330"/>
  </r>
  <r>
    <n v="2"/>
    <s v="Region II - Northeast"/>
    <x v="7"/>
    <s v="NY"/>
    <x v="53"/>
    <n v="1"/>
    <x v="0"/>
    <n v="105330"/>
    <n v="184327"/>
    <n v="138897"/>
    <n v="243070"/>
    <n v="166618"/>
    <n v="291582"/>
    <n v="200964"/>
    <n v="351687"/>
    <n v="237034"/>
    <n v="414810"/>
    <n v="259146"/>
    <n v="453505"/>
    <n v="278897"/>
    <n v="488070"/>
  </r>
  <r>
    <n v="2"/>
    <s v="Region II - Northeast"/>
    <x v="7"/>
    <s v="NY"/>
    <x v="53"/>
    <n v="2"/>
    <x v="1"/>
    <n v="99909"/>
    <n v="174840"/>
    <n v="132112"/>
    <n v="231196"/>
    <n v="158935"/>
    <n v="278136"/>
    <n v="192794"/>
    <n v="337390"/>
    <n v="229614"/>
    <n v="401825"/>
    <n v="253325"/>
    <n v="443319"/>
    <n v="275620"/>
    <n v="482336"/>
  </r>
  <r>
    <n v="2"/>
    <s v="Region II - Northeast"/>
    <x v="7"/>
    <s v="NY"/>
    <x v="53"/>
    <n v="3"/>
    <x v="2"/>
    <n v="81331"/>
    <n v="142328"/>
    <n v="112250"/>
    <n v="196437"/>
    <n v="142241"/>
    <n v="248922"/>
    <n v="185503"/>
    <n v="324630"/>
    <n v="231199"/>
    <n v="404599"/>
    <n v="260144"/>
    <n v="455253"/>
    <n v="288652"/>
    <n v="505141"/>
  </r>
  <r>
    <n v="2"/>
    <s v="Region II - Northeast"/>
    <x v="7"/>
    <s v="NY"/>
    <x v="53"/>
    <n v="4"/>
    <x v="3"/>
    <n v="94867"/>
    <n v="151788"/>
    <n v="132814"/>
    <n v="212503"/>
    <n v="170761"/>
    <n v="273218"/>
    <n v="227682"/>
    <n v="364291"/>
    <n v="284602"/>
    <n v="455363"/>
    <n v="322549"/>
    <n v="516078"/>
    <n v="360496"/>
    <n v="576793"/>
  </r>
  <r>
    <n v="2"/>
    <s v="Region II - Northeast"/>
    <x v="8"/>
    <s v="PR"/>
    <x v="54"/>
    <n v="1"/>
    <x v="0"/>
    <n v="88948"/>
    <n v="155659"/>
    <n v="117368"/>
    <n v="205393"/>
    <n v="140909"/>
    <n v="246590"/>
    <n v="170155"/>
    <n v="297771"/>
    <n v="200736"/>
    <n v="351289"/>
    <n v="219471"/>
    <n v="384075"/>
    <n v="236213"/>
    <n v="413372"/>
  </r>
  <r>
    <n v="2"/>
    <s v="Region II - Northeast"/>
    <x v="8"/>
    <s v="PR"/>
    <x v="54"/>
    <n v="2"/>
    <x v="1"/>
    <n v="84272"/>
    <n v="147476"/>
    <n v="111515"/>
    <n v="195151"/>
    <n v="134281"/>
    <n v="234991"/>
    <n v="163108"/>
    <n v="285438"/>
    <n v="194336"/>
    <n v="340088"/>
    <n v="214451"/>
    <n v="375289"/>
    <n v="233386"/>
    <n v="408426"/>
  </r>
  <r>
    <n v="2"/>
    <s v="Region II - Northeast"/>
    <x v="8"/>
    <s v="PR"/>
    <x v="54"/>
    <n v="3"/>
    <x v="2"/>
    <n v="68446"/>
    <n v="119781"/>
    <n v="94433"/>
    <n v="165258"/>
    <n v="119620"/>
    <n v="209335"/>
    <n v="155912"/>
    <n v="272846"/>
    <n v="194304"/>
    <n v="340032"/>
    <n v="218588"/>
    <n v="382529"/>
    <n v="242495"/>
    <n v="424366"/>
  </r>
  <r>
    <n v="2"/>
    <s v="Region II - Northeast"/>
    <x v="8"/>
    <s v="PR"/>
    <x v="54"/>
    <n v="4"/>
    <x v="3"/>
    <n v="80237"/>
    <n v="128380"/>
    <n v="112332"/>
    <n v="179732"/>
    <n v="144427"/>
    <n v="231084"/>
    <n v="192570"/>
    <n v="308112"/>
    <n v="240712"/>
    <n v="385140"/>
    <n v="272807"/>
    <n v="436492"/>
    <n v="304902"/>
    <n v="487843"/>
  </r>
  <r>
    <n v="2"/>
    <s v="Region II - Northeast"/>
    <x v="8"/>
    <s v="PR"/>
    <x v="55"/>
    <n v="1"/>
    <x v="0"/>
    <n v="88948"/>
    <n v="155659"/>
    <n v="117368"/>
    <n v="205393"/>
    <n v="140909"/>
    <n v="246590"/>
    <n v="170155"/>
    <n v="297771"/>
    <n v="200736"/>
    <n v="351289"/>
    <n v="219471"/>
    <n v="384075"/>
    <n v="236213"/>
    <n v="413372"/>
  </r>
  <r>
    <n v="2"/>
    <s v="Region II - Northeast"/>
    <x v="8"/>
    <s v="PR"/>
    <x v="55"/>
    <n v="2"/>
    <x v="1"/>
    <n v="84272"/>
    <n v="147476"/>
    <n v="111515"/>
    <n v="195151"/>
    <n v="134281"/>
    <n v="234991"/>
    <n v="163108"/>
    <n v="285438"/>
    <n v="194336"/>
    <n v="340088"/>
    <n v="214451"/>
    <n v="375289"/>
    <n v="233386"/>
    <n v="408426"/>
  </r>
  <r>
    <n v="2"/>
    <s v="Region II - Northeast"/>
    <x v="8"/>
    <s v="PR"/>
    <x v="55"/>
    <n v="3"/>
    <x v="2"/>
    <n v="68446"/>
    <n v="119781"/>
    <n v="94433"/>
    <n v="165258"/>
    <n v="119620"/>
    <n v="209335"/>
    <n v="155912"/>
    <n v="272846"/>
    <n v="194304"/>
    <n v="340032"/>
    <n v="218588"/>
    <n v="382529"/>
    <n v="242495"/>
    <n v="424366"/>
  </r>
  <r>
    <n v="2"/>
    <s v="Region II - Northeast"/>
    <x v="8"/>
    <s v="PR"/>
    <x v="55"/>
    <n v="4"/>
    <x v="3"/>
    <n v="80237"/>
    <n v="128380"/>
    <n v="112332"/>
    <n v="179732"/>
    <n v="144427"/>
    <n v="231084"/>
    <n v="192570"/>
    <n v="308112"/>
    <n v="240712"/>
    <n v="385140"/>
    <n v="272807"/>
    <n v="436492"/>
    <n v="304902"/>
    <n v="487843"/>
  </r>
  <r>
    <n v="2"/>
    <s v="Region II - Northeast"/>
    <x v="8"/>
    <s v="PR"/>
    <x v="56"/>
    <n v="1"/>
    <x v="0"/>
    <n v="88948"/>
    <n v="155659"/>
    <n v="117368"/>
    <n v="205393"/>
    <n v="140909"/>
    <n v="246590"/>
    <n v="170155"/>
    <n v="297771"/>
    <n v="200736"/>
    <n v="351289"/>
    <n v="219471"/>
    <n v="384075"/>
    <n v="236213"/>
    <n v="413372"/>
  </r>
  <r>
    <n v="2"/>
    <s v="Region II - Northeast"/>
    <x v="8"/>
    <s v="PR"/>
    <x v="56"/>
    <n v="2"/>
    <x v="1"/>
    <n v="84272"/>
    <n v="147476"/>
    <n v="111515"/>
    <n v="195151"/>
    <n v="134281"/>
    <n v="234991"/>
    <n v="163108"/>
    <n v="285438"/>
    <n v="194336"/>
    <n v="340088"/>
    <n v="214451"/>
    <n v="375289"/>
    <n v="233386"/>
    <n v="408426"/>
  </r>
  <r>
    <n v="2"/>
    <s v="Region II - Northeast"/>
    <x v="8"/>
    <s v="PR"/>
    <x v="56"/>
    <n v="3"/>
    <x v="2"/>
    <n v="68446"/>
    <n v="119781"/>
    <n v="94433"/>
    <n v="165258"/>
    <n v="119620"/>
    <n v="209335"/>
    <n v="155912"/>
    <n v="272846"/>
    <n v="194304"/>
    <n v="340032"/>
    <n v="218588"/>
    <n v="382529"/>
    <n v="242495"/>
    <n v="424366"/>
  </r>
  <r>
    <n v="2"/>
    <s v="Region II - Northeast"/>
    <x v="8"/>
    <s v="PR"/>
    <x v="56"/>
    <n v="4"/>
    <x v="3"/>
    <n v="80237"/>
    <n v="128380"/>
    <n v="112332"/>
    <n v="179732"/>
    <n v="144427"/>
    <n v="231084"/>
    <n v="192570"/>
    <n v="308112"/>
    <n v="240712"/>
    <n v="385140"/>
    <n v="272807"/>
    <n v="436492"/>
    <n v="304902"/>
    <n v="487843"/>
  </r>
  <r>
    <n v="2"/>
    <s v="Region II - Northeast"/>
    <x v="8"/>
    <s v="PR"/>
    <x v="57"/>
    <n v="1"/>
    <x v="0"/>
    <n v="88948"/>
    <n v="155659"/>
    <n v="117368"/>
    <n v="205393"/>
    <n v="140909"/>
    <n v="246590"/>
    <n v="170155"/>
    <n v="297771"/>
    <n v="200736"/>
    <n v="351289"/>
    <n v="219471"/>
    <n v="384075"/>
    <n v="236213"/>
    <n v="413372"/>
  </r>
  <r>
    <n v="2"/>
    <s v="Region II - Northeast"/>
    <x v="8"/>
    <s v="PR"/>
    <x v="57"/>
    <n v="2"/>
    <x v="1"/>
    <n v="84272"/>
    <n v="147476"/>
    <n v="111515"/>
    <n v="195151"/>
    <n v="134281"/>
    <n v="234991"/>
    <n v="163108"/>
    <n v="285438"/>
    <n v="194336"/>
    <n v="340088"/>
    <n v="214451"/>
    <n v="375289"/>
    <n v="233386"/>
    <n v="408426"/>
  </r>
  <r>
    <n v="2"/>
    <s v="Region II - Northeast"/>
    <x v="8"/>
    <s v="PR"/>
    <x v="57"/>
    <n v="3"/>
    <x v="2"/>
    <n v="68446"/>
    <n v="119781"/>
    <n v="94433"/>
    <n v="165258"/>
    <n v="119620"/>
    <n v="209335"/>
    <n v="155912"/>
    <n v="272846"/>
    <n v="194304"/>
    <n v="340032"/>
    <n v="218588"/>
    <n v="382529"/>
    <n v="242495"/>
    <n v="424366"/>
  </r>
  <r>
    <n v="2"/>
    <s v="Region II - Northeast"/>
    <x v="8"/>
    <s v="PR"/>
    <x v="57"/>
    <n v="4"/>
    <x v="3"/>
    <n v="80237"/>
    <n v="128380"/>
    <n v="112332"/>
    <n v="179732"/>
    <n v="144427"/>
    <n v="231084"/>
    <n v="192570"/>
    <n v="308112"/>
    <n v="240712"/>
    <n v="385140"/>
    <n v="272807"/>
    <n v="436492"/>
    <n v="304902"/>
    <n v="487843"/>
  </r>
  <r>
    <n v="2"/>
    <s v="Region II - Northeast"/>
    <x v="9"/>
    <s v="VI"/>
    <x v="58"/>
    <n v="1"/>
    <x v="0"/>
    <n v="111029"/>
    <n v="194301"/>
    <n v="146349"/>
    <n v="256110"/>
    <n v="175455"/>
    <n v="307046"/>
    <n v="211446"/>
    <n v="370030"/>
    <n v="249361"/>
    <n v="436382"/>
    <n v="272614"/>
    <n v="477074"/>
    <n v="293380"/>
    <n v="513415"/>
  </r>
  <r>
    <n v="2"/>
    <s v="Region II - Northeast"/>
    <x v="9"/>
    <s v="VI"/>
    <x v="58"/>
    <n v="2"/>
    <x v="1"/>
    <n v="105401"/>
    <n v="184452"/>
    <n v="139305"/>
    <n v="243783"/>
    <n v="167478"/>
    <n v="293086"/>
    <n v="202964"/>
    <n v="355187"/>
    <n v="241658"/>
    <n v="422902"/>
    <n v="266571"/>
    <n v="466499"/>
    <n v="289978"/>
    <n v="507462"/>
  </r>
  <r>
    <n v="2"/>
    <s v="Region II - Northeast"/>
    <x v="9"/>
    <s v="VI"/>
    <x v="58"/>
    <n v="3"/>
    <x v="2"/>
    <n v="85938"/>
    <n v="150392"/>
    <n v="118639"/>
    <n v="207618"/>
    <n v="150377"/>
    <n v="263159"/>
    <n v="196192"/>
    <n v="343336"/>
    <n v="244535"/>
    <n v="427936"/>
    <n v="275186"/>
    <n v="481575"/>
    <n v="305383"/>
    <n v="534420"/>
  </r>
  <r>
    <n v="2"/>
    <s v="Region II - Northeast"/>
    <x v="9"/>
    <s v="VI"/>
    <x v="58"/>
    <n v="4"/>
    <x v="3"/>
    <n v="99891"/>
    <n v="159826"/>
    <n v="139848"/>
    <n v="223756"/>
    <n v="179804"/>
    <n v="287686"/>
    <n v="239739"/>
    <n v="383582"/>
    <n v="299673"/>
    <n v="479477"/>
    <n v="339630"/>
    <n v="543408"/>
    <n v="379586"/>
    <n v="607338"/>
  </r>
  <r>
    <n v="2"/>
    <s v="Region II - Northeast"/>
    <x v="9"/>
    <s v="VI"/>
    <x v="59"/>
    <n v="1"/>
    <x v="0"/>
    <n v="111805"/>
    <n v="195658"/>
    <n v="147403"/>
    <n v="257956"/>
    <n v="176771"/>
    <n v="309349"/>
    <n v="213120"/>
    <n v="372960"/>
    <n v="251354"/>
    <n v="439870"/>
    <n v="274797"/>
    <n v="480895"/>
    <n v="295735"/>
    <n v="517537"/>
  </r>
  <r>
    <n v="2"/>
    <s v="Region II - Northeast"/>
    <x v="9"/>
    <s v="VI"/>
    <x v="59"/>
    <n v="2"/>
    <x v="1"/>
    <n v="106094"/>
    <n v="185665"/>
    <n v="140256"/>
    <n v="245448"/>
    <n v="168677"/>
    <n v="295184"/>
    <n v="204514"/>
    <n v="357899"/>
    <n v="243538"/>
    <n v="426191"/>
    <n v="268665"/>
    <n v="470164"/>
    <n v="292283"/>
    <n v="511496"/>
  </r>
  <r>
    <n v="2"/>
    <s v="Region II - Northeast"/>
    <x v="9"/>
    <s v="VI"/>
    <x v="59"/>
    <n v="3"/>
    <x v="2"/>
    <n v="86435"/>
    <n v="151261"/>
    <n v="119309"/>
    <n v="208791"/>
    <n v="151207"/>
    <n v="264612"/>
    <n v="197235"/>
    <n v="345162"/>
    <n v="245828"/>
    <n v="430199"/>
    <n v="276623"/>
    <n v="484091"/>
    <n v="306957"/>
    <n v="537175"/>
  </r>
  <r>
    <n v="2"/>
    <s v="Region II - Northeast"/>
    <x v="9"/>
    <s v="VI"/>
    <x v="59"/>
    <n v="4"/>
    <x v="3"/>
    <n v="100644"/>
    <n v="161030"/>
    <n v="140902"/>
    <n v="225443"/>
    <n v="181159"/>
    <n v="289855"/>
    <n v="241546"/>
    <n v="386473"/>
    <n v="301932"/>
    <n v="483091"/>
    <n v="342190"/>
    <n v="547504"/>
    <n v="382447"/>
    <n v="611916"/>
  </r>
  <r>
    <n v="3"/>
    <s v="Region III -"/>
    <x v="10"/>
    <s v="DE"/>
    <x v="18"/>
    <n v="1"/>
    <x v="0"/>
    <n v="89359"/>
    <n v="156379"/>
    <n v="117740"/>
    <n v="206046"/>
    <n v="141085"/>
    <n v="246899"/>
    <n v="169903"/>
    <n v="297331"/>
    <n v="200344"/>
    <n v="350602"/>
    <n v="219020"/>
    <n v="383285"/>
    <n v="235695"/>
    <n v="412467"/>
  </r>
  <r>
    <n v="3"/>
    <s v="Region III -"/>
    <x v="10"/>
    <s v="DE"/>
    <x v="18"/>
    <n v="2"/>
    <x v="1"/>
    <n v="84890"/>
    <n v="148558"/>
    <n v="112147"/>
    <n v="196257"/>
    <n v="134751"/>
    <n v="235814"/>
    <n v="163168"/>
    <n v="285544"/>
    <n v="194227"/>
    <n v="339897"/>
    <n v="214222"/>
    <n v="374888"/>
    <n v="232994"/>
    <n v="407739"/>
  </r>
  <r>
    <n v="3"/>
    <s v="Region III -"/>
    <x v="10"/>
    <s v="DE"/>
    <x v="18"/>
    <n v="3"/>
    <x v="2"/>
    <n v="69310"/>
    <n v="121292"/>
    <n v="95704"/>
    <n v="167481"/>
    <n v="121333"/>
    <n v="212333"/>
    <n v="158354"/>
    <n v="277120"/>
    <n v="197383"/>
    <n v="345420"/>
    <n v="222149"/>
    <n v="388761"/>
    <n v="246555"/>
    <n v="431472"/>
  </r>
  <r>
    <n v="3"/>
    <s v="Region III -"/>
    <x v="10"/>
    <s v="DE"/>
    <x v="18"/>
    <n v="4"/>
    <x v="3"/>
    <n v="80319"/>
    <n v="128510"/>
    <n v="112446"/>
    <n v="179914"/>
    <n v="144573"/>
    <n v="231317"/>
    <n v="192765"/>
    <n v="308423"/>
    <n v="240956"/>
    <n v="385529"/>
    <n v="273083"/>
    <n v="436933"/>
    <n v="305211"/>
    <n v="488337"/>
  </r>
  <r>
    <n v="3"/>
    <s v="Region III -"/>
    <x v="10"/>
    <s v="DE"/>
    <x v="60"/>
    <n v="1"/>
    <x v="0"/>
    <n v="91768"/>
    <n v="160594"/>
    <n v="120979"/>
    <n v="211713"/>
    <n v="145069"/>
    <n v="253870"/>
    <n v="174876"/>
    <n v="306034"/>
    <n v="206245"/>
    <n v="360928"/>
    <n v="225479"/>
    <n v="394589"/>
    <n v="242658"/>
    <n v="424652"/>
  </r>
  <r>
    <n v="3"/>
    <s v="Region III -"/>
    <x v="10"/>
    <s v="DE"/>
    <x v="60"/>
    <n v="2"/>
    <x v="1"/>
    <n v="87092"/>
    <n v="152411"/>
    <n v="115126"/>
    <n v="201471"/>
    <n v="138441"/>
    <n v="242271"/>
    <n v="167829"/>
    <n v="293701"/>
    <n v="199844"/>
    <n v="349728"/>
    <n v="220458"/>
    <n v="385802"/>
    <n v="239832"/>
    <n v="419706"/>
  </r>
  <r>
    <n v="3"/>
    <s v="Region III -"/>
    <x v="10"/>
    <s v="DE"/>
    <x v="60"/>
    <n v="3"/>
    <x v="2"/>
    <n v="70971"/>
    <n v="124200"/>
    <n v="97968"/>
    <n v="171445"/>
    <n v="124166"/>
    <n v="217290"/>
    <n v="161973"/>
    <n v="283452"/>
    <n v="201880"/>
    <n v="353290"/>
    <n v="227174"/>
    <n v="397554"/>
    <n v="252091"/>
    <n v="441159"/>
  </r>
  <r>
    <n v="3"/>
    <s v="Region III -"/>
    <x v="10"/>
    <s v="DE"/>
    <x v="60"/>
    <n v="4"/>
    <x v="3"/>
    <n v="82594"/>
    <n v="132150"/>
    <n v="115631"/>
    <n v="185010"/>
    <n v="148668"/>
    <n v="237869"/>
    <n v="198224"/>
    <n v="317159"/>
    <n v="247781"/>
    <n v="396449"/>
    <n v="280818"/>
    <n v="449309"/>
    <n v="313855"/>
    <n v="502169"/>
  </r>
  <r>
    <n v="3"/>
    <s v="Region III -"/>
    <x v="11"/>
    <s v="DC"/>
    <x v="61"/>
    <n v="1"/>
    <x v="0"/>
    <n v="84435"/>
    <n v="147762"/>
    <n v="111343"/>
    <n v="194851"/>
    <n v="133565"/>
    <n v="233739"/>
    <n v="161096"/>
    <n v="281918"/>
    <n v="190010"/>
    <n v="332518"/>
    <n v="207735"/>
    <n v="363536"/>
    <n v="223568"/>
    <n v="391244"/>
  </r>
  <r>
    <n v="3"/>
    <s v="Region III -"/>
    <x v="11"/>
    <s v="DC"/>
    <x v="61"/>
    <n v="2"/>
    <x v="1"/>
    <n v="80090"/>
    <n v="140158"/>
    <n v="105905"/>
    <n v="185334"/>
    <n v="127406"/>
    <n v="222961"/>
    <n v="154548"/>
    <n v="270459"/>
    <n v="184063"/>
    <n v="322110"/>
    <n v="203070"/>
    <n v="355372"/>
    <n v="220942"/>
    <n v="386648"/>
  </r>
  <r>
    <n v="3"/>
    <s v="Region III -"/>
    <x v="11"/>
    <s v="DC"/>
    <x v="61"/>
    <n v="3"/>
    <x v="2"/>
    <n v="65198"/>
    <n v="114097"/>
    <n v="89985"/>
    <n v="157473"/>
    <n v="114027"/>
    <n v="199548"/>
    <n v="148709"/>
    <n v="260240"/>
    <n v="185341"/>
    <n v="324348"/>
    <n v="208545"/>
    <n v="364955"/>
    <n v="231399"/>
    <n v="404948"/>
  </r>
  <r>
    <n v="3"/>
    <s v="Region III -"/>
    <x v="11"/>
    <s v="DC"/>
    <x v="61"/>
    <n v="4"/>
    <x v="3"/>
    <n v="76048"/>
    <n v="121676"/>
    <n v="106467"/>
    <n v="170347"/>
    <n v="136886"/>
    <n v="219017"/>
    <n v="182514"/>
    <n v="292023"/>
    <n v="228143"/>
    <n v="365029"/>
    <n v="258562"/>
    <n v="413700"/>
    <n v="288981"/>
    <n v="462370"/>
  </r>
  <r>
    <n v="3"/>
    <s v="Region III -"/>
    <x v="12"/>
    <s v="MD"/>
    <x v="62"/>
    <n v="1"/>
    <x v="0"/>
    <n v="81474"/>
    <n v="142579"/>
    <n v="107428"/>
    <n v="188000"/>
    <n v="128853"/>
    <n v="225493"/>
    <n v="155386"/>
    <n v="271926"/>
    <n v="183270"/>
    <n v="320723"/>
    <n v="200365"/>
    <n v="350639"/>
    <n v="215634"/>
    <n v="377360"/>
  </r>
  <r>
    <n v="3"/>
    <s v="Region III -"/>
    <x v="12"/>
    <s v="MD"/>
    <x v="62"/>
    <n v="2"/>
    <x v="1"/>
    <n v="77294"/>
    <n v="135265"/>
    <n v="102197"/>
    <n v="178845"/>
    <n v="122929"/>
    <n v="215126"/>
    <n v="149087"/>
    <n v="260903"/>
    <n v="177550"/>
    <n v="310712"/>
    <n v="195877"/>
    <n v="342785"/>
    <n v="213108"/>
    <n v="372939"/>
  </r>
  <r>
    <n v="3"/>
    <s v="Region III -"/>
    <x v="12"/>
    <s v="MD"/>
    <x v="62"/>
    <n v="3"/>
    <x v="2"/>
    <n v="62943"/>
    <n v="110150"/>
    <n v="86876"/>
    <n v="152034"/>
    <n v="110095"/>
    <n v="192666"/>
    <n v="143592"/>
    <n v="251286"/>
    <n v="178966"/>
    <n v="313191"/>
    <n v="201378"/>
    <n v="352411"/>
    <n v="223452"/>
    <n v="391041"/>
  </r>
  <r>
    <n v="3"/>
    <s v="Region III -"/>
    <x v="12"/>
    <s v="MD"/>
    <x v="62"/>
    <n v="4"/>
    <x v="3"/>
    <n v="73364"/>
    <n v="117382"/>
    <n v="102709"/>
    <n v="164335"/>
    <n v="132055"/>
    <n v="211288"/>
    <n v="176073"/>
    <n v="281717"/>
    <n v="220091"/>
    <n v="352146"/>
    <n v="249437"/>
    <n v="399099"/>
    <n v="278783"/>
    <n v="446052"/>
  </r>
  <r>
    <n v="3"/>
    <s v="Region III -"/>
    <x v="12"/>
    <s v="MD"/>
    <x v="63"/>
    <n v="1"/>
    <x v="0"/>
    <n v="81474"/>
    <n v="142579"/>
    <n v="107428"/>
    <n v="188000"/>
    <n v="128853"/>
    <n v="225493"/>
    <n v="155386"/>
    <n v="271926"/>
    <n v="183270"/>
    <n v="320723"/>
    <n v="200365"/>
    <n v="350639"/>
    <n v="215634"/>
    <n v="377360"/>
  </r>
  <r>
    <n v="3"/>
    <s v="Region III -"/>
    <x v="12"/>
    <s v="MD"/>
    <x v="63"/>
    <n v="2"/>
    <x v="1"/>
    <n v="77294"/>
    <n v="135265"/>
    <n v="102197"/>
    <n v="178845"/>
    <n v="122929"/>
    <n v="215126"/>
    <n v="149087"/>
    <n v="260903"/>
    <n v="177550"/>
    <n v="310712"/>
    <n v="195877"/>
    <n v="342785"/>
    <n v="213108"/>
    <n v="372939"/>
  </r>
  <r>
    <n v="3"/>
    <s v="Region III -"/>
    <x v="12"/>
    <s v="MD"/>
    <x v="63"/>
    <n v="3"/>
    <x v="2"/>
    <n v="62943"/>
    <n v="110150"/>
    <n v="86876"/>
    <n v="152034"/>
    <n v="110095"/>
    <n v="192666"/>
    <n v="143592"/>
    <n v="251286"/>
    <n v="178966"/>
    <n v="313191"/>
    <n v="201378"/>
    <n v="352411"/>
    <n v="223452"/>
    <n v="391041"/>
  </r>
  <r>
    <n v="3"/>
    <s v="Region III -"/>
    <x v="12"/>
    <s v="MD"/>
    <x v="63"/>
    <n v="4"/>
    <x v="3"/>
    <n v="73364"/>
    <n v="117382"/>
    <n v="102709"/>
    <n v="164335"/>
    <n v="132055"/>
    <n v="211288"/>
    <n v="176073"/>
    <n v="281717"/>
    <n v="220091"/>
    <n v="352146"/>
    <n v="249437"/>
    <n v="399099"/>
    <n v="278783"/>
    <n v="446052"/>
  </r>
  <r>
    <n v="3"/>
    <s v="Region III -"/>
    <x v="12"/>
    <s v="MD"/>
    <x v="64"/>
    <n v="1"/>
    <x v="0"/>
    <n v="80451"/>
    <n v="140790"/>
    <n v="106150"/>
    <n v="185763"/>
    <n v="127431"/>
    <n v="223005"/>
    <n v="153863"/>
    <n v="269260"/>
    <n v="181513"/>
    <n v="317647"/>
    <n v="198453"/>
    <n v="347292"/>
    <n v="213589"/>
    <n v="373781"/>
  </r>
  <r>
    <n v="3"/>
    <s v="Region III -"/>
    <x v="12"/>
    <s v="MD"/>
    <x v="64"/>
    <n v="2"/>
    <x v="1"/>
    <n v="76231"/>
    <n v="133403"/>
    <n v="100867"/>
    <n v="176518"/>
    <n v="121449"/>
    <n v="212535"/>
    <n v="147502"/>
    <n v="258128"/>
    <n v="175735"/>
    <n v="307537"/>
    <n v="193921"/>
    <n v="339361"/>
    <n v="211038"/>
    <n v="369316"/>
  </r>
  <r>
    <n v="3"/>
    <s v="Region III -"/>
    <x v="12"/>
    <s v="MD"/>
    <x v="64"/>
    <n v="3"/>
    <x v="2"/>
    <n v="61928"/>
    <n v="108375"/>
    <n v="85444"/>
    <n v="149527"/>
    <n v="108237"/>
    <n v="189415"/>
    <n v="141083"/>
    <n v="246896"/>
    <n v="175825"/>
    <n v="307694"/>
    <n v="197803"/>
    <n v="346156"/>
    <n v="219441"/>
    <n v="384022"/>
  </r>
  <r>
    <n v="3"/>
    <s v="Region III -"/>
    <x v="12"/>
    <s v="MD"/>
    <x v="64"/>
    <n v="4"/>
    <x v="3"/>
    <n v="72562"/>
    <n v="116100"/>
    <n v="101587"/>
    <n v="162539"/>
    <n v="130612"/>
    <n v="208979"/>
    <n v="174149"/>
    <n v="278639"/>
    <n v="217687"/>
    <n v="348299"/>
    <n v="246712"/>
    <n v="394738"/>
    <n v="275736"/>
    <n v="441178"/>
  </r>
  <r>
    <n v="3"/>
    <s v="Region III -"/>
    <x v="12"/>
    <s v="MD"/>
    <x v="65"/>
    <n v="1"/>
    <x v="0"/>
    <n v="76550"/>
    <n v="133962"/>
    <n v="101032"/>
    <n v="176805"/>
    <n v="121333"/>
    <n v="212332"/>
    <n v="146579"/>
    <n v="256513"/>
    <n v="172936"/>
    <n v="302639"/>
    <n v="189080"/>
    <n v="330890"/>
    <n v="203507"/>
    <n v="356137"/>
  </r>
  <r>
    <n v="3"/>
    <s v="Region III -"/>
    <x v="12"/>
    <s v="MD"/>
    <x v="65"/>
    <n v="2"/>
    <x v="1"/>
    <n v="72495"/>
    <n v="126865"/>
    <n v="95956"/>
    <n v="167923"/>
    <n v="115585"/>
    <n v="202273"/>
    <n v="140467"/>
    <n v="245818"/>
    <n v="167386"/>
    <n v="292925"/>
    <n v="184726"/>
    <n v="323270"/>
    <n v="201056"/>
    <n v="351847"/>
  </r>
  <r>
    <n v="3"/>
    <s v="Region III -"/>
    <x v="12"/>
    <s v="MD"/>
    <x v="65"/>
    <n v="3"/>
    <x v="2"/>
    <n v="58831"/>
    <n v="102955"/>
    <n v="81157"/>
    <n v="142025"/>
    <n v="102789"/>
    <n v="179881"/>
    <n v="133946"/>
    <n v="234406"/>
    <n v="166925"/>
    <n v="292118"/>
    <n v="187774"/>
    <n v="328604"/>
    <n v="208296"/>
    <n v="364517"/>
  </r>
  <r>
    <n v="3"/>
    <s v="Region III -"/>
    <x v="12"/>
    <s v="MD"/>
    <x v="65"/>
    <n v="4"/>
    <x v="3"/>
    <n v="69093"/>
    <n v="110549"/>
    <n v="96730"/>
    <n v="154768"/>
    <n v="124367"/>
    <n v="198988"/>
    <n v="165823"/>
    <n v="265317"/>
    <n v="207279"/>
    <n v="331646"/>
    <n v="234916"/>
    <n v="375866"/>
    <n v="262553"/>
    <n v="420085"/>
  </r>
  <r>
    <n v="3"/>
    <s v="Region III -"/>
    <x v="12"/>
    <s v="MD"/>
    <x v="66"/>
    <n v="1"/>
    <x v="0"/>
    <n v="81779"/>
    <n v="143114"/>
    <n v="107881"/>
    <n v="188792"/>
    <n v="129476"/>
    <n v="226583"/>
    <n v="156274"/>
    <n v="273479"/>
    <n v="184345"/>
    <n v="322604"/>
    <n v="201547"/>
    <n v="352707"/>
    <n v="216915"/>
    <n v="379602"/>
  </r>
  <r>
    <n v="3"/>
    <s v="Region III -"/>
    <x v="12"/>
    <s v="MD"/>
    <x v="66"/>
    <n v="2"/>
    <x v="1"/>
    <n v="77517"/>
    <n v="135655"/>
    <n v="102547"/>
    <n v="179457"/>
    <n v="123434"/>
    <n v="216010"/>
    <n v="149850"/>
    <n v="262238"/>
    <n v="178511"/>
    <n v="312395"/>
    <n v="196970"/>
    <n v="344698"/>
    <n v="214339"/>
    <n v="375093"/>
  </r>
  <r>
    <n v="3"/>
    <s v="Region III -"/>
    <x v="12"/>
    <s v="MD"/>
    <x v="66"/>
    <n v="3"/>
    <x v="2"/>
    <n v="63018"/>
    <n v="110282"/>
    <n v="86957"/>
    <n v="152176"/>
    <n v="110167"/>
    <n v="192793"/>
    <n v="143625"/>
    <n v="251344"/>
    <n v="178997"/>
    <n v="313245"/>
    <n v="201384"/>
    <n v="352422"/>
    <n v="223427"/>
    <n v="390997"/>
  </r>
  <r>
    <n v="3"/>
    <s v="Region III -"/>
    <x v="12"/>
    <s v="MD"/>
    <x v="66"/>
    <n v="4"/>
    <x v="3"/>
    <n v="73724"/>
    <n v="117958"/>
    <n v="103214"/>
    <n v="165142"/>
    <n v="132703"/>
    <n v="212325"/>
    <n v="176938"/>
    <n v="283100"/>
    <n v="221172"/>
    <n v="353875"/>
    <n v="250662"/>
    <n v="401059"/>
    <n v="280151"/>
    <n v="448242"/>
  </r>
  <r>
    <n v="3"/>
    <s v="Region III -"/>
    <x v="13"/>
    <s v="PA "/>
    <x v="67"/>
    <n v="1"/>
    <x v="0"/>
    <n v="93402"/>
    <n v="163453"/>
    <n v="123163"/>
    <n v="215535"/>
    <n v="147736"/>
    <n v="258538"/>
    <n v="178175"/>
    <n v="311807"/>
    <n v="210152"/>
    <n v="367766"/>
    <n v="229755"/>
    <n v="402072"/>
    <n v="247266"/>
    <n v="432715"/>
  </r>
  <r>
    <n v="3"/>
    <s v="Region III -"/>
    <x v="13"/>
    <s v="PA "/>
    <x v="67"/>
    <n v="2"/>
    <x v="1"/>
    <n v="88602"/>
    <n v="155053"/>
    <n v="117155"/>
    <n v="205021"/>
    <n v="140932"/>
    <n v="246631"/>
    <n v="170941"/>
    <n v="299147"/>
    <n v="203582"/>
    <n v="356268"/>
    <n v="224601"/>
    <n v="393052"/>
    <n v="244364"/>
    <n v="427637"/>
  </r>
  <r>
    <n v="3"/>
    <s v="Region III -"/>
    <x v="13"/>
    <s v="PA "/>
    <x v="67"/>
    <n v="3"/>
    <x v="2"/>
    <n v="72137"/>
    <n v="126239"/>
    <n v="99563"/>
    <n v="174235"/>
    <n v="126168"/>
    <n v="220794"/>
    <n v="164548"/>
    <n v="287958"/>
    <n v="205083"/>
    <n v="358895"/>
    <n v="230761"/>
    <n v="403832"/>
    <n v="256052"/>
    <n v="448091"/>
  </r>
  <r>
    <n v="3"/>
    <s v="Region III -"/>
    <x v="13"/>
    <s v="PA "/>
    <x v="67"/>
    <n v="4"/>
    <x v="3"/>
    <n v="84116"/>
    <n v="134585"/>
    <n v="117762"/>
    <n v="188419"/>
    <n v="151408"/>
    <n v="242253"/>
    <n v="201877"/>
    <n v="323004"/>
    <n v="252347"/>
    <n v="403755"/>
    <n v="285993"/>
    <n v="457589"/>
    <n v="319639"/>
    <n v="511423"/>
  </r>
  <r>
    <n v="3"/>
    <s v="Region III -"/>
    <x v="13"/>
    <s v="PA "/>
    <x v="68"/>
    <n v="1"/>
    <x v="0"/>
    <n v="84024"/>
    <n v="147042"/>
    <n v="110971"/>
    <n v="194199"/>
    <n v="133388"/>
    <n v="233429"/>
    <n v="161348"/>
    <n v="282358"/>
    <n v="190403"/>
    <n v="333205"/>
    <n v="208186"/>
    <n v="364326"/>
    <n v="224085"/>
    <n v="392149"/>
  </r>
  <r>
    <n v="3"/>
    <s v="Region III -"/>
    <x v="13"/>
    <s v="PA "/>
    <x v="68"/>
    <n v="2"/>
    <x v="1"/>
    <n v="79472"/>
    <n v="139076"/>
    <n v="105273"/>
    <n v="184229"/>
    <n v="126936"/>
    <n v="222139"/>
    <n v="154488"/>
    <n v="270353"/>
    <n v="184172"/>
    <n v="322302"/>
    <n v="203299"/>
    <n v="355773"/>
    <n v="221334"/>
    <n v="387334"/>
  </r>
  <r>
    <n v="3"/>
    <s v="Region III -"/>
    <x v="13"/>
    <s v="PA "/>
    <x v="68"/>
    <n v="3"/>
    <x v="2"/>
    <n v="64335"/>
    <n v="112586"/>
    <n v="88714"/>
    <n v="155250"/>
    <n v="112315"/>
    <n v="196550"/>
    <n v="146266"/>
    <n v="255966"/>
    <n v="182262"/>
    <n v="318959"/>
    <n v="204984"/>
    <n v="358722"/>
    <n v="227338"/>
    <n v="397842"/>
  </r>
  <r>
    <n v="3"/>
    <s v="Region III -"/>
    <x v="13"/>
    <s v="PA "/>
    <x v="68"/>
    <n v="4"/>
    <x v="3"/>
    <n v="75967"/>
    <n v="121546"/>
    <n v="106353"/>
    <n v="170165"/>
    <n v="136740"/>
    <n v="218784"/>
    <n v="182320"/>
    <n v="291712"/>
    <n v="227900"/>
    <n v="364639"/>
    <n v="258286"/>
    <n v="413258"/>
    <n v="288673"/>
    <n v="461877"/>
  </r>
  <r>
    <n v="3"/>
    <s v="Region III -"/>
    <x v="13"/>
    <s v="PA "/>
    <x v="69"/>
    <n v="1"/>
    <x v="0"/>
    <n v="83025"/>
    <n v="145294"/>
    <n v="109538"/>
    <n v="191691"/>
    <n v="131485"/>
    <n v="230099"/>
    <n v="158735"/>
    <n v="277787"/>
    <n v="187256"/>
    <n v="327698"/>
    <n v="204731"/>
    <n v="358279"/>
    <n v="220345"/>
    <n v="385604"/>
  </r>
  <r>
    <n v="3"/>
    <s v="Region III -"/>
    <x v="13"/>
    <s v="PA "/>
    <x v="69"/>
    <n v="2"/>
    <x v="1"/>
    <n v="78680"/>
    <n v="137690"/>
    <n v="104100"/>
    <n v="182174"/>
    <n v="125326"/>
    <n v="219321"/>
    <n v="152187"/>
    <n v="266327"/>
    <n v="181309"/>
    <n v="317291"/>
    <n v="200066"/>
    <n v="350115"/>
    <n v="217719"/>
    <n v="381008"/>
  </r>
  <r>
    <n v="3"/>
    <s v="Region III -"/>
    <x v="13"/>
    <s v="PA "/>
    <x v="69"/>
    <n v="3"/>
    <x v="2"/>
    <n v="63936"/>
    <n v="111887"/>
    <n v="88217"/>
    <n v="154380"/>
    <n v="111755"/>
    <n v="195571"/>
    <n v="145679"/>
    <n v="254937"/>
    <n v="181554"/>
    <n v="317719"/>
    <n v="204253"/>
    <n v="357442"/>
    <n v="226601"/>
    <n v="396552"/>
  </r>
  <r>
    <n v="3"/>
    <s v="Region III -"/>
    <x v="13"/>
    <s v="PA "/>
    <x v="69"/>
    <n v="4"/>
    <x v="3"/>
    <n v="74870"/>
    <n v="119791"/>
    <n v="104818"/>
    <n v="167708"/>
    <n v="134765"/>
    <n v="215625"/>
    <n v="179687"/>
    <n v="287499"/>
    <n v="224609"/>
    <n v="359374"/>
    <n v="254557"/>
    <n v="407291"/>
    <n v="284505"/>
    <n v="455207"/>
  </r>
  <r>
    <n v="3"/>
    <s v="Region III -"/>
    <x v="13"/>
    <s v="PA "/>
    <x v="70"/>
    <n v="1"/>
    <x v="0"/>
    <n v="86844"/>
    <n v="151977"/>
    <n v="114582"/>
    <n v="200518"/>
    <n v="137548"/>
    <n v="240709"/>
    <n v="166069"/>
    <n v="290621"/>
    <n v="195911"/>
    <n v="342844"/>
    <n v="214194"/>
    <n v="374840"/>
    <n v="230531"/>
    <n v="403429"/>
  </r>
  <r>
    <n v="3"/>
    <s v="Region III -"/>
    <x v="13"/>
    <s v="PA "/>
    <x v="70"/>
    <n v="2"/>
    <x v="1"/>
    <n v="82292"/>
    <n v="144012"/>
    <n v="108885"/>
    <n v="190548"/>
    <n v="131096"/>
    <n v="229418"/>
    <n v="159209"/>
    <n v="278616"/>
    <n v="189681"/>
    <n v="331941"/>
    <n v="209307"/>
    <n v="366287"/>
    <n v="227779"/>
    <n v="398614"/>
  </r>
  <r>
    <n v="3"/>
    <s v="Region III -"/>
    <x v="13"/>
    <s v="PA "/>
    <x v="70"/>
    <n v="3"/>
    <x v="2"/>
    <n v="66860"/>
    <n v="117005"/>
    <n v="92249"/>
    <n v="161436"/>
    <n v="116860"/>
    <n v="204505"/>
    <n v="152327"/>
    <n v="266572"/>
    <n v="189838"/>
    <n v="332217"/>
    <n v="213570"/>
    <n v="373748"/>
    <n v="236934"/>
    <n v="414635"/>
  </r>
  <r>
    <n v="3"/>
    <s v="Region III -"/>
    <x v="13"/>
    <s v="PA "/>
    <x v="70"/>
    <n v="4"/>
    <x v="3"/>
    <n v="78323"/>
    <n v="125316"/>
    <n v="109652"/>
    <n v="175443"/>
    <n v="140981"/>
    <n v="225569"/>
    <n v="187974"/>
    <n v="300759"/>
    <n v="234968"/>
    <n v="375949"/>
    <n v="266297"/>
    <n v="426075"/>
    <n v="297626"/>
    <n v="476202"/>
  </r>
  <r>
    <n v="3"/>
    <s v="Region III -"/>
    <x v="13"/>
    <s v="PA "/>
    <x v="71"/>
    <n v="1"/>
    <x v="0"/>
    <n v="85375"/>
    <n v="149407"/>
    <n v="112547"/>
    <n v="196958"/>
    <n v="134952"/>
    <n v="236165"/>
    <n v="162670"/>
    <n v="284672"/>
    <n v="191846"/>
    <n v="335731"/>
    <n v="209738"/>
    <n v="367041"/>
    <n v="225717"/>
    <n v="395004"/>
  </r>
  <r>
    <n v="3"/>
    <s v="Region III -"/>
    <x v="13"/>
    <s v="PA "/>
    <x v="71"/>
    <n v="2"/>
    <x v="1"/>
    <n v="81030"/>
    <n v="141803"/>
    <n v="107109"/>
    <n v="187441"/>
    <n v="128793"/>
    <n v="225388"/>
    <n v="156122"/>
    <n v="273213"/>
    <n v="185899"/>
    <n v="325324"/>
    <n v="205072"/>
    <n v="358877"/>
    <n v="223090"/>
    <n v="390408"/>
  </r>
  <r>
    <n v="3"/>
    <s v="Region III -"/>
    <x v="13"/>
    <s v="PA "/>
    <x v="71"/>
    <n v="3"/>
    <x v="2"/>
    <n v="66040"/>
    <n v="115570"/>
    <n v="91163"/>
    <n v="159535"/>
    <n v="115543"/>
    <n v="202200"/>
    <n v="150729"/>
    <n v="263776"/>
    <n v="187867"/>
    <n v="328767"/>
    <n v="211407"/>
    <n v="369963"/>
    <n v="234597"/>
    <n v="410546"/>
  </r>
  <r>
    <n v="3"/>
    <s v="Region III -"/>
    <x v="13"/>
    <s v="PA "/>
    <x v="71"/>
    <n v="4"/>
    <x v="3"/>
    <n v="76833"/>
    <n v="122933"/>
    <n v="107566"/>
    <n v="172106"/>
    <n v="138300"/>
    <n v="221279"/>
    <n v="184399"/>
    <n v="295039"/>
    <n v="230499"/>
    <n v="368799"/>
    <n v="261232"/>
    <n v="417972"/>
    <n v="291966"/>
    <n v="467145"/>
  </r>
  <r>
    <n v="3"/>
    <s v="Region III -"/>
    <x v="13"/>
    <s v="PA "/>
    <x v="72"/>
    <n v="1"/>
    <x v="0"/>
    <n v="84741"/>
    <n v="148296"/>
    <n v="111796"/>
    <n v="195643"/>
    <n v="134188"/>
    <n v="234828"/>
    <n v="161984"/>
    <n v="283471"/>
    <n v="191085"/>
    <n v="334399"/>
    <n v="208917"/>
    <n v="365605"/>
    <n v="224849"/>
    <n v="393486"/>
  </r>
  <r>
    <n v="3"/>
    <s v="Region III -"/>
    <x v="13"/>
    <s v="PA "/>
    <x v="72"/>
    <n v="2"/>
    <x v="1"/>
    <n v="80313"/>
    <n v="140548"/>
    <n v="106254"/>
    <n v="185945"/>
    <n v="127912"/>
    <n v="223845"/>
    <n v="155311"/>
    <n v="271794"/>
    <n v="185025"/>
    <n v="323793"/>
    <n v="204163"/>
    <n v="357285"/>
    <n v="222173"/>
    <n v="388802"/>
  </r>
  <r>
    <n v="3"/>
    <s v="Region III -"/>
    <x v="13"/>
    <s v="PA "/>
    <x v="72"/>
    <n v="3"/>
    <x v="2"/>
    <n v="65274"/>
    <n v="114229"/>
    <n v="90066"/>
    <n v="157615"/>
    <n v="114100"/>
    <n v="199675"/>
    <n v="148742"/>
    <n v="260298"/>
    <n v="185372"/>
    <n v="324402"/>
    <n v="208552"/>
    <n v="364966"/>
    <n v="231374"/>
    <n v="404905"/>
  </r>
  <r>
    <n v="3"/>
    <s v="Region III -"/>
    <x v="13"/>
    <s v="PA "/>
    <x v="72"/>
    <n v="4"/>
    <x v="3"/>
    <n v="76408"/>
    <n v="122253"/>
    <n v="106971"/>
    <n v="171154"/>
    <n v="137534"/>
    <n v="220055"/>
    <n v="183379"/>
    <n v="293406"/>
    <n v="229224"/>
    <n v="366758"/>
    <n v="259787"/>
    <n v="415659"/>
    <n v="290350"/>
    <n v="464560"/>
  </r>
  <r>
    <n v="3"/>
    <s v="Region III -"/>
    <x v="13"/>
    <s v="PA "/>
    <x v="73"/>
    <n v="1"/>
    <x v="0"/>
    <n v="83883"/>
    <n v="146795"/>
    <n v="110667"/>
    <n v="193667"/>
    <n v="132836"/>
    <n v="232464"/>
    <n v="160359"/>
    <n v="280629"/>
    <n v="189171"/>
    <n v="331049"/>
    <n v="206824"/>
    <n v="361942"/>
    <n v="222597"/>
    <n v="389545"/>
  </r>
  <r>
    <n v="3"/>
    <s v="Region III -"/>
    <x v="13"/>
    <s v="PA "/>
    <x v="73"/>
    <n v="2"/>
    <x v="1"/>
    <n v="79496"/>
    <n v="139119"/>
    <n v="105177"/>
    <n v="184060"/>
    <n v="126619"/>
    <n v="221583"/>
    <n v="153749"/>
    <n v="269060"/>
    <n v="183167"/>
    <n v="320542"/>
    <n v="202114"/>
    <n v="353700"/>
    <n v="219946"/>
    <n v="384905"/>
  </r>
  <r>
    <n v="3"/>
    <s v="Region III -"/>
    <x v="13"/>
    <s v="PA "/>
    <x v="73"/>
    <n v="3"/>
    <x v="2"/>
    <n v="64605"/>
    <n v="113058"/>
    <n v="89141"/>
    <n v="155997"/>
    <n v="112927"/>
    <n v="197623"/>
    <n v="147210"/>
    <n v="257618"/>
    <n v="183463"/>
    <n v="321060"/>
    <n v="206402"/>
    <n v="361204"/>
    <n v="228987"/>
    <n v="400728"/>
  </r>
  <r>
    <n v="3"/>
    <s v="Region III -"/>
    <x v="13"/>
    <s v="PA "/>
    <x v="73"/>
    <n v="4"/>
    <x v="3"/>
    <n v="75639"/>
    <n v="121022"/>
    <n v="105894"/>
    <n v="169431"/>
    <n v="136150"/>
    <n v="217840"/>
    <n v="181533"/>
    <n v="290453"/>
    <n v="226916"/>
    <n v="363066"/>
    <n v="257172"/>
    <n v="411475"/>
    <n v="287427"/>
    <n v="459884"/>
  </r>
  <r>
    <n v="3"/>
    <s v="Region III -"/>
    <x v="13"/>
    <s v="PA "/>
    <x v="74"/>
    <n v="1"/>
    <x v="0"/>
    <n v="103391"/>
    <n v="180934"/>
    <n v="136260"/>
    <n v="238456"/>
    <n v="163328"/>
    <n v="285825"/>
    <n v="196778"/>
    <n v="344361"/>
    <n v="232052"/>
    <n v="406090"/>
    <n v="253688"/>
    <n v="443954"/>
    <n v="273008"/>
    <n v="477765"/>
  </r>
  <r>
    <n v="3"/>
    <s v="Region III -"/>
    <x v="13"/>
    <s v="PA "/>
    <x v="74"/>
    <n v="2"/>
    <x v="1"/>
    <n v="98177"/>
    <n v="171809"/>
    <n v="129734"/>
    <n v="227035"/>
    <n v="155938"/>
    <n v="272892"/>
    <n v="188920"/>
    <n v="330610"/>
    <n v="224915"/>
    <n v="393601"/>
    <n v="248089"/>
    <n v="434156"/>
    <n v="269857"/>
    <n v="472249"/>
  </r>
  <r>
    <n v="3"/>
    <s v="Region III -"/>
    <x v="13"/>
    <s v="PA "/>
    <x v="74"/>
    <n v="3"/>
    <x v="2"/>
    <n v="80090"/>
    <n v="140157"/>
    <n v="110574"/>
    <n v="193505"/>
    <n v="140166"/>
    <n v="245291"/>
    <n v="182895"/>
    <n v="320066"/>
    <n v="227965"/>
    <n v="398939"/>
    <n v="256551"/>
    <n v="448964"/>
    <n v="284716"/>
    <n v="498252"/>
  </r>
  <r>
    <n v="3"/>
    <s v="Region III -"/>
    <x v="13"/>
    <s v="PA "/>
    <x v="74"/>
    <n v="4"/>
    <x v="3"/>
    <n v="92985"/>
    <n v="148776"/>
    <n v="130179"/>
    <n v="208287"/>
    <n v="167373"/>
    <n v="267797"/>
    <n v="223164"/>
    <n v="357063"/>
    <n v="278955"/>
    <n v="446328"/>
    <n v="316149"/>
    <n v="505839"/>
    <n v="353343"/>
    <n v="565349"/>
  </r>
  <r>
    <n v="3"/>
    <s v="Region III -"/>
    <x v="13"/>
    <s v="PA "/>
    <x v="75"/>
    <n v="1"/>
    <x v="0"/>
    <n v="90052"/>
    <n v="157592"/>
    <n v="118720"/>
    <n v="207761"/>
    <n v="142366"/>
    <n v="249140"/>
    <n v="171628"/>
    <n v="300349"/>
    <n v="202416"/>
    <n v="354227"/>
    <n v="221294"/>
    <n v="387264"/>
    <n v="238154"/>
    <n v="416770"/>
  </r>
  <r>
    <n v="3"/>
    <s v="Region III -"/>
    <x v="13"/>
    <s v="PA "/>
    <x v="75"/>
    <n v="2"/>
    <x v="1"/>
    <n v="85459"/>
    <n v="149554"/>
    <n v="112971"/>
    <n v="197700"/>
    <n v="135855"/>
    <n v="237747"/>
    <n v="164706"/>
    <n v="288235"/>
    <n v="196129"/>
    <n v="343225"/>
    <n v="216362"/>
    <n v="378633"/>
    <n v="235378"/>
    <n v="411911"/>
  </r>
  <r>
    <n v="3"/>
    <s v="Region III -"/>
    <x v="13"/>
    <s v="PA "/>
    <x v="75"/>
    <n v="3"/>
    <x v="2"/>
    <n v="69633"/>
    <n v="121858"/>
    <n v="96120"/>
    <n v="168210"/>
    <n v="121820"/>
    <n v="213186"/>
    <n v="158909"/>
    <n v="278091"/>
    <n v="198061"/>
    <n v="346606"/>
    <n v="222875"/>
    <n v="390031"/>
    <n v="247318"/>
    <n v="432806"/>
  </r>
  <r>
    <n v="3"/>
    <s v="Region III -"/>
    <x v="13"/>
    <s v="PA "/>
    <x v="75"/>
    <n v="4"/>
    <x v="3"/>
    <n v="81055"/>
    <n v="129688"/>
    <n v="113477"/>
    <n v="181564"/>
    <n v="145899"/>
    <n v="233439"/>
    <n v="194533"/>
    <n v="311252"/>
    <n v="243166"/>
    <n v="389065"/>
    <n v="275588"/>
    <n v="440941"/>
    <n v="308010"/>
    <n v="492816"/>
  </r>
  <r>
    <n v="3"/>
    <s v="Region III -"/>
    <x v="13"/>
    <s v="PA "/>
    <x v="76"/>
    <n v="1"/>
    <x v="0"/>
    <n v="89500"/>
    <n v="156625"/>
    <n v="118044"/>
    <n v="206577"/>
    <n v="141637"/>
    <n v="247865"/>
    <n v="170892"/>
    <n v="299060"/>
    <n v="201576"/>
    <n v="352758"/>
    <n v="220382"/>
    <n v="385669"/>
    <n v="237183"/>
    <n v="415071"/>
  </r>
  <r>
    <n v="3"/>
    <s v="Region III -"/>
    <x v="13"/>
    <s v="PA "/>
    <x v="76"/>
    <n v="2"/>
    <x v="1"/>
    <n v="84866"/>
    <n v="148515"/>
    <n v="112243"/>
    <n v="196426"/>
    <n v="135068"/>
    <n v="236369"/>
    <n v="163907"/>
    <n v="286837"/>
    <n v="195232"/>
    <n v="341657"/>
    <n v="215406"/>
    <n v="376961"/>
    <n v="234382"/>
    <n v="410168"/>
  </r>
  <r>
    <n v="3"/>
    <s v="Region III -"/>
    <x v="13"/>
    <s v="PA "/>
    <x v="76"/>
    <n v="3"/>
    <x v="2"/>
    <n v="69040"/>
    <n v="120820"/>
    <n v="95276"/>
    <n v="166734"/>
    <n v="120720"/>
    <n v="211260"/>
    <n v="157411"/>
    <n v="275469"/>
    <n v="196182"/>
    <n v="343319"/>
    <n v="220731"/>
    <n v="386280"/>
    <n v="244906"/>
    <n v="428586"/>
  </r>
  <r>
    <n v="3"/>
    <s v="Region III -"/>
    <x v="13"/>
    <s v="PA "/>
    <x v="76"/>
    <n v="4"/>
    <x v="3"/>
    <n v="80646"/>
    <n v="129034"/>
    <n v="112905"/>
    <n v="180648"/>
    <n v="145163"/>
    <n v="232261"/>
    <n v="193551"/>
    <n v="309682"/>
    <n v="241939"/>
    <n v="387102"/>
    <n v="274198"/>
    <n v="438716"/>
    <n v="306456"/>
    <n v="490330"/>
  </r>
  <r>
    <n v="3"/>
    <s v="Region III -"/>
    <x v="13"/>
    <s v="PA "/>
    <x v="77"/>
    <n v="1"/>
    <x v="0"/>
    <n v="87091"/>
    <n v="152409"/>
    <n v="114806"/>
    <n v="200910"/>
    <n v="137654"/>
    <n v="240895"/>
    <n v="165918"/>
    <n v="290357"/>
    <n v="195675"/>
    <n v="342432"/>
    <n v="213923"/>
    <n v="374366"/>
    <n v="230221"/>
    <n v="402886"/>
  </r>
  <r>
    <n v="3"/>
    <s v="Region III -"/>
    <x v="13"/>
    <s v="PA "/>
    <x v="77"/>
    <n v="2"/>
    <x v="1"/>
    <n v="82663"/>
    <n v="144661"/>
    <n v="109264"/>
    <n v="191211"/>
    <n v="131378"/>
    <n v="229912"/>
    <n v="159245"/>
    <n v="278679"/>
    <n v="189615"/>
    <n v="331826"/>
    <n v="209169"/>
    <n v="366046"/>
    <n v="227544"/>
    <n v="398202"/>
  </r>
  <r>
    <n v="3"/>
    <s v="Region III -"/>
    <x v="13"/>
    <s v="PA "/>
    <x v="77"/>
    <n v="3"/>
    <x v="2"/>
    <n v="67378"/>
    <n v="117912"/>
    <n v="93012"/>
    <n v="162770"/>
    <n v="117888"/>
    <n v="206304"/>
    <n v="153792"/>
    <n v="269137"/>
    <n v="191686"/>
    <n v="335450"/>
    <n v="215707"/>
    <n v="377487"/>
    <n v="239371"/>
    <n v="418899"/>
  </r>
  <r>
    <n v="3"/>
    <s v="Region III -"/>
    <x v="13"/>
    <s v="PA "/>
    <x v="77"/>
    <n v="4"/>
    <x v="3"/>
    <n v="78371"/>
    <n v="125394"/>
    <n v="109720"/>
    <n v="175552"/>
    <n v="141068"/>
    <n v="225710"/>
    <n v="188091"/>
    <n v="300946"/>
    <n v="235114"/>
    <n v="376183"/>
    <n v="266463"/>
    <n v="426340"/>
    <n v="297811"/>
    <n v="476498"/>
  </r>
  <r>
    <n v="3"/>
    <s v="Region III -"/>
    <x v="13"/>
    <s v="PA "/>
    <x v="78"/>
    <n v="1"/>
    <x v="0"/>
    <n v="84271"/>
    <n v="147474"/>
    <n v="111194"/>
    <n v="194590"/>
    <n v="133494"/>
    <n v="233615"/>
    <n v="161197"/>
    <n v="282094"/>
    <n v="190167"/>
    <n v="332793"/>
    <n v="207916"/>
    <n v="363852"/>
    <n v="223775"/>
    <n v="391606"/>
  </r>
  <r>
    <n v="3"/>
    <s v="Region III -"/>
    <x v="13"/>
    <s v="PA "/>
    <x v="78"/>
    <n v="2"/>
    <x v="1"/>
    <n v="79843"/>
    <n v="139725"/>
    <n v="105652"/>
    <n v="184892"/>
    <n v="127218"/>
    <n v="222632"/>
    <n v="154524"/>
    <n v="270417"/>
    <n v="184107"/>
    <n v="322187"/>
    <n v="203161"/>
    <n v="355532"/>
    <n v="221098"/>
    <n v="386922"/>
  </r>
  <r>
    <n v="3"/>
    <s v="Region III -"/>
    <x v="13"/>
    <s v="PA "/>
    <x v="78"/>
    <n v="3"/>
    <x v="2"/>
    <n v="64853"/>
    <n v="113492"/>
    <n v="89476"/>
    <n v="156584"/>
    <n v="113342"/>
    <n v="198349"/>
    <n v="147732"/>
    <n v="258531"/>
    <n v="184110"/>
    <n v="322192"/>
    <n v="207121"/>
    <n v="362462"/>
    <n v="229775"/>
    <n v="402106"/>
  </r>
  <r>
    <n v="3"/>
    <s v="Region III -"/>
    <x v="13"/>
    <s v="PA "/>
    <x v="78"/>
    <n v="4"/>
    <x v="3"/>
    <n v="76015"/>
    <n v="121624"/>
    <n v="106421"/>
    <n v="170274"/>
    <n v="136827"/>
    <n v="218924"/>
    <n v="182437"/>
    <n v="291899"/>
    <n v="228046"/>
    <n v="364873"/>
    <n v="258452"/>
    <n v="413523"/>
    <n v="288858"/>
    <n v="462173"/>
  </r>
  <r>
    <n v="3"/>
    <s v="Region III -"/>
    <x v="13"/>
    <s v="PA "/>
    <x v="79"/>
    <n v="1"/>
    <x v="0"/>
    <n v="84353"/>
    <n v="147618"/>
    <n v="111269"/>
    <n v="194721"/>
    <n v="133530"/>
    <n v="233677"/>
    <n v="161146"/>
    <n v="282006"/>
    <n v="190089"/>
    <n v="332655"/>
    <n v="207825"/>
    <n v="363694"/>
    <n v="223671"/>
    <n v="391425"/>
  </r>
  <r>
    <n v="3"/>
    <s v="Region III -"/>
    <x v="13"/>
    <s v="PA "/>
    <x v="79"/>
    <n v="2"/>
    <x v="1"/>
    <n v="79967"/>
    <n v="139942"/>
    <n v="105779"/>
    <n v="185113"/>
    <n v="127312"/>
    <n v="222797"/>
    <n v="154536"/>
    <n v="270438"/>
    <n v="184085"/>
    <n v="322149"/>
    <n v="203116"/>
    <n v="355452"/>
    <n v="221020"/>
    <n v="386785"/>
  </r>
  <r>
    <n v="3"/>
    <s v="Region III -"/>
    <x v="13"/>
    <s v="PA "/>
    <x v="79"/>
    <n v="3"/>
    <x v="2"/>
    <n v="65026"/>
    <n v="113795"/>
    <n v="89730"/>
    <n v="157028"/>
    <n v="113685"/>
    <n v="198949"/>
    <n v="148220"/>
    <n v="259386"/>
    <n v="184726"/>
    <n v="323270"/>
    <n v="207833"/>
    <n v="363708"/>
    <n v="230587"/>
    <n v="403527"/>
  </r>
  <r>
    <n v="3"/>
    <s v="Region III -"/>
    <x v="13"/>
    <s v="PA "/>
    <x v="79"/>
    <n v="4"/>
    <x v="3"/>
    <n v="76031"/>
    <n v="121650"/>
    <n v="106444"/>
    <n v="170311"/>
    <n v="136857"/>
    <n v="218971"/>
    <n v="182476"/>
    <n v="291961"/>
    <n v="228094"/>
    <n v="364951"/>
    <n v="258507"/>
    <n v="413611"/>
    <n v="288920"/>
    <n v="462271"/>
  </r>
  <r>
    <n v="3"/>
    <s v="Region III -"/>
    <x v="14"/>
    <s v="VA"/>
    <x v="80"/>
    <n v="1"/>
    <x v="0"/>
    <n v="77984"/>
    <n v="136472"/>
    <n v="102683"/>
    <n v="179694"/>
    <n v="122931"/>
    <n v="215130"/>
    <n v="147851"/>
    <n v="258739"/>
    <n v="174302"/>
    <n v="305028"/>
    <n v="190541"/>
    <n v="333446"/>
    <n v="205035"/>
    <n v="358811"/>
  </r>
  <r>
    <n v="3"/>
    <s v="Region III -"/>
    <x v="14"/>
    <s v="VA"/>
    <x v="80"/>
    <n v="2"/>
    <x v="1"/>
    <n v="74177"/>
    <n v="129809"/>
    <n v="97918"/>
    <n v="171356"/>
    <n v="117535"/>
    <n v="205687"/>
    <n v="142113"/>
    <n v="248699"/>
    <n v="169091"/>
    <n v="295909"/>
    <n v="186453"/>
    <n v="326293"/>
    <n v="202734"/>
    <n v="354784"/>
  </r>
  <r>
    <n v="3"/>
    <s v="Region III -"/>
    <x v="14"/>
    <s v="VA"/>
    <x v="80"/>
    <n v="3"/>
    <x v="2"/>
    <n v="60710"/>
    <n v="106242"/>
    <n v="83860"/>
    <n v="146756"/>
    <n v="106360"/>
    <n v="186130"/>
    <n v="138898"/>
    <n v="243071"/>
    <n v="173145"/>
    <n v="303003"/>
    <n v="194909"/>
    <n v="341091"/>
    <n v="216367"/>
    <n v="378642"/>
  </r>
  <r>
    <n v="3"/>
    <s v="Region III -"/>
    <x v="14"/>
    <s v="VA"/>
    <x v="80"/>
    <n v="4"/>
    <x v="3"/>
    <n v="69976"/>
    <n v="111961"/>
    <n v="97966"/>
    <n v="156746"/>
    <n v="125956"/>
    <n v="201530"/>
    <n v="167942"/>
    <n v="268707"/>
    <n v="209927"/>
    <n v="335883"/>
    <n v="237917"/>
    <n v="380668"/>
    <n v="265908"/>
    <n v="425452"/>
  </r>
  <r>
    <n v="3"/>
    <s v="Region III -"/>
    <x v="14"/>
    <s v="VA"/>
    <x v="81"/>
    <n v="1"/>
    <x v="0"/>
    <n v="76573"/>
    <n v="134004"/>
    <n v="100877"/>
    <n v="176535"/>
    <n v="120851"/>
    <n v="211490"/>
    <n v="145490"/>
    <n v="254608"/>
    <n v="171547"/>
    <n v="300208"/>
    <n v="187537"/>
    <n v="328190"/>
    <n v="201812"/>
    <n v="353171"/>
  </r>
  <r>
    <n v="3"/>
    <s v="Region III -"/>
    <x v="14"/>
    <s v="VA"/>
    <x v="81"/>
    <n v="2"/>
    <x v="1"/>
    <n v="72766"/>
    <n v="127341"/>
    <n v="96112"/>
    <n v="168196"/>
    <n v="115455"/>
    <n v="202047"/>
    <n v="139753"/>
    <n v="244567"/>
    <n v="166337"/>
    <n v="291089"/>
    <n v="183449"/>
    <n v="321036"/>
    <n v="199511"/>
    <n v="349144"/>
  </r>
  <r>
    <n v="3"/>
    <s v="Region III -"/>
    <x v="14"/>
    <s v="VA"/>
    <x v="81"/>
    <n v="3"/>
    <x v="2"/>
    <n v="59447"/>
    <n v="104032"/>
    <n v="82093"/>
    <n v="143662"/>
    <n v="104087"/>
    <n v="182153"/>
    <n v="135867"/>
    <n v="237768"/>
    <n v="169357"/>
    <n v="296375"/>
    <n v="190616"/>
    <n v="333579"/>
    <n v="211569"/>
    <n v="370245"/>
  </r>
  <r>
    <n v="3"/>
    <s v="Region III -"/>
    <x v="14"/>
    <s v="VA"/>
    <x v="81"/>
    <n v="4"/>
    <x v="3"/>
    <n v="68798"/>
    <n v="110076"/>
    <n v="96317"/>
    <n v="154107"/>
    <n v="123836"/>
    <n v="198137"/>
    <n v="165114"/>
    <n v="264183"/>
    <n v="206393"/>
    <n v="330229"/>
    <n v="233912"/>
    <n v="374259"/>
    <n v="261431"/>
    <n v="418290"/>
  </r>
  <r>
    <n v="3"/>
    <s v="Region III -"/>
    <x v="14"/>
    <s v="VA"/>
    <x v="82"/>
    <n v="1"/>
    <x v="0"/>
    <n v="82355"/>
    <n v="144122"/>
    <n v="108403"/>
    <n v="189705"/>
    <n v="129723"/>
    <n v="227015"/>
    <n v="155922"/>
    <n v="272863"/>
    <n v="183796"/>
    <n v="321643"/>
    <n v="200915"/>
    <n v="351601"/>
    <n v="216191"/>
    <n v="378335"/>
  </r>
  <r>
    <n v="3"/>
    <s v="Region III -"/>
    <x v="14"/>
    <s v="VA"/>
    <x v="82"/>
    <n v="2"/>
    <x v="1"/>
    <n v="78383"/>
    <n v="137170"/>
    <n v="103431"/>
    <n v="181004"/>
    <n v="124092"/>
    <n v="217162"/>
    <n v="149935"/>
    <n v="262386"/>
    <n v="178358"/>
    <n v="312127"/>
    <n v="196649"/>
    <n v="344137"/>
    <n v="213790"/>
    <n v="374133"/>
  </r>
  <r>
    <n v="3"/>
    <s v="Region III -"/>
    <x v="14"/>
    <s v="VA"/>
    <x v="82"/>
    <n v="3"/>
    <x v="2"/>
    <n v="64227"/>
    <n v="112398"/>
    <n v="88736"/>
    <n v="155288"/>
    <n v="112565"/>
    <n v="196989"/>
    <n v="147045"/>
    <n v="257328"/>
    <n v="183308"/>
    <n v="320789"/>
    <n v="206370"/>
    <n v="361147"/>
    <n v="229112"/>
    <n v="400945"/>
  </r>
  <r>
    <n v="3"/>
    <s v="Region III -"/>
    <x v="14"/>
    <s v="VA"/>
    <x v="82"/>
    <n v="4"/>
    <x v="3"/>
    <n v="73838"/>
    <n v="118140"/>
    <n v="103373"/>
    <n v="165396"/>
    <n v="132908"/>
    <n v="212652"/>
    <n v="177210"/>
    <n v="283537"/>
    <n v="221513"/>
    <n v="354421"/>
    <n v="251048"/>
    <n v="401677"/>
    <n v="280583"/>
    <n v="448933"/>
  </r>
  <r>
    <n v="3"/>
    <s v="Region III -"/>
    <x v="14"/>
    <s v="VA"/>
    <x v="83"/>
    <n v="1"/>
    <x v="0"/>
    <n v="82355"/>
    <n v="144122"/>
    <n v="108403"/>
    <n v="189705"/>
    <n v="129723"/>
    <n v="227015"/>
    <n v="155922"/>
    <n v="272863"/>
    <n v="183796"/>
    <n v="321643"/>
    <n v="200915"/>
    <n v="351601"/>
    <n v="216191"/>
    <n v="378335"/>
  </r>
  <r>
    <n v="3"/>
    <s v="Region III -"/>
    <x v="14"/>
    <s v="VA"/>
    <x v="83"/>
    <n v="2"/>
    <x v="1"/>
    <n v="78383"/>
    <n v="137170"/>
    <n v="103431"/>
    <n v="181004"/>
    <n v="124092"/>
    <n v="217162"/>
    <n v="149935"/>
    <n v="262386"/>
    <n v="178358"/>
    <n v="312127"/>
    <n v="196649"/>
    <n v="344137"/>
    <n v="213790"/>
    <n v="374133"/>
  </r>
  <r>
    <n v="3"/>
    <s v="Region III -"/>
    <x v="14"/>
    <s v="VA"/>
    <x v="83"/>
    <n v="3"/>
    <x v="2"/>
    <n v="64227"/>
    <n v="112398"/>
    <n v="88736"/>
    <n v="155288"/>
    <n v="112565"/>
    <n v="196989"/>
    <n v="147045"/>
    <n v="257328"/>
    <n v="183308"/>
    <n v="320789"/>
    <n v="206370"/>
    <n v="361147"/>
    <n v="229112"/>
    <n v="400945"/>
  </r>
  <r>
    <n v="3"/>
    <s v="Region III -"/>
    <x v="14"/>
    <s v="VA"/>
    <x v="83"/>
    <n v="4"/>
    <x v="3"/>
    <n v="73838"/>
    <n v="118140"/>
    <n v="103373"/>
    <n v="165396"/>
    <n v="132908"/>
    <n v="212652"/>
    <n v="177210"/>
    <n v="283537"/>
    <n v="221513"/>
    <n v="354421"/>
    <n v="251048"/>
    <n v="401677"/>
    <n v="280583"/>
    <n v="448933"/>
  </r>
  <r>
    <n v="3"/>
    <s v="Region III -"/>
    <x v="14"/>
    <s v="VA"/>
    <x v="84"/>
    <n v="1"/>
    <x v="0"/>
    <n v="87435"/>
    <n v="153012"/>
    <n v="111948"/>
    <n v="195909"/>
    <n v="128956"/>
    <n v="225673"/>
    <n v="146369"/>
    <n v="256146"/>
    <n v="170753"/>
    <n v="298818"/>
    <n v="186242"/>
    <n v="325923"/>
    <n v="199816"/>
    <n v="349678"/>
  </r>
  <r>
    <n v="3"/>
    <s v="Region III -"/>
    <x v="14"/>
    <s v="VA"/>
    <x v="84"/>
    <n v="2"/>
    <x v="1"/>
    <n v="87435"/>
    <n v="153012"/>
    <n v="111948"/>
    <n v="195909"/>
    <n v="128956"/>
    <n v="225673"/>
    <n v="146369"/>
    <n v="256146"/>
    <n v="170753"/>
    <n v="298818"/>
    <n v="186242"/>
    <n v="325923"/>
    <n v="199816"/>
    <n v="349678"/>
  </r>
  <r>
    <n v="3"/>
    <s v="Region III -"/>
    <x v="14"/>
    <s v="VA"/>
    <x v="84"/>
    <n v="3"/>
    <x v="2"/>
    <n v="78283"/>
    <n v="136995"/>
    <n v="109596"/>
    <n v="191793"/>
    <n v="140909"/>
    <n v="246591"/>
    <n v="187879"/>
    <n v="328788"/>
    <n v="234848"/>
    <n v="410984"/>
    <n v="266161"/>
    <n v="465782"/>
    <n v="297474"/>
    <n v="520580"/>
  </r>
  <r>
    <n v="3"/>
    <s v="Region III -"/>
    <x v="14"/>
    <s v="VA"/>
    <x v="84"/>
    <n v="4"/>
    <x v="3"/>
    <n v="73040"/>
    <n v="116863"/>
    <n v="102255"/>
    <n v="163609"/>
    <n v="131471"/>
    <n v="210354"/>
    <n v="175295"/>
    <n v="280472"/>
    <n v="219119"/>
    <n v="350590"/>
    <n v="248334"/>
    <n v="397335"/>
    <n v="277550"/>
    <n v="444080"/>
  </r>
  <r>
    <n v="3"/>
    <s v="Region III -"/>
    <x v="14"/>
    <s v="VA"/>
    <x v="85"/>
    <n v="1"/>
    <x v="0"/>
    <n v="75857"/>
    <n v="132749"/>
    <n v="100051"/>
    <n v="175090"/>
    <n v="120052"/>
    <n v="210091"/>
    <n v="144854"/>
    <n v="253495"/>
    <n v="170865"/>
    <n v="299014"/>
    <n v="186806"/>
    <n v="326911"/>
    <n v="201048"/>
    <n v="351834"/>
  </r>
  <r>
    <n v="3"/>
    <s v="Region III -"/>
    <x v="14"/>
    <s v="VA"/>
    <x v="85"/>
    <n v="2"/>
    <x v="1"/>
    <n v="71925"/>
    <n v="125869"/>
    <n v="95131"/>
    <n v="166479"/>
    <n v="114480"/>
    <n v="200340"/>
    <n v="138930"/>
    <n v="243127"/>
    <n v="165484"/>
    <n v="289597"/>
    <n v="182585"/>
    <n v="319524"/>
    <n v="198672"/>
    <n v="347676"/>
  </r>
  <r>
    <n v="3"/>
    <s v="Region III -"/>
    <x v="14"/>
    <s v="VA"/>
    <x v="85"/>
    <n v="3"/>
    <x v="2"/>
    <n v="58508"/>
    <n v="102389"/>
    <n v="80741"/>
    <n v="141297"/>
    <n v="102302"/>
    <n v="179028"/>
    <n v="133392"/>
    <n v="233435"/>
    <n v="166247"/>
    <n v="290932"/>
    <n v="187049"/>
    <n v="327335"/>
    <n v="207533"/>
    <n v="363183"/>
  </r>
  <r>
    <n v="3"/>
    <s v="Region III -"/>
    <x v="14"/>
    <s v="VA"/>
    <x v="85"/>
    <n v="4"/>
    <x v="3"/>
    <n v="68356"/>
    <n v="109370"/>
    <n v="95699"/>
    <n v="153118"/>
    <n v="123041"/>
    <n v="196866"/>
    <n v="164055"/>
    <n v="262488"/>
    <n v="205069"/>
    <n v="328110"/>
    <n v="232411"/>
    <n v="371858"/>
    <n v="259754"/>
    <n v="415606"/>
  </r>
  <r>
    <n v="3"/>
    <s v="Region III -"/>
    <x v="14"/>
    <s v="VA"/>
    <x v="86"/>
    <n v="1"/>
    <x v="0"/>
    <n v="81498"/>
    <n v="142621"/>
    <n v="107274"/>
    <n v="187729"/>
    <n v="128372"/>
    <n v="224651"/>
    <n v="154297"/>
    <n v="270020"/>
    <n v="181881"/>
    <n v="318292"/>
    <n v="198822"/>
    <n v="347939"/>
    <n v="213939"/>
    <n v="374394"/>
  </r>
  <r>
    <n v="3"/>
    <s v="Region III -"/>
    <x v="14"/>
    <s v="VA"/>
    <x v="86"/>
    <n v="2"/>
    <x v="1"/>
    <n v="77566"/>
    <n v="135741"/>
    <n v="102354"/>
    <n v="179119"/>
    <n v="122800"/>
    <n v="214900"/>
    <n v="148373"/>
    <n v="259652"/>
    <n v="176500"/>
    <n v="308876"/>
    <n v="194601"/>
    <n v="340552"/>
    <n v="211563"/>
    <n v="370236"/>
  </r>
  <r>
    <n v="3"/>
    <s v="Region III -"/>
    <x v="14"/>
    <s v="VA"/>
    <x v="86"/>
    <n v="3"/>
    <x v="2"/>
    <n v="63558"/>
    <n v="111227"/>
    <n v="87812"/>
    <n v="153671"/>
    <n v="111393"/>
    <n v="194937"/>
    <n v="145513"/>
    <n v="254648"/>
    <n v="181398"/>
    <n v="317447"/>
    <n v="204220"/>
    <n v="357386"/>
    <n v="226725"/>
    <n v="396769"/>
  </r>
  <r>
    <n v="3"/>
    <s v="Region III -"/>
    <x v="14"/>
    <s v="VA"/>
    <x v="86"/>
    <n v="4"/>
    <x v="3"/>
    <n v="73069"/>
    <n v="116910"/>
    <n v="102296"/>
    <n v="163673"/>
    <n v="131523"/>
    <n v="210437"/>
    <n v="175364"/>
    <n v="280583"/>
    <n v="219206"/>
    <n v="350729"/>
    <n v="248433"/>
    <n v="397493"/>
    <n v="277660"/>
    <n v="444257"/>
  </r>
  <r>
    <n v="3"/>
    <s v="Region III -"/>
    <x v="15"/>
    <s v="WV"/>
    <x v="87"/>
    <n v="1"/>
    <x v="0"/>
    <n v="86104"/>
    <n v="150682"/>
    <n v="113576"/>
    <n v="198757"/>
    <n v="136293"/>
    <n v="238512"/>
    <n v="164472"/>
    <n v="287825"/>
    <n v="194009"/>
    <n v="339516"/>
    <n v="212111"/>
    <n v="371195"/>
    <n v="228284"/>
    <n v="399496"/>
  </r>
  <r>
    <n v="3"/>
    <s v="Region III -"/>
    <x v="15"/>
    <s v="WV"/>
    <x v="87"/>
    <n v="2"/>
    <x v="1"/>
    <n v="81631"/>
    <n v="142855"/>
    <n v="107977"/>
    <n v="188960"/>
    <n v="129953"/>
    <n v="227417"/>
    <n v="157731"/>
    <n v="276029"/>
    <n v="187887"/>
    <n v="328802"/>
    <n v="207309"/>
    <n v="362790"/>
    <n v="225580"/>
    <n v="394765"/>
  </r>
  <r>
    <n v="3"/>
    <s v="Region III -"/>
    <x v="15"/>
    <s v="WV"/>
    <x v="87"/>
    <n v="3"/>
    <x v="2"/>
    <n v="66386"/>
    <n v="116176"/>
    <n v="91610"/>
    <n v="160317"/>
    <n v="116068"/>
    <n v="203119"/>
    <n v="151332"/>
    <n v="264830"/>
    <n v="188604"/>
    <n v="330057"/>
    <n v="212199"/>
    <n v="371348"/>
    <n v="235432"/>
    <n v="412006"/>
  </r>
  <r>
    <n v="3"/>
    <s v="Region III -"/>
    <x v="15"/>
    <s v="WV"/>
    <x v="87"/>
    <n v="4"/>
    <x v="3"/>
    <n v="77604"/>
    <n v="124167"/>
    <n v="108646"/>
    <n v="173834"/>
    <n v="139688"/>
    <n v="223500"/>
    <n v="186250"/>
    <n v="298001"/>
    <n v="232813"/>
    <n v="372501"/>
    <n v="263855"/>
    <n v="422168"/>
    <n v="294896"/>
    <n v="471834"/>
  </r>
  <r>
    <n v="3"/>
    <s v="Region III -"/>
    <x v="15"/>
    <s v="WV"/>
    <x v="88"/>
    <n v="1"/>
    <x v="0"/>
    <n v="87515"/>
    <n v="153150"/>
    <n v="115381"/>
    <n v="201917"/>
    <n v="138373"/>
    <n v="242152"/>
    <n v="166832"/>
    <n v="291957"/>
    <n v="196763"/>
    <n v="344336"/>
    <n v="215115"/>
    <n v="376452"/>
    <n v="231506"/>
    <n v="405136"/>
  </r>
  <r>
    <n v="3"/>
    <s v="Region III -"/>
    <x v="15"/>
    <s v="WV"/>
    <x v="88"/>
    <n v="2"/>
    <x v="1"/>
    <n v="83042"/>
    <n v="145323"/>
    <n v="109783"/>
    <n v="192120"/>
    <n v="132033"/>
    <n v="231057"/>
    <n v="160091"/>
    <n v="280160"/>
    <n v="190641"/>
    <n v="333622"/>
    <n v="210313"/>
    <n v="368047"/>
    <n v="228803"/>
    <n v="400405"/>
  </r>
  <r>
    <n v="3"/>
    <s v="Region III -"/>
    <x v="15"/>
    <s v="WV"/>
    <x v="88"/>
    <n v="3"/>
    <x v="2"/>
    <n v="67649"/>
    <n v="118386"/>
    <n v="93378"/>
    <n v="163411"/>
    <n v="118341"/>
    <n v="207096"/>
    <n v="154362"/>
    <n v="270134"/>
    <n v="192392"/>
    <n v="336686"/>
    <n v="216492"/>
    <n v="378860"/>
    <n v="240230"/>
    <n v="420403"/>
  </r>
  <r>
    <n v="3"/>
    <s v="Region III -"/>
    <x v="15"/>
    <s v="WV"/>
    <x v="88"/>
    <n v="4"/>
    <x v="3"/>
    <n v="78782"/>
    <n v="126052"/>
    <n v="110295"/>
    <n v="176473"/>
    <n v="141808"/>
    <n v="226893"/>
    <n v="189078"/>
    <n v="302524"/>
    <n v="236347"/>
    <n v="378155"/>
    <n v="267860"/>
    <n v="428576"/>
    <n v="299373"/>
    <n v="478997"/>
  </r>
  <r>
    <n v="3"/>
    <s v="Region III -"/>
    <x v="15"/>
    <s v="WV"/>
    <x v="89"/>
    <n v="1"/>
    <x v="0"/>
    <n v="86966"/>
    <n v="152191"/>
    <n v="114710"/>
    <n v="200743"/>
    <n v="137651"/>
    <n v="240889"/>
    <n v="166104"/>
    <n v="290683"/>
    <n v="195934"/>
    <n v="342885"/>
    <n v="214215"/>
    <n v="374877"/>
    <n v="230548"/>
    <n v="403458"/>
  </r>
  <r>
    <n v="3"/>
    <s v="Region III -"/>
    <x v="15"/>
    <s v="WV"/>
    <x v="89"/>
    <n v="2"/>
    <x v="1"/>
    <n v="82451"/>
    <n v="144290"/>
    <n v="109060"/>
    <n v="190854"/>
    <n v="131251"/>
    <n v="229690"/>
    <n v="159300"/>
    <n v="278776"/>
    <n v="189755"/>
    <n v="332071"/>
    <n v="209368"/>
    <n v="366394"/>
    <n v="227819"/>
    <n v="398683"/>
  </r>
  <r>
    <n v="3"/>
    <s v="Region III -"/>
    <x v="15"/>
    <s v="WV"/>
    <x v="89"/>
    <n v="3"/>
    <x v="2"/>
    <n v="67058"/>
    <n v="117351"/>
    <n v="92538"/>
    <n v="161941"/>
    <n v="117245"/>
    <n v="205179"/>
    <n v="152869"/>
    <n v="267520"/>
    <n v="190520"/>
    <n v="333410"/>
    <n v="214356"/>
    <n v="375122"/>
    <n v="237827"/>
    <n v="416197"/>
  </r>
  <r>
    <n v="3"/>
    <s v="Region III -"/>
    <x v="15"/>
    <s v="WV"/>
    <x v="89"/>
    <n v="4"/>
    <x v="3"/>
    <n v="78377"/>
    <n v="125404"/>
    <n v="109728"/>
    <n v="175565"/>
    <n v="141079"/>
    <n v="225727"/>
    <n v="188106"/>
    <n v="300969"/>
    <n v="235132"/>
    <n v="376211"/>
    <n v="266483"/>
    <n v="426373"/>
    <n v="297834"/>
    <n v="476534"/>
  </r>
  <r>
    <n v="3"/>
    <s v="Region III -"/>
    <x v="15"/>
    <s v="WV"/>
    <x v="90"/>
    <n v="1"/>
    <x v="0"/>
    <n v="87593"/>
    <n v="153287"/>
    <n v="115450"/>
    <n v="202038"/>
    <n v="138401"/>
    <n v="242202"/>
    <n v="166774"/>
    <n v="291854"/>
    <n v="196675"/>
    <n v="344181"/>
    <n v="215014"/>
    <n v="376274"/>
    <n v="231391"/>
    <n v="404934"/>
  </r>
  <r>
    <n v="3"/>
    <s v="Region III -"/>
    <x v="15"/>
    <s v="WV"/>
    <x v="90"/>
    <n v="2"/>
    <x v="1"/>
    <n v="83162"/>
    <n v="145533"/>
    <n v="109904"/>
    <n v="192333"/>
    <n v="132120"/>
    <n v="231211"/>
    <n v="160095"/>
    <n v="280167"/>
    <n v="190610"/>
    <n v="333567"/>
    <n v="210256"/>
    <n v="367948"/>
    <n v="228713"/>
    <n v="400247"/>
  </r>
  <r>
    <n v="3"/>
    <s v="Region III -"/>
    <x v="15"/>
    <s v="WV"/>
    <x v="90"/>
    <n v="3"/>
    <x v="2"/>
    <n v="67819"/>
    <n v="118684"/>
    <n v="93628"/>
    <n v="163849"/>
    <n v="118679"/>
    <n v="207689"/>
    <n v="154845"/>
    <n v="270979"/>
    <n v="193001"/>
    <n v="337752"/>
    <n v="217196"/>
    <n v="380094"/>
    <n v="241034"/>
    <n v="421810"/>
  </r>
  <r>
    <n v="3"/>
    <s v="Region III -"/>
    <x v="15"/>
    <s v="WV"/>
    <x v="90"/>
    <n v="4"/>
    <x v="3"/>
    <n v="78795"/>
    <n v="126072"/>
    <n v="110313"/>
    <n v="176500"/>
    <n v="141831"/>
    <n v="226929"/>
    <n v="189107"/>
    <n v="302572"/>
    <n v="236384"/>
    <n v="378215"/>
    <n v="267902"/>
    <n v="428644"/>
    <n v="299420"/>
    <n v="479072"/>
  </r>
  <r>
    <n v="3"/>
    <s v="Region III -"/>
    <x v="15"/>
    <s v="WV"/>
    <x v="91"/>
    <n v="1"/>
    <x v="0"/>
    <n v="83754"/>
    <n v="146569"/>
    <n v="110566"/>
    <n v="193491"/>
    <n v="132826"/>
    <n v="232446"/>
    <n v="160537"/>
    <n v="280940"/>
    <n v="189419"/>
    <n v="331484"/>
    <n v="207105"/>
    <n v="362433"/>
    <n v="222912"/>
    <n v="390096"/>
  </r>
  <r>
    <n v="3"/>
    <s v="Region III -"/>
    <x v="15"/>
    <s v="WV"/>
    <x v="91"/>
    <n v="2"/>
    <x v="1"/>
    <n v="79281"/>
    <n v="138742"/>
    <n v="104968"/>
    <n v="183694"/>
    <n v="126486"/>
    <n v="221351"/>
    <n v="153796"/>
    <n v="269143"/>
    <n v="183297"/>
    <n v="320770"/>
    <n v="202302"/>
    <n v="354029"/>
    <n v="220208"/>
    <n v="385365"/>
  </r>
  <r>
    <n v="3"/>
    <s v="Region III -"/>
    <x v="15"/>
    <s v="WV"/>
    <x v="91"/>
    <n v="3"/>
    <x v="2"/>
    <n v="64282"/>
    <n v="112493"/>
    <n v="88664"/>
    <n v="155162"/>
    <n v="112280"/>
    <n v="196490"/>
    <n v="146281"/>
    <n v="255992"/>
    <n v="182291"/>
    <n v="319009"/>
    <n v="205044"/>
    <n v="358827"/>
    <n v="227436"/>
    <n v="398012"/>
  </r>
  <r>
    <n v="3"/>
    <s v="Region III -"/>
    <x v="15"/>
    <s v="WV"/>
    <x v="91"/>
    <n v="4"/>
    <x v="3"/>
    <n v="75641"/>
    <n v="121025"/>
    <n v="105897"/>
    <n v="169436"/>
    <n v="136154"/>
    <n v="217846"/>
    <n v="181538"/>
    <n v="290461"/>
    <n v="226923"/>
    <n v="363076"/>
    <n v="257179"/>
    <n v="411487"/>
    <n v="287435"/>
    <n v="459897"/>
  </r>
  <r>
    <n v="3"/>
    <s v="Region III -"/>
    <x v="15"/>
    <s v="WV"/>
    <x v="92"/>
    <n v="1"/>
    <x v="0"/>
    <n v="84851"/>
    <n v="148489"/>
    <n v="111908"/>
    <n v="195840"/>
    <n v="134270"/>
    <n v="234972"/>
    <n v="161993"/>
    <n v="283488"/>
    <n v="191078"/>
    <n v="334386"/>
    <n v="208905"/>
    <n v="365583"/>
    <n v="224830"/>
    <n v="393452"/>
  </r>
  <r>
    <n v="3"/>
    <s v="Region III -"/>
    <x v="15"/>
    <s v="WV"/>
    <x v="92"/>
    <n v="2"/>
    <x v="1"/>
    <n v="80461"/>
    <n v="140807"/>
    <n v="106415"/>
    <n v="186226"/>
    <n v="128048"/>
    <n v="224085"/>
    <n v="155378"/>
    <n v="271912"/>
    <n v="185070"/>
    <n v="323873"/>
    <n v="204192"/>
    <n v="357335"/>
    <n v="222177"/>
    <n v="388809"/>
  </r>
  <r>
    <n v="3"/>
    <s v="Region III -"/>
    <x v="15"/>
    <s v="WV"/>
    <x v="92"/>
    <n v="3"/>
    <x v="2"/>
    <n v="65464"/>
    <n v="114562"/>
    <n v="90344"/>
    <n v="158101"/>
    <n v="114472"/>
    <n v="200326"/>
    <n v="149268"/>
    <n v="261219"/>
    <n v="186034"/>
    <n v="325560"/>
    <n v="209316"/>
    <n v="366302"/>
    <n v="232242"/>
    <n v="406424"/>
  </r>
  <r>
    <n v="3"/>
    <s v="Region III -"/>
    <x v="15"/>
    <s v="WV"/>
    <x v="92"/>
    <n v="4"/>
    <x v="3"/>
    <n v="76451"/>
    <n v="122322"/>
    <n v="107031"/>
    <n v="171250"/>
    <n v="137612"/>
    <n v="220179"/>
    <n v="183483"/>
    <n v="293572"/>
    <n v="229353"/>
    <n v="366965"/>
    <n v="259934"/>
    <n v="415894"/>
    <n v="290514"/>
    <n v="464822"/>
  </r>
  <r>
    <n v="3"/>
    <s v="Region III -"/>
    <x v="15"/>
    <s v="WV"/>
    <x v="93"/>
    <n v="1"/>
    <x v="0"/>
    <n v="87593"/>
    <n v="153287"/>
    <n v="115450"/>
    <n v="202038"/>
    <n v="138401"/>
    <n v="242202"/>
    <n v="166774"/>
    <n v="291854"/>
    <n v="196675"/>
    <n v="344181"/>
    <n v="215014"/>
    <n v="376274"/>
    <n v="231391"/>
    <n v="404934"/>
  </r>
  <r>
    <n v="3"/>
    <s v="Region III -"/>
    <x v="15"/>
    <s v="WV"/>
    <x v="93"/>
    <n v="2"/>
    <x v="1"/>
    <n v="83162"/>
    <n v="145533"/>
    <n v="109904"/>
    <n v="192333"/>
    <n v="132120"/>
    <n v="231211"/>
    <n v="160095"/>
    <n v="280167"/>
    <n v="190610"/>
    <n v="333567"/>
    <n v="210256"/>
    <n v="367948"/>
    <n v="228713"/>
    <n v="400247"/>
  </r>
  <r>
    <n v="3"/>
    <s v="Region III -"/>
    <x v="15"/>
    <s v="WV"/>
    <x v="93"/>
    <n v="3"/>
    <x v="2"/>
    <n v="67819"/>
    <n v="118684"/>
    <n v="93628"/>
    <n v="163849"/>
    <n v="118679"/>
    <n v="207689"/>
    <n v="154845"/>
    <n v="270979"/>
    <n v="193001"/>
    <n v="337752"/>
    <n v="217196"/>
    <n v="380094"/>
    <n v="241034"/>
    <n v="421810"/>
  </r>
  <r>
    <n v="3"/>
    <s v="Region III -"/>
    <x v="15"/>
    <s v="WV"/>
    <x v="93"/>
    <n v="4"/>
    <x v="3"/>
    <n v="78795"/>
    <n v="126072"/>
    <n v="110313"/>
    <n v="176500"/>
    <n v="141831"/>
    <n v="226929"/>
    <n v="189107"/>
    <n v="302572"/>
    <n v="236384"/>
    <n v="378215"/>
    <n v="267902"/>
    <n v="428644"/>
    <n v="299420"/>
    <n v="479072"/>
  </r>
  <r>
    <n v="3"/>
    <s v="Region III -"/>
    <x v="15"/>
    <s v="WV"/>
    <x v="94"/>
    <n v="1"/>
    <x v="0"/>
    <n v="85791"/>
    <n v="150134"/>
    <n v="113112"/>
    <n v="197946"/>
    <n v="135657"/>
    <n v="237399"/>
    <n v="163567"/>
    <n v="286242"/>
    <n v="192914"/>
    <n v="337600"/>
    <n v="210907"/>
    <n v="369088"/>
    <n v="226978"/>
    <n v="397212"/>
  </r>
  <r>
    <n v="3"/>
    <s v="Region III -"/>
    <x v="15"/>
    <s v="WV"/>
    <x v="94"/>
    <n v="2"/>
    <x v="1"/>
    <n v="81402"/>
    <n v="142453"/>
    <n v="107618"/>
    <n v="188332"/>
    <n v="129435"/>
    <n v="226511"/>
    <n v="156952"/>
    <n v="274666"/>
    <n v="186906"/>
    <n v="327086"/>
    <n v="206194"/>
    <n v="360840"/>
    <n v="224325"/>
    <n v="392569"/>
  </r>
  <r>
    <n v="3"/>
    <s v="Region III -"/>
    <x v="15"/>
    <s v="WV"/>
    <x v="94"/>
    <n v="3"/>
    <x v="2"/>
    <n v="66306"/>
    <n v="116035"/>
    <n v="91522"/>
    <n v="160164"/>
    <n v="115987"/>
    <n v="202978"/>
    <n v="151288"/>
    <n v="264754"/>
    <n v="188560"/>
    <n v="329980"/>
    <n v="212177"/>
    <n v="371311"/>
    <n v="235441"/>
    <n v="412022"/>
  </r>
  <r>
    <n v="3"/>
    <s v="Region III -"/>
    <x v="15"/>
    <s v="WV"/>
    <x v="94"/>
    <n v="4"/>
    <x v="3"/>
    <n v="77236"/>
    <n v="123578"/>
    <n v="108131"/>
    <n v="173010"/>
    <n v="139026"/>
    <n v="222441"/>
    <n v="185367"/>
    <n v="296588"/>
    <n v="231709"/>
    <n v="370735"/>
    <n v="262604"/>
    <n v="420166"/>
    <n v="293498"/>
    <n v="469597"/>
  </r>
  <r>
    <n v="4"/>
    <s v="Region IV - Southeast"/>
    <x v="16"/>
    <s v="AL"/>
    <x v="95"/>
    <n v="1"/>
    <x v="0"/>
    <n v="74135"/>
    <n v="129737"/>
    <n v="97524"/>
    <n v="170667"/>
    <n v="116610"/>
    <n v="204067"/>
    <n v="139998"/>
    <n v="244996"/>
    <n v="164992"/>
    <n v="288735"/>
    <n v="180351"/>
    <n v="315615"/>
    <n v="194053"/>
    <n v="339594"/>
  </r>
  <r>
    <n v="4"/>
    <s v="Region IV - Southeast"/>
    <x v="16"/>
    <s v="AL"/>
    <x v="95"/>
    <n v="2"/>
    <x v="1"/>
    <n v="70639"/>
    <n v="123617"/>
    <n v="93147"/>
    <n v="163008"/>
    <n v="111654"/>
    <n v="195394"/>
    <n v="134728"/>
    <n v="235774"/>
    <n v="160206"/>
    <n v="280360"/>
    <n v="176597"/>
    <n v="309045"/>
    <n v="191940"/>
    <n v="335895"/>
  </r>
  <r>
    <n v="4"/>
    <s v="Region IV - Southeast"/>
    <x v="16"/>
    <s v="AL"/>
    <x v="95"/>
    <n v="3"/>
    <x v="2"/>
    <n v="58007"/>
    <n v="101511"/>
    <n v="80169"/>
    <n v="140295"/>
    <n v="101732"/>
    <n v="178032"/>
    <n v="132965"/>
    <n v="232689"/>
    <n v="165768"/>
    <n v="290094"/>
    <n v="186657"/>
    <n v="326650"/>
    <n v="207264"/>
    <n v="362711"/>
  </r>
  <r>
    <n v="4"/>
    <s v="Region IV - Southeast"/>
    <x v="16"/>
    <s v="AL"/>
    <x v="95"/>
    <n v="4"/>
    <x v="3"/>
    <n v="66367"/>
    <n v="106187"/>
    <n v="92914"/>
    <n v="148662"/>
    <n v="119460"/>
    <n v="191137"/>
    <n v="159281"/>
    <n v="254849"/>
    <n v="199101"/>
    <n v="318561"/>
    <n v="225648"/>
    <n v="361036"/>
    <n v="252194"/>
    <n v="403511"/>
  </r>
  <r>
    <n v="4"/>
    <s v="Region IV - Southeast"/>
    <x v="16"/>
    <s v="AL"/>
    <x v="96"/>
    <n v="1"/>
    <x v="0"/>
    <n v="67554"/>
    <n v="118220"/>
    <n v="89098"/>
    <n v="155921"/>
    <n v="106904"/>
    <n v="187081"/>
    <n v="128981"/>
    <n v="225716"/>
    <n v="152139"/>
    <n v="266244"/>
    <n v="166333"/>
    <n v="291083"/>
    <n v="179014"/>
    <n v="313274"/>
  </r>
  <r>
    <n v="4"/>
    <s v="Region IV - Southeast"/>
    <x v="16"/>
    <s v="AL"/>
    <x v="96"/>
    <n v="2"/>
    <x v="1"/>
    <n v="64057"/>
    <n v="112100"/>
    <n v="84721"/>
    <n v="148262"/>
    <n v="101947"/>
    <n v="178408"/>
    <n v="123711"/>
    <n v="216494"/>
    <n v="147353"/>
    <n v="257868"/>
    <n v="162579"/>
    <n v="284513"/>
    <n v="176900"/>
    <n v="309575"/>
  </r>
  <r>
    <n v="4"/>
    <s v="Region IV - Southeast"/>
    <x v="16"/>
    <s v="AL"/>
    <x v="96"/>
    <n v="3"/>
    <x v="2"/>
    <n v="52114"/>
    <n v="91200"/>
    <n v="71920"/>
    <n v="125859"/>
    <n v="91126"/>
    <n v="159471"/>
    <n v="118824"/>
    <n v="207942"/>
    <n v="148092"/>
    <n v="259160"/>
    <n v="166623"/>
    <n v="291591"/>
    <n v="184873"/>
    <n v="323528"/>
  </r>
  <r>
    <n v="4"/>
    <s v="Region IV - Southeast"/>
    <x v="16"/>
    <s v="AL"/>
    <x v="96"/>
    <n v="4"/>
    <x v="3"/>
    <n v="60869"/>
    <n v="97391"/>
    <n v="85217"/>
    <n v="136347"/>
    <n v="109565"/>
    <n v="175304"/>
    <n v="146086"/>
    <n v="233738"/>
    <n v="182608"/>
    <n v="292173"/>
    <n v="206956"/>
    <n v="331129"/>
    <n v="231303"/>
    <n v="370085"/>
  </r>
  <r>
    <n v="4"/>
    <s v="Region IV - Southeast"/>
    <x v="16"/>
    <s v="AL"/>
    <x v="97"/>
    <n v="1"/>
    <x v="0"/>
    <n v="65974"/>
    <n v="115454"/>
    <n v="86874"/>
    <n v="152029"/>
    <n v="104013"/>
    <n v="182023"/>
    <n v="125112"/>
    <n v="218947"/>
    <n v="147498"/>
    <n v="258122"/>
    <n v="161241"/>
    <n v="282171"/>
    <n v="173507"/>
    <n v="303637"/>
  </r>
  <r>
    <n v="4"/>
    <s v="Region IV - Southeast"/>
    <x v="16"/>
    <s v="AL"/>
    <x v="97"/>
    <n v="2"/>
    <x v="1"/>
    <n v="62746"/>
    <n v="109805"/>
    <n v="82834"/>
    <n v="144959"/>
    <n v="99438"/>
    <n v="174017"/>
    <n v="120248"/>
    <n v="210434"/>
    <n v="143080"/>
    <n v="250390"/>
    <n v="157775"/>
    <n v="276106"/>
    <n v="171556"/>
    <n v="300223"/>
  </r>
  <r>
    <n v="4"/>
    <s v="Region IV - Southeast"/>
    <x v="16"/>
    <s v="AL"/>
    <x v="97"/>
    <n v="3"/>
    <x v="2"/>
    <n v="51343"/>
    <n v="89850"/>
    <n v="70920"/>
    <n v="124110"/>
    <n v="89944"/>
    <n v="157402"/>
    <n v="117454"/>
    <n v="205544"/>
    <n v="146412"/>
    <n v="256222"/>
    <n v="164814"/>
    <n v="288424"/>
    <n v="182954"/>
    <n v="320170"/>
  </r>
  <r>
    <n v="4"/>
    <s v="Region IV - Southeast"/>
    <x v="16"/>
    <s v="AL"/>
    <x v="97"/>
    <n v="4"/>
    <x v="3"/>
    <n v="59208"/>
    <n v="94732"/>
    <n v="82891"/>
    <n v="132625"/>
    <n v="106574"/>
    <n v="170518"/>
    <n v="142099"/>
    <n v="227358"/>
    <n v="177623"/>
    <n v="284197"/>
    <n v="201306"/>
    <n v="322090"/>
    <n v="224989"/>
    <n v="359983"/>
  </r>
  <r>
    <n v="4"/>
    <s v="Region IV - Southeast"/>
    <x v="16"/>
    <s v="AL"/>
    <x v="98"/>
    <n v="1"/>
    <x v="0"/>
    <n v="73915"/>
    <n v="129352"/>
    <n v="97299"/>
    <n v="170274"/>
    <n v="116445"/>
    <n v="203779"/>
    <n v="139979"/>
    <n v="244963"/>
    <n v="165006"/>
    <n v="288761"/>
    <n v="180376"/>
    <n v="315658"/>
    <n v="194092"/>
    <n v="339661"/>
  </r>
  <r>
    <n v="4"/>
    <s v="Region IV - Southeast"/>
    <x v="16"/>
    <s v="AL"/>
    <x v="98"/>
    <n v="2"/>
    <x v="1"/>
    <n v="70342"/>
    <n v="123098"/>
    <n v="92827"/>
    <n v="162447"/>
    <n v="111380"/>
    <n v="194915"/>
    <n v="134593"/>
    <n v="235538"/>
    <n v="160115"/>
    <n v="280201"/>
    <n v="176539"/>
    <n v="308943"/>
    <n v="191932"/>
    <n v="335881"/>
  </r>
  <r>
    <n v="4"/>
    <s v="Region IV - Southeast"/>
    <x v="16"/>
    <s v="AL"/>
    <x v="98"/>
    <n v="3"/>
    <x v="2"/>
    <n v="57626"/>
    <n v="100845"/>
    <n v="79613"/>
    <n v="139322"/>
    <n v="100988"/>
    <n v="176729"/>
    <n v="131914"/>
    <n v="230849"/>
    <n v="164444"/>
    <n v="287777"/>
    <n v="185130"/>
    <n v="323977"/>
    <n v="205527"/>
    <n v="359672"/>
  </r>
  <r>
    <n v="4"/>
    <s v="Region IV - Southeast"/>
    <x v="16"/>
    <s v="AL"/>
    <x v="98"/>
    <n v="4"/>
    <x v="3"/>
    <n v="66281"/>
    <n v="106049"/>
    <n v="92793"/>
    <n v="148469"/>
    <n v="119305"/>
    <n v="190888"/>
    <n v="159074"/>
    <n v="254518"/>
    <n v="198842"/>
    <n v="318147"/>
    <n v="225354"/>
    <n v="360567"/>
    <n v="251867"/>
    <n v="402987"/>
  </r>
  <r>
    <n v="4"/>
    <s v="Region IV - Southeast"/>
    <x v="16"/>
    <s v="AL"/>
    <x v="99"/>
    <n v="1"/>
    <x v="0"/>
    <n v="70735"/>
    <n v="123786"/>
    <n v="93199"/>
    <n v="163097"/>
    <n v="111674"/>
    <n v="195430"/>
    <n v="134480"/>
    <n v="235340"/>
    <n v="158573"/>
    <n v="277502"/>
    <n v="173355"/>
    <n v="303371"/>
    <n v="186553"/>
    <n v="326467"/>
  </r>
  <r>
    <n v="4"/>
    <s v="Region IV - Southeast"/>
    <x v="16"/>
    <s v="AL"/>
    <x v="99"/>
    <n v="2"/>
    <x v="1"/>
    <n v="67200"/>
    <n v="117599"/>
    <n v="88774"/>
    <n v="155354"/>
    <n v="106664"/>
    <n v="186662"/>
    <n v="129152"/>
    <n v="226016"/>
    <n v="153734"/>
    <n v="269035"/>
    <n v="169559"/>
    <n v="296728"/>
    <n v="184416"/>
    <n v="322728"/>
  </r>
  <r>
    <n v="4"/>
    <s v="Region IV - Southeast"/>
    <x v="16"/>
    <s v="AL"/>
    <x v="99"/>
    <n v="3"/>
    <x v="2"/>
    <n v="54870"/>
    <n v="96022"/>
    <n v="75766"/>
    <n v="132591"/>
    <n v="96057"/>
    <n v="168100"/>
    <n v="125369"/>
    <n v="219395"/>
    <n v="156268"/>
    <n v="273469"/>
    <n v="175877"/>
    <n v="307784"/>
    <n v="195200"/>
    <n v="341600"/>
  </r>
  <r>
    <n v="4"/>
    <s v="Region IV - Southeast"/>
    <x v="16"/>
    <s v="AL"/>
    <x v="99"/>
    <n v="4"/>
    <x v="3"/>
    <n v="63575"/>
    <n v="101720"/>
    <n v="89005"/>
    <n v="142408"/>
    <n v="114435"/>
    <n v="183096"/>
    <n v="152580"/>
    <n v="244128"/>
    <n v="190725"/>
    <n v="305160"/>
    <n v="216155"/>
    <n v="345848"/>
    <n v="241585"/>
    <n v="386536"/>
  </r>
  <r>
    <n v="4"/>
    <s v="Region IV - Southeast"/>
    <x v="16"/>
    <s v="AL"/>
    <x v="100"/>
    <n v="1"/>
    <x v="0"/>
    <n v="67304"/>
    <n v="117782"/>
    <n v="88720"/>
    <n v="155260"/>
    <n v="106375"/>
    <n v="186156"/>
    <n v="128213"/>
    <n v="224372"/>
    <n v="151207"/>
    <n v="264612"/>
    <n v="165307"/>
    <n v="289288"/>
    <n v="177901"/>
    <n v="311326"/>
  </r>
  <r>
    <n v="4"/>
    <s v="Region IV - Southeast"/>
    <x v="16"/>
    <s v="AL"/>
    <x v="100"/>
    <n v="2"/>
    <x v="1"/>
    <n v="63884"/>
    <n v="111797"/>
    <n v="84440"/>
    <n v="147770"/>
    <n v="101528"/>
    <n v="177674"/>
    <n v="123059"/>
    <n v="215353"/>
    <n v="146526"/>
    <n v="256420"/>
    <n v="161635"/>
    <n v="282862"/>
    <n v="175833"/>
    <n v="307709"/>
  </r>
  <r>
    <n v="4"/>
    <s v="Region IV - Southeast"/>
    <x v="16"/>
    <s v="AL"/>
    <x v="100"/>
    <n v="3"/>
    <x v="2"/>
    <n v="52074"/>
    <n v="91130"/>
    <n v="71886"/>
    <n v="125801"/>
    <n v="91113"/>
    <n v="159448"/>
    <n v="118865"/>
    <n v="208014"/>
    <n v="148153"/>
    <n v="259268"/>
    <n v="166720"/>
    <n v="291759"/>
    <n v="185010"/>
    <n v="323768"/>
  </r>
  <r>
    <n v="4"/>
    <s v="Region IV - Southeast"/>
    <x v="16"/>
    <s v="AL"/>
    <x v="100"/>
    <n v="4"/>
    <x v="3"/>
    <n v="60563"/>
    <n v="96901"/>
    <n v="84788"/>
    <n v="135661"/>
    <n v="109013"/>
    <n v="174421"/>
    <n v="145351"/>
    <n v="232561"/>
    <n v="181689"/>
    <n v="290702"/>
    <n v="205914"/>
    <n v="329462"/>
    <n v="230139"/>
    <n v="368222"/>
  </r>
  <r>
    <n v="4"/>
    <s v="Region IV - Southeast"/>
    <x v="16"/>
    <s v="AL"/>
    <x v="101"/>
    <n v="1"/>
    <x v="0"/>
    <n v="66914"/>
    <n v="117099"/>
    <n v="88077"/>
    <n v="154136"/>
    <n v="105400"/>
    <n v="184450"/>
    <n v="126686"/>
    <n v="221701"/>
    <n v="149334"/>
    <n v="261335"/>
    <n v="163243"/>
    <n v="285676"/>
    <n v="175656"/>
    <n v="307397"/>
  </r>
  <r>
    <n v="4"/>
    <s v="Region IV - Southeast"/>
    <x v="16"/>
    <s v="AL"/>
    <x v="101"/>
    <n v="2"/>
    <x v="1"/>
    <n v="63686"/>
    <n v="111451"/>
    <n v="84038"/>
    <n v="147066"/>
    <n v="100825"/>
    <n v="176444"/>
    <n v="121822"/>
    <n v="213188"/>
    <n v="144916"/>
    <n v="253603"/>
    <n v="159778"/>
    <n v="279611"/>
    <n v="173705"/>
    <n v="303983"/>
  </r>
  <r>
    <n v="4"/>
    <s v="Region IV - Southeast"/>
    <x v="16"/>
    <s v="AL"/>
    <x v="101"/>
    <n v="3"/>
    <x v="2"/>
    <n v="52185"/>
    <n v="91323"/>
    <n v="72098"/>
    <n v="126172"/>
    <n v="91459"/>
    <n v="160054"/>
    <n v="119474"/>
    <n v="209079"/>
    <n v="148938"/>
    <n v="260641"/>
    <n v="167676"/>
    <n v="293432"/>
    <n v="186153"/>
    <n v="325768"/>
  </r>
  <r>
    <n v="4"/>
    <s v="Region IV - Southeast"/>
    <x v="16"/>
    <s v="AL"/>
    <x v="101"/>
    <n v="4"/>
    <x v="3"/>
    <n v="59993"/>
    <n v="95989"/>
    <n v="83990"/>
    <n v="134385"/>
    <n v="107988"/>
    <n v="172780"/>
    <n v="143983"/>
    <n v="230373"/>
    <n v="179979"/>
    <n v="287967"/>
    <n v="203977"/>
    <n v="326362"/>
    <n v="227974"/>
    <n v="364758"/>
  </r>
  <r>
    <n v="4"/>
    <s v="Region IV - Southeast"/>
    <x v="17"/>
    <s v="FL"/>
    <x v="102"/>
    <n v="1"/>
    <x v="0"/>
    <n v="74916"/>
    <n v="131104"/>
    <n v="98848"/>
    <n v="172983"/>
    <n v="118665"/>
    <n v="207665"/>
    <n v="143280"/>
    <n v="250741"/>
    <n v="169029"/>
    <n v="295801"/>
    <n v="184804"/>
    <n v="323407"/>
    <n v="198900"/>
    <n v="348074"/>
  </r>
  <r>
    <n v="4"/>
    <s v="Region IV - Southeast"/>
    <x v="17"/>
    <s v="FL"/>
    <x v="102"/>
    <n v="2"/>
    <x v="1"/>
    <n v="70985"/>
    <n v="124224"/>
    <n v="93927"/>
    <n v="164373"/>
    <n v="113093"/>
    <n v="197914"/>
    <n v="137356"/>
    <n v="240373"/>
    <n v="163648"/>
    <n v="286384"/>
    <n v="180583"/>
    <n v="316020"/>
    <n v="196523"/>
    <n v="343916"/>
  </r>
  <r>
    <n v="4"/>
    <s v="Region IV - Southeast"/>
    <x v="17"/>
    <s v="FL"/>
    <x v="102"/>
    <n v="3"/>
    <x v="2"/>
    <n v="57666"/>
    <n v="100916"/>
    <n v="79563"/>
    <n v="139235"/>
    <n v="100787"/>
    <n v="176377"/>
    <n v="131372"/>
    <n v="229900"/>
    <n v="163722"/>
    <n v="286513"/>
    <n v="184187"/>
    <n v="322327"/>
    <n v="204334"/>
    <n v="357585"/>
  </r>
  <r>
    <n v="4"/>
    <s v="Region IV - Southeast"/>
    <x v="17"/>
    <s v="FL"/>
    <x v="102"/>
    <n v="4"/>
    <x v="3"/>
    <n v="67571"/>
    <n v="108113"/>
    <n v="94599"/>
    <n v="151359"/>
    <n v="121628"/>
    <n v="194604"/>
    <n v="162170"/>
    <n v="259472"/>
    <n v="202713"/>
    <n v="324340"/>
    <n v="229741"/>
    <n v="367586"/>
    <n v="256769"/>
    <n v="410831"/>
  </r>
  <r>
    <n v="4"/>
    <s v="Region IV - Southeast"/>
    <x v="17"/>
    <s v="FL"/>
    <x v="103"/>
    <n v="1"/>
    <x v="0"/>
    <n v="84082"/>
    <n v="147144"/>
    <n v="111200"/>
    <n v="194600"/>
    <n v="133905"/>
    <n v="234334"/>
    <n v="162386"/>
    <n v="284176"/>
    <n v="191713"/>
    <n v="335498"/>
    <n v="209639"/>
    <n v="366868"/>
    <n v="225677"/>
    <n v="394934"/>
  </r>
  <r>
    <n v="4"/>
    <s v="Region IV - Southeast"/>
    <x v="17"/>
    <s v="FL"/>
    <x v="103"/>
    <n v="2"/>
    <x v="1"/>
    <n v="79324"/>
    <n v="138816"/>
    <n v="105244"/>
    <n v="184176"/>
    <n v="127160"/>
    <n v="222530"/>
    <n v="155214"/>
    <n v="271625"/>
    <n v="185200"/>
    <n v="324099"/>
    <n v="204529"/>
    <n v="357926"/>
    <n v="222800"/>
    <n v="389900"/>
  </r>
  <r>
    <n v="4"/>
    <s v="Region IV - Southeast"/>
    <x v="17"/>
    <s v="FL"/>
    <x v="103"/>
    <n v="3"/>
    <x v="2"/>
    <n v="63892"/>
    <n v="111811"/>
    <n v="88033"/>
    <n v="154057"/>
    <n v="111359"/>
    <n v="194878"/>
    <n v="144834"/>
    <n v="253460"/>
    <n v="180446"/>
    <n v="315781"/>
    <n v="202854"/>
    <n v="354994"/>
    <n v="224877"/>
    <n v="393536"/>
  </r>
  <r>
    <n v="4"/>
    <s v="Region IV - Southeast"/>
    <x v="17"/>
    <s v="FL"/>
    <x v="103"/>
    <n v="4"/>
    <x v="3"/>
    <n v="76278"/>
    <n v="122045"/>
    <n v="106789"/>
    <n v="170863"/>
    <n v="137301"/>
    <n v="219681"/>
    <n v="183067"/>
    <n v="292908"/>
    <n v="228834"/>
    <n v="366135"/>
    <n v="259346"/>
    <n v="414953"/>
    <n v="289857"/>
    <n v="463771"/>
  </r>
  <r>
    <n v="4"/>
    <s v="Region IV - Southeast"/>
    <x v="17"/>
    <s v="FL"/>
    <x v="104"/>
    <n v="1"/>
    <x v="0"/>
    <n v="77102"/>
    <n v="134929"/>
    <n v="101708"/>
    <n v="177989"/>
    <n v="122061"/>
    <n v="213607"/>
    <n v="147316"/>
    <n v="257802"/>
    <n v="173776"/>
    <n v="304108"/>
    <n v="189991"/>
    <n v="332484"/>
    <n v="204478"/>
    <n v="357836"/>
  </r>
  <r>
    <n v="4"/>
    <s v="Region IV - Southeast"/>
    <x v="17"/>
    <s v="FL"/>
    <x v="104"/>
    <n v="2"/>
    <x v="1"/>
    <n v="73088"/>
    <n v="127904"/>
    <n v="96684"/>
    <n v="169197"/>
    <n v="116372"/>
    <n v="203651"/>
    <n v="141266"/>
    <n v="247216"/>
    <n v="168282"/>
    <n v="294493"/>
    <n v="185681"/>
    <n v="324942"/>
    <n v="202052"/>
    <n v="353590"/>
  </r>
  <r>
    <n v="4"/>
    <s v="Region IV - Southeast"/>
    <x v="17"/>
    <s v="FL"/>
    <x v="104"/>
    <n v="3"/>
    <x v="2"/>
    <n v="59425"/>
    <n v="103994"/>
    <n v="82001"/>
    <n v="143501"/>
    <n v="103889"/>
    <n v="181807"/>
    <n v="135445"/>
    <n v="237029"/>
    <n v="168803"/>
    <n v="295406"/>
    <n v="189917"/>
    <n v="332355"/>
    <n v="210707"/>
    <n v="368737"/>
  </r>
  <r>
    <n v="4"/>
    <s v="Region IV - Southeast"/>
    <x v="17"/>
    <s v="FL"/>
    <x v="104"/>
    <n v="4"/>
    <x v="3"/>
    <n v="69502"/>
    <n v="111203"/>
    <n v="97303"/>
    <n v="155684"/>
    <n v="125103"/>
    <n v="200165"/>
    <n v="166805"/>
    <n v="266887"/>
    <n v="208506"/>
    <n v="333609"/>
    <n v="236306"/>
    <n v="378090"/>
    <n v="264107"/>
    <n v="422571"/>
  </r>
  <r>
    <n v="4"/>
    <s v="Region IV - Southeast"/>
    <x v="17"/>
    <s v="FL"/>
    <x v="105"/>
    <n v="1"/>
    <x v="0"/>
    <n v="79206"/>
    <n v="138610"/>
    <n v="104494"/>
    <n v="182864"/>
    <n v="125422"/>
    <n v="219488"/>
    <n v="151401"/>
    <n v="264952"/>
    <n v="178602"/>
    <n v="312553"/>
    <n v="195268"/>
    <n v="341719"/>
    <n v="210159"/>
    <n v="367779"/>
  </r>
  <r>
    <n v="4"/>
    <s v="Region IV - Southeast"/>
    <x v="17"/>
    <s v="FL"/>
    <x v="105"/>
    <n v="2"/>
    <x v="1"/>
    <n v="75068"/>
    <n v="131368"/>
    <n v="99314"/>
    <n v="173800"/>
    <n v="119557"/>
    <n v="209224"/>
    <n v="145165"/>
    <n v="254038"/>
    <n v="172938"/>
    <n v="302641"/>
    <n v="190825"/>
    <n v="333944"/>
    <n v="207658"/>
    <n v="363402"/>
  </r>
  <r>
    <n v="4"/>
    <s v="Region IV - Southeast"/>
    <x v="17"/>
    <s v="FL"/>
    <x v="105"/>
    <n v="3"/>
    <x v="2"/>
    <n v="61011"/>
    <n v="106770"/>
    <n v="84184"/>
    <n v="147323"/>
    <n v="106650"/>
    <n v="186637"/>
    <n v="139030"/>
    <n v="243303"/>
    <n v="173269"/>
    <n v="303221"/>
    <n v="194935"/>
    <n v="341136"/>
    <n v="216267"/>
    <n v="378468"/>
  </r>
  <r>
    <n v="4"/>
    <s v="Region IV - Southeast"/>
    <x v="17"/>
    <s v="FL"/>
    <x v="105"/>
    <n v="4"/>
    <x v="3"/>
    <n v="71417"/>
    <n v="114267"/>
    <n v="99983"/>
    <n v="159973"/>
    <n v="128550"/>
    <n v="205680"/>
    <n v="171400"/>
    <n v="274240"/>
    <n v="214250"/>
    <n v="342800"/>
    <n v="242817"/>
    <n v="388506"/>
    <n v="271383"/>
    <n v="434213"/>
  </r>
  <r>
    <n v="4"/>
    <s v="Region IV - Southeast"/>
    <x v="17"/>
    <s v="FL"/>
    <x v="106"/>
    <n v="1"/>
    <x v="0"/>
    <n v="71038"/>
    <n v="124317"/>
    <n v="93574"/>
    <n v="163755"/>
    <n v="112086"/>
    <n v="196150"/>
    <n v="134908"/>
    <n v="236089"/>
    <n v="159064"/>
    <n v="278362"/>
    <n v="173888"/>
    <n v="304304"/>
    <n v="187122"/>
    <n v="327464"/>
  </r>
  <r>
    <n v="4"/>
    <s v="Region IV - Southeast"/>
    <x v="17"/>
    <s v="FL"/>
    <x v="106"/>
    <n v="2"/>
    <x v="1"/>
    <n v="67521"/>
    <n v="118162"/>
    <n v="89172"/>
    <n v="156051"/>
    <n v="107100"/>
    <n v="187425"/>
    <n v="129607"/>
    <n v="226812"/>
    <n v="154249"/>
    <n v="269936"/>
    <n v="170112"/>
    <n v="297695"/>
    <n v="184996"/>
    <n v="323743"/>
  </r>
  <r>
    <n v="4"/>
    <s v="Region IV - Southeast"/>
    <x v="17"/>
    <s v="FL"/>
    <x v="106"/>
    <n v="3"/>
    <x v="2"/>
    <n v="55185"/>
    <n v="96573"/>
    <n v="76212"/>
    <n v="133370"/>
    <n v="96637"/>
    <n v="169115"/>
    <n v="126155"/>
    <n v="220772"/>
    <n v="157253"/>
    <n v="275193"/>
    <n v="177000"/>
    <n v="309749"/>
    <n v="196462"/>
    <n v="343808"/>
  </r>
  <r>
    <n v="4"/>
    <s v="Region IV - Southeast"/>
    <x v="17"/>
    <s v="FL"/>
    <x v="106"/>
    <n v="4"/>
    <x v="3"/>
    <n v="63806"/>
    <n v="102090"/>
    <n v="89329"/>
    <n v="142926"/>
    <n v="114851"/>
    <n v="183762"/>
    <n v="153135"/>
    <n v="245016"/>
    <n v="191419"/>
    <n v="306270"/>
    <n v="216942"/>
    <n v="347107"/>
    <n v="242464"/>
    <n v="387943"/>
  </r>
  <r>
    <n v="4"/>
    <s v="Region IV - Southeast"/>
    <x v="17"/>
    <s v="FL"/>
    <x v="107"/>
    <n v="1"/>
    <x v="0"/>
    <n v="79758"/>
    <n v="139577"/>
    <n v="105170"/>
    <n v="184048"/>
    <n v="126151"/>
    <n v="220763"/>
    <n v="152138"/>
    <n v="266241"/>
    <n v="179441"/>
    <n v="314022"/>
    <n v="196179"/>
    <n v="343314"/>
    <n v="211130"/>
    <n v="369478"/>
  </r>
  <r>
    <n v="4"/>
    <s v="Region IV - Southeast"/>
    <x v="17"/>
    <s v="FL"/>
    <x v="107"/>
    <n v="2"/>
    <x v="1"/>
    <n v="75661"/>
    <n v="132407"/>
    <n v="100043"/>
    <n v="175075"/>
    <n v="120344"/>
    <n v="210602"/>
    <n v="145964"/>
    <n v="255437"/>
    <n v="173834"/>
    <n v="304209"/>
    <n v="191780"/>
    <n v="335616"/>
    <n v="208654"/>
    <n v="365145"/>
  </r>
  <r>
    <n v="4"/>
    <s v="Region IV - Southeast"/>
    <x v="17"/>
    <s v="FL"/>
    <x v="107"/>
    <n v="3"/>
    <x v="2"/>
    <n v="61605"/>
    <n v="107809"/>
    <n v="85028"/>
    <n v="148799"/>
    <n v="107750"/>
    <n v="188562"/>
    <n v="140529"/>
    <n v="245925"/>
    <n v="175147"/>
    <n v="306508"/>
    <n v="197078"/>
    <n v="344887"/>
    <n v="218679"/>
    <n v="382688"/>
  </r>
  <r>
    <n v="4"/>
    <s v="Region IV - Southeast"/>
    <x v="17"/>
    <s v="FL"/>
    <x v="107"/>
    <n v="4"/>
    <x v="3"/>
    <n v="71826"/>
    <n v="114921"/>
    <n v="100556"/>
    <n v="160889"/>
    <n v="129286"/>
    <n v="206858"/>
    <n v="172381"/>
    <n v="275810"/>
    <n v="215477"/>
    <n v="344763"/>
    <n v="244207"/>
    <n v="390731"/>
    <n v="272937"/>
    <n v="436699"/>
  </r>
  <r>
    <n v="4"/>
    <s v="Region IV - Southeast"/>
    <x v="18"/>
    <s v="GA"/>
    <x v="38"/>
    <n v="1"/>
    <x v="0"/>
    <n v="67442"/>
    <n v="118024"/>
    <n v="88909"/>
    <n v="155590"/>
    <n v="106610"/>
    <n v="186567"/>
    <n v="128512"/>
    <n v="224896"/>
    <n v="151563"/>
    <n v="265234"/>
    <n v="165697"/>
    <n v="289970"/>
    <n v="178321"/>
    <n v="312062"/>
  </r>
  <r>
    <n v="4"/>
    <s v="Region IV - Southeast"/>
    <x v="18"/>
    <s v="GA"/>
    <x v="38"/>
    <n v="2"/>
    <x v="1"/>
    <n v="64008"/>
    <n v="112014"/>
    <n v="84610"/>
    <n v="148067"/>
    <n v="101742"/>
    <n v="178048"/>
    <n v="123336"/>
    <n v="215837"/>
    <n v="146861"/>
    <n v="257008"/>
    <n v="162009"/>
    <n v="283517"/>
    <n v="176245"/>
    <n v="308429"/>
  </r>
  <r>
    <n v="4"/>
    <s v="Region IV - Southeast"/>
    <x v="18"/>
    <s v="GA"/>
    <x v="38"/>
    <n v="3"/>
    <x v="2"/>
    <n v="52163"/>
    <n v="91285"/>
    <n v="72006"/>
    <n v="126011"/>
    <n v="91262"/>
    <n v="159708"/>
    <n v="119052"/>
    <n v="208340"/>
    <n v="148384"/>
    <n v="259672"/>
    <n v="166976"/>
    <n v="292208"/>
    <n v="185291"/>
    <n v="324260"/>
  </r>
  <r>
    <n v="4"/>
    <s v="Region IV - Southeast"/>
    <x v="18"/>
    <s v="GA"/>
    <x v="38"/>
    <n v="4"/>
    <x v="3"/>
    <n v="60697"/>
    <n v="97116"/>
    <n v="84976"/>
    <n v="135962"/>
    <n v="109255"/>
    <n v="174808"/>
    <n v="145674"/>
    <n v="233078"/>
    <n v="182092"/>
    <n v="291347"/>
    <n v="206371"/>
    <n v="330193"/>
    <n v="230650"/>
    <n v="369040"/>
  </r>
  <r>
    <n v="4"/>
    <s v="Region IV - Southeast"/>
    <x v="18"/>
    <s v="GA"/>
    <x v="108"/>
    <n v="1"/>
    <x v="0"/>
    <n v="77349"/>
    <n v="135361"/>
    <n v="101932"/>
    <n v="178380"/>
    <n v="122167"/>
    <n v="213793"/>
    <n v="147165"/>
    <n v="257538"/>
    <n v="173541"/>
    <n v="303696"/>
    <n v="189720"/>
    <n v="332010"/>
    <n v="204167"/>
    <n v="357293"/>
  </r>
  <r>
    <n v="4"/>
    <s v="Region IV - Southeast"/>
    <x v="18"/>
    <s v="GA"/>
    <x v="108"/>
    <n v="2"/>
    <x v="1"/>
    <n v="73459"/>
    <n v="128554"/>
    <n v="97063"/>
    <n v="169860"/>
    <n v="116654"/>
    <n v="204145"/>
    <n v="141302"/>
    <n v="247279"/>
    <n v="168216"/>
    <n v="294379"/>
    <n v="185543"/>
    <n v="324701"/>
    <n v="201816"/>
    <n v="353178"/>
  </r>
  <r>
    <n v="4"/>
    <s v="Region IV - Southeast"/>
    <x v="18"/>
    <s v="GA"/>
    <x v="108"/>
    <n v="3"/>
    <x v="2"/>
    <n v="59943"/>
    <n v="104901"/>
    <n v="82763"/>
    <n v="144835"/>
    <n v="104917"/>
    <n v="183605"/>
    <n v="136910"/>
    <n v="239593"/>
    <n v="170651"/>
    <n v="298638"/>
    <n v="192054"/>
    <n v="336094"/>
    <n v="213143"/>
    <n v="373000"/>
  </r>
  <r>
    <n v="4"/>
    <s v="Region IV - Southeast"/>
    <x v="18"/>
    <s v="GA"/>
    <x v="108"/>
    <n v="4"/>
    <x v="3"/>
    <n v="69551"/>
    <n v="111281"/>
    <n v="97371"/>
    <n v="155793"/>
    <n v="125191"/>
    <n v="200306"/>
    <n v="166921"/>
    <n v="267074"/>
    <n v="208652"/>
    <n v="333843"/>
    <n v="236472"/>
    <n v="378355"/>
    <n v="264292"/>
    <n v="422867"/>
  </r>
  <r>
    <n v="4"/>
    <s v="Region IV - Southeast"/>
    <x v="18"/>
    <s v="GA"/>
    <x v="8"/>
    <n v="1"/>
    <x v="0"/>
    <n v="70263"/>
    <n v="122960"/>
    <n v="92520"/>
    <n v="161910"/>
    <n v="110770"/>
    <n v="193847"/>
    <n v="133233"/>
    <n v="233158"/>
    <n v="157071"/>
    <n v="274874"/>
    <n v="171705"/>
    <n v="300484"/>
    <n v="184767"/>
    <n v="323342"/>
  </r>
  <r>
    <n v="4"/>
    <s v="Region IV - Southeast"/>
    <x v="18"/>
    <s v="GA"/>
    <x v="8"/>
    <n v="2"/>
    <x v="1"/>
    <n v="66828"/>
    <n v="116950"/>
    <n v="88221"/>
    <n v="154387"/>
    <n v="105902"/>
    <n v="185328"/>
    <n v="128057"/>
    <n v="224100"/>
    <n v="152370"/>
    <n v="266647"/>
    <n v="168017"/>
    <n v="294030"/>
    <n v="182691"/>
    <n v="319709"/>
  </r>
  <r>
    <n v="4"/>
    <s v="Region IV - Southeast"/>
    <x v="18"/>
    <s v="GA"/>
    <x v="8"/>
    <n v="3"/>
    <x v="2"/>
    <n v="54688"/>
    <n v="95704"/>
    <n v="75541"/>
    <n v="132198"/>
    <n v="95807"/>
    <n v="167662"/>
    <n v="125112"/>
    <n v="218946"/>
    <n v="155960"/>
    <n v="272929"/>
    <n v="175562"/>
    <n v="307234"/>
    <n v="194887"/>
    <n v="341053"/>
  </r>
  <r>
    <n v="4"/>
    <s v="Region IV - Southeast"/>
    <x v="18"/>
    <s v="GA"/>
    <x v="8"/>
    <n v="4"/>
    <x v="3"/>
    <n v="63053"/>
    <n v="100885"/>
    <n v="88275"/>
    <n v="141240"/>
    <n v="113496"/>
    <n v="181594"/>
    <n v="151328"/>
    <n v="242125"/>
    <n v="189160"/>
    <n v="302656"/>
    <n v="214382"/>
    <n v="343011"/>
    <n v="239603"/>
    <n v="383365"/>
  </r>
  <r>
    <n v="4"/>
    <s v="Region IV - Southeast"/>
    <x v="18"/>
    <s v="GA"/>
    <x v="10"/>
    <n v="1"/>
    <x v="0"/>
    <n v="70322"/>
    <n v="123063"/>
    <n v="92749"/>
    <n v="162311"/>
    <n v="111286"/>
    <n v="194751"/>
    <n v="134272"/>
    <n v="234976"/>
    <n v="158381"/>
    <n v="277167"/>
    <n v="173158"/>
    <n v="303026"/>
    <n v="186358"/>
    <n v="326127"/>
  </r>
  <r>
    <n v="4"/>
    <s v="Region IV - Southeast"/>
    <x v="18"/>
    <s v="GA"/>
    <x v="10"/>
    <n v="2"/>
    <x v="1"/>
    <n v="66680"/>
    <n v="116690"/>
    <n v="88191"/>
    <n v="154334"/>
    <n v="106125"/>
    <n v="185719"/>
    <n v="128784"/>
    <n v="225372"/>
    <n v="153397"/>
    <n v="268445"/>
    <n v="169248"/>
    <n v="296183"/>
    <n v="184157"/>
    <n v="322275"/>
  </r>
  <r>
    <n v="4"/>
    <s v="Region IV - Southeast"/>
    <x v="18"/>
    <s v="GA"/>
    <x v="10"/>
    <n v="3"/>
    <x v="2"/>
    <n v="54245"/>
    <n v="94930"/>
    <n v="74860"/>
    <n v="131005"/>
    <n v="94852"/>
    <n v="165990"/>
    <n v="123680"/>
    <n v="216440"/>
    <n v="154143"/>
    <n v="269751"/>
    <n v="173432"/>
    <n v="303506"/>
    <n v="192426"/>
    <n v="336746"/>
  </r>
  <r>
    <n v="4"/>
    <s v="Region IV - Southeast"/>
    <x v="18"/>
    <s v="GA"/>
    <x v="10"/>
    <n v="4"/>
    <x v="3"/>
    <n v="63365"/>
    <n v="101384"/>
    <n v="88711"/>
    <n v="141938"/>
    <n v="114057"/>
    <n v="182491"/>
    <n v="152076"/>
    <n v="243321"/>
    <n v="190095"/>
    <n v="304152"/>
    <n v="215441"/>
    <n v="344705"/>
    <n v="240787"/>
    <n v="385259"/>
  </r>
  <r>
    <n v="4"/>
    <s v="Region IV - Southeast"/>
    <x v="18"/>
    <s v="GA"/>
    <x v="109"/>
    <n v="1"/>
    <x v="0"/>
    <n v="68853"/>
    <n v="120492"/>
    <n v="90714"/>
    <n v="158750"/>
    <n v="108690"/>
    <n v="190207"/>
    <n v="130873"/>
    <n v="229027"/>
    <n v="154317"/>
    <n v="270054"/>
    <n v="168701"/>
    <n v="295227"/>
    <n v="181544"/>
    <n v="317702"/>
  </r>
  <r>
    <n v="4"/>
    <s v="Region IV - Southeast"/>
    <x v="18"/>
    <s v="GA"/>
    <x v="109"/>
    <n v="2"/>
    <x v="1"/>
    <n v="65418"/>
    <n v="114482"/>
    <n v="86415"/>
    <n v="151227"/>
    <n v="103822"/>
    <n v="181688"/>
    <n v="125696"/>
    <n v="219969"/>
    <n v="149616"/>
    <n v="261827"/>
    <n v="165013"/>
    <n v="288773"/>
    <n v="179468"/>
    <n v="314069"/>
  </r>
  <r>
    <n v="4"/>
    <s v="Region IV - Southeast"/>
    <x v="18"/>
    <s v="GA"/>
    <x v="109"/>
    <n v="3"/>
    <x v="2"/>
    <n v="53426"/>
    <n v="93495"/>
    <n v="73774"/>
    <n v="129104"/>
    <n v="93534"/>
    <n v="163685"/>
    <n v="122082"/>
    <n v="213643"/>
    <n v="152172"/>
    <n v="266301"/>
    <n v="171269"/>
    <n v="299721"/>
    <n v="190089"/>
    <n v="332656"/>
  </r>
  <r>
    <n v="4"/>
    <s v="Region IV - Southeast"/>
    <x v="18"/>
    <s v="GA"/>
    <x v="109"/>
    <n v="4"/>
    <x v="3"/>
    <n v="61875"/>
    <n v="99001"/>
    <n v="86626"/>
    <n v="138601"/>
    <n v="111376"/>
    <n v="178201"/>
    <n v="148501"/>
    <n v="237601"/>
    <n v="185626"/>
    <n v="297002"/>
    <n v="210376"/>
    <n v="336602"/>
    <n v="235126"/>
    <n v="376202"/>
  </r>
  <r>
    <n v="4"/>
    <s v="Region IV - Southeast"/>
    <x v="18"/>
    <s v="GA"/>
    <x v="110"/>
    <n v="1"/>
    <x v="0"/>
    <n v="69546"/>
    <n v="121705"/>
    <n v="91694"/>
    <n v="160465"/>
    <n v="109971"/>
    <n v="192448"/>
    <n v="132597"/>
    <n v="232045"/>
    <n v="156388"/>
    <n v="273679"/>
    <n v="170975"/>
    <n v="299205"/>
    <n v="184003"/>
    <n v="322005"/>
  </r>
  <r>
    <n v="4"/>
    <s v="Region IV - Southeast"/>
    <x v="18"/>
    <s v="GA"/>
    <x v="110"/>
    <n v="2"/>
    <x v="1"/>
    <n v="65987"/>
    <n v="115478"/>
    <n v="87240"/>
    <n v="152670"/>
    <n v="104926"/>
    <n v="183621"/>
    <n v="127234"/>
    <n v="222660"/>
    <n v="151517"/>
    <n v="265155"/>
    <n v="167153"/>
    <n v="292519"/>
    <n v="181852"/>
    <n v="318241"/>
  </r>
  <r>
    <n v="4"/>
    <s v="Region IV - Southeast"/>
    <x v="18"/>
    <s v="GA"/>
    <x v="110"/>
    <n v="3"/>
    <x v="2"/>
    <n v="53749"/>
    <n v="94061"/>
    <n v="74190"/>
    <n v="129832"/>
    <n v="94022"/>
    <n v="164538"/>
    <n v="122637"/>
    <n v="214614"/>
    <n v="152850"/>
    <n v="267487"/>
    <n v="171994"/>
    <n v="300990"/>
    <n v="190852"/>
    <n v="333991"/>
  </r>
  <r>
    <n v="4"/>
    <s v="Region IV - Southeast"/>
    <x v="18"/>
    <s v="GA"/>
    <x v="110"/>
    <n v="4"/>
    <x v="3"/>
    <n v="62612"/>
    <n v="100179"/>
    <n v="87657"/>
    <n v="140251"/>
    <n v="112702"/>
    <n v="180323"/>
    <n v="150269"/>
    <n v="240430"/>
    <n v="187836"/>
    <n v="300538"/>
    <n v="212881"/>
    <n v="340610"/>
    <n v="237926"/>
    <n v="380681"/>
  </r>
  <r>
    <n v="4"/>
    <s v="Region IV - Southeast"/>
    <x v="18"/>
    <s v="GA"/>
    <x v="111"/>
    <n v="1"/>
    <x v="0"/>
    <n v="75022"/>
    <n v="131289"/>
    <n v="98768"/>
    <n v="172843"/>
    <n v="118220"/>
    <n v="206884"/>
    <n v="142141"/>
    <n v="248747"/>
    <n v="167561"/>
    <n v="293233"/>
    <n v="183171"/>
    <n v="320549"/>
    <n v="197101"/>
    <n v="344927"/>
  </r>
  <r>
    <n v="4"/>
    <s v="Region IV - Southeast"/>
    <x v="18"/>
    <s v="GA"/>
    <x v="111"/>
    <n v="2"/>
    <x v="1"/>
    <n v="71381"/>
    <n v="124917"/>
    <n v="94210"/>
    <n v="164867"/>
    <n v="113058"/>
    <n v="197852"/>
    <n v="136653"/>
    <n v="239143"/>
    <n v="162577"/>
    <n v="284510"/>
    <n v="179261"/>
    <n v="313706"/>
    <n v="194900"/>
    <n v="341075"/>
  </r>
  <r>
    <n v="4"/>
    <s v="Region IV - Southeast"/>
    <x v="18"/>
    <s v="GA"/>
    <x v="111"/>
    <n v="3"/>
    <x v="2"/>
    <n v="58454"/>
    <n v="102295"/>
    <n v="80752"/>
    <n v="141317"/>
    <n v="102427"/>
    <n v="179248"/>
    <n v="133781"/>
    <n v="234116"/>
    <n v="166770"/>
    <n v="291847"/>
    <n v="187742"/>
    <n v="328548"/>
    <n v="208420"/>
    <n v="364734"/>
  </r>
  <r>
    <n v="4"/>
    <s v="Region IV - Southeast"/>
    <x v="18"/>
    <s v="GA"/>
    <x v="111"/>
    <n v="4"/>
    <x v="3"/>
    <n v="67292"/>
    <n v="107667"/>
    <n v="94209"/>
    <n v="150734"/>
    <n v="121125"/>
    <n v="193800"/>
    <n v="161500"/>
    <n v="258401"/>
    <n v="201875"/>
    <n v="323001"/>
    <n v="228792"/>
    <n v="366068"/>
    <n v="255709"/>
    <n v="409134"/>
  </r>
  <r>
    <n v="4"/>
    <s v="Region IV - Southeast"/>
    <x v="18"/>
    <s v="GA"/>
    <x v="112"/>
    <n v="1"/>
    <x v="0"/>
    <n v="70792"/>
    <n v="123885"/>
    <n v="93351"/>
    <n v="163364"/>
    <n v="111980"/>
    <n v="195965"/>
    <n v="135059"/>
    <n v="236353"/>
    <n v="159299"/>
    <n v="278774"/>
    <n v="174159"/>
    <n v="304778"/>
    <n v="187433"/>
    <n v="328007"/>
  </r>
  <r>
    <n v="4"/>
    <s v="Region IV - Southeast"/>
    <x v="18"/>
    <s v="GA"/>
    <x v="112"/>
    <n v="2"/>
    <x v="1"/>
    <n v="67150"/>
    <n v="117513"/>
    <n v="88793"/>
    <n v="155388"/>
    <n v="106818"/>
    <n v="186932"/>
    <n v="129571"/>
    <n v="226749"/>
    <n v="154315"/>
    <n v="270051"/>
    <n v="170249"/>
    <n v="297936"/>
    <n v="185232"/>
    <n v="324155"/>
  </r>
  <r>
    <n v="4"/>
    <s v="Region IV - Southeast"/>
    <x v="18"/>
    <s v="GA"/>
    <x v="112"/>
    <n v="3"/>
    <x v="2"/>
    <n v="54666"/>
    <n v="95666"/>
    <n v="75449"/>
    <n v="132036"/>
    <n v="95609"/>
    <n v="167316"/>
    <n v="124690"/>
    <n v="218207"/>
    <n v="155406"/>
    <n v="271960"/>
    <n v="174863"/>
    <n v="306010"/>
    <n v="194026"/>
    <n v="339545"/>
  </r>
  <r>
    <n v="4"/>
    <s v="Region IV - Southeast"/>
    <x v="18"/>
    <s v="GA"/>
    <x v="112"/>
    <n v="4"/>
    <x v="3"/>
    <n v="63758"/>
    <n v="102012"/>
    <n v="89261"/>
    <n v="142817"/>
    <n v="114764"/>
    <n v="183622"/>
    <n v="153018"/>
    <n v="244829"/>
    <n v="191273"/>
    <n v="306037"/>
    <n v="216776"/>
    <n v="346842"/>
    <n v="242279"/>
    <n v="387647"/>
  </r>
  <r>
    <n v="4"/>
    <s v="Region IV - Southeast"/>
    <x v="18"/>
    <s v="GA"/>
    <x v="113"/>
    <n v="1"/>
    <x v="0"/>
    <n v="66502"/>
    <n v="116379"/>
    <n v="87705"/>
    <n v="153483"/>
    <n v="105223"/>
    <n v="184141"/>
    <n v="126938"/>
    <n v="222141"/>
    <n v="149726"/>
    <n v="262021"/>
    <n v="163695"/>
    <n v="286466"/>
    <n v="176173"/>
    <n v="308302"/>
  </r>
  <r>
    <n v="4"/>
    <s v="Region IV - Southeast"/>
    <x v="18"/>
    <s v="GA"/>
    <x v="113"/>
    <n v="2"/>
    <x v="1"/>
    <n v="63068"/>
    <n v="110368"/>
    <n v="83406"/>
    <n v="145960"/>
    <n v="100355"/>
    <n v="175622"/>
    <n v="121762"/>
    <n v="213083"/>
    <n v="145025"/>
    <n v="253794"/>
    <n v="160007"/>
    <n v="280012"/>
    <n v="174097"/>
    <n v="304669"/>
  </r>
  <r>
    <n v="4"/>
    <s v="Region IV - Southeast"/>
    <x v="18"/>
    <s v="GA"/>
    <x v="113"/>
    <n v="3"/>
    <x v="2"/>
    <n v="51321"/>
    <n v="89812"/>
    <n v="70828"/>
    <n v="123948"/>
    <n v="89746"/>
    <n v="157056"/>
    <n v="117031"/>
    <n v="204805"/>
    <n v="145859"/>
    <n v="255253"/>
    <n v="164114"/>
    <n v="287200"/>
    <n v="182093"/>
    <n v="318662"/>
  </r>
  <r>
    <n v="4"/>
    <s v="Region IV - Southeast"/>
    <x v="18"/>
    <s v="GA"/>
    <x v="113"/>
    <n v="4"/>
    <x v="3"/>
    <n v="59912"/>
    <n v="95859"/>
    <n v="83877"/>
    <n v="134203"/>
    <n v="107842"/>
    <n v="172546"/>
    <n v="143789"/>
    <n v="230062"/>
    <n v="179736"/>
    <n v="287577"/>
    <n v="203701"/>
    <n v="325921"/>
    <n v="227665"/>
    <n v="364265"/>
  </r>
  <r>
    <n v="4"/>
    <s v="Region IV - Southeast"/>
    <x v="19"/>
    <s v="KY"/>
    <x v="114"/>
    <n v="1"/>
    <x v="0"/>
    <n v="84905"/>
    <n v="148584"/>
    <n v="111945"/>
    <n v="195904"/>
    <n v="134258"/>
    <n v="234952"/>
    <n v="161883"/>
    <n v="283295"/>
    <n v="190928"/>
    <n v="334125"/>
    <n v="208736"/>
    <n v="365289"/>
    <n v="224642"/>
    <n v="393124"/>
  </r>
  <r>
    <n v="4"/>
    <s v="Region IV - Southeast"/>
    <x v="19"/>
    <s v="KY"/>
    <x v="114"/>
    <n v="2"/>
    <x v="1"/>
    <n v="80560"/>
    <n v="140981"/>
    <n v="106507"/>
    <n v="186387"/>
    <n v="128100"/>
    <n v="224174"/>
    <n v="155335"/>
    <n v="271836"/>
    <n v="184981"/>
    <n v="323717"/>
    <n v="204071"/>
    <n v="357124"/>
    <n v="222016"/>
    <n v="388528"/>
  </r>
  <r>
    <n v="4"/>
    <s v="Region IV - Southeast"/>
    <x v="19"/>
    <s v="KY"/>
    <x v="114"/>
    <n v="3"/>
    <x v="2"/>
    <n v="65619"/>
    <n v="114833"/>
    <n v="90574"/>
    <n v="158504"/>
    <n v="114785"/>
    <n v="200874"/>
    <n v="149719"/>
    <n v="262008"/>
    <n v="186604"/>
    <n v="326557"/>
    <n v="209976"/>
    <n v="367459"/>
    <n v="232998"/>
    <n v="407747"/>
  </r>
  <r>
    <n v="4"/>
    <s v="Region IV - Southeast"/>
    <x v="19"/>
    <s v="KY"/>
    <x v="114"/>
    <n v="4"/>
    <x v="3"/>
    <n v="76440"/>
    <n v="122305"/>
    <n v="107017"/>
    <n v="171226"/>
    <n v="137593"/>
    <n v="220148"/>
    <n v="183457"/>
    <n v="293531"/>
    <n v="229321"/>
    <n v="366914"/>
    <n v="259897"/>
    <n v="415836"/>
    <n v="290473"/>
    <n v="464758"/>
  </r>
  <r>
    <n v="4"/>
    <s v="Region IV - Southeast"/>
    <x v="19"/>
    <s v="KY"/>
    <x v="115"/>
    <n v="1"/>
    <x v="0"/>
    <n v="80781"/>
    <n v="141366"/>
    <n v="106448"/>
    <n v="186285"/>
    <n v="127573"/>
    <n v="223252"/>
    <n v="153661"/>
    <n v="268908"/>
    <n v="181199"/>
    <n v="317098"/>
    <n v="198092"/>
    <n v="346660"/>
    <n v="213175"/>
    <n v="373057"/>
  </r>
  <r>
    <n v="4"/>
    <s v="Region IV - Southeast"/>
    <x v="19"/>
    <s v="KY"/>
    <x v="115"/>
    <n v="2"/>
    <x v="1"/>
    <n v="76725"/>
    <n v="134269"/>
    <n v="101373"/>
    <n v="177402"/>
    <n v="121825"/>
    <n v="213193"/>
    <n v="147550"/>
    <n v="258212"/>
    <n v="175648"/>
    <n v="307384"/>
    <n v="193737"/>
    <n v="339040"/>
    <n v="210724"/>
    <n v="368767"/>
  </r>
  <r>
    <n v="4"/>
    <s v="Region IV - Southeast"/>
    <x v="19"/>
    <s v="KY"/>
    <x v="115"/>
    <n v="3"/>
    <x v="2"/>
    <n v="62619"/>
    <n v="109584"/>
    <n v="86460"/>
    <n v="151306"/>
    <n v="109607"/>
    <n v="191813"/>
    <n v="143037"/>
    <n v="250315"/>
    <n v="178288"/>
    <n v="312005"/>
    <n v="200653"/>
    <n v="351142"/>
    <n v="222689"/>
    <n v="389707"/>
  </r>
  <r>
    <n v="4"/>
    <s v="Region IV - Southeast"/>
    <x v="19"/>
    <s v="KY"/>
    <x v="115"/>
    <n v="4"/>
    <x v="3"/>
    <n v="72627"/>
    <n v="116203"/>
    <n v="101678"/>
    <n v="162685"/>
    <n v="130729"/>
    <n v="209166"/>
    <n v="174305"/>
    <n v="278888"/>
    <n v="217881"/>
    <n v="348610"/>
    <n v="246932"/>
    <n v="395092"/>
    <n v="275983"/>
    <n v="441573"/>
  </r>
  <r>
    <n v="4"/>
    <s v="Region IV - Southeast"/>
    <x v="19"/>
    <s v="KY"/>
    <x v="116"/>
    <n v="1"/>
    <x v="0"/>
    <n v="80310"/>
    <n v="140543"/>
    <n v="105847"/>
    <n v="185231"/>
    <n v="126879"/>
    <n v="222039"/>
    <n v="152875"/>
    <n v="267530"/>
    <n v="180281"/>
    <n v="315491"/>
    <n v="197090"/>
    <n v="344908"/>
    <n v="212101"/>
    <n v="371177"/>
  </r>
  <r>
    <n v="4"/>
    <s v="Region IV - Southeast"/>
    <x v="19"/>
    <s v="KY"/>
    <x v="116"/>
    <n v="2"/>
    <x v="1"/>
    <n v="76255"/>
    <n v="133447"/>
    <n v="100771"/>
    <n v="176349"/>
    <n v="121131"/>
    <n v="211980"/>
    <n v="146763"/>
    <n v="256835"/>
    <n v="174730"/>
    <n v="305777"/>
    <n v="192736"/>
    <n v="337288"/>
    <n v="209650"/>
    <n v="366887"/>
  </r>
  <r>
    <n v="4"/>
    <s v="Region IV - Southeast"/>
    <x v="19"/>
    <s v="KY"/>
    <x v="116"/>
    <n v="3"/>
    <x v="2"/>
    <n v="62198"/>
    <n v="108847"/>
    <n v="85871"/>
    <n v="150274"/>
    <n v="108850"/>
    <n v="190487"/>
    <n v="142027"/>
    <n v="248548"/>
    <n v="177026"/>
    <n v="309795"/>
    <n v="199222"/>
    <n v="348638"/>
    <n v="221090"/>
    <n v="386908"/>
  </r>
  <r>
    <n v="4"/>
    <s v="Region IV - Southeast"/>
    <x v="19"/>
    <s v="KY"/>
    <x v="116"/>
    <n v="4"/>
    <x v="3"/>
    <n v="72234"/>
    <n v="115575"/>
    <n v="101128"/>
    <n v="161805"/>
    <n v="130022"/>
    <n v="208035"/>
    <n v="173363"/>
    <n v="277380"/>
    <n v="216703"/>
    <n v="346725"/>
    <n v="245597"/>
    <n v="392955"/>
    <n v="274491"/>
    <n v="439185"/>
  </r>
  <r>
    <n v="4"/>
    <s v="Region IV - Southeast"/>
    <x v="19"/>
    <s v="KY"/>
    <x v="117"/>
    <n v="1"/>
    <x v="0"/>
    <n v="74916"/>
    <n v="131104"/>
    <n v="98848"/>
    <n v="172983"/>
    <n v="118665"/>
    <n v="207665"/>
    <n v="143280"/>
    <n v="250741"/>
    <n v="169029"/>
    <n v="295801"/>
    <n v="184804"/>
    <n v="323407"/>
    <n v="198900"/>
    <n v="348074"/>
  </r>
  <r>
    <n v="4"/>
    <s v="Region IV - Southeast"/>
    <x v="19"/>
    <s v="KY"/>
    <x v="117"/>
    <n v="2"/>
    <x v="1"/>
    <n v="70985"/>
    <n v="124224"/>
    <n v="93927"/>
    <n v="164373"/>
    <n v="113093"/>
    <n v="197914"/>
    <n v="137356"/>
    <n v="240373"/>
    <n v="163648"/>
    <n v="286384"/>
    <n v="180583"/>
    <n v="316020"/>
    <n v="196523"/>
    <n v="343916"/>
  </r>
  <r>
    <n v="4"/>
    <s v="Region IV - Southeast"/>
    <x v="19"/>
    <s v="KY"/>
    <x v="117"/>
    <n v="3"/>
    <x v="2"/>
    <n v="57666"/>
    <n v="100916"/>
    <n v="79563"/>
    <n v="139235"/>
    <n v="100787"/>
    <n v="176377"/>
    <n v="131372"/>
    <n v="229900"/>
    <n v="163722"/>
    <n v="286513"/>
    <n v="184187"/>
    <n v="322327"/>
    <n v="204334"/>
    <n v="357585"/>
  </r>
  <r>
    <n v="4"/>
    <s v="Region IV - Southeast"/>
    <x v="19"/>
    <s v="KY"/>
    <x v="117"/>
    <n v="4"/>
    <x v="3"/>
    <n v="67571"/>
    <n v="108113"/>
    <n v="94599"/>
    <n v="151359"/>
    <n v="121628"/>
    <n v="194604"/>
    <n v="162170"/>
    <n v="259472"/>
    <n v="202713"/>
    <n v="324340"/>
    <n v="229741"/>
    <n v="367586"/>
    <n v="256769"/>
    <n v="410831"/>
  </r>
  <r>
    <n v="4"/>
    <s v="Region IV - Southeast"/>
    <x v="19"/>
    <s v="KY"/>
    <x v="118"/>
    <n v="1"/>
    <x v="0"/>
    <n v="79617"/>
    <n v="139330"/>
    <n v="104866"/>
    <n v="183516"/>
    <n v="125599"/>
    <n v="219798"/>
    <n v="151150"/>
    <n v="264512"/>
    <n v="178209"/>
    <n v="311866"/>
    <n v="194817"/>
    <n v="340929"/>
    <n v="209642"/>
    <n v="366874"/>
  </r>
  <r>
    <n v="4"/>
    <s v="Region IV - Southeast"/>
    <x v="19"/>
    <s v="KY"/>
    <x v="118"/>
    <n v="2"/>
    <x v="1"/>
    <n v="75686"/>
    <n v="132451"/>
    <n v="99946"/>
    <n v="174906"/>
    <n v="120027"/>
    <n v="210046"/>
    <n v="145225"/>
    <n v="254144"/>
    <n v="172828"/>
    <n v="302450"/>
    <n v="190596"/>
    <n v="333543"/>
    <n v="207266"/>
    <n v="362716"/>
  </r>
  <r>
    <n v="4"/>
    <s v="Region IV - Southeast"/>
    <x v="19"/>
    <s v="KY"/>
    <x v="118"/>
    <n v="3"/>
    <x v="2"/>
    <n v="61875"/>
    <n v="108281"/>
    <n v="85455"/>
    <n v="149546"/>
    <n v="108363"/>
    <n v="189634"/>
    <n v="141473"/>
    <n v="247577"/>
    <n v="176348"/>
    <n v="308609"/>
    <n v="198496"/>
    <n v="347369"/>
    <n v="220328"/>
    <n v="385573"/>
  </r>
  <r>
    <n v="4"/>
    <s v="Region IV - Southeast"/>
    <x v="19"/>
    <s v="KY"/>
    <x v="118"/>
    <n v="4"/>
    <x v="3"/>
    <n v="71498"/>
    <n v="114396"/>
    <n v="100097"/>
    <n v="160155"/>
    <n v="128696"/>
    <n v="205914"/>
    <n v="171595"/>
    <n v="274551"/>
    <n v="214493"/>
    <n v="343189"/>
    <n v="243092"/>
    <n v="388948"/>
    <n v="271692"/>
    <n v="434706"/>
  </r>
  <r>
    <n v="4"/>
    <s v="Region IV - Southeast"/>
    <x v="19"/>
    <s v="KY"/>
    <x v="119"/>
    <n v="1"/>
    <x v="0"/>
    <n v="77819"/>
    <n v="136184"/>
    <n v="102533"/>
    <n v="179434"/>
    <n v="122861"/>
    <n v="215006"/>
    <n v="147952"/>
    <n v="258915"/>
    <n v="174459"/>
    <n v="305302"/>
    <n v="190721"/>
    <n v="333762"/>
    <n v="205242"/>
    <n v="359173"/>
  </r>
  <r>
    <n v="4"/>
    <s v="Region IV - Southeast"/>
    <x v="19"/>
    <s v="KY"/>
    <x v="119"/>
    <n v="2"/>
    <x v="1"/>
    <n v="73929"/>
    <n v="129376"/>
    <n v="97665"/>
    <n v="170914"/>
    <n v="117347"/>
    <n v="205358"/>
    <n v="142089"/>
    <n v="248656"/>
    <n v="169134"/>
    <n v="295985"/>
    <n v="186545"/>
    <n v="326453"/>
    <n v="202891"/>
    <n v="355058"/>
  </r>
  <r>
    <n v="4"/>
    <s v="Region IV - Southeast"/>
    <x v="19"/>
    <s v="KY"/>
    <x v="119"/>
    <n v="3"/>
    <x v="2"/>
    <n v="60364"/>
    <n v="105637"/>
    <n v="83352"/>
    <n v="145866"/>
    <n v="105675"/>
    <n v="184931"/>
    <n v="137921"/>
    <n v="241361"/>
    <n v="171913"/>
    <n v="300848"/>
    <n v="193485"/>
    <n v="338598"/>
    <n v="214742"/>
    <n v="375799"/>
  </r>
  <r>
    <n v="4"/>
    <s v="Region IV - Southeast"/>
    <x v="19"/>
    <s v="KY"/>
    <x v="119"/>
    <n v="4"/>
    <x v="3"/>
    <n v="69943"/>
    <n v="111909"/>
    <n v="97921"/>
    <n v="156673"/>
    <n v="125898"/>
    <n v="201437"/>
    <n v="167864"/>
    <n v="268582"/>
    <n v="209830"/>
    <n v="335728"/>
    <n v="237807"/>
    <n v="380491"/>
    <n v="265784"/>
    <n v="425255"/>
  </r>
  <r>
    <n v="4"/>
    <s v="Region IV - Southeast"/>
    <x v="20"/>
    <s v="MS"/>
    <x v="120"/>
    <n v="1"/>
    <x v="0"/>
    <n v="69381"/>
    <n v="121417"/>
    <n v="91545"/>
    <n v="160204"/>
    <n v="109900"/>
    <n v="192325"/>
    <n v="132698"/>
    <n v="232222"/>
    <n v="156545"/>
    <n v="273954"/>
    <n v="171155"/>
    <n v="299521"/>
    <n v="184210"/>
    <n v="322367"/>
  </r>
  <r>
    <n v="4"/>
    <s v="Region IV - Southeast"/>
    <x v="20"/>
    <s v="MS"/>
    <x v="120"/>
    <n v="2"/>
    <x v="1"/>
    <n v="65740"/>
    <n v="115045"/>
    <n v="86987"/>
    <n v="152228"/>
    <n v="104738"/>
    <n v="183292"/>
    <n v="127210"/>
    <n v="222617"/>
    <n v="151561"/>
    <n v="265231"/>
    <n v="167245"/>
    <n v="292679"/>
    <n v="182009"/>
    <n v="318515"/>
  </r>
  <r>
    <n v="4"/>
    <s v="Region IV - Southeast"/>
    <x v="20"/>
    <s v="MS"/>
    <x v="120"/>
    <n v="3"/>
    <x v="2"/>
    <n v="53404"/>
    <n v="93457"/>
    <n v="73682"/>
    <n v="128943"/>
    <n v="93336"/>
    <n v="163339"/>
    <n v="121660"/>
    <n v="212904"/>
    <n v="151618"/>
    <n v="265332"/>
    <n v="170570"/>
    <n v="298497"/>
    <n v="189228"/>
    <n v="331148"/>
  </r>
  <r>
    <n v="4"/>
    <s v="Region IV - Southeast"/>
    <x v="20"/>
    <s v="MS"/>
    <x v="120"/>
    <n v="4"/>
    <x v="3"/>
    <n v="62580"/>
    <n v="100127"/>
    <n v="87611"/>
    <n v="140178"/>
    <n v="112643"/>
    <n v="180229"/>
    <n v="150191"/>
    <n v="240306"/>
    <n v="187739"/>
    <n v="300382"/>
    <n v="212771"/>
    <n v="340433"/>
    <n v="237802"/>
    <n v="380484"/>
  </r>
  <r>
    <n v="4"/>
    <s v="Region IV - Southeast"/>
    <x v="20"/>
    <s v="MS"/>
    <x v="121"/>
    <n v="1"/>
    <x v="0"/>
    <n v="72895"/>
    <n v="127566"/>
    <n v="96137"/>
    <n v="168239"/>
    <n v="115340"/>
    <n v="201846"/>
    <n v="139144"/>
    <n v="243503"/>
    <n v="164125"/>
    <n v="287218"/>
    <n v="179436"/>
    <n v="314013"/>
    <n v="193114"/>
    <n v="337950"/>
  </r>
  <r>
    <n v="4"/>
    <s v="Region IV - Southeast"/>
    <x v="20"/>
    <s v="MS"/>
    <x v="121"/>
    <n v="2"/>
    <x v="1"/>
    <n v="69130"/>
    <n v="120977"/>
    <n v="91423"/>
    <n v="159991"/>
    <n v="110003"/>
    <n v="192505"/>
    <n v="133469"/>
    <n v="233571"/>
    <n v="158971"/>
    <n v="278198"/>
    <n v="175393"/>
    <n v="306938"/>
    <n v="190838"/>
    <n v="333967"/>
  </r>
  <r>
    <n v="4"/>
    <s v="Region IV - Southeast"/>
    <x v="20"/>
    <s v="MS"/>
    <x v="121"/>
    <n v="3"/>
    <x v="2"/>
    <n v="56253"/>
    <n v="98442"/>
    <n v="77633"/>
    <n v="135858"/>
    <n v="98369"/>
    <n v="172146"/>
    <n v="128275"/>
    <n v="224481"/>
    <n v="159872"/>
    <n v="279775"/>
    <n v="179881"/>
    <n v="314791"/>
    <n v="199586"/>
    <n v="349276"/>
  </r>
  <r>
    <n v="4"/>
    <s v="Region IV - Southeast"/>
    <x v="20"/>
    <s v="MS"/>
    <x v="121"/>
    <n v="4"/>
    <x v="3"/>
    <n v="65672"/>
    <n v="105076"/>
    <n v="91941"/>
    <n v="147106"/>
    <n v="118210"/>
    <n v="189137"/>
    <n v="157614"/>
    <n v="252182"/>
    <n v="197017"/>
    <n v="315228"/>
    <n v="223286"/>
    <n v="357258"/>
    <n v="249555"/>
    <n v="399288"/>
  </r>
  <r>
    <n v="4"/>
    <s v="Region IV - Southeast"/>
    <x v="20"/>
    <s v="MS"/>
    <x v="122"/>
    <n v="1"/>
    <x v="0"/>
    <n v="69934"/>
    <n v="122384"/>
    <n v="92222"/>
    <n v="161388"/>
    <n v="110628"/>
    <n v="193600"/>
    <n v="133435"/>
    <n v="233511"/>
    <n v="157385"/>
    <n v="275423"/>
    <n v="172066"/>
    <n v="301116"/>
    <n v="185181"/>
    <n v="324066"/>
  </r>
  <r>
    <n v="4"/>
    <s v="Region IV - Southeast"/>
    <x v="20"/>
    <s v="MS"/>
    <x v="122"/>
    <n v="2"/>
    <x v="1"/>
    <n v="66334"/>
    <n v="116084"/>
    <n v="87716"/>
    <n v="153502"/>
    <n v="105526"/>
    <n v="184670"/>
    <n v="128009"/>
    <n v="224016"/>
    <n v="152457"/>
    <n v="266800"/>
    <n v="168201"/>
    <n v="294351"/>
    <n v="183005"/>
    <n v="320258"/>
  </r>
  <r>
    <n v="4"/>
    <s v="Region IV - Southeast"/>
    <x v="20"/>
    <s v="MS"/>
    <x v="122"/>
    <n v="3"/>
    <x v="2"/>
    <n v="53997"/>
    <n v="94495"/>
    <n v="74525"/>
    <n v="130419"/>
    <n v="94437"/>
    <n v="165264"/>
    <n v="123158"/>
    <n v="215527"/>
    <n v="153496"/>
    <n v="268619"/>
    <n v="172713"/>
    <n v="302248"/>
    <n v="191639"/>
    <n v="335368"/>
  </r>
  <r>
    <n v="4"/>
    <s v="Region IV - Southeast"/>
    <x v="20"/>
    <s v="MS"/>
    <x v="122"/>
    <n v="4"/>
    <x v="3"/>
    <n v="62989"/>
    <n v="100782"/>
    <n v="88184"/>
    <n v="141094"/>
    <n v="113379"/>
    <n v="181407"/>
    <n v="151172"/>
    <n v="241876"/>
    <n v="188966"/>
    <n v="302345"/>
    <n v="214161"/>
    <n v="342658"/>
    <n v="239356"/>
    <n v="382970"/>
  </r>
  <r>
    <n v="4"/>
    <s v="Region IV - Southeast"/>
    <x v="20"/>
    <s v="MS"/>
    <x v="123"/>
    <n v="1"/>
    <x v="0"/>
    <n v="71262"/>
    <n v="124708"/>
    <n v="93953"/>
    <n v="164417"/>
    <n v="112673"/>
    <n v="197178"/>
    <n v="135846"/>
    <n v="237730"/>
    <n v="160217"/>
    <n v="280380"/>
    <n v="175160"/>
    <n v="306530"/>
    <n v="188507"/>
    <n v="329887"/>
  </r>
  <r>
    <n v="4"/>
    <s v="Region IV - Southeast"/>
    <x v="20"/>
    <s v="MS"/>
    <x v="123"/>
    <n v="2"/>
    <x v="1"/>
    <n v="67620"/>
    <n v="118335"/>
    <n v="89395"/>
    <n v="156441"/>
    <n v="107512"/>
    <n v="188145"/>
    <n v="130358"/>
    <n v="228126"/>
    <n v="155233"/>
    <n v="271658"/>
    <n v="171250"/>
    <n v="299688"/>
    <n v="186306"/>
    <n v="326035"/>
  </r>
  <r>
    <n v="4"/>
    <s v="Region IV - Southeast"/>
    <x v="20"/>
    <s v="MS"/>
    <x v="123"/>
    <n v="3"/>
    <x v="2"/>
    <n v="55087"/>
    <n v="96403"/>
    <n v="76039"/>
    <n v="133067"/>
    <n v="96367"/>
    <n v="168642"/>
    <n v="125700"/>
    <n v="219975"/>
    <n v="156669"/>
    <n v="274170"/>
    <n v="176294"/>
    <n v="308514"/>
    <n v="195625"/>
    <n v="342344"/>
  </r>
  <r>
    <n v="4"/>
    <s v="Region IV - Southeast"/>
    <x v="20"/>
    <s v="MS"/>
    <x v="123"/>
    <n v="4"/>
    <x v="3"/>
    <n v="64150"/>
    <n v="102641"/>
    <n v="89810"/>
    <n v="143697"/>
    <n v="115471"/>
    <n v="184753"/>
    <n v="153961"/>
    <n v="246337"/>
    <n v="192451"/>
    <n v="307922"/>
    <n v="218111"/>
    <n v="348978"/>
    <n v="243771"/>
    <n v="390034"/>
  </r>
  <r>
    <n v="4"/>
    <s v="Region IV - Southeast"/>
    <x v="20"/>
    <s v="MS"/>
    <x v="124"/>
    <n v="1"/>
    <x v="0"/>
    <n v="69934"/>
    <n v="122384"/>
    <n v="92222"/>
    <n v="161388"/>
    <n v="110628"/>
    <n v="193600"/>
    <n v="133435"/>
    <n v="233511"/>
    <n v="157385"/>
    <n v="275423"/>
    <n v="172066"/>
    <n v="301116"/>
    <n v="185181"/>
    <n v="324066"/>
  </r>
  <r>
    <n v="4"/>
    <s v="Region IV - Southeast"/>
    <x v="20"/>
    <s v="MS"/>
    <x v="124"/>
    <n v="2"/>
    <x v="1"/>
    <n v="66334"/>
    <n v="116084"/>
    <n v="87716"/>
    <n v="153502"/>
    <n v="105526"/>
    <n v="184670"/>
    <n v="128009"/>
    <n v="224016"/>
    <n v="152457"/>
    <n v="266800"/>
    <n v="168201"/>
    <n v="294351"/>
    <n v="183005"/>
    <n v="320258"/>
  </r>
  <r>
    <n v="4"/>
    <s v="Region IV - Southeast"/>
    <x v="20"/>
    <s v="MS"/>
    <x v="124"/>
    <n v="3"/>
    <x v="2"/>
    <n v="53997"/>
    <n v="94495"/>
    <n v="74525"/>
    <n v="130419"/>
    <n v="94437"/>
    <n v="165264"/>
    <n v="123158"/>
    <n v="215527"/>
    <n v="153496"/>
    <n v="268619"/>
    <n v="172713"/>
    <n v="302248"/>
    <n v="191639"/>
    <n v="335368"/>
  </r>
  <r>
    <n v="4"/>
    <s v="Region IV - Southeast"/>
    <x v="20"/>
    <s v="MS"/>
    <x v="124"/>
    <n v="4"/>
    <x v="3"/>
    <n v="62989"/>
    <n v="100782"/>
    <n v="88184"/>
    <n v="141094"/>
    <n v="113379"/>
    <n v="181407"/>
    <n v="151172"/>
    <n v="241876"/>
    <n v="188966"/>
    <n v="302345"/>
    <n v="214161"/>
    <n v="342658"/>
    <n v="239356"/>
    <n v="382970"/>
  </r>
  <r>
    <n v="4"/>
    <s v="Region IV - Southeast"/>
    <x v="20"/>
    <s v="MS"/>
    <x v="125"/>
    <n v="1"/>
    <x v="0"/>
    <n v="73365"/>
    <n v="128389"/>
    <n v="96738"/>
    <n v="169292"/>
    <n v="116034"/>
    <n v="203059"/>
    <n v="139931"/>
    <n v="244880"/>
    <n v="165043"/>
    <n v="288825"/>
    <n v="180438"/>
    <n v="315766"/>
    <n v="194189"/>
    <n v="339830"/>
  </r>
  <r>
    <n v="4"/>
    <s v="Region IV - Southeast"/>
    <x v="20"/>
    <s v="MS"/>
    <x v="125"/>
    <n v="2"/>
    <x v="1"/>
    <n v="69600"/>
    <n v="121799"/>
    <n v="92025"/>
    <n v="161044"/>
    <n v="110696"/>
    <n v="193718"/>
    <n v="134256"/>
    <n v="234948"/>
    <n v="159889"/>
    <n v="279805"/>
    <n v="176394"/>
    <n v="308690"/>
    <n v="191912"/>
    <n v="335847"/>
  </r>
  <r>
    <n v="4"/>
    <s v="Region IV - Southeast"/>
    <x v="20"/>
    <s v="MS"/>
    <x v="125"/>
    <n v="3"/>
    <x v="2"/>
    <n v="56673"/>
    <n v="99179"/>
    <n v="78222"/>
    <n v="136889"/>
    <n v="99127"/>
    <n v="173472"/>
    <n v="129285"/>
    <n v="226249"/>
    <n v="161134"/>
    <n v="281985"/>
    <n v="181312"/>
    <n v="317296"/>
    <n v="201185"/>
    <n v="352074"/>
  </r>
  <r>
    <n v="4"/>
    <s v="Region IV - Southeast"/>
    <x v="20"/>
    <s v="MS"/>
    <x v="125"/>
    <n v="4"/>
    <x v="3"/>
    <n v="66065"/>
    <n v="105704"/>
    <n v="92491"/>
    <n v="147986"/>
    <n v="118917"/>
    <n v="190267"/>
    <n v="158556"/>
    <n v="253690"/>
    <n v="198195"/>
    <n v="317112"/>
    <n v="224621"/>
    <n v="359394"/>
    <n v="251047"/>
    <n v="401676"/>
  </r>
  <r>
    <n v="4"/>
    <s v="Region IV - Southeast"/>
    <x v="20"/>
    <s v="MS"/>
    <x v="126"/>
    <n v="1"/>
    <x v="0"/>
    <n v="69381"/>
    <n v="121417"/>
    <n v="91545"/>
    <n v="160204"/>
    <n v="109900"/>
    <n v="192325"/>
    <n v="132698"/>
    <n v="232222"/>
    <n v="156545"/>
    <n v="273954"/>
    <n v="171155"/>
    <n v="299521"/>
    <n v="184210"/>
    <n v="322367"/>
  </r>
  <r>
    <n v="4"/>
    <s v="Region IV - Southeast"/>
    <x v="20"/>
    <s v="MS"/>
    <x v="126"/>
    <n v="2"/>
    <x v="1"/>
    <n v="65740"/>
    <n v="115045"/>
    <n v="86987"/>
    <n v="152228"/>
    <n v="104738"/>
    <n v="183292"/>
    <n v="127210"/>
    <n v="222617"/>
    <n v="151561"/>
    <n v="265231"/>
    <n v="167245"/>
    <n v="292679"/>
    <n v="182009"/>
    <n v="318515"/>
  </r>
  <r>
    <n v="4"/>
    <s v="Region IV - Southeast"/>
    <x v="20"/>
    <s v="MS"/>
    <x v="126"/>
    <n v="3"/>
    <x v="2"/>
    <n v="53404"/>
    <n v="93457"/>
    <n v="73682"/>
    <n v="128943"/>
    <n v="93336"/>
    <n v="163339"/>
    <n v="121660"/>
    <n v="212904"/>
    <n v="151618"/>
    <n v="265332"/>
    <n v="170570"/>
    <n v="298497"/>
    <n v="189228"/>
    <n v="331148"/>
  </r>
  <r>
    <n v="4"/>
    <s v="Region IV - Southeast"/>
    <x v="20"/>
    <s v="MS"/>
    <x v="126"/>
    <n v="4"/>
    <x v="3"/>
    <n v="62580"/>
    <n v="100127"/>
    <n v="87611"/>
    <n v="140178"/>
    <n v="112643"/>
    <n v="180229"/>
    <n v="150191"/>
    <n v="240306"/>
    <n v="187739"/>
    <n v="300382"/>
    <n v="212771"/>
    <n v="340433"/>
    <n v="237802"/>
    <n v="380484"/>
  </r>
  <r>
    <n v="4"/>
    <s v="Region IV - Southeast"/>
    <x v="21"/>
    <s v="NC"/>
    <x v="127"/>
    <n v="1"/>
    <x v="0"/>
    <n v="74775"/>
    <n v="130857"/>
    <n v="98544"/>
    <n v="172452"/>
    <n v="118114"/>
    <n v="206699"/>
    <n v="142292"/>
    <n v="249011"/>
    <n v="167797"/>
    <n v="293645"/>
    <n v="183441"/>
    <n v="321023"/>
    <n v="197412"/>
    <n v="345470"/>
  </r>
  <r>
    <n v="4"/>
    <s v="Region IV - Southeast"/>
    <x v="21"/>
    <s v="NC"/>
    <x v="127"/>
    <n v="2"/>
    <x v="1"/>
    <n v="71010"/>
    <n v="124267"/>
    <n v="93831"/>
    <n v="164204"/>
    <n v="112776"/>
    <n v="197358"/>
    <n v="136617"/>
    <n v="239080"/>
    <n v="162643"/>
    <n v="284625"/>
    <n v="179398"/>
    <n v="313947"/>
    <n v="195135"/>
    <n v="341487"/>
  </r>
  <r>
    <n v="4"/>
    <s v="Region IV - Southeast"/>
    <x v="21"/>
    <s v="NC"/>
    <x v="127"/>
    <n v="3"/>
    <x v="2"/>
    <n v="57936"/>
    <n v="101388"/>
    <n v="79990"/>
    <n v="139982"/>
    <n v="101400"/>
    <n v="177449"/>
    <n v="132315"/>
    <n v="231552"/>
    <n v="164922"/>
    <n v="288614"/>
    <n v="185605"/>
    <n v="324808"/>
    <n v="205983"/>
    <n v="360471"/>
  </r>
  <r>
    <n v="4"/>
    <s v="Region IV - Southeast"/>
    <x v="21"/>
    <s v="NC"/>
    <x v="127"/>
    <n v="4"/>
    <x v="3"/>
    <n v="67243"/>
    <n v="107589"/>
    <n v="94140"/>
    <n v="150625"/>
    <n v="121038"/>
    <n v="193660"/>
    <n v="161384"/>
    <n v="258214"/>
    <n v="201729"/>
    <n v="322767"/>
    <n v="228627"/>
    <n v="365803"/>
    <n v="255524"/>
    <n v="408838"/>
  </r>
  <r>
    <n v="4"/>
    <s v="Region IV - Southeast"/>
    <x v="21"/>
    <s v="NC"/>
    <x v="128"/>
    <n v="1"/>
    <x v="0"/>
    <n v="76573"/>
    <n v="134004"/>
    <n v="100877"/>
    <n v="176535"/>
    <n v="120851"/>
    <n v="211490"/>
    <n v="145490"/>
    <n v="254608"/>
    <n v="171547"/>
    <n v="300208"/>
    <n v="187537"/>
    <n v="328190"/>
    <n v="201812"/>
    <n v="353171"/>
  </r>
  <r>
    <n v="4"/>
    <s v="Region IV - Southeast"/>
    <x v="21"/>
    <s v="NC"/>
    <x v="128"/>
    <n v="2"/>
    <x v="1"/>
    <n v="72766"/>
    <n v="127341"/>
    <n v="96112"/>
    <n v="168196"/>
    <n v="115455"/>
    <n v="202047"/>
    <n v="139753"/>
    <n v="244567"/>
    <n v="166337"/>
    <n v="291089"/>
    <n v="183449"/>
    <n v="321036"/>
    <n v="199511"/>
    <n v="349144"/>
  </r>
  <r>
    <n v="4"/>
    <s v="Region IV - Southeast"/>
    <x v="21"/>
    <s v="NC"/>
    <x v="128"/>
    <n v="3"/>
    <x v="2"/>
    <n v="59447"/>
    <n v="104032"/>
    <n v="82093"/>
    <n v="143662"/>
    <n v="104087"/>
    <n v="182153"/>
    <n v="135867"/>
    <n v="237768"/>
    <n v="169357"/>
    <n v="296375"/>
    <n v="190616"/>
    <n v="333579"/>
    <n v="211569"/>
    <n v="370245"/>
  </r>
  <r>
    <n v="4"/>
    <s v="Region IV - Southeast"/>
    <x v="21"/>
    <s v="NC"/>
    <x v="128"/>
    <n v="4"/>
    <x v="3"/>
    <n v="68798"/>
    <n v="110076"/>
    <n v="96317"/>
    <n v="154107"/>
    <n v="123836"/>
    <n v="198137"/>
    <n v="165114"/>
    <n v="264183"/>
    <n v="206393"/>
    <n v="330229"/>
    <n v="233912"/>
    <n v="374259"/>
    <n v="261431"/>
    <n v="418290"/>
  </r>
  <r>
    <n v="4"/>
    <s v="Region IV - Southeast"/>
    <x v="21"/>
    <s v="NC"/>
    <x v="129"/>
    <n v="1"/>
    <x v="0"/>
    <n v="75163"/>
    <n v="131536"/>
    <n v="99071"/>
    <n v="173375"/>
    <n v="118772"/>
    <n v="207850"/>
    <n v="143129"/>
    <n v="250476"/>
    <n v="168793"/>
    <n v="295388"/>
    <n v="184533"/>
    <n v="322933"/>
    <n v="198589"/>
    <n v="347531"/>
  </r>
  <r>
    <n v="4"/>
    <s v="Region IV - Southeast"/>
    <x v="21"/>
    <s v="NC"/>
    <x v="129"/>
    <n v="2"/>
    <x v="1"/>
    <n v="71356"/>
    <n v="124873"/>
    <n v="94306"/>
    <n v="165036"/>
    <n v="113375"/>
    <n v="198407"/>
    <n v="137392"/>
    <n v="240436"/>
    <n v="163583"/>
    <n v="286269"/>
    <n v="180445"/>
    <n v="315779"/>
    <n v="196288"/>
    <n v="343504"/>
  </r>
  <r>
    <n v="4"/>
    <s v="Region IV - Southeast"/>
    <x v="21"/>
    <s v="NC"/>
    <x v="129"/>
    <n v="3"/>
    <x v="2"/>
    <n v="58184"/>
    <n v="101822"/>
    <n v="80325"/>
    <n v="140569"/>
    <n v="101815"/>
    <n v="178175"/>
    <n v="132837"/>
    <n v="232465"/>
    <n v="165569"/>
    <n v="289746"/>
    <n v="186323"/>
    <n v="326066"/>
    <n v="206771"/>
    <n v="361849"/>
  </r>
  <r>
    <n v="4"/>
    <s v="Region IV - Southeast"/>
    <x v="21"/>
    <s v="NC"/>
    <x v="129"/>
    <n v="4"/>
    <x v="3"/>
    <n v="67620"/>
    <n v="108191"/>
    <n v="94667"/>
    <n v="151468"/>
    <n v="121715"/>
    <n v="194744"/>
    <n v="162287"/>
    <n v="259659"/>
    <n v="202859"/>
    <n v="324574"/>
    <n v="229907"/>
    <n v="367851"/>
    <n v="256954"/>
    <n v="411127"/>
  </r>
  <r>
    <n v="4"/>
    <s v="Region IV - Southeast"/>
    <x v="21"/>
    <s v="NC"/>
    <x v="130"/>
    <n v="1"/>
    <x v="0"/>
    <n v="71649"/>
    <n v="125387"/>
    <n v="94480"/>
    <n v="165340"/>
    <n v="113331"/>
    <n v="198329"/>
    <n v="136683"/>
    <n v="239195"/>
    <n v="161214"/>
    <n v="282124"/>
    <n v="176252"/>
    <n v="308441"/>
    <n v="189685"/>
    <n v="331948"/>
  </r>
  <r>
    <n v="4"/>
    <s v="Region IV - Southeast"/>
    <x v="21"/>
    <s v="NC"/>
    <x v="130"/>
    <n v="2"/>
    <x v="1"/>
    <n v="67967"/>
    <n v="118942"/>
    <n v="89870"/>
    <n v="157273"/>
    <n v="108111"/>
    <n v="189194"/>
    <n v="131133"/>
    <n v="229482"/>
    <n v="156173"/>
    <n v="273302"/>
    <n v="172297"/>
    <n v="301521"/>
    <n v="187459"/>
    <n v="328052"/>
  </r>
  <r>
    <n v="4"/>
    <s v="Region IV - Southeast"/>
    <x v="21"/>
    <s v="NC"/>
    <x v="130"/>
    <n v="3"/>
    <x v="2"/>
    <n v="55335"/>
    <n v="96837"/>
    <n v="76374"/>
    <n v="133654"/>
    <n v="96782"/>
    <n v="169368"/>
    <n v="126222"/>
    <n v="220888"/>
    <n v="157315"/>
    <n v="275302"/>
    <n v="177012"/>
    <n v="309772"/>
    <n v="196412"/>
    <n v="343721"/>
  </r>
  <r>
    <n v="4"/>
    <s v="Region IV - Southeast"/>
    <x v="21"/>
    <s v="NC"/>
    <x v="130"/>
    <n v="4"/>
    <x v="3"/>
    <n v="64527"/>
    <n v="103243"/>
    <n v="90338"/>
    <n v="144540"/>
    <n v="116148"/>
    <n v="185837"/>
    <n v="154864"/>
    <n v="247783"/>
    <n v="193580"/>
    <n v="309729"/>
    <n v="219391"/>
    <n v="351026"/>
    <n v="245202"/>
    <n v="392323"/>
  </r>
  <r>
    <n v="4"/>
    <s v="Region IV - Southeast"/>
    <x v="21"/>
    <s v="NC"/>
    <x v="131"/>
    <n v="1"/>
    <x v="0"/>
    <n v="77596"/>
    <n v="135793"/>
    <n v="102155"/>
    <n v="178772"/>
    <n v="122273"/>
    <n v="213978"/>
    <n v="147014"/>
    <n v="257274"/>
    <n v="173305"/>
    <n v="303284"/>
    <n v="189449"/>
    <n v="331536"/>
    <n v="203857"/>
    <n v="356750"/>
  </r>
  <r>
    <n v="4"/>
    <s v="Region IV - Southeast"/>
    <x v="21"/>
    <s v="NC"/>
    <x v="131"/>
    <n v="2"/>
    <x v="1"/>
    <n v="73830"/>
    <n v="129203"/>
    <n v="97442"/>
    <n v="170524"/>
    <n v="116936"/>
    <n v="204638"/>
    <n v="141339"/>
    <n v="247343"/>
    <n v="168151"/>
    <n v="294264"/>
    <n v="185406"/>
    <n v="324460"/>
    <n v="201581"/>
    <n v="352767"/>
  </r>
  <r>
    <n v="4"/>
    <s v="Region IV - Southeast"/>
    <x v="21"/>
    <s v="NC"/>
    <x v="131"/>
    <n v="3"/>
    <x v="2"/>
    <n v="60461"/>
    <n v="105807"/>
    <n v="83525"/>
    <n v="146169"/>
    <n v="105945"/>
    <n v="185404"/>
    <n v="138376"/>
    <n v="242158"/>
    <n v="172498"/>
    <n v="301871"/>
    <n v="194191"/>
    <n v="339834"/>
    <n v="215579"/>
    <n v="377264"/>
  </r>
  <r>
    <n v="4"/>
    <s v="Region IV - Southeast"/>
    <x v="21"/>
    <s v="NC"/>
    <x v="131"/>
    <n v="4"/>
    <x v="3"/>
    <n v="69599"/>
    <n v="111359"/>
    <n v="97439"/>
    <n v="155902"/>
    <n v="125279"/>
    <n v="200446"/>
    <n v="167038"/>
    <n v="267261"/>
    <n v="208798"/>
    <n v="334076"/>
    <n v="236637"/>
    <n v="378620"/>
    <n v="264477"/>
    <n v="423163"/>
  </r>
  <r>
    <n v="4"/>
    <s v="Region IV - Southeast"/>
    <x v="21"/>
    <s v="NC"/>
    <x v="132"/>
    <n v="1"/>
    <x v="0"/>
    <n v="75163"/>
    <n v="131536"/>
    <n v="99071"/>
    <n v="173375"/>
    <n v="118772"/>
    <n v="207850"/>
    <n v="143129"/>
    <n v="250476"/>
    <n v="168793"/>
    <n v="295388"/>
    <n v="184533"/>
    <n v="322933"/>
    <n v="198589"/>
    <n v="347531"/>
  </r>
  <r>
    <n v="4"/>
    <s v="Region IV - Southeast"/>
    <x v="21"/>
    <s v="NC"/>
    <x v="132"/>
    <n v="2"/>
    <x v="1"/>
    <n v="71356"/>
    <n v="124873"/>
    <n v="94306"/>
    <n v="165036"/>
    <n v="113375"/>
    <n v="198407"/>
    <n v="137392"/>
    <n v="240436"/>
    <n v="163583"/>
    <n v="286269"/>
    <n v="180445"/>
    <n v="315779"/>
    <n v="196288"/>
    <n v="343504"/>
  </r>
  <r>
    <n v="4"/>
    <s v="Region IV - Southeast"/>
    <x v="21"/>
    <s v="NC"/>
    <x v="132"/>
    <n v="3"/>
    <x v="2"/>
    <n v="58184"/>
    <n v="101822"/>
    <n v="80325"/>
    <n v="140569"/>
    <n v="101815"/>
    <n v="178175"/>
    <n v="132837"/>
    <n v="232465"/>
    <n v="165569"/>
    <n v="289746"/>
    <n v="186323"/>
    <n v="326066"/>
    <n v="206771"/>
    <n v="361849"/>
  </r>
  <r>
    <n v="4"/>
    <s v="Region IV - Southeast"/>
    <x v="21"/>
    <s v="NC"/>
    <x v="132"/>
    <n v="4"/>
    <x v="3"/>
    <n v="67620"/>
    <n v="108191"/>
    <n v="94667"/>
    <n v="151468"/>
    <n v="121715"/>
    <n v="194744"/>
    <n v="162287"/>
    <n v="259659"/>
    <n v="202859"/>
    <n v="324574"/>
    <n v="229907"/>
    <n v="367851"/>
    <n v="256954"/>
    <n v="411127"/>
  </r>
  <r>
    <n v="4"/>
    <s v="Region IV - Southeast"/>
    <x v="21"/>
    <s v="NC"/>
    <x v="121"/>
    <n v="1"/>
    <x v="0"/>
    <n v="71344"/>
    <n v="124852"/>
    <n v="94027"/>
    <n v="164548"/>
    <n v="112708"/>
    <n v="197240"/>
    <n v="135795"/>
    <n v="237642"/>
    <n v="160139"/>
    <n v="280243"/>
    <n v="175070"/>
    <n v="306373"/>
    <n v="188404"/>
    <n v="329706"/>
  </r>
  <r>
    <n v="4"/>
    <s v="Region IV - Southeast"/>
    <x v="21"/>
    <s v="NC"/>
    <x v="121"/>
    <n v="2"/>
    <x v="1"/>
    <n v="67744"/>
    <n v="118552"/>
    <n v="89521"/>
    <n v="156662"/>
    <n v="107606"/>
    <n v="188310"/>
    <n v="130370"/>
    <n v="228147"/>
    <n v="155211"/>
    <n v="271619"/>
    <n v="171204"/>
    <n v="299608"/>
    <n v="186227"/>
    <n v="325898"/>
  </r>
  <r>
    <n v="4"/>
    <s v="Region IV - Southeast"/>
    <x v="21"/>
    <s v="NC"/>
    <x v="121"/>
    <n v="3"/>
    <x v="2"/>
    <n v="55260"/>
    <n v="96705"/>
    <n v="76293"/>
    <n v="133512"/>
    <n v="96709"/>
    <n v="169241"/>
    <n v="126188"/>
    <n v="220830"/>
    <n v="157284"/>
    <n v="275248"/>
    <n v="177006"/>
    <n v="309760"/>
    <n v="196437"/>
    <n v="343765"/>
  </r>
  <r>
    <n v="4"/>
    <s v="Region IV - Southeast"/>
    <x v="21"/>
    <s v="NC"/>
    <x v="121"/>
    <n v="4"/>
    <x v="3"/>
    <n v="64167"/>
    <n v="102667"/>
    <n v="89833"/>
    <n v="143733"/>
    <n v="115500"/>
    <n v="184800"/>
    <n v="154000"/>
    <n v="246400"/>
    <n v="192500"/>
    <n v="308000"/>
    <n v="218166"/>
    <n v="349066"/>
    <n v="243833"/>
    <n v="390133"/>
  </r>
  <r>
    <n v="4"/>
    <s v="Region IV - Southeast"/>
    <x v="21"/>
    <s v="NC"/>
    <x v="133"/>
    <n v="1"/>
    <x v="0"/>
    <n v="75163"/>
    <n v="131536"/>
    <n v="99071"/>
    <n v="173375"/>
    <n v="118772"/>
    <n v="207850"/>
    <n v="143129"/>
    <n v="250476"/>
    <n v="168793"/>
    <n v="295388"/>
    <n v="184533"/>
    <n v="322933"/>
    <n v="198589"/>
    <n v="347531"/>
  </r>
  <r>
    <n v="4"/>
    <s v="Region IV - Southeast"/>
    <x v="21"/>
    <s v="NC"/>
    <x v="133"/>
    <n v="2"/>
    <x v="1"/>
    <n v="71356"/>
    <n v="124873"/>
    <n v="94306"/>
    <n v="165036"/>
    <n v="113375"/>
    <n v="198407"/>
    <n v="137392"/>
    <n v="240436"/>
    <n v="163583"/>
    <n v="286269"/>
    <n v="180445"/>
    <n v="315779"/>
    <n v="196288"/>
    <n v="343504"/>
  </r>
  <r>
    <n v="4"/>
    <s v="Region IV - Southeast"/>
    <x v="21"/>
    <s v="NC"/>
    <x v="133"/>
    <n v="3"/>
    <x v="2"/>
    <n v="58184"/>
    <n v="101822"/>
    <n v="80325"/>
    <n v="140569"/>
    <n v="101815"/>
    <n v="178175"/>
    <n v="132837"/>
    <n v="232465"/>
    <n v="165569"/>
    <n v="289746"/>
    <n v="186323"/>
    <n v="326066"/>
    <n v="206771"/>
    <n v="361849"/>
  </r>
  <r>
    <n v="4"/>
    <s v="Region IV - Southeast"/>
    <x v="21"/>
    <s v="NC"/>
    <x v="133"/>
    <n v="4"/>
    <x v="3"/>
    <n v="67620"/>
    <n v="108191"/>
    <n v="94667"/>
    <n v="151468"/>
    <n v="121715"/>
    <n v="194744"/>
    <n v="162287"/>
    <n v="259659"/>
    <n v="202859"/>
    <n v="324574"/>
    <n v="229907"/>
    <n v="367851"/>
    <n v="256954"/>
    <n v="411127"/>
  </r>
  <r>
    <n v="4"/>
    <s v="Region IV - Southeast"/>
    <x v="21"/>
    <s v="NC"/>
    <x v="60"/>
    <n v="1"/>
    <x v="0"/>
    <n v="76103"/>
    <n v="133181"/>
    <n v="100275"/>
    <n v="175481"/>
    <n v="120158"/>
    <n v="210277"/>
    <n v="144703"/>
    <n v="253231"/>
    <n v="170629"/>
    <n v="298602"/>
    <n v="186536"/>
    <n v="326437"/>
    <n v="200738"/>
    <n v="351291"/>
  </r>
  <r>
    <n v="4"/>
    <s v="Region IV - Southeast"/>
    <x v="21"/>
    <s v="NC"/>
    <x v="60"/>
    <n v="2"/>
    <x v="1"/>
    <n v="72296"/>
    <n v="126519"/>
    <n v="95510"/>
    <n v="167143"/>
    <n v="114762"/>
    <n v="200834"/>
    <n v="138966"/>
    <n v="243190"/>
    <n v="165419"/>
    <n v="289483"/>
    <n v="182448"/>
    <n v="319284"/>
    <n v="198437"/>
    <n v="347264"/>
  </r>
  <r>
    <n v="4"/>
    <s v="Region IV - Southeast"/>
    <x v="21"/>
    <s v="NC"/>
    <x v="60"/>
    <n v="3"/>
    <x v="2"/>
    <n v="59026"/>
    <n v="103296"/>
    <n v="81504"/>
    <n v="142631"/>
    <n v="103330"/>
    <n v="180827"/>
    <n v="134857"/>
    <n v="236000"/>
    <n v="168094"/>
    <n v="294165"/>
    <n v="189185"/>
    <n v="331074"/>
    <n v="209969"/>
    <n v="367446"/>
  </r>
  <r>
    <n v="4"/>
    <s v="Region IV - Southeast"/>
    <x v="21"/>
    <s v="NC"/>
    <x v="60"/>
    <n v="4"/>
    <x v="3"/>
    <n v="68405"/>
    <n v="109448"/>
    <n v="95767"/>
    <n v="153227"/>
    <n v="123129"/>
    <n v="197006"/>
    <n v="164172"/>
    <n v="262675"/>
    <n v="205215"/>
    <n v="328344"/>
    <n v="232577"/>
    <n v="372123"/>
    <n v="259939"/>
    <n v="415902"/>
  </r>
  <r>
    <n v="4"/>
    <s v="Region IV - Southeast"/>
    <x v="21"/>
    <s v="NC"/>
    <x v="134"/>
    <n v="1"/>
    <x v="0"/>
    <n v="73694"/>
    <n v="128965"/>
    <n v="97037"/>
    <n v="169814"/>
    <n v="116175"/>
    <n v="203306"/>
    <n v="139730"/>
    <n v="244528"/>
    <n v="164729"/>
    <n v="288276"/>
    <n v="180077"/>
    <n v="315134"/>
    <n v="193775"/>
    <n v="339106"/>
  </r>
  <r>
    <n v="4"/>
    <s v="Region IV - Southeast"/>
    <x v="21"/>
    <s v="NC"/>
    <x v="134"/>
    <n v="2"/>
    <x v="1"/>
    <n v="70094"/>
    <n v="122665"/>
    <n v="92531"/>
    <n v="161928"/>
    <n v="111072"/>
    <n v="194376"/>
    <n v="134304"/>
    <n v="235033"/>
    <n v="159801"/>
    <n v="279652"/>
    <n v="176211"/>
    <n v="308369"/>
    <n v="191599"/>
    <n v="335298"/>
  </r>
  <r>
    <n v="4"/>
    <s v="Region IV - Southeast"/>
    <x v="21"/>
    <s v="NC"/>
    <x v="134"/>
    <n v="3"/>
    <x v="2"/>
    <n v="57364"/>
    <n v="100388"/>
    <n v="79239"/>
    <n v="138668"/>
    <n v="100497"/>
    <n v="175870"/>
    <n v="131239"/>
    <n v="229668"/>
    <n v="163597"/>
    <n v="286296"/>
    <n v="184161"/>
    <n v="322281"/>
    <n v="204434"/>
    <n v="357759"/>
  </r>
  <r>
    <n v="4"/>
    <s v="Region IV - Southeast"/>
    <x v="21"/>
    <s v="NC"/>
    <x v="134"/>
    <n v="4"/>
    <x v="3"/>
    <n v="66130"/>
    <n v="105808"/>
    <n v="92582"/>
    <n v="148131"/>
    <n v="119034"/>
    <n v="190454"/>
    <n v="158712"/>
    <n v="253939"/>
    <n v="198390"/>
    <n v="317424"/>
    <n v="224842"/>
    <n v="359747"/>
    <n v="251294"/>
    <n v="402070"/>
  </r>
  <r>
    <n v="4"/>
    <s v="Region IV - Southeast"/>
    <x v="22"/>
    <s v="SC "/>
    <x v="135"/>
    <n v="1"/>
    <x v="0"/>
    <n v="80029"/>
    <n v="140050"/>
    <n v="105239"/>
    <n v="184168"/>
    <n v="125775"/>
    <n v="220107"/>
    <n v="150898"/>
    <n v="264072"/>
    <n v="177817"/>
    <n v="311179"/>
    <n v="194365"/>
    <n v="340140"/>
    <n v="209125"/>
    <n v="365969"/>
  </r>
  <r>
    <n v="4"/>
    <s v="Region IV - Southeast"/>
    <x v="22"/>
    <s v="SC "/>
    <x v="135"/>
    <n v="2"/>
    <x v="1"/>
    <n v="76304"/>
    <n v="133533"/>
    <n v="100578"/>
    <n v="176011"/>
    <n v="120497"/>
    <n v="210869"/>
    <n v="145285"/>
    <n v="254249"/>
    <n v="172719"/>
    <n v="302258"/>
    <n v="190367"/>
    <n v="333142"/>
    <n v="206874"/>
    <n v="362029"/>
  </r>
  <r>
    <n v="4"/>
    <s v="Region IV - Southeast"/>
    <x v="22"/>
    <s v="SC "/>
    <x v="135"/>
    <n v="3"/>
    <x v="2"/>
    <n v="62738"/>
    <n v="109792"/>
    <n v="86726"/>
    <n v="151770"/>
    <n v="110075"/>
    <n v="192632"/>
    <n v="143915"/>
    <n v="251851"/>
    <n v="179427"/>
    <n v="313997"/>
    <n v="202058"/>
    <n v="353601"/>
    <n v="224388"/>
    <n v="392679"/>
  </r>
  <r>
    <n v="4"/>
    <s v="Region IV - Southeast"/>
    <x v="22"/>
    <s v="SC "/>
    <x v="135"/>
    <n v="4"/>
    <x v="3"/>
    <n v="71579"/>
    <n v="114526"/>
    <n v="100210"/>
    <n v="160337"/>
    <n v="128842"/>
    <n v="206147"/>
    <n v="171789"/>
    <n v="274863"/>
    <n v="214737"/>
    <n v="343579"/>
    <n v="243368"/>
    <n v="389389"/>
    <n v="272000"/>
    <n v="435200"/>
  </r>
  <r>
    <n v="4"/>
    <s v="Region IV - Southeast"/>
    <x v="22"/>
    <s v="SC "/>
    <x v="136"/>
    <n v="1"/>
    <x v="0"/>
    <n v="74082"/>
    <n v="129644"/>
    <n v="97564"/>
    <n v="170737"/>
    <n v="116833"/>
    <n v="204458"/>
    <n v="140567"/>
    <n v="245993"/>
    <n v="165725"/>
    <n v="290019"/>
    <n v="181168"/>
    <n v="317044"/>
    <n v="194953"/>
    <n v="341167"/>
  </r>
  <r>
    <n v="4"/>
    <s v="Region IV - Southeast"/>
    <x v="22"/>
    <s v="SC "/>
    <x v="136"/>
    <n v="2"/>
    <x v="1"/>
    <n v="70441"/>
    <n v="123271"/>
    <n v="93006"/>
    <n v="162761"/>
    <n v="111671"/>
    <n v="195425"/>
    <n v="135079"/>
    <n v="236389"/>
    <n v="160741"/>
    <n v="281297"/>
    <n v="177258"/>
    <n v="310202"/>
    <n v="192751"/>
    <n v="337315"/>
  </r>
  <r>
    <n v="4"/>
    <s v="Region IV - Southeast"/>
    <x v="22"/>
    <s v="SC "/>
    <x v="136"/>
    <n v="3"/>
    <x v="2"/>
    <n v="57612"/>
    <n v="100822"/>
    <n v="79574"/>
    <n v="139254"/>
    <n v="100912"/>
    <n v="176596"/>
    <n v="131761"/>
    <n v="230581"/>
    <n v="164244"/>
    <n v="287428"/>
    <n v="184880"/>
    <n v="323539"/>
    <n v="205221"/>
    <n v="359137"/>
  </r>
  <r>
    <n v="4"/>
    <s v="Region IV - Southeast"/>
    <x v="22"/>
    <s v="SC "/>
    <x v="136"/>
    <n v="4"/>
    <x v="3"/>
    <n v="66506"/>
    <n v="106410"/>
    <n v="93109"/>
    <n v="148974"/>
    <n v="119712"/>
    <n v="191539"/>
    <n v="159616"/>
    <n v="255385"/>
    <n v="199519"/>
    <n v="319231"/>
    <n v="226122"/>
    <n v="361795"/>
    <n v="252725"/>
    <n v="404359"/>
  </r>
  <r>
    <n v="4"/>
    <s v="Region IV - Southeast"/>
    <x v="22"/>
    <s v="SC "/>
    <x v="137"/>
    <n v="1"/>
    <x v="0"/>
    <n v="72425"/>
    <n v="126744"/>
    <n v="95535"/>
    <n v="167186"/>
    <n v="114647"/>
    <n v="200632"/>
    <n v="138358"/>
    <n v="242126"/>
    <n v="163207"/>
    <n v="285612"/>
    <n v="178435"/>
    <n v="312261"/>
    <n v="192040"/>
    <n v="336070"/>
  </r>
  <r>
    <n v="4"/>
    <s v="Region IV - Southeast"/>
    <x v="22"/>
    <s v="SC "/>
    <x v="137"/>
    <n v="2"/>
    <x v="1"/>
    <n v="68659"/>
    <n v="120154"/>
    <n v="90821"/>
    <n v="158938"/>
    <n v="109310"/>
    <n v="191292"/>
    <n v="132682"/>
    <n v="232194"/>
    <n v="158053"/>
    <n v="276592"/>
    <n v="174392"/>
    <n v="305185"/>
    <n v="189764"/>
    <n v="332087"/>
  </r>
  <r>
    <n v="4"/>
    <s v="Region IV - Southeast"/>
    <x v="22"/>
    <s v="SC "/>
    <x v="137"/>
    <n v="3"/>
    <x v="2"/>
    <n v="55832"/>
    <n v="97706"/>
    <n v="77044"/>
    <n v="134827"/>
    <n v="97612"/>
    <n v="170820"/>
    <n v="127265"/>
    <n v="222713"/>
    <n v="158609"/>
    <n v="277566"/>
    <n v="178450"/>
    <n v="312287"/>
    <n v="197987"/>
    <n v="346477"/>
  </r>
  <r>
    <n v="4"/>
    <s v="Region IV - Southeast"/>
    <x v="22"/>
    <s v="SC "/>
    <x v="137"/>
    <n v="4"/>
    <x v="3"/>
    <n v="65280"/>
    <n v="104448"/>
    <n v="91392"/>
    <n v="146227"/>
    <n v="117503"/>
    <n v="188006"/>
    <n v="156671"/>
    <n v="250674"/>
    <n v="195839"/>
    <n v="313343"/>
    <n v="221951"/>
    <n v="355122"/>
    <n v="248063"/>
    <n v="396901"/>
  </r>
  <r>
    <n v="4"/>
    <s v="Region IV - Southeast"/>
    <x v="22"/>
    <s v="SC "/>
    <x v="88"/>
    <n v="1"/>
    <x v="0"/>
    <n v="79006"/>
    <n v="138261"/>
    <n v="103961"/>
    <n v="181931"/>
    <n v="124353"/>
    <n v="217618"/>
    <n v="149375"/>
    <n v="261405"/>
    <n v="176059"/>
    <n v="308103"/>
    <n v="192453"/>
    <n v="336793"/>
    <n v="207080"/>
    <n v="362390"/>
  </r>
  <r>
    <n v="4"/>
    <s v="Region IV - Southeast"/>
    <x v="22"/>
    <s v="SC "/>
    <x v="88"/>
    <n v="2"/>
    <x v="1"/>
    <n v="75241"/>
    <n v="131671"/>
    <n v="99248"/>
    <n v="173683"/>
    <n v="119016"/>
    <n v="208278"/>
    <n v="143699"/>
    <n v="251474"/>
    <n v="170905"/>
    <n v="299084"/>
    <n v="188410"/>
    <n v="329717"/>
    <n v="204804"/>
    <n v="358407"/>
  </r>
  <r>
    <n v="4"/>
    <s v="Region IV - Southeast"/>
    <x v="22"/>
    <s v="SC "/>
    <x v="88"/>
    <n v="3"/>
    <x v="2"/>
    <n v="61724"/>
    <n v="108017"/>
    <n v="85293"/>
    <n v="149263"/>
    <n v="108218"/>
    <n v="189381"/>
    <n v="141406"/>
    <n v="247461"/>
    <n v="176286"/>
    <n v="308500"/>
    <n v="198484"/>
    <n v="347346"/>
    <n v="220377"/>
    <n v="385660"/>
  </r>
  <r>
    <n v="4"/>
    <s v="Region IV - Southeast"/>
    <x v="22"/>
    <s v="SC "/>
    <x v="88"/>
    <n v="4"/>
    <x v="3"/>
    <n v="70777"/>
    <n v="113244"/>
    <n v="99088"/>
    <n v="158541"/>
    <n v="127399"/>
    <n v="203839"/>
    <n v="169866"/>
    <n v="271785"/>
    <n v="212332"/>
    <n v="339731"/>
    <n v="240643"/>
    <n v="385029"/>
    <n v="268954"/>
    <n v="430326"/>
  </r>
  <r>
    <n v="4"/>
    <s v="Region IV - Southeast"/>
    <x v="22"/>
    <s v="SC "/>
    <x v="138"/>
    <n v="1"/>
    <x v="0"/>
    <n v="74858"/>
    <n v="131001"/>
    <n v="98619"/>
    <n v="172582"/>
    <n v="118149"/>
    <n v="206761"/>
    <n v="142242"/>
    <n v="248923"/>
    <n v="167718"/>
    <n v="293507"/>
    <n v="183351"/>
    <n v="320865"/>
    <n v="197308"/>
    <n v="345289"/>
  </r>
  <r>
    <n v="4"/>
    <s v="Region IV - Southeast"/>
    <x v="22"/>
    <s v="SC "/>
    <x v="138"/>
    <n v="2"/>
    <x v="1"/>
    <n v="71134"/>
    <n v="124484"/>
    <n v="93957"/>
    <n v="164425"/>
    <n v="112870"/>
    <n v="197523"/>
    <n v="136629"/>
    <n v="239101"/>
    <n v="162621"/>
    <n v="284586"/>
    <n v="179352"/>
    <n v="313867"/>
    <n v="195057"/>
    <n v="341350"/>
  </r>
  <r>
    <n v="4"/>
    <s v="Region IV - Southeast"/>
    <x v="22"/>
    <s v="SC "/>
    <x v="138"/>
    <n v="3"/>
    <x v="2"/>
    <n v="58109"/>
    <n v="101690"/>
    <n v="80244"/>
    <n v="140427"/>
    <n v="101742"/>
    <n v="178049"/>
    <n v="132804"/>
    <n v="232407"/>
    <n v="165538"/>
    <n v="289691"/>
    <n v="186317"/>
    <n v="326055"/>
    <n v="206795"/>
    <n v="361892"/>
  </r>
  <r>
    <n v="4"/>
    <s v="Region IV - Southeast"/>
    <x v="22"/>
    <s v="SC "/>
    <x v="138"/>
    <n v="4"/>
    <x v="3"/>
    <n v="67259"/>
    <n v="107615"/>
    <n v="94163"/>
    <n v="150661"/>
    <n v="121067"/>
    <n v="193707"/>
    <n v="161422"/>
    <n v="258276"/>
    <n v="201778"/>
    <n v="322845"/>
    <n v="228682"/>
    <n v="365891"/>
    <n v="255586"/>
    <n v="408937"/>
  </r>
  <r>
    <n v="4"/>
    <s v="Region IV - Southeast"/>
    <x v="22"/>
    <s v="SC "/>
    <x v="97"/>
    <n v="1"/>
    <x v="0"/>
    <n v="72590"/>
    <n v="127032"/>
    <n v="95684"/>
    <n v="167447"/>
    <n v="114718"/>
    <n v="200756"/>
    <n v="138257"/>
    <n v="241950"/>
    <n v="163050"/>
    <n v="285337"/>
    <n v="178254"/>
    <n v="311945"/>
    <n v="191833"/>
    <n v="335708"/>
  </r>
  <r>
    <n v="4"/>
    <s v="Region IV - Southeast"/>
    <x v="22"/>
    <s v="SC "/>
    <x v="97"/>
    <n v="2"/>
    <x v="1"/>
    <n v="68907"/>
    <n v="120587"/>
    <n v="91074"/>
    <n v="159380"/>
    <n v="109498"/>
    <n v="191621"/>
    <n v="132706"/>
    <n v="232236"/>
    <n v="158009"/>
    <n v="276515"/>
    <n v="174300"/>
    <n v="305025"/>
    <n v="189607"/>
    <n v="331812"/>
  </r>
  <r>
    <n v="4"/>
    <s v="Region IV - Southeast"/>
    <x v="22"/>
    <s v="SC "/>
    <x v="97"/>
    <n v="3"/>
    <x v="2"/>
    <n v="56177"/>
    <n v="98310"/>
    <n v="77552"/>
    <n v="135716"/>
    <n v="98297"/>
    <n v="172020"/>
    <n v="128242"/>
    <n v="224423"/>
    <n v="159841"/>
    <n v="279721"/>
    <n v="179874"/>
    <n v="314780"/>
    <n v="199611"/>
    <n v="349319"/>
  </r>
  <r>
    <n v="4"/>
    <s v="Region IV - Southeast"/>
    <x v="22"/>
    <s v="SC "/>
    <x v="97"/>
    <n v="4"/>
    <x v="3"/>
    <n v="65312"/>
    <n v="104499"/>
    <n v="91437"/>
    <n v="146299"/>
    <n v="117562"/>
    <n v="188099"/>
    <n v="156749"/>
    <n v="250799"/>
    <n v="195937"/>
    <n v="313498"/>
    <n v="222061"/>
    <n v="355298"/>
    <n v="248186"/>
    <n v="397098"/>
  </r>
  <r>
    <n v="4"/>
    <s v="Region IV - Southeast"/>
    <x v="22"/>
    <s v="SC "/>
    <x v="121"/>
    <n v="1"/>
    <x v="0"/>
    <n v="74000"/>
    <n v="129500"/>
    <n v="97489"/>
    <n v="170606"/>
    <n v="116798"/>
    <n v="204396"/>
    <n v="140618"/>
    <n v="246081"/>
    <n v="165804"/>
    <n v="290157"/>
    <n v="181258"/>
    <n v="317202"/>
    <n v="195056"/>
    <n v="341348"/>
  </r>
  <r>
    <n v="4"/>
    <s v="Region IV - Southeast"/>
    <x v="22"/>
    <s v="SC "/>
    <x v="121"/>
    <n v="2"/>
    <x v="1"/>
    <n v="70317"/>
    <n v="123055"/>
    <n v="92880"/>
    <n v="162540"/>
    <n v="111577"/>
    <n v="195261"/>
    <n v="135067"/>
    <n v="236368"/>
    <n v="160763"/>
    <n v="281335"/>
    <n v="177304"/>
    <n v="310282"/>
    <n v="192830"/>
    <n v="337452"/>
  </r>
  <r>
    <n v="4"/>
    <s v="Region IV - Southeast"/>
    <x v="22"/>
    <s v="SC "/>
    <x v="121"/>
    <n v="3"/>
    <x v="2"/>
    <n v="57440"/>
    <n v="100520"/>
    <n v="79320"/>
    <n v="138810"/>
    <n v="100570"/>
    <n v="175997"/>
    <n v="131272"/>
    <n v="229726"/>
    <n v="163629"/>
    <n v="286350"/>
    <n v="184167"/>
    <n v="322293"/>
    <n v="204409"/>
    <n v="357716"/>
  </r>
  <r>
    <n v="4"/>
    <s v="Region IV - Southeast"/>
    <x v="22"/>
    <s v="SC "/>
    <x v="121"/>
    <n v="4"/>
    <x v="3"/>
    <n v="66490"/>
    <n v="106384"/>
    <n v="93086"/>
    <n v="148938"/>
    <n v="119682"/>
    <n v="191492"/>
    <n v="159577"/>
    <n v="255322"/>
    <n v="199471"/>
    <n v="319153"/>
    <n v="226067"/>
    <n v="361707"/>
    <n v="252663"/>
    <n v="404261"/>
  </r>
  <r>
    <n v="4"/>
    <s v="Region IV - Southeast"/>
    <x v="22"/>
    <s v="SC "/>
    <x v="122"/>
    <n v="1"/>
    <x v="0"/>
    <n v="74000"/>
    <n v="129500"/>
    <n v="97489"/>
    <n v="170606"/>
    <n v="116798"/>
    <n v="204396"/>
    <n v="140618"/>
    <n v="246081"/>
    <n v="165804"/>
    <n v="290157"/>
    <n v="181258"/>
    <n v="317202"/>
    <n v="195056"/>
    <n v="341348"/>
  </r>
  <r>
    <n v="4"/>
    <s v="Region IV - Southeast"/>
    <x v="22"/>
    <s v="SC "/>
    <x v="122"/>
    <n v="2"/>
    <x v="1"/>
    <n v="70317"/>
    <n v="123055"/>
    <n v="92880"/>
    <n v="162540"/>
    <n v="111577"/>
    <n v="195261"/>
    <n v="135067"/>
    <n v="236368"/>
    <n v="160763"/>
    <n v="281335"/>
    <n v="177304"/>
    <n v="310282"/>
    <n v="192830"/>
    <n v="337452"/>
  </r>
  <r>
    <n v="4"/>
    <s v="Region IV - Southeast"/>
    <x v="22"/>
    <s v="SC "/>
    <x v="122"/>
    <n v="3"/>
    <x v="2"/>
    <n v="57440"/>
    <n v="100520"/>
    <n v="79320"/>
    <n v="138810"/>
    <n v="100570"/>
    <n v="175997"/>
    <n v="131272"/>
    <n v="229726"/>
    <n v="163629"/>
    <n v="286350"/>
    <n v="184167"/>
    <n v="322293"/>
    <n v="204409"/>
    <n v="357716"/>
  </r>
  <r>
    <n v="4"/>
    <s v="Region IV - Southeast"/>
    <x v="22"/>
    <s v="SC "/>
    <x v="122"/>
    <n v="4"/>
    <x v="3"/>
    <n v="66490"/>
    <n v="106384"/>
    <n v="93086"/>
    <n v="148938"/>
    <n v="119682"/>
    <n v="191492"/>
    <n v="159577"/>
    <n v="255322"/>
    <n v="199471"/>
    <n v="319153"/>
    <n v="226067"/>
    <n v="361707"/>
    <n v="252663"/>
    <n v="404261"/>
  </r>
  <r>
    <n v="4"/>
    <s v="Region IV - Southeast"/>
    <x v="22"/>
    <s v="SC "/>
    <x v="139"/>
    <n v="1"/>
    <x v="0"/>
    <n v="73365"/>
    <n v="128389"/>
    <n v="96738"/>
    <n v="169292"/>
    <n v="116034"/>
    <n v="203059"/>
    <n v="139931"/>
    <n v="244880"/>
    <n v="165043"/>
    <n v="288825"/>
    <n v="180438"/>
    <n v="315766"/>
    <n v="194189"/>
    <n v="339830"/>
  </r>
  <r>
    <n v="4"/>
    <s v="Region IV - Southeast"/>
    <x v="22"/>
    <s v="SC "/>
    <x v="139"/>
    <n v="2"/>
    <x v="1"/>
    <n v="69600"/>
    <n v="121799"/>
    <n v="92025"/>
    <n v="161044"/>
    <n v="110696"/>
    <n v="193718"/>
    <n v="134256"/>
    <n v="234948"/>
    <n v="159889"/>
    <n v="279805"/>
    <n v="176394"/>
    <n v="308690"/>
    <n v="191912"/>
    <n v="335847"/>
  </r>
  <r>
    <n v="4"/>
    <s v="Region IV - Southeast"/>
    <x v="22"/>
    <s v="SC "/>
    <x v="139"/>
    <n v="3"/>
    <x v="2"/>
    <n v="56673"/>
    <n v="99179"/>
    <n v="78222"/>
    <n v="136889"/>
    <n v="99127"/>
    <n v="173472"/>
    <n v="129285"/>
    <n v="226249"/>
    <n v="161134"/>
    <n v="281985"/>
    <n v="181312"/>
    <n v="317296"/>
    <n v="201185"/>
    <n v="352074"/>
  </r>
  <r>
    <n v="4"/>
    <s v="Region IV - Southeast"/>
    <x v="22"/>
    <s v="SC "/>
    <x v="139"/>
    <n v="4"/>
    <x v="3"/>
    <n v="66065"/>
    <n v="105704"/>
    <n v="92491"/>
    <n v="147986"/>
    <n v="118917"/>
    <n v="190267"/>
    <n v="158556"/>
    <n v="253690"/>
    <n v="198195"/>
    <n v="317112"/>
    <n v="224621"/>
    <n v="359394"/>
    <n v="251047"/>
    <n v="401676"/>
  </r>
  <r>
    <n v="4"/>
    <s v="Region IV - Southeast"/>
    <x v="22"/>
    <s v="SC "/>
    <x v="140"/>
    <n v="1"/>
    <x v="0"/>
    <n v="79641"/>
    <n v="139372"/>
    <n v="104712"/>
    <n v="183246"/>
    <n v="125117"/>
    <n v="218955"/>
    <n v="150061"/>
    <n v="262606"/>
    <n v="176820"/>
    <n v="309435"/>
    <n v="193274"/>
    <n v="338229"/>
    <n v="207947"/>
    <n v="363908"/>
  </r>
  <r>
    <n v="4"/>
    <s v="Region IV - Southeast"/>
    <x v="22"/>
    <s v="SC "/>
    <x v="140"/>
    <n v="2"/>
    <x v="1"/>
    <n v="75958"/>
    <n v="132927"/>
    <n v="100102"/>
    <n v="175179"/>
    <n v="119897"/>
    <n v="209820"/>
    <n v="144510"/>
    <n v="252893"/>
    <n v="171779"/>
    <n v="300614"/>
    <n v="189320"/>
    <n v="331309"/>
    <n v="205721"/>
    <n v="360012"/>
  </r>
  <r>
    <n v="4"/>
    <s v="Region IV - Southeast"/>
    <x v="22"/>
    <s v="SC "/>
    <x v="140"/>
    <n v="3"/>
    <x v="2"/>
    <n v="62490"/>
    <n v="109358"/>
    <n v="86390"/>
    <n v="151183"/>
    <n v="109661"/>
    <n v="191906"/>
    <n v="143393"/>
    <n v="250938"/>
    <n v="178780"/>
    <n v="312865"/>
    <n v="201339"/>
    <n v="352343"/>
    <n v="223601"/>
    <n v="391301"/>
  </r>
  <r>
    <n v="4"/>
    <s v="Region IV - Southeast"/>
    <x v="22"/>
    <s v="SC "/>
    <x v="140"/>
    <n v="4"/>
    <x v="3"/>
    <n v="71202"/>
    <n v="113924"/>
    <n v="99683"/>
    <n v="159494"/>
    <n v="128164"/>
    <n v="205063"/>
    <n v="170886"/>
    <n v="273417"/>
    <n v="213607"/>
    <n v="341772"/>
    <n v="242088"/>
    <n v="387341"/>
    <n v="270569"/>
    <n v="432911"/>
  </r>
  <r>
    <n v="4"/>
    <s v="Region IV - Southeast"/>
    <x v="22"/>
    <s v="SC "/>
    <x v="141"/>
    <n v="1"/>
    <x v="0"/>
    <n v="74858"/>
    <n v="131001"/>
    <n v="98619"/>
    <n v="172582"/>
    <n v="118149"/>
    <n v="206761"/>
    <n v="142242"/>
    <n v="248923"/>
    <n v="167718"/>
    <n v="293507"/>
    <n v="183351"/>
    <n v="320865"/>
    <n v="197308"/>
    <n v="345289"/>
  </r>
  <r>
    <n v="4"/>
    <s v="Region IV - Southeast"/>
    <x v="22"/>
    <s v="SC "/>
    <x v="141"/>
    <n v="2"/>
    <x v="1"/>
    <n v="71134"/>
    <n v="124484"/>
    <n v="93957"/>
    <n v="164425"/>
    <n v="112870"/>
    <n v="197523"/>
    <n v="136629"/>
    <n v="239101"/>
    <n v="162621"/>
    <n v="284586"/>
    <n v="179352"/>
    <n v="313867"/>
    <n v="195057"/>
    <n v="341350"/>
  </r>
  <r>
    <n v="4"/>
    <s v="Region IV - Southeast"/>
    <x v="22"/>
    <s v="SC "/>
    <x v="141"/>
    <n v="3"/>
    <x v="2"/>
    <n v="58109"/>
    <n v="101690"/>
    <n v="80244"/>
    <n v="140427"/>
    <n v="101742"/>
    <n v="178049"/>
    <n v="132804"/>
    <n v="232407"/>
    <n v="165538"/>
    <n v="289691"/>
    <n v="186317"/>
    <n v="326055"/>
    <n v="206795"/>
    <n v="361892"/>
  </r>
  <r>
    <n v="4"/>
    <s v="Region IV - Southeast"/>
    <x v="22"/>
    <s v="SC "/>
    <x v="141"/>
    <n v="4"/>
    <x v="3"/>
    <n v="67259"/>
    <n v="107615"/>
    <n v="94163"/>
    <n v="150661"/>
    <n v="121067"/>
    <n v="193707"/>
    <n v="161422"/>
    <n v="258276"/>
    <n v="201778"/>
    <n v="322845"/>
    <n v="228682"/>
    <n v="365891"/>
    <n v="255586"/>
    <n v="408937"/>
  </r>
  <r>
    <n v="4"/>
    <s v="Region IV - Southeast"/>
    <x v="22"/>
    <s v="SC "/>
    <x v="142"/>
    <n v="1"/>
    <x v="0"/>
    <n v="72895"/>
    <n v="127566"/>
    <n v="96137"/>
    <n v="168239"/>
    <n v="115340"/>
    <n v="201846"/>
    <n v="139144"/>
    <n v="243503"/>
    <n v="164125"/>
    <n v="287218"/>
    <n v="179436"/>
    <n v="314013"/>
    <n v="193114"/>
    <n v="337950"/>
  </r>
  <r>
    <n v="4"/>
    <s v="Region IV - Southeast"/>
    <x v="22"/>
    <s v="SC "/>
    <x v="142"/>
    <n v="2"/>
    <x v="1"/>
    <n v="69130"/>
    <n v="120977"/>
    <n v="91423"/>
    <n v="159991"/>
    <n v="110003"/>
    <n v="192505"/>
    <n v="133469"/>
    <n v="233571"/>
    <n v="158971"/>
    <n v="278198"/>
    <n v="175393"/>
    <n v="306938"/>
    <n v="190838"/>
    <n v="333967"/>
  </r>
  <r>
    <n v="4"/>
    <s v="Region IV - Southeast"/>
    <x v="22"/>
    <s v="SC "/>
    <x v="142"/>
    <n v="3"/>
    <x v="2"/>
    <n v="56253"/>
    <n v="98442"/>
    <n v="77633"/>
    <n v="135858"/>
    <n v="98369"/>
    <n v="172146"/>
    <n v="128275"/>
    <n v="224481"/>
    <n v="159872"/>
    <n v="279775"/>
    <n v="179881"/>
    <n v="314791"/>
    <n v="199586"/>
    <n v="349276"/>
  </r>
  <r>
    <n v="4"/>
    <s v="Region IV - Southeast"/>
    <x v="22"/>
    <s v="SC "/>
    <x v="142"/>
    <n v="4"/>
    <x v="3"/>
    <n v="65672"/>
    <n v="105076"/>
    <n v="91941"/>
    <n v="147106"/>
    <n v="118210"/>
    <n v="189137"/>
    <n v="157614"/>
    <n v="252182"/>
    <n v="197017"/>
    <n v="315228"/>
    <n v="223286"/>
    <n v="357258"/>
    <n v="249555"/>
    <n v="399288"/>
  </r>
  <r>
    <n v="4"/>
    <s v="Region IV - Southeast"/>
    <x v="22"/>
    <s v="SC "/>
    <x v="143"/>
    <n v="1"/>
    <x v="0"/>
    <n v="74082"/>
    <n v="129644"/>
    <n v="97564"/>
    <n v="170737"/>
    <n v="116833"/>
    <n v="204458"/>
    <n v="140567"/>
    <n v="245993"/>
    <n v="165725"/>
    <n v="290019"/>
    <n v="181168"/>
    <n v="317044"/>
    <n v="194953"/>
    <n v="341167"/>
  </r>
  <r>
    <n v="4"/>
    <s v="Region IV - Southeast"/>
    <x v="22"/>
    <s v="SC "/>
    <x v="143"/>
    <n v="2"/>
    <x v="1"/>
    <n v="70441"/>
    <n v="123271"/>
    <n v="93006"/>
    <n v="162761"/>
    <n v="111671"/>
    <n v="195425"/>
    <n v="135079"/>
    <n v="236389"/>
    <n v="160741"/>
    <n v="281297"/>
    <n v="177258"/>
    <n v="310202"/>
    <n v="192751"/>
    <n v="337315"/>
  </r>
  <r>
    <n v="4"/>
    <s v="Region IV - Southeast"/>
    <x v="22"/>
    <s v="SC "/>
    <x v="143"/>
    <n v="3"/>
    <x v="2"/>
    <n v="57612"/>
    <n v="100822"/>
    <n v="79574"/>
    <n v="139254"/>
    <n v="100912"/>
    <n v="176596"/>
    <n v="131761"/>
    <n v="230581"/>
    <n v="164244"/>
    <n v="287428"/>
    <n v="184880"/>
    <n v="323539"/>
    <n v="205221"/>
    <n v="359137"/>
  </r>
  <r>
    <n v="4"/>
    <s v="Region IV - Southeast"/>
    <x v="22"/>
    <s v="SC "/>
    <x v="143"/>
    <n v="4"/>
    <x v="3"/>
    <n v="66506"/>
    <n v="106410"/>
    <n v="93109"/>
    <n v="148974"/>
    <n v="119712"/>
    <n v="191539"/>
    <n v="159616"/>
    <n v="255385"/>
    <n v="199519"/>
    <n v="319231"/>
    <n v="226122"/>
    <n v="361795"/>
    <n v="252725"/>
    <n v="404359"/>
  </r>
  <r>
    <n v="4"/>
    <s v="Region IV - Southeast"/>
    <x v="23"/>
    <s v="TN"/>
    <x v="144"/>
    <n v="1"/>
    <x v="0"/>
    <n v="75081"/>
    <n v="131392"/>
    <n v="98997"/>
    <n v="173244"/>
    <n v="118736"/>
    <n v="207788"/>
    <n v="143180"/>
    <n v="250565"/>
    <n v="168872"/>
    <n v="295526"/>
    <n v="184623"/>
    <n v="323091"/>
    <n v="198693"/>
    <n v="347712"/>
  </r>
  <r>
    <n v="4"/>
    <s v="Region IV - Southeast"/>
    <x v="23"/>
    <s v="TN"/>
    <x v="144"/>
    <n v="2"/>
    <x v="1"/>
    <n v="71233"/>
    <n v="124657"/>
    <n v="94180"/>
    <n v="164815"/>
    <n v="113281"/>
    <n v="198243"/>
    <n v="137380"/>
    <n v="240415"/>
    <n v="163604"/>
    <n v="286308"/>
    <n v="180491"/>
    <n v="315860"/>
    <n v="196366"/>
    <n v="343641"/>
  </r>
  <r>
    <n v="4"/>
    <s v="Region IV - Southeast"/>
    <x v="23"/>
    <s v="TN"/>
    <x v="144"/>
    <n v="3"/>
    <x v="2"/>
    <n v="58012"/>
    <n v="101520"/>
    <n v="80071"/>
    <n v="140124"/>
    <n v="101472"/>
    <n v="177576"/>
    <n v="132348"/>
    <n v="231610"/>
    <n v="164953"/>
    <n v="288668"/>
    <n v="185611"/>
    <n v="324820"/>
    <n v="205959"/>
    <n v="360427"/>
  </r>
  <r>
    <n v="4"/>
    <s v="Region IV - Southeast"/>
    <x v="23"/>
    <s v="TN"/>
    <x v="144"/>
    <n v="4"/>
    <x v="3"/>
    <n v="67603"/>
    <n v="108165"/>
    <n v="94645"/>
    <n v="151432"/>
    <n v="121686"/>
    <n v="194698"/>
    <n v="162248"/>
    <n v="259597"/>
    <n v="202810"/>
    <n v="324496"/>
    <n v="229851"/>
    <n v="367762"/>
    <n v="256893"/>
    <n v="411028"/>
  </r>
  <r>
    <n v="4"/>
    <s v="Region IV - Southeast"/>
    <x v="23"/>
    <s v="TN"/>
    <x v="145"/>
    <n v="1"/>
    <x v="0"/>
    <n v="75633"/>
    <n v="132358"/>
    <n v="99673"/>
    <n v="174428"/>
    <n v="119465"/>
    <n v="209063"/>
    <n v="143916"/>
    <n v="251854"/>
    <n v="169711"/>
    <n v="296995"/>
    <n v="185534"/>
    <n v="324685"/>
    <n v="199664"/>
    <n v="349411"/>
  </r>
  <r>
    <n v="4"/>
    <s v="Region IV - Southeast"/>
    <x v="23"/>
    <s v="TN"/>
    <x v="145"/>
    <n v="2"/>
    <x v="1"/>
    <n v="71826"/>
    <n v="125696"/>
    <n v="94908"/>
    <n v="166089"/>
    <n v="114069"/>
    <n v="199620"/>
    <n v="138179"/>
    <n v="241813"/>
    <n v="164501"/>
    <n v="287876"/>
    <n v="181447"/>
    <n v="317532"/>
    <n v="197362"/>
    <n v="345384"/>
  </r>
  <r>
    <n v="4"/>
    <s v="Region IV - Southeast"/>
    <x v="23"/>
    <s v="TN"/>
    <x v="145"/>
    <n v="3"/>
    <x v="2"/>
    <n v="58605"/>
    <n v="102559"/>
    <n v="80914"/>
    <n v="141600"/>
    <n v="102572"/>
    <n v="179501"/>
    <n v="133847"/>
    <n v="234232"/>
    <n v="166832"/>
    <n v="291955"/>
    <n v="187754"/>
    <n v="328570"/>
    <n v="208370"/>
    <n v="364647"/>
  </r>
  <r>
    <n v="4"/>
    <s v="Region IV - Southeast"/>
    <x v="23"/>
    <s v="TN"/>
    <x v="145"/>
    <n v="4"/>
    <x v="3"/>
    <n v="68012"/>
    <n v="108820"/>
    <n v="95217"/>
    <n v="152348"/>
    <n v="122422"/>
    <n v="195875"/>
    <n v="163229"/>
    <n v="261167"/>
    <n v="204037"/>
    <n v="326459"/>
    <n v="231242"/>
    <n v="369987"/>
    <n v="258447"/>
    <n v="413515"/>
  </r>
  <r>
    <n v="4"/>
    <s v="Region IV - Southeast"/>
    <x v="23"/>
    <s v="TN"/>
    <x v="138"/>
    <n v="1"/>
    <x v="0"/>
    <n v="69934"/>
    <n v="122384"/>
    <n v="92222"/>
    <n v="161388"/>
    <n v="110628"/>
    <n v="193600"/>
    <n v="133435"/>
    <n v="233511"/>
    <n v="157385"/>
    <n v="275423"/>
    <n v="172066"/>
    <n v="301116"/>
    <n v="185181"/>
    <n v="324066"/>
  </r>
  <r>
    <n v="4"/>
    <s v="Region IV - Southeast"/>
    <x v="23"/>
    <s v="TN"/>
    <x v="138"/>
    <n v="2"/>
    <x v="1"/>
    <n v="66334"/>
    <n v="116084"/>
    <n v="87716"/>
    <n v="153502"/>
    <n v="105526"/>
    <n v="184670"/>
    <n v="128009"/>
    <n v="224016"/>
    <n v="152457"/>
    <n v="266800"/>
    <n v="168201"/>
    <n v="294351"/>
    <n v="183005"/>
    <n v="320258"/>
  </r>
  <r>
    <n v="4"/>
    <s v="Region IV - Southeast"/>
    <x v="23"/>
    <s v="TN"/>
    <x v="138"/>
    <n v="3"/>
    <x v="2"/>
    <n v="53997"/>
    <n v="94495"/>
    <n v="74525"/>
    <n v="130419"/>
    <n v="94437"/>
    <n v="165264"/>
    <n v="123158"/>
    <n v="215527"/>
    <n v="153496"/>
    <n v="268619"/>
    <n v="172713"/>
    <n v="302248"/>
    <n v="191639"/>
    <n v="335368"/>
  </r>
  <r>
    <n v="4"/>
    <s v="Region IV - Southeast"/>
    <x v="23"/>
    <s v="TN"/>
    <x v="138"/>
    <n v="4"/>
    <x v="3"/>
    <n v="62989"/>
    <n v="100782"/>
    <n v="88184"/>
    <n v="141094"/>
    <n v="113379"/>
    <n v="181407"/>
    <n v="151172"/>
    <n v="241876"/>
    <n v="188966"/>
    <n v="302345"/>
    <n v="214161"/>
    <n v="342658"/>
    <n v="239356"/>
    <n v="382970"/>
  </r>
  <r>
    <n v="4"/>
    <s v="Region IV - Southeast"/>
    <x v="23"/>
    <s v="TN"/>
    <x v="125"/>
    <n v="1"/>
    <x v="0"/>
    <n v="70239"/>
    <n v="122919"/>
    <n v="92674"/>
    <n v="162180"/>
    <n v="111251"/>
    <n v="194689"/>
    <n v="134322"/>
    <n v="235064"/>
    <n v="158460"/>
    <n v="277304"/>
    <n v="173248"/>
    <n v="303184"/>
    <n v="186462"/>
    <n v="326308"/>
  </r>
  <r>
    <n v="4"/>
    <s v="Region IV - Southeast"/>
    <x v="23"/>
    <s v="TN"/>
    <x v="125"/>
    <n v="2"/>
    <x v="1"/>
    <n v="66556"/>
    <n v="116474"/>
    <n v="88065"/>
    <n v="154113"/>
    <n v="106031"/>
    <n v="185554"/>
    <n v="128772"/>
    <n v="225351"/>
    <n v="153419"/>
    <n v="268483"/>
    <n v="169294"/>
    <n v="296264"/>
    <n v="184236"/>
    <n v="322412"/>
  </r>
  <r>
    <n v="4"/>
    <s v="Region IV - Southeast"/>
    <x v="23"/>
    <s v="TN"/>
    <x v="125"/>
    <n v="3"/>
    <x v="2"/>
    <n v="54073"/>
    <n v="94627"/>
    <n v="74606"/>
    <n v="130560"/>
    <n v="94509"/>
    <n v="165391"/>
    <n v="123191"/>
    <n v="215585"/>
    <n v="153528"/>
    <n v="268673"/>
    <n v="172720"/>
    <n v="302259"/>
    <n v="191614"/>
    <n v="335325"/>
  </r>
  <r>
    <n v="4"/>
    <s v="Region IV - Southeast"/>
    <x v="23"/>
    <s v="TN"/>
    <x v="125"/>
    <n v="4"/>
    <x v="3"/>
    <n v="63349"/>
    <n v="101358"/>
    <n v="88688"/>
    <n v="141901"/>
    <n v="114028"/>
    <n v="182444"/>
    <n v="152037"/>
    <n v="243259"/>
    <n v="190046"/>
    <n v="304074"/>
    <n v="215386"/>
    <n v="344617"/>
    <n v="240725"/>
    <n v="385160"/>
  </r>
  <r>
    <n v="4"/>
    <s v="Region IV - Southeast"/>
    <x v="23"/>
    <s v="TN"/>
    <x v="146"/>
    <n v="1"/>
    <x v="0"/>
    <n v="67113"/>
    <n v="117448"/>
    <n v="88610"/>
    <n v="155068"/>
    <n v="106469"/>
    <n v="186320"/>
    <n v="128713"/>
    <n v="225248"/>
    <n v="151876"/>
    <n v="265784"/>
    <n v="166058"/>
    <n v="290602"/>
    <n v="178735"/>
    <n v="312786"/>
  </r>
  <r>
    <n v="4"/>
    <s v="Region IV - Southeast"/>
    <x v="23"/>
    <s v="TN"/>
    <x v="146"/>
    <n v="2"/>
    <x v="1"/>
    <n v="63513"/>
    <n v="111148"/>
    <n v="84104"/>
    <n v="147183"/>
    <n v="101366"/>
    <n v="177390"/>
    <n v="123287"/>
    <n v="215753"/>
    <n v="146949"/>
    <n v="257160"/>
    <n v="162193"/>
    <n v="283837"/>
    <n v="176559"/>
    <n v="308978"/>
  </r>
  <r>
    <n v="4"/>
    <s v="Region IV - Southeast"/>
    <x v="23"/>
    <s v="TN"/>
    <x v="146"/>
    <n v="3"/>
    <x v="2"/>
    <n v="51472"/>
    <n v="90076"/>
    <n v="70990"/>
    <n v="124232"/>
    <n v="89891"/>
    <n v="157310"/>
    <n v="117098"/>
    <n v="204921"/>
    <n v="145921"/>
    <n v="255361"/>
    <n v="164127"/>
    <n v="287223"/>
    <n v="182043"/>
    <n v="318575"/>
  </r>
  <r>
    <n v="4"/>
    <s v="Region IV - Southeast"/>
    <x v="23"/>
    <s v="TN"/>
    <x v="146"/>
    <n v="4"/>
    <x v="3"/>
    <n v="60632"/>
    <n v="97012"/>
    <n v="84885"/>
    <n v="135817"/>
    <n v="109138"/>
    <n v="174621"/>
    <n v="145518"/>
    <n v="232828"/>
    <n v="181897"/>
    <n v="291036"/>
    <n v="206150"/>
    <n v="329840"/>
    <n v="230403"/>
    <n v="368645"/>
  </r>
  <r>
    <n v="4"/>
    <s v="Region IV - Southeast"/>
    <x v="23"/>
    <s v="TN"/>
    <x v="147"/>
    <n v="1"/>
    <x v="0"/>
    <n v="69440"/>
    <n v="121520"/>
    <n v="91774"/>
    <n v="160605"/>
    <n v="110416"/>
    <n v="193229"/>
    <n v="133737"/>
    <n v="234039"/>
    <n v="157856"/>
    <n v="276247"/>
    <n v="172608"/>
    <n v="302063"/>
    <n v="185801"/>
    <n v="325152"/>
  </r>
  <r>
    <n v="4"/>
    <s v="Region IV - Southeast"/>
    <x v="23"/>
    <s v="TN"/>
    <x v="147"/>
    <n v="2"/>
    <x v="1"/>
    <n v="65592"/>
    <n v="114785"/>
    <n v="86958"/>
    <n v="152176"/>
    <n v="104962"/>
    <n v="183683"/>
    <n v="127937"/>
    <n v="223889"/>
    <n v="152588"/>
    <n v="267029"/>
    <n v="168476"/>
    <n v="294832"/>
    <n v="183475"/>
    <n v="321081"/>
  </r>
  <r>
    <n v="4"/>
    <s v="Region IV - Southeast"/>
    <x v="23"/>
    <s v="TN"/>
    <x v="147"/>
    <n v="3"/>
    <x v="2"/>
    <n v="52961"/>
    <n v="92682"/>
    <n v="73000"/>
    <n v="127751"/>
    <n v="92381"/>
    <n v="161667"/>
    <n v="120227"/>
    <n v="210398"/>
    <n v="149802"/>
    <n v="262153"/>
    <n v="168439"/>
    <n v="294769"/>
    <n v="186767"/>
    <n v="326842"/>
  </r>
  <r>
    <n v="4"/>
    <s v="Region IV - Southeast"/>
    <x v="23"/>
    <s v="TN"/>
    <x v="147"/>
    <n v="4"/>
    <x v="3"/>
    <n v="62891"/>
    <n v="100626"/>
    <n v="88048"/>
    <n v="140876"/>
    <n v="113204"/>
    <n v="181126"/>
    <n v="150939"/>
    <n v="241502"/>
    <n v="188673"/>
    <n v="301877"/>
    <n v="213830"/>
    <n v="342128"/>
    <n v="238986"/>
    <n v="382378"/>
  </r>
  <r>
    <n v="4"/>
    <s v="Region IV - Southeast"/>
    <x v="23"/>
    <s v="TN"/>
    <x v="148"/>
    <n v="1"/>
    <x v="0"/>
    <n v="74141"/>
    <n v="129746"/>
    <n v="97793"/>
    <n v="171138"/>
    <n v="117350"/>
    <n v="205362"/>
    <n v="141606"/>
    <n v="247810"/>
    <n v="167036"/>
    <n v="292313"/>
    <n v="182621"/>
    <n v="319586"/>
    <n v="196544"/>
    <n v="343952"/>
  </r>
  <r>
    <n v="4"/>
    <s v="Region IV - Southeast"/>
    <x v="23"/>
    <s v="TN"/>
    <x v="148"/>
    <n v="2"/>
    <x v="1"/>
    <n v="70292"/>
    <n v="123012"/>
    <n v="92976"/>
    <n v="162708"/>
    <n v="111895"/>
    <n v="195816"/>
    <n v="135806"/>
    <n v="237660"/>
    <n v="161768"/>
    <n v="283095"/>
    <n v="178489"/>
    <n v="312355"/>
    <n v="194218"/>
    <n v="339881"/>
  </r>
  <r>
    <n v="4"/>
    <s v="Region IV - Southeast"/>
    <x v="23"/>
    <s v="TN"/>
    <x v="148"/>
    <n v="3"/>
    <x v="2"/>
    <n v="57170"/>
    <n v="100047"/>
    <n v="78893"/>
    <n v="138062"/>
    <n v="99957"/>
    <n v="174924"/>
    <n v="130328"/>
    <n v="228074"/>
    <n v="162428"/>
    <n v="284249"/>
    <n v="182749"/>
    <n v="319811"/>
    <n v="202760"/>
    <n v="354830"/>
  </r>
  <r>
    <n v="4"/>
    <s v="Region IV - Southeast"/>
    <x v="23"/>
    <s v="TN"/>
    <x v="148"/>
    <n v="4"/>
    <x v="3"/>
    <n v="66818"/>
    <n v="106909"/>
    <n v="93545"/>
    <n v="149672"/>
    <n v="120272"/>
    <n v="192436"/>
    <n v="160363"/>
    <n v="256581"/>
    <n v="200454"/>
    <n v="320726"/>
    <n v="227181"/>
    <n v="363490"/>
    <n v="253908"/>
    <n v="406253"/>
  </r>
  <r>
    <n v="4"/>
    <s v="Region IV - Southeast"/>
    <x v="23"/>
    <s v="TN"/>
    <x v="149"/>
    <n v="1"/>
    <x v="0"/>
    <n v="74775"/>
    <n v="130857"/>
    <n v="98544"/>
    <n v="172452"/>
    <n v="118114"/>
    <n v="206699"/>
    <n v="142292"/>
    <n v="249011"/>
    <n v="167797"/>
    <n v="293645"/>
    <n v="183441"/>
    <n v="321023"/>
    <n v="197412"/>
    <n v="345470"/>
  </r>
  <r>
    <n v="4"/>
    <s v="Region IV - Southeast"/>
    <x v="23"/>
    <s v="TN"/>
    <x v="149"/>
    <n v="2"/>
    <x v="1"/>
    <n v="71010"/>
    <n v="124267"/>
    <n v="93831"/>
    <n v="164204"/>
    <n v="112776"/>
    <n v="197358"/>
    <n v="136617"/>
    <n v="239080"/>
    <n v="162643"/>
    <n v="284625"/>
    <n v="179398"/>
    <n v="313947"/>
    <n v="195135"/>
    <n v="341487"/>
  </r>
  <r>
    <n v="4"/>
    <s v="Region IV - Southeast"/>
    <x v="23"/>
    <s v="TN"/>
    <x v="149"/>
    <n v="3"/>
    <x v="2"/>
    <n v="57936"/>
    <n v="101388"/>
    <n v="79990"/>
    <n v="139982"/>
    <n v="101400"/>
    <n v="177449"/>
    <n v="132315"/>
    <n v="231552"/>
    <n v="164922"/>
    <n v="288614"/>
    <n v="185605"/>
    <n v="324808"/>
    <n v="205983"/>
    <n v="360471"/>
  </r>
  <r>
    <n v="4"/>
    <s v="Region IV - Southeast"/>
    <x v="23"/>
    <s v="TN"/>
    <x v="149"/>
    <n v="4"/>
    <x v="3"/>
    <n v="67243"/>
    <n v="107589"/>
    <n v="94140"/>
    <n v="150625"/>
    <n v="121038"/>
    <n v="193660"/>
    <n v="161384"/>
    <n v="258214"/>
    <n v="201729"/>
    <n v="322767"/>
    <n v="228627"/>
    <n v="365803"/>
    <n v="255524"/>
    <n v="408838"/>
  </r>
  <r>
    <n v="4"/>
    <s v="Region IV - Southeast"/>
    <x v="23"/>
    <s v="TN"/>
    <x v="150"/>
    <n v="1"/>
    <x v="0"/>
    <n v="75633"/>
    <n v="132358"/>
    <n v="99673"/>
    <n v="174428"/>
    <n v="119465"/>
    <n v="209063"/>
    <n v="143916"/>
    <n v="251854"/>
    <n v="169711"/>
    <n v="296995"/>
    <n v="185534"/>
    <n v="324685"/>
    <n v="199664"/>
    <n v="349411"/>
  </r>
  <r>
    <n v="4"/>
    <s v="Region IV - Southeast"/>
    <x v="23"/>
    <s v="TN"/>
    <x v="150"/>
    <n v="2"/>
    <x v="1"/>
    <n v="71826"/>
    <n v="125696"/>
    <n v="94908"/>
    <n v="166089"/>
    <n v="114069"/>
    <n v="199620"/>
    <n v="138179"/>
    <n v="241813"/>
    <n v="164501"/>
    <n v="287876"/>
    <n v="181447"/>
    <n v="317532"/>
    <n v="197362"/>
    <n v="345384"/>
  </r>
  <r>
    <n v="4"/>
    <s v="Region IV - Southeast"/>
    <x v="23"/>
    <s v="TN"/>
    <x v="150"/>
    <n v="3"/>
    <x v="2"/>
    <n v="58605"/>
    <n v="102559"/>
    <n v="80914"/>
    <n v="141600"/>
    <n v="102572"/>
    <n v="179501"/>
    <n v="133847"/>
    <n v="234232"/>
    <n v="166832"/>
    <n v="291955"/>
    <n v="187754"/>
    <n v="328570"/>
    <n v="208370"/>
    <n v="364647"/>
  </r>
  <r>
    <n v="4"/>
    <s v="Region IV - Southeast"/>
    <x v="23"/>
    <s v="TN"/>
    <x v="150"/>
    <n v="4"/>
    <x v="3"/>
    <n v="68012"/>
    <n v="108820"/>
    <n v="95217"/>
    <n v="152348"/>
    <n v="122422"/>
    <n v="195875"/>
    <n v="163229"/>
    <n v="261167"/>
    <n v="204037"/>
    <n v="326459"/>
    <n v="231242"/>
    <n v="369987"/>
    <n v="258447"/>
    <n v="413515"/>
  </r>
  <r>
    <n v="4"/>
    <s v="Region IV - Southeast"/>
    <x v="23"/>
    <s v="TN"/>
    <x v="151"/>
    <n v="1"/>
    <x v="0"/>
    <n v="74141"/>
    <n v="129746"/>
    <n v="97793"/>
    <n v="171138"/>
    <n v="117350"/>
    <n v="205362"/>
    <n v="141606"/>
    <n v="247810"/>
    <n v="167036"/>
    <n v="292313"/>
    <n v="182621"/>
    <n v="319586"/>
    <n v="196544"/>
    <n v="343952"/>
  </r>
  <r>
    <n v="4"/>
    <s v="Region IV - Southeast"/>
    <x v="23"/>
    <s v="TN"/>
    <x v="151"/>
    <n v="2"/>
    <x v="1"/>
    <n v="70292"/>
    <n v="123012"/>
    <n v="92976"/>
    <n v="162708"/>
    <n v="111895"/>
    <n v="195816"/>
    <n v="135806"/>
    <n v="237660"/>
    <n v="161768"/>
    <n v="283095"/>
    <n v="178489"/>
    <n v="312355"/>
    <n v="194218"/>
    <n v="339881"/>
  </r>
  <r>
    <n v="4"/>
    <s v="Region IV - Southeast"/>
    <x v="23"/>
    <s v="TN"/>
    <x v="151"/>
    <n v="3"/>
    <x v="2"/>
    <n v="57170"/>
    <n v="100047"/>
    <n v="78893"/>
    <n v="138062"/>
    <n v="99957"/>
    <n v="174924"/>
    <n v="130328"/>
    <n v="228074"/>
    <n v="162428"/>
    <n v="284249"/>
    <n v="182749"/>
    <n v="319811"/>
    <n v="202760"/>
    <n v="354830"/>
  </r>
  <r>
    <n v="4"/>
    <s v="Region IV - Southeast"/>
    <x v="23"/>
    <s v="TN"/>
    <x v="151"/>
    <n v="4"/>
    <x v="3"/>
    <n v="66818"/>
    <n v="106909"/>
    <n v="93545"/>
    <n v="149672"/>
    <n v="120272"/>
    <n v="192436"/>
    <n v="160363"/>
    <n v="256581"/>
    <n v="200454"/>
    <n v="320726"/>
    <n v="227181"/>
    <n v="363490"/>
    <n v="253908"/>
    <n v="406253"/>
  </r>
  <r>
    <n v="5"/>
    <s v="Region V - Midwest"/>
    <x v="24"/>
    <s v="IL"/>
    <x v="152"/>
    <n v="1"/>
    <x v="0"/>
    <n v="91432"/>
    <n v="160006"/>
    <n v="120522"/>
    <n v="210913"/>
    <n v="144498"/>
    <n v="252871"/>
    <n v="174150"/>
    <n v="304763"/>
    <n v="205380"/>
    <n v="359416"/>
    <n v="224532"/>
    <n v="392932"/>
    <n v="241637"/>
    <n v="422864"/>
  </r>
  <r>
    <n v="5"/>
    <s v="Region V - Midwest"/>
    <x v="24"/>
    <s v="IL"/>
    <x v="152"/>
    <n v="2"/>
    <x v="1"/>
    <n v="86792"/>
    <n v="151886"/>
    <n v="114714"/>
    <n v="200749"/>
    <n v="137921"/>
    <n v="241362"/>
    <n v="167157"/>
    <n v="292525"/>
    <n v="199029"/>
    <n v="348301"/>
    <n v="219550"/>
    <n v="384213"/>
    <n v="238832"/>
    <n v="417956"/>
  </r>
  <r>
    <n v="5"/>
    <s v="Region V - Midwest"/>
    <x v="24"/>
    <s v="IL"/>
    <x v="152"/>
    <n v="3"/>
    <x v="2"/>
    <n v="70756"/>
    <n v="123823"/>
    <n v="97678"/>
    <n v="170936"/>
    <n v="123806"/>
    <n v="216660"/>
    <n v="161520"/>
    <n v="282660"/>
    <n v="201319"/>
    <n v="352308"/>
    <n v="226551"/>
    <n v="396464"/>
    <n v="251408"/>
    <n v="439964"/>
  </r>
  <r>
    <n v="5"/>
    <s v="Region V - Midwest"/>
    <x v="24"/>
    <s v="IL"/>
    <x v="152"/>
    <n v="4"/>
    <x v="3"/>
    <n v="82267"/>
    <n v="131627"/>
    <n v="115174"/>
    <n v="184278"/>
    <n v="148081"/>
    <n v="236929"/>
    <n v="197441"/>
    <n v="315905"/>
    <n v="246801"/>
    <n v="394882"/>
    <n v="279708"/>
    <n v="447533"/>
    <n v="312615"/>
    <n v="500183"/>
  </r>
  <r>
    <n v="5"/>
    <s v="Region V - Midwest"/>
    <x v="24"/>
    <s v="IL"/>
    <x v="153"/>
    <n v="1"/>
    <x v="0"/>
    <n v="106710"/>
    <n v="186742"/>
    <n v="140550"/>
    <n v="245962"/>
    <n v="168334"/>
    <n v="294585"/>
    <n v="202576"/>
    <n v="354508"/>
    <n v="238841"/>
    <n v="417972"/>
    <n v="261099"/>
    <n v="456923"/>
    <n v="280968"/>
    <n v="491695"/>
  </r>
  <r>
    <n v="5"/>
    <s v="Region V - Midwest"/>
    <x v="24"/>
    <s v="IL"/>
    <x v="153"/>
    <n v="2"/>
    <x v="1"/>
    <n v="101443"/>
    <n v="177524"/>
    <n v="133957"/>
    <n v="234425"/>
    <n v="160869"/>
    <n v="281520"/>
    <n v="194638"/>
    <n v="340616"/>
    <n v="231632"/>
    <n v="405355"/>
    <n v="255444"/>
    <n v="447026"/>
    <n v="277785"/>
    <n v="486123"/>
  </r>
  <r>
    <n v="5"/>
    <s v="Region V - Midwest"/>
    <x v="24"/>
    <s v="IL"/>
    <x v="153"/>
    <n v="3"/>
    <x v="2"/>
    <n v="82934"/>
    <n v="145135"/>
    <n v="114540"/>
    <n v="200446"/>
    <n v="145245"/>
    <n v="254179"/>
    <n v="189626"/>
    <n v="331846"/>
    <n v="236373"/>
    <n v="413652"/>
    <n v="266061"/>
    <n v="465606"/>
    <n v="295324"/>
    <n v="516817"/>
  </r>
  <r>
    <n v="5"/>
    <s v="Region V - Midwest"/>
    <x v="24"/>
    <s v="IL"/>
    <x v="153"/>
    <n v="4"/>
    <x v="3"/>
    <n v="95825"/>
    <n v="153320"/>
    <n v="134155"/>
    <n v="214648"/>
    <n v="172485"/>
    <n v="275977"/>
    <n v="229980"/>
    <n v="367969"/>
    <n v="287476"/>
    <n v="459961"/>
    <n v="325806"/>
    <n v="521289"/>
    <n v="364136"/>
    <n v="582617"/>
  </r>
  <r>
    <n v="5"/>
    <s v="Region V - Midwest"/>
    <x v="24"/>
    <s v="IL"/>
    <x v="154"/>
    <n v="1"/>
    <x v="0"/>
    <n v="91040"/>
    <n v="159320"/>
    <n v="119989"/>
    <n v="209980"/>
    <n v="143833"/>
    <n v="251708"/>
    <n v="173304"/>
    <n v="303283"/>
    <n v="204374"/>
    <n v="357654"/>
    <n v="223430"/>
    <n v="391002"/>
    <n v="240447"/>
    <n v="420782"/>
  </r>
  <r>
    <n v="5"/>
    <s v="Region V - Midwest"/>
    <x v="24"/>
    <s v="IL"/>
    <x v="154"/>
    <n v="2"/>
    <x v="1"/>
    <n v="86442"/>
    <n v="151273"/>
    <n v="114233"/>
    <n v="199908"/>
    <n v="137315"/>
    <n v="240302"/>
    <n v="166374"/>
    <n v="291155"/>
    <n v="198080"/>
    <n v="346639"/>
    <n v="218492"/>
    <n v="382362"/>
    <n v="237668"/>
    <n v="415918"/>
  </r>
  <r>
    <n v="5"/>
    <s v="Region V - Midwest"/>
    <x v="24"/>
    <s v="IL"/>
    <x v="154"/>
    <n v="3"/>
    <x v="2"/>
    <n v="70505"/>
    <n v="123385"/>
    <n v="97339"/>
    <n v="170344"/>
    <n v="123386"/>
    <n v="215926"/>
    <n v="160993"/>
    <n v="281738"/>
    <n v="200665"/>
    <n v="351164"/>
    <n v="225825"/>
    <n v="395193"/>
    <n v="250613"/>
    <n v="438572"/>
  </r>
  <r>
    <n v="5"/>
    <s v="Region V - Midwest"/>
    <x v="24"/>
    <s v="IL"/>
    <x v="154"/>
    <n v="4"/>
    <x v="3"/>
    <n v="81887"/>
    <n v="131019"/>
    <n v="114641"/>
    <n v="183426"/>
    <n v="147396"/>
    <n v="235834"/>
    <n v="196528"/>
    <n v="314445"/>
    <n v="245660"/>
    <n v="393056"/>
    <n v="278415"/>
    <n v="445464"/>
    <n v="311170"/>
    <n v="497871"/>
  </r>
  <r>
    <n v="5"/>
    <s v="Region V - Midwest"/>
    <x v="24"/>
    <s v="IL"/>
    <x v="155"/>
    <n v="1"/>
    <x v="0"/>
    <n v="90570"/>
    <n v="158498"/>
    <n v="119200"/>
    <n v="208600"/>
    <n v="142618"/>
    <n v="249582"/>
    <n v="171377"/>
    <n v="299910"/>
    <n v="202006"/>
    <n v="353510"/>
    <n v="220819"/>
    <n v="386433"/>
    <n v="237606"/>
    <n v="415810"/>
  </r>
  <r>
    <n v="5"/>
    <s v="Region V - Midwest"/>
    <x v="24"/>
    <s v="IL"/>
    <x v="155"/>
    <n v="2"/>
    <x v="1"/>
    <n v="86223"/>
    <n v="150889"/>
    <n v="113759"/>
    <n v="199078"/>
    <n v="136456"/>
    <n v="238798"/>
    <n v="164825"/>
    <n v="288444"/>
    <n v="196055"/>
    <n v="343096"/>
    <n v="216151"/>
    <n v="378264"/>
    <n v="234978"/>
    <n v="411211"/>
  </r>
  <r>
    <n v="5"/>
    <s v="Region V - Midwest"/>
    <x v="24"/>
    <s v="IL"/>
    <x v="155"/>
    <n v="3"/>
    <x v="2"/>
    <n v="70685"/>
    <n v="123698"/>
    <n v="97665"/>
    <n v="170914"/>
    <n v="123901"/>
    <n v="216827"/>
    <n v="161872"/>
    <n v="283276"/>
    <n v="201795"/>
    <n v="353142"/>
    <n v="227192"/>
    <n v="397586"/>
    <n v="252238"/>
    <n v="441417"/>
  </r>
  <r>
    <n v="5"/>
    <s v="Region V - Midwest"/>
    <x v="24"/>
    <s v="IL"/>
    <x v="155"/>
    <n v="4"/>
    <x v="3"/>
    <n v="81176"/>
    <n v="129881"/>
    <n v="113646"/>
    <n v="181833"/>
    <n v="146116"/>
    <n v="233786"/>
    <n v="194822"/>
    <n v="311715"/>
    <n v="243527"/>
    <n v="389643"/>
    <n v="275997"/>
    <n v="441596"/>
    <n v="308468"/>
    <n v="493548"/>
  </r>
  <r>
    <n v="5"/>
    <s v="Region V - Midwest"/>
    <x v="24"/>
    <s v="IL"/>
    <x v="156"/>
    <n v="1"/>
    <x v="0"/>
    <n v="91510"/>
    <n v="160143"/>
    <n v="120591"/>
    <n v="211034"/>
    <n v="144526"/>
    <n v="252921"/>
    <n v="174091"/>
    <n v="304660"/>
    <n v="205292"/>
    <n v="359260"/>
    <n v="224431"/>
    <n v="392754"/>
    <n v="241521"/>
    <n v="422662"/>
  </r>
  <r>
    <n v="5"/>
    <s v="Region V - Midwest"/>
    <x v="24"/>
    <s v="IL"/>
    <x v="156"/>
    <n v="2"/>
    <x v="1"/>
    <n v="86912"/>
    <n v="152096"/>
    <n v="114835"/>
    <n v="200962"/>
    <n v="138009"/>
    <n v="241515"/>
    <n v="167161"/>
    <n v="292532"/>
    <n v="198998"/>
    <n v="348246"/>
    <n v="219494"/>
    <n v="384114"/>
    <n v="238742"/>
    <n v="417798"/>
  </r>
  <r>
    <n v="5"/>
    <s v="Region V - Midwest"/>
    <x v="24"/>
    <s v="IL"/>
    <x v="156"/>
    <n v="3"/>
    <x v="2"/>
    <n v="70926"/>
    <n v="124121"/>
    <n v="97929"/>
    <n v="171375"/>
    <n v="124144"/>
    <n v="217252"/>
    <n v="162003"/>
    <n v="283506"/>
    <n v="201928"/>
    <n v="353374"/>
    <n v="227256"/>
    <n v="397697"/>
    <n v="252212"/>
    <n v="441371"/>
  </r>
  <r>
    <n v="5"/>
    <s v="Region V - Midwest"/>
    <x v="24"/>
    <s v="IL"/>
    <x v="156"/>
    <n v="4"/>
    <x v="3"/>
    <n v="82279"/>
    <n v="131647"/>
    <n v="115191"/>
    <n v="184306"/>
    <n v="148103"/>
    <n v="236965"/>
    <n v="197471"/>
    <n v="315953"/>
    <n v="246838"/>
    <n v="394941"/>
    <n v="279750"/>
    <n v="447600"/>
    <n v="312662"/>
    <n v="500259"/>
  </r>
  <r>
    <n v="5"/>
    <s v="Region V - Midwest"/>
    <x v="25"/>
    <s v="IN"/>
    <x v="157"/>
    <n v="1"/>
    <x v="0"/>
    <n v="82579"/>
    <n v="144512"/>
    <n v="108781"/>
    <n v="190367"/>
    <n v="130310"/>
    <n v="228043"/>
    <n v="156859"/>
    <n v="274504"/>
    <n v="184949"/>
    <n v="323661"/>
    <n v="202187"/>
    <n v="353827"/>
    <n v="217576"/>
    <n v="380758"/>
  </r>
  <r>
    <n v="5"/>
    <s v="Region V - Midwest"/>
    <x v="25"/>
    <s v="IN"/>
    <x v="157"/>
    <n v="2"/>
    <x v="1"/>
    <n v="78482"/>
    <n v="137343"/>
    <n v="103654"/>
    <n v="181394"/>
    <n v="124504"/>
    <n v="217882"/>
    <n v="150685"/>
    <n v="263699"/>
    <n v="179342"/>
    <n v="313848"/>
    <n v="197788"/>
    <n v="346129"/>
    <n v="215100"/>
    <n v="376424"/>
  </r>
  <r>
    <n v="5"/>
    <s v="Region V - Midwest"/>
    <x v="25"/>
    <s v="IN"/>
    <x v="157"/>
    <n v="3"/>
    <x v="2"/>
    <n v="64130"/>
    <n v="112228"/>
    <n v="88563"/>
    <n v="154985"/>
    <n v="112295"/>
    <n v="196517"/>
    <n v="146589"/>
    <n v="256531"/>
    <n v="182723"/>
    <n v="319765"/>
    <n v="205664"/>
    <n v="359912"/>
    <n v="228275"/>
    <n v="399481"/>
  </r>
  <r>
    <n v="5"/>
    <s v="Region V - Midwest"/>
    <x v="25"/>
    <s v="IN"/>
    <x v="157"/>
    <n v="4"/>
    <x v="3"/>
    <n v="74182"/>
    <n v="118691"/>
    <n v="103854"/>
    <n v="166167"/>
    <n v="133527"/>
    <n v="213643"/>
    <n v="178036"/>
    <n v="284858"/>
    <n v="222545"/>
    <n v="356072"/>
    <n v="252218"/>
    <n v="403548"/>
    <n v="281890"/>
    <n v="451024"/>
  </r>
  <r>
    <n v="5"/>
    <s v="Region V - Midwest"/>
    <x v="25"/>
    <s v="IN"/>
    <x v="158"/>
    <n v="1"/>
    <x v="0"/>
    <n v="81560"/>
    <n v="142730"/>
    <n v="107508"/>
    <n v="188140"/>
    <n v="128895"/>
    <n v="225567"/>
    <n v="155344"/>
    <n v="271853"/>
    <n v="183202"/>
    <n v="320603"/>
    <n v="200286"/>
    <n v="350500"/>
    <n v="215543"/>
    <n v="377200"/>
  </r>
  <r>
    <n v="5"/>
    <s v="Region V - Midwest"/>
    <x v="25"/>
    <s v="IN"/>
    <x v="158"/>
    <n v="2"/>
    <x v="1"/>
    <n v="77422"/>
    <n v="135488"/>
    <n v="102329"/>
    <n v="179075"/>
    <n v="123029"/>
    <n v="215301"/>
    <n v="149107"/>
    <n v="260938"/>
    <n v="177537"/>
    <n v="310690"/>
    <n v="195842"/>
    <n v="342724"/>
    <n v="213041"/>
    <n v="372822"/>
  </r>
  <r>
    <n v="5"/>
    <s v="Region V - Midwest"/>
    <x v="25"/>
    <s v="IN"/>
    <x v="158"/>
    <n v="3"/>
    <x v="2"/>
    <n v="63118"/>
    <n v="110457"/>
    <n v="87134"/>
    <n v="152484"/>
    <n v="110442"/>
    <n v="193273"/>
    <n v="144086"/>
    <n v="252150"/>
    <n v="179589"/>
    <n v="314280"/>
    <n v="202097"/>
    <n v="353670"/>
    <n v="224272"/>
    <n v="392476"/>
  </r>
  <r>
    <n v="5"/>
    <s v="Region V - Midwest"/>
    <x v="25"/>
    <s v="IN"/>
    <x v="158"/>
    <n v="4"/>
    <x v="3"/>
    <n v="73384"/>
    <n v="117414"/>
    <n v="102737"/>
    <n v="164380"/>
    <n v="132091"/>
    <n v="211346"/>
    <n v="176121"/>
    <n v="281794"/>
    <n v="220152"/>
    <n v="352243"/>
    <n v="249505"/>
    <n v="399208"/>
    <n v="278859"/>
    <n v="446174"/>
  </r>
  <r>
    <n v="5"/>
    <s v="Region V - Midwest"/>
    <x v="25"/>
    <s v="IN"/>
    <x v="159"/>
    <n v="1"/>
    <x v="0"/>
    <n v="79836"/>
    <n v="139714"/>
    <n v="105239"/>
    <n v="184169"/>
    <n v="126179"/>
    <n v="220814"/>
    <n v="152079"/>
    <n v="266138"/>
    <n v="179352"/>
    <n v="313867"/>
    <n v="196078"/>
    <n v="343136"/>
    <n v="211015"/>
    <n v="369276"/>
  </r>
  <r>
    <n v="5"/>
    <s v="Region V - Midwest"/>
    <x v="25"/>
    <s v="IN"/>
    <x v="159"/>
    <n v="2"/>
    <x v="1"/>
    <n v="75782"/>
    <n v="132618"/>
    <n v="100164"/>
    <n v="175287"/>
    <n v="120432"/>
    <n v="210756"/>
    <n v="145968"/>
    <n v="255444"/>
    <n v="173802"/>
    <n v="304154"/>
    <n v="191724"/>
    <n v="335517"/>
    <n v="208564"/>
    <n v="364987"/>
  </r>
  <r>
    <n v="5"/>
    <s v="Region V - Midwest"/>
    <x v="25"/>
    <s v="IN"/>
    <x v="159"/>
    <n v="3"/>
    <x v="2"/>
    <n v="61775"/>
    <n v="108106"/>
    <n v="85278"/>
    <n v="149237"/>
    <n v="108088"/>
    <n v="189154"/>
    <n v="141012"/>
    <n v="246771"/>
    <n v="175757"/>
    <n v="307574"/>
    <n v="197783"/>
    <n v="346121"/>
    <n v="219483"/>
    <n v="384095"/>
  </r>
  <r>
    <n v="5"/>
    <s v="Region V - Midwest"/>
    <x v="25"/>
    <s v="IN"/>
    <x v="159"/>
    <n v="4"/>
    <x v="3"/>
    <n v="71838"/>
    <n v="114941"/>
    <n v="100573"/>
    <n v="160917"/>
    <n v="129308"/>
    <n v="206893"/>
    <n v="172411"/>
    <n v="275858"/>
    <n v="215514"/>
    <n v="344822"/>
    <n v="244249"/>
    <n v="390798"/>
    <n v="272984"/>
    <n v="436775"/>
  </r>
  <r>
    <n v="5"/>
    <s v="Region V - Midwest"/>
    <x v="25"/>
    <s v="IN"/>
    <x v="160"/>
    <n v="1"/>
    <x v="0"/>
    <n v="97621"/>
    <n v="170837"/>
    <n v="128789"/>
    <n v="225380"/>
    <n v="154583"/>
    <n v="270520"/>
    <n v="186602"/>
    <n v="326553"/>
    <n v="220126"/>
    <n v="385220"/>
    <n v="240667"/>
    <n v="421168"/>
    <n v="259021"/>
    <n v="453287"/>
  </r>
  <r>
    <n v="5"/>
    <s v="Region V - Midwest"/>
    <x v="25"/>
    <s v="IN"/>
    <x v="160"/>
    <n v="2"/>
    <x v="1"/>
    <n v="92521"/>
    <n v="161913"/>
    <n v="122406"/>
    <n v="214210"/>
    <n v="147354"/>
    <n v="257869"/>
    <n v="178916"/>
    <n v="313102"/>
    <n v="213145"/>
    <n v="373004"/>
    <n v="235191"/>
    <n v="411585"/>
    <n v="255938"/>
    <n v="447892"/>
  </r>
  <r>
    <n v="5"/>
    <s v="Region V - Midwest"/>
    <x v="25"/>
    <s v="IN"/>
    <x v="160"/>
    <n v="3"/>
    <x v="2"/>
    <n v="75197"/>
    <n v="131595"/>
    <n v="103759"/>
    <n v="181577"/>
    <n v="131447"/>
    <n v="230033"/>
    <n v="171357"/>
    <n v="299875"/>
    <n v="213557"/>
    <n v="373725"/>
    <n v="240261"/>
    <n v="420457"/>
    <n v="266553"/>
    <n v="466469"/>
  </r>
  <r>
    <n v="5"/>
    <s v="Region V - Midwest"/>
    <x v="25"/>
    <s v="IN"/>
    <x v="160"/>
    <n v="4"/>
    <x v="3"/>
    <n v="88021"/>
    <n v="140834"/>
    <n v="123229"/>
    <n v="197167"/>
    <n v="158438"/>
    <n v="253501"/>
    <n v="211250"/>
    <n v="338001"/>
    <n v="264063"/>
    <n v="422501"/>
    <n v="299271"/>
    <n v="478834"/>
    <n v="334480"/>
    <n v="535168"/>
  </r>
  <r>
    <n v="5"/>
    <s v="Region V - Midwest"/>
    <x v="25"/>
    <s v="IN"/>
    <x v="161"/>
    <n v="1"/>
    <x v="0"/>
    <n v="97621"/>
    <n v="170837"/>
    <n v="128789"/>
    <n v="225380"/>
    <n v="154583"/>
    <n v="270520"/>
    <n v="186602"/>
    <n v="326553"/>
    <n v="220126"/>
    <n v="385220"/>
    <n v="240667"/>
    <n v="421168"/>
    <n v="259021"/>
    <n v="453287"/>
  </r>
  <r>
    <n v="5"/>
    <s v="Region V - Midwest"/>
    <x v="25"/>
    <s v="IN"/>
    <x v="161"/>
    <n v="2"/>
    <x v="1"/>
    <n v="92521"/>
    <n v="161913"/>
    <n v="122406"/>
    <n v="214210"/>
    <n v="147354"/>
    <n v="257869"/>
    <n v="178916"/>
    <n v="313102"/>
    <n v="213145"/>
    <n v="373004"/>
    <n v="235191"/>
    <n v="411585"/>
    <n v="255938"/>
    <n v="447892"/>
  </r>
  <r>
    <n v="5"/>
    <s v="Region V - Midwest"/>
    <x v="25"/>
    <s v="IN"/>
    <x v="161"/>
    <n v="3"/>
    <x v="2"/>
    <n v="75197"/>
    <n v="131595"/>
    <n v="103759"/>
    <n v="181577"/>
    <n v="131447"/>
    <n v="230033"/>
    <n v="171357"/>
    <n v="299875"/>
    <n v="213557"/>
    <n v="373725"/>
    <n v="240261"/>
    <n v="420457"/>
    <n v="266553"/>
    <n v="466469"/>
  </r>
  <r>
    <n v="5"/>
    <s v="Region V - Midwest"/>
    <x v="25"/>
    <s v="IN"/>
    <x v="161"/>
    <n v="4"/>
    <x v="3"/>
    <n v="88021"/>
    <n v="140834"/>
    <n v="123229"/>
    <n v="197167"/>
    <n v="158438"/>
    <n v="253501"/>
    <n v="211250"/>
    <n v="338001"/>
    <n v="264063"/>
    <n v="422501"/>
    <n v="299271"/>
    <n v="478834"/>
    <n v="334480"/>
    <n v="535168"/>
  </r>
  <r>
    <n v="5"/>
    <s v="Region V - Midwest"/>
    <x v="25"/>
    <s v="IN"/>
    <x v="162"/>
    <n v="1"/>
    <x v="0"/>
    <n v="82892"/>
    <n v="145061"/>
    <n v="109245"/>
    <n v="191179"/>
    <n v="130946"/>
    <n v="229156"/>
    <n v="157764"/>
    <n v="276087"/>
    <n v="186045"/>
    <n v="325578"/>
    <n v="203391"/>
    <n v="355934"/>
    <n v="218881"/>
    <n v="383042"/>
  </r>
  <r>
    <n v="5"/>
    <s v="Region V - Midwest"/>
    <x v="25"/>
    <s v="IN"/>
    <x v="162"/>
    <n v="2"/>
    <x v="1"/>
    <n v="78712"/>
    <n v="137745"/>
    <n v="104013"/>
    <n v="182022"/>
    <n v="125021"/>
    <n v="218787"/>
    <n v="151464"/>
    <n v="265062"/>
    <n v="180323"/>
    <n v="315565"/>
    <n v="198903"/>
    <n v="348080"/>
    <n v="216354"/>
    <n v="378620"/>
  </r>
  <r>
    <n v="5"/>
    <s v="Region V - Midwest"/>
    <x v="25"/>
    <s v="IN"/>
    <x v="162"/>
    <n v="3"/>
    <x v="2"/>
    <n v="64211"/>
    <n v="112369"/>
    <n v="88651"/>
    <n v="155139"/>
    <n v="112376"/>
    <n v="196658"/>
    <n v="146633"/>
    <n v="256608"/>
    <n v="182767"/>
    <n v="319843"/>
    <n v="205685"/>
    <n v="359949"/>
    <n v="228266"/>
    <n v="399465"/>
  </r>
  <r>
    <n v="5"/>
    <s v="Region V - Midwest"/>
    <x v="25"/>
    <s v="IN"/>
    <x v="162"/>
    <n v="4"/>
    <x v="3"/>
    <n v="74550"/>
    <n v="119279"/>
    <n v="104369"/>
    <n v="166991"/>
    <n v="134189"/>
    <n v="214703"/>
    <n v="178919"/>
    <n v="286270"/>
    <n v="223649"/>
    <n v="357838"/>
    <n v="253469"/>
    <n v="405550"/>
    <n v="283288"/>
    <n v="453261"/>
  </r>
  <r>
    <n v="5"/>
    <s v="Region V - Midwest"/>
    <x v="25"/>
    <s v="IN"/>
    <x v="163"/>
    <n v="1"/>
    <x v="0"/>
    <n v="82108"/>
    <n v="143690"/>
    <n v="108179"/>
    <n v="189314"/>
    <n v="129617"/>
    <n v="226830"/>
    <n v="156073"/>
    <n v="273127"/>
    <n v="184031"/>
    <n v="322055"/>
    <n v="201186"/>
    <n v="352075"/>
    <n v="216502"/>
    <n v="378878"/>
  </r>
  <r>
    <n v="5"/>
    <s v="Region V - Midwest"/>
    <x v="25"/>
    <s v="IN"/>
    <x v="163"/>
    <n v="2"/>
    <x v="1"/>
    <n v="78012"/>
    <n v="136521"/>
    <n v="103052"/>
    <n v="180341"/>
    <n v="123810"/>
    <n v="216668"/>
    <n v="149898"/>
    <n v="262322"/>
    <n v="178424"/>
    <n v="312242"/>
    <n v="196787"/>
    <n v="344377"/>
    <n v="214025"/>
    <n v="374545"/>
  </r>
  <r>
    <n v="5"/>
    <s v="Region V - Midwest"/>
    <x v="25"/>
    <s v="IN"/>
    <x v="163"/>
    <n v="3"/>
    <x v="2"/>
    <n v="63709"/>
    <n v="111491"/>
    <n v="87974"/>
    <n v="153954"/>
    <n v="111538"/>
    <n v="195191"/>
    <n v="145579"/>
    <n v="254764"/>
    <n v="181460"/>
    <n v="317556"/>
    <n v="204233"/>
    <n v="357408"/>
    <n v="226675"/>
    <n v="396682"/>
  </r>
  <r>
    <n v="5"/>
    <s v="Region V - Midwest"/>
    <x v="25"/>
    <s v="IN"/>
    <x v="163"/>
    <n v="4"/>
    <x v="3"/>
    <n v="73789"/>
    <n v="118062"/>
    <n v="103305"/>
    <n v="165287"/>
    <n v="132820"/>
    <n v="212512"/>
    <n v="177094"/>
    <n v="283350"/>
    <n v="221367"/>
    <n v="354187"/>
    <n v="250882"/>
    <n v="401412"/>
    <n v="280398"/>
    <n v="448637"/>
  </r>
  <r>
    <n v="5"/>
    <s v="Region V - Midwest"/>
    <x v="25"/>
    <s v="IN"/>
    <x v="164"/>
    <n v="1"/>
    <x v="0"/>
    <n v="81560"/>
    <n v="142730"/>
    <n v="107508"/>
    <n v="188140"/>
    <n v="128895"/>
    <n v="225567"/>
    <n v="155344"/>
    <n v="271853"/>
    <n v="183202"/>
    <n v="320603"/>
    <n v="200286"/>
    <n v="350500"/>
    <n v="215543"/>
    <n v="377200"/>
  </r>
  <r>
    <n v="5"/>
    <s v="Region V - Midwest"/>
    <x v="25"/>
    <s v="IN"/>
    <x v="164"/>
    <n v="2"/>
    <x v="1"/>
    <n v="77422"/>
    <n v="135488"/>
    <n v="102329"/>
    <n v="179075"/>
    <n v="123029"/>
    <n v="215301"/>
    <n v="149107"/>
    <n v="260938"/>
    <n v="177537"/>
    <n v="310690"/>
    <n v="195842"/>
    <n v="342724"/>
    <n v="213041"/>
    <n v="372822"/>
  </r>
  <r>
    <n v="5"/>
    <s v="Region V - Midwest"/>
    <x v="25"/>
    <s v="IN"/>
    <x v="164"/>
    <n v="3"/>
    <x v="2"/>
    <n v="63118"/>
    <n v="110457"/>
    <n v="87134"/>
    <n v="152484"/>
    <n v="110442"/>
    <n v="193273"/>
    <n v="144086"/>
    <n v="252150"/>
    <n v="179589"/>
    <n v="314280"/>
    <n v="202097"/>
    <n v="353670"/>
    <n v="224272"/>
    <n v="392476"/>
  </r>
  <r>
    <n v="5"/>
    <s v="Region V - Midwest"/>
    <x v="25"/>
    <s v="IN"/>
    <x v="164"/>
    <n v="4"/>
    <x v="3"/>
    <n v="73384"/>
    <n v="117414"/>
    <n v="102737"/>
    <n v="164380"/>
    <n v="132091"/>
    <n v="211346"/>
    <n v="176121"/>
    <n v="281794"/>
    <n v="220152"/>
    <n v="352243"/>
    <n v="249505"/>
    <n v="399208"/>
    <n v="278859"/>
    <n v="446174"/>
  </r>
  <r>
    <n v="5"/>
    <s v="Region V - Midwest"/>
    <x v="25"/>
    <s v="IN"/>
    <x v="165"/>
    <n v="1"/>
    <x v="0"/>
    <n v="81168"/>
    <n v="142045"/>
    <n v="106976"/>
    <n v="187207"/>
    <n v="128230"/>
    <n v="224403"/>
    <n v="154499"/>
    <n v="270373"/>
    <n v="182195"/>
    <n v="318842"/>
    <n v="199183"/>
    <n v="348570"/>
    <n v="214353"/>
    <n v="375118"/>
  </r>
  <r>
    <n v="5"/>
    <s v="Region V - Midwest"/>
    <x v="25"/>
    <s v="IN"/>
    <x v="165"/>
    <n v="2"/>
    <x v="1"/>
    <n v="77072"/>
    <n v="134875"/>
    <n v="101848"/>
    <n v="178234"/>
    <n v="122424"/>
    <n v="214242"/>
    <n v="148325"/>
    <n v="259568"/>
    <n v="176588"/>
    <n v="309029"/>
    <n v="194784"/>
    <n v="340873"/>
    <n v="211877"/>
    <n v="370785"/>
  </r>
  <r>
    <n v="5"/>
    <s v="Region V - Midwest"/>
    <x v="25"/>
    <s v="IN"/>
    <x v="165"/>
    <n v="3"/>
    <x v="2"/>
    <n v="62868"/>
    <n v="110018"/>
    <n v="86795"/>
    <n v="151892"/>
    <n v="110022"/>
    <n v="192539"/>
    <n v="143559"/>
    <n v="251228"/>
    <n v="178935"/>
    <n v="313137"/>
    <n v="201371"/>
    <n v="352400"/>
    <n v="223477"/>
    <n v="391084"/>
  </r>
  <r>
    <n v="5"/>
    <s v="Region V - Midwest"/>
    <x v="25"/>
    <s v="IN"/>
    <x v="165"/>
    <n v="4"/>
    <x v="3"/>
    <n v="73004"/>
    <n v="116806"/>
    <n v="102205"/>
    <n v="163528"/>
    <n v="131406"/>
    <n v="210250"/>
    <n v="175209"/>
    <n v="280334"/>
    <n v="219011"/>
    <n v="350417"/>
    <n v="248212"/>
    <n v="397140"/>
    <n v="277414"/>
    <n v="443862"/>
  </r>
  <r>
    <n v="5"/>
    <s v="Region V - Midwest"/>
    <x v="26"/>
    <s v="MI"/>
    <x v="166"/>
    <n v="1"/>
    <x v="0"/>
    <n v="91510"/>
    <n v="160143"/>
    <n v="120591"/>
    <n v="211034"/>
    <n v="144526"/>
    <n v="252921"/>
    <n v="174091"/>
    <n v="304660"/>
    <n v="205292"/>
    <n v="359260"/>
    <n v="224431"/>
    <n v="392754"/>
    <n v="241521"/>
    <n v="422662"/>
  </r>
  <r>
    <n v="5"/>
    <s v="Region V - Midwest"/>
    <x v="26"/>
    <s v="MI"/>
    <x v="166"/>
    <n v="2"/>
    <x v="1"/>
    <n v="86912"/>
    <n v="152096"/>
    <n v="114835"/>
    <n v="200962"/>
    <n v="138009"/>
    <n v="241515"/>
    <n v="167161"/>
    <n v="292532"/>
    <n v="198998"/>
    <n v="348246"/>
    <n v="219494"/>
    <n v="384114"/>
    <n v="238742"/>
    <n v="417798"/>
  </r>
  <r>
    <n v="5"/>
    <s v="Region V - Midwest"/>
    <x v="26"/>
    <s v="MI"/>
    <x v="166"/>
    <n v="3"/>
    <x v="2"/>
    <n v="70926"/>
    <n v="124121"/>
    <n v="97929"/>
    <n v="171375"/>
    <n v="124144"/>
    <n v="217252"/>
    <n v="162003"/>
    <n v="283506"/>
    <n v="201928"/>
    <n v="353374"/>
    <n v="227256"/>
    <n v="397697"/>
    <n v="252212"/>
    <n v="441371"/>
  </r>
  <r>
    <n v="5"/>
    <s v="Region V - Midwest"/>
    <x v="26"/>
    <s v="MI"/>
    <x v="166"/>
    <n v="4"/>
    <x v="3"/>
    <n v="82279"/>
    <n v="131647"/>
    <n v="115191"/>
    <n v="184306"/>
    <n v="148103"/>
    <n v="236965"/>
    <n v="197471"/>
    <n v="315953"/>
    <n v="246838"/>
    <n v="394941"/>
    <n v="279750"/>
    <n v="447600"/>
    <n v="312662"/>
    <n v="500259"/>
  </r>
  <r>
    <n v="5"/>
    <s v="Region V - Midwest"/>
    <x v="26"/>
    <s v="MI"/>
    <x v="167"/>
    <n v="1"/>
    <x v="0"/>
    <n v="83675"/>
    <n v="146432"/>
    <n v="110310"/>
    <n v="193043"/>
    <n v="132276"/>
    <n v="231483"/>
    <n v="159456"/>
    <n v="279048"/>
    <n v="188058"/>
    <n v="329101"/>
    <n v="205596"/>
    <n v="359794"/>
    <n v="221261"/>
    <n v="387206"/>
  </r>
  <r>
    <n v="5"/>
    <s v="Region V - Midwest"/>
    <x v="26"/>
    <s v="MI"/>
    <x v="167"/>
    <n v="2"/>
    <x v="1"/>
    <n v="79412"/>
    <n v="138970"/>
    <n v="104973"/>
    <n v="183704"/>
    <n v="126232"/>
    <n v="220906"/>
    <n v="153030"/>
    <n v="267802"/>
    <n v="182222"/>
    <n v="318888"/>
    <n v="201018"/>
    <n v="351782"/>
    <n v="218683"/>
    <n v="382696"/>
  </r>
  <r>
    <n v="5"/>
    <s v="Region V - Midwest"/>
    <x v="26"/>
    <s v="MI"/>
    <x v="167"/>
    <n v="3"/>
    <x v="2"/>
    <n v="64712"/>
    <n v="113246"/>
    <n v="89328"/>
    <n v="156324"/>
    <n v="113214"/>
    <n v="198125"/>
    <n v="147687"/>
    <n v="258452"/>
    <n v="184074"/>
    <n v="322130"/>
    <n v="207137"/>
    <n v="362490"/>
    <n v="229856"/>
    <n v="402249"/>
  </r>
  <r>
    <n v="5"/>
    <s v="Region V - Midwest"/>
    <x v="26"/>
    <s v="MI"/>
    <x v="167"/>
    <n v="4"/>
    <x v="3"/>
    <n v="75310"/>
    <n v="120496"/>
    <n v="105434"/>
    <n v="168695"/>
    <n v="135558"/>
    <n v="216893"/>
    <n v="180744"/>
    <n v="289191"/>
    <n v="225930"/>
    <n v="361489"/>
    <n v="256055"/>
    <n v="409687"/>
    <n v="286179"/>
    <n v="457886"/>
  </r>
  <r>
    <n v="5"/>
    <s v="Region V - Midwest"/>
    <x v="26"/>
    <s v="MI"/>
    <x v="168"/>
    <n v="1"/>
    <x v="0"/>
    <n v="84067"/>
    <n v="147118"/>
    <n v="110843"/>
    <n v="193975"/>
    <n v="132941"/>
    <n v="232646"/>
    <n v="160302"/>
    <n v="280528"/>
    <n v="189065"/>
    <n v="330863"/>
    <n v="206699"/>
    <n v="361724"/>
    <n v="222450"/>
    <n v="389288"/>
  </r>
  <r>
    <n v="5"/>
    <s v="Region V - Midwest"/>
    <x v="26"/>
    <s v="MI"/>
    <x v="168"/>
    <n v="2"/>
    <x v="1"/>
    <n v="79762"/>
    <n v="139583"/>
    <n v="105454"/>
    <n v="184544"/>
    <n v="126838"/>
    <n v="221966"/>
    <n v="153812"/>
    <n v="269172"/>
    <n v="183171"/>
    <n v="320550"/>
    <n v="202076"/>
    <n v="353633"/>
    <n v="219848"/>
    <n v="384734"/>
  </r>
  <r>
    <n v="5"/>
    <s v="Region V - Midwest"/>
    <x v="26"/>
    <s v="MI"/>
    <x v="168"/>
    <n v="3"/>
    <x v="2"/>
    <n v="64963"/>
    <n v="113685"/>
    <n v="89667"/>
    <n v="156916"/>
    <n v="113634"/>
    <n v="198859"/>
    <n v="148214"/>
    <n v="259374"/>
    <n v="184728"/>
    <n v="323273"/>
    <n v="207863"/>
    <n v="363761"/>
    <n v="230652"/>
    <n v="403641"/>
  </r>
  <r>
    <n v="5"/>
    <s v="Region V - Midwest"/>
    <x v="26"/>
    <s v="MI"/>
    <x v="168"/>
    <n v="4"/>
    <x v="3"/>
    <n v="75690"/>
    <n v="121105"/>
    <n v="105967"/>
    <n v="169547"/>
    <n v="136243"/>
    <n v="217989"/>
    <n v="181657"/>
    <n v="290651"/>
    <n v="227071"/>
    <n v="363314"/>
    <n v="257348"/>
    <n v="411756"/>
    <n v="287624"/>
    <n v="460198"/>
  </r>
  <r>
    <n v="5"/>
    <s v="Region V - Midwest"/>
    <x v="26"/>
    <s v="MI"/>
    <x v="169"/>
    <n v="1"/>
    <x v="0"/>
    <n v="93704"/>
    <n v="163982"/>
    <n v="123462"/>
    <n v="216058"/>
    <n v="147936"/>
    <n v="258888"/>
    <n v="178144"/>
    <n v="311752"/>
    <n v="210059"/>
    <n v="367603"/>
    <n v="229640"/>
    <n v="401871"/>
    <n v="247124"/>
    <n v="432466"/>
  </r>
  <r>
    <n v="5"/>
    <s v="Region V - Midwest"/>
    <x v="26"/>
    <s v="MI"/>
    <x v="169"/>
    <n v="2"/>
    <x v="1"/>
    <n v="89022"/>
    <n v="155789"/>
    <n v="117602"/>
    <n v="205803"/>
    <n v="141300"/>
    <n v="247274"/>
    <n v="171088"/>
    <n v="299403"/>
    <n v="203651"/>
    <n v="356389"/>
    <n v="224613"/>
    <n v="393073"/>
    <n v="244294"/>
    <n v="427514"/>
  </r>
  <r>
    <n v="5"/>
    <s v="Region V - Midwest"/>
    <x v="26"/>
    <s v="MI"/>
    <x v="169"/>
    <n v="3"/>
    <x v="2"/>
    <n v="72690"/>
    <n v="127208"/>
    <n v="100373"/>
    <n v="175653"/>
    <n v="127255"/>
    <n v="222696"/>
    <n v="166088"/>
    <n v="290653"/>
    <n v="207023"/>
    <n v="362290"/>
    <n v="233001"/>
    <n v="407751"/>
    <n v="258601"/>
    <n v="452551"/>
  </r>
  <r>
    <n v="5"/>
    <s v="Region V - Midwest"/>
    <x v="26"/>
    <s v="MI"/>
    <x v="169"/>
    <n v="4"/>
    <x v="3"/>
    <n v="84218"/>
    <n v="134749"/>
    <n v="117905"/>
    <n v="188648"/>
    <n v="151592"/>
    <n v="242548"/>
    <n v="202123"/>
    <n v="323397"/>
    <n v="252654"/>
    <n v="404247"/>
    <n v="286341"/>
    <n v="458146"/>
    <n v="320029"/>
    <n v="512046"/>
  </r>
  <r>
    <n v="5"/>
    <s v="Region V - Midwest"/>
    <x v="26"/>
    <s v="MI"/>
    <x v="170"/>
    <n v="1"/>
    <x v="0"/>
    <n v="86653"/>
    <n v="151642"/>
    <n v="114247"/>
    <n v="199932"/>
    <n v="137015"/>
    <n v="239775"/>
    <n v="165200"/>
    <n v="289099"/>
    <n v="194839"/>
    <n v="340968"/>
    <n v="213011"/>
    <n v="372770"/>
    <n v="229242"/>
    <n v="401174"/>
  </r>
  <r>
    <n v="5"/>
    <s v="Region V - Midwest"/>
    <x v="26"/>
    <s v="MI"/>
    <x v="170"/>
    <n v="2"/>
    <x v="1"/>
    <n v="82222"/>
    <n v="143888"/>
    <n v="108701"/>
    <n v="190226"/>
    <n v="130734"/>
    <n v="228784"/>
    <n v="158522"/>
    <n v="277413"/>
    <n v="188774"/>
    <n v="330354"/>
    <n v="208253"/>
    <n v="364443"/>
    <n v="226564"/>
    <n v="396487"/>
  </r>
  <r>
    <n v="5"/>
    <s v="Region V - Midwest"/>
    <x v="26"/>
    <s v="MI"/>
    <x v="170"/>
    <n v="3"/>
    <x v="2"/>
    <n v="66977"/>
    <n v="117211"/>
    <n v="92450"/>
    <n v="161787"/>
    <n v="117164"/>
    <n v="205037"/>
    <n v="152825"/>
    <n v="267444"/>
    <n v="190476"/>
    <n v="333333"/>
    <n v="214334"/>
    <n v="375085"/>
    <n v="237836"/>
    <n v="416212"/>
  </r>
  <r>
    <n v="5"/>
    <s v="Region V - Midwest"/>
    <x v="26"/>
    <s v="MI"/>
    <x v="170"/>
    <n v="4"/>
    <x v="3"/>
    <n v="78009"/>
    <n v="124815"/>
    <n v="109213"/>
    <n v="174741"/>
    <n v="140417"/>
    <n v="224667"/>
    <n v="187223"/>
    <n v="299556"/>
    <n v="234028"/>
    <n v="374445"/>
    <n v="265232"/>
    <n v="424371"/>
    <n v="296436"/>
    <n v="474297"/>
  </r>
  <r>
    <n v="5"/>
    <s v="Region V - Midwest"/>
    <x v="26"/>
    <s v="MI"/>
    <x v="171"/>
    <n v="1"/>
    <x v="0"/>
    <n v="81168"/>
    <n v="142045"/>
    <n v="106976"/>
    <n v="187207"/>
    <n v="128230"/>
    <n v="224403"/>
    <n v="154499"/>
    <n v="270373"/>
    <n v="182195"/>
    <n v="318842"/>
    <n v="199183"/>
    <n v="348570"/>
    <n v="214353"/>
    <n v="375118"/>
  </r>
  <r>
    <n v="5"/>
    <s v="Region V - Midwest"/>
    <x v="26"/>
    <s v="MI"/>
    <x v="171"/>
    <n v="2"/>
    <x v="1"/>
    <n v="77072"/>
    <n v="134875"/>
    <n v="101848"/>
    <n v="178234"/>
    <n v="122424"/>
    <n v="214242"/>
    <n v="148325"/>
    <n v="259568"/>
    <n v="176588"/>
    <n v="309029"/>
    <n v="194784"/>
    <n v="340873"/>
    <n v="211877"/>
    <n v="370785"/>
  </r>
  <r>
    <n v="5"/>
    <s v="Region V - Midwest"/>
    <x v="26"/>
    <s v="MI"/>
    <x v="171"/>
    <n v="3"/>
    <x v="2"/>
    <n v="62868"/>
    <n v="110018"/>
    <n v="86795"/>
    <n v="151892"/>
    <n v="110022"/>
    <n v="192539"/>
    <n v="143559"/>
    <n v="251228"/>
    <n v="178935"/>
    <n v="313137"/>
    <n v="201371"/>
    <n v="352400"/>
    <n v="223477"/>
    <n v="391084"/>
  </r>
  <r>
    <n v="5"/>
    <s v="Region V - Midwest"/>
    <x v="26"/>
    <s v="MI"/>
    <x v="171"/>
    <n v="4"/>
    <x v="3"/>
    <n v="73004"/>
    <n v="116806"/>
    <n v="102205"/>
    <n v="163528"/>
    <n v="131406"/>
    <n v="210250"/>
    <n v="175209"/>
    <n v="280334"/>
    <n v="219011"/>
    <n v="350417"/>
    <n v="248212"/>
    <n v="397140"/>
    <n v="277414"/>
    <n v="443862"/>
  </r>
  <r>
    <n v="5"/>
    <s v="Region V - Midwest"/>
    <x v="26"/>
    <s v="MI"/>
    <x v="125"/>
    <n v="1"/>
    <x v="0"/>
    <n v="84459"/>
    <n v="147803"/>
    <n v="111376"/>
    <n v="194907"/>
    <n v="133605"/>
    <n v="233809"/>
    <n v="161147"/>
    <n v="282008"/>
    <n v="190071"/>
    <n v="332625"/>
    <n v="207802"/>
    <n v="363653"/>
    <n v="223640"/>
    <n v="391370"/>
  </r>
  <r>
    <n v="5"/>
    <s v="Region V - Midwest"/>
    <x v="26"/>
    <s v="MI"/>
    <x v="125"/>
    <n v="2"/>
    <x v="1"/>
    <n v="80111"/>
    <n v="140195"/>
    <n v="105934"/>
    <n v="185385"/>
    <n v="127443"/>
    <n v="223025"/>
    <n v="154595"/>
    <n v="270542"/>
    <n v="184121"/>
    <n v="322211"/>
    <n v="203134"/>
    <n v="355484"/>
    <n v="221012"/>
    <n v="386771"/>
  </r>
  <r>
    <n v="5"/>
    <s v="Region V - Midwest"/>
    <x v="26"/>
    <s v="MI"/>
    <x v="125"/>
    <n v="3"/>
    <x v="2"/>
    <n v="65213"/>
    <n v="114123"/>
    <n v="90005"/>
    <n v="157509"/>
    <n v="114053"/>
    <n v="199593"/>
    <n v="148741"/>
    <n v="260296"/>
    <n v="185381"/>
    <n v="324417"/>
    <n v="208589"/>
    <n v="365032"/>
    <n v="231447"/>
    <n v="405032"/>
  </r>
  <r>
    <n v="5"/>
    <s v="Region V - Midwest"/>
    <x v="26"/>
    <s v="MI"/>
    <x v="125"/>
    <n v="4"/>
    <x v="3"/>
    <n v="76071"/>
    <n v="121713"/>
    <n v="106499"/>
    <n v="170398"/>
    <n v="136927"/>
    <n v="219084"/>
    <n v="182570"/>
    <n v="292112"/>
    <n v="228212"/>
    <n v="365140"/>
    <n v="258641"/>
    <n v="413825"/>
    <n v="289069"/>
    <n v="462510"/>
  </r>
  <r>
    <n v="5"/>
    <s v="Region V - Midwest"/>
    <x v="26"/>
    <s v="MI"/>
    <x v="172"/>
    <n v="1"/>
    <x v="0"/>
    <n v="84616"/>
    <n v="148077"/>
    <n v="111514"/>
    <n v="195150"/>
    <n v="133662"/>
    <n v="233909"/>
    <n v="161030"/>
    <n v="281802"/>
    <n v="189894"/>
    <n v="332315"/>
    <n v="207599"/>
    <n v="363298"/>
    <n v="223409"/>
    <n v="390966"/>
  </r>
  <r>
    <n v="5"/>
    <s v="Region V - Midwest"/>
    <x v="26"/>
    <s v="MI"/>
    <x v="172"/>
    <n v="2"/>
    <x v="1"/>
    <n v="80352"/>
    <n v="140616"/>
    <n v="106177"/>
    <n v="185810"/>
    <n v="127619"/>
    <n v="223333"/>
    <n v="154604"/>
    <n v="270556"/>
    <n v="184058"/>
    <n v="322101"/>
    <n v="203021"/>
    <n v="355286"/>
    <n v="220832"/>
    <n v="386456"/>
  </r>
  <r>
    <n v="5"/>
    <s v="Region V - Midwest"/>
    <x v="26"/>
    <s v="MI"/>
    <x v="172"/>
    <n v="3"/>
    <x v="2"/>
    <n v="65554"/>
    <n v="114719"/>
    <n v="90506"/>
    <n v="158386"/>
    <n v="114730"/>
    <n v="200777"/>
    <n v="149707"/>
    <n v="261987"/>
    <n v="186599"/>
    <n v="326549"/>
    <n v="209999"/>
    <n v="367499"/>
    <n v="233055"/>
    <n v="407846"/>
  </r>
  <r>
    <n v="5"/>
    <s v="Region V - Midwest"/>
    <x v="26"/>
    <s v="MI"/>
    <x v="172"/>
    <n v="4"/>
    <x v="3"/>
    <n v="76096"/>
    <n v="121753"/>
    <n v="106534"/>
    <n v="170454"/>
    <n v="136972"/>
    <n v="219155"/>
    <n v="182629"/>
    <n v="292207"/>
    <n v="228287"/>
    <n v="365259"/>
    <n v="258725"/>
    <n v="413960"/>
    <n v="289163"/>
    <n v="462661"/>
  </r>
  <r>
    <n v="5"/>
    <s v="Region V - Midwest"/>
    <x v="26"/>
    <s v="MI"/>
    <x v="173"/>
    <n v="1"/>
    <x v="0"/>
    <n v="80698"/>
    <n v="141222"/>
    <n v="106374"/>
    <n v="186154"/>
    <n v="127537"/>
    <n v="223190"/>
    <n v="153712"/>
    <n v="268996"/>
    <n v="181277"/>
    <n v="317235"/>
    <n v="198182"/>
    <n v="346818"/>
    <n v="213279"/>
    <n v="373238"/>
  </r>
  <r>
    <n v="5"/>
    <s v="Region V - Midwest"/>
    <x v="26"/>
    <s v="MI"/>
    <x v="173"/>
    <n v="2"/>
    <x v="1"/>
    <n v="76602"/>
    <n v="134053"/>
    <n v="101246"/>
    <n v="177181"/>
    <n v="121731"/>
    <n v="213028"/>
    <n v="147538"/>
    <n v="258191"/>
    <n v="175670"/>
    <n v="307422"/>
    <n v="193783"/>
    <n v="339120"/>
    <n v="210803"/>
    <n v="368905"/>
  </r>
  <r>
    <n v="5"/>
    <s v="Region V - Midwest"/>
    <x v="26"/>
    <s v="MI"/>
    <x v="173"/>
    <n v="3"/>
    <x v="2"/>
    <n v="62447"/>
    <n v="109282"/>
    <n v="86206"/>
    <n v="150861"/>
    <n v="109265"/>
    <n v="191214"/>
    <n v="142549"/>
    <n v="249461"/>
    <n v="177673"/>
    <n v="310927"/>
    <n v="199940"/>
    <n v="349895"/>
    <n v="221877"/>
    <n v="388285"/>
  </r>
  <r>
    <n v="5"/>
    <s v="Region V - Midwest"/>
    <x v="26"/>
    <s v="MI"/>
    <x v="173"/>
    <n v="4"/>
    <x v="3"/>
    <n v="72611"/>
    <n v="116177"/>
    <n v="101655"/>
    <n v="162648"/>
    <n v="130700"/>
    <n v="209119"/>
    <n v="174266"/>
    <n v="278826"/>
    <n v="217833"/>
    <n v="348532"/>
    <n v="246877"/>
    <n v="395003"/>
    <n v="275921"/>
    <n v="441474"/>
  </r>
  <r>
    <n v="5"/>
    <s v="Region V - Midwest"/>
    <x v="26"/>
    <s v="MI"/>
    <x v="174"/>
    <n v="1"/>
    <x v="0"/>
    <n v="83832"/>
    <n v="146706"/>
    <n v="110449"/>
    <n v="193285"/>
    <n v="132333"/>
    <n v="231583"/>
    <n v="159338"/>
    <n v="278842"/>
    <n v="187881"/>
    <n v="328791"/>
    <n v="205394"/>
    <n v="359439"/>
    <n v="221030"/>
    <n v="386802"/>
  </r>
  <r>
    <n v="5"/>
    <s v="Region V - Midwest"/>
    <x v="26"/>
    <s v="MI"/>
    <x v="174"/>
    <n v="2"/>
    <x v="1"/>
    <n v="79652"/>
    <n v="139391"/>
    <n v="105216"/>
    <n v="184129"/>
    <n v="126408"/>
    <n v="221214"/>
    <n v="153038"/>
    <n v="267816"/>
    <n v="182159"/>
    <n v="318778"/>
    <n v="200905"/>
    <n v="351584"/>
    <n v="218503"/>
    <n v="382380"/>
  </r>
  <r>
    <n v="5"/>
    <s v="Region V - Midwest"/>
    <x v="26"/>
    <s v="MI"/>
    <x v="174"/>
    <n v="3"/>
    <x v="2"/>
    <n v="65052"/>
    <n v="113842"/>
    <n v="89829"/>
    <n v="157201"/>
    <n v="113891"/>
    <n v="199310"/>
    <n v="148653"/>
    <n v="260143"/>
    <n v="185293"/>
    <n v="324262"/>
    <n v="208547"/>
    <n v="364958"/>
    <n v="231465"/>
    <n v="405063"/>
  </r>
  <r>
    <n v="5"/>
    <s v="Region V - Midwest"/>
    <x v="26"/>
    <s v="MI"/>
    <x v="174"/>
    <n v="4"/>
    <x v="3"/>
    <n v="75335"/>
    <n v="120536"/>
    <n v="105469"/>
    <n v="168750"/>
    <n v="135603"/>
    <n v="216965"/>
    <n v="180804"/>
    <n v="289286"/>
    <n v="226005"/>
    <n v="361608"/>
    <n v="256139"/>
    <n v="409822"/>
    <n v="286273"/>
    <n v="458036"/>
  </r>
  <r>
    <n v="5"/>
    <s v="Region V - Midwest"/>
    <x v="26"/>
    <s v="MI"/>
    <x v="175"/>
    <n v="1"/>
    <x v="0"/>
    <n v="81090"/>
    <n v="141907"/>
    <n v="106907"/>
    <n v="187086"/>
    <n v="128202"/>
    <n v="224353"/>
    <n v="154558"/>
    <n v="270476"/>
    <n v="182284"/>
    <n v="318997"/>
    <n v="199284"/>
    <n v="348748"/>
    <n v="214469"/>
    <n v="375320"/>
  </r>
  <r>
    <n v="5"/>
    <s v="Region V - Midwest"/>
    <x v="26"/>
    <s v="MI"/>
    <x v="175"/>
    <n v="2"/>
    <x v="1"/>
    <n v="76952"/>
    <n v="134665"/>
    <n v="101727"/>
    <n v="178022"/>
    <n v="122336"/>
    <n v="214088"/>
    <n v="148320"/>
    <n v="259561"/>
    <n v="176619"/>
    <n v="309084"/>
    <n v="194841"/>
    <n v="340972"/>
    <n v="211967"/>
    <n v="370942"/>
  </r>
  <r>
    <n v="5"/>
    <s v="Region V - Midwest"/>
    <x v="26"/>
    <s v="MI"/>
    <x v="175"/>
    <n v="3"/>
    <x v="2"/>
    <n v="62697"/>
    <n v="109720"/>
    <n v="86545"/>
    <n v="151453"/>
    <n v="109684"/>
    <n v="191947"/>
    <n v="143076"/>
    <n v="250383"/>
    <n v="178326"/>
    <n v="312071"/>
    <n v="200666"/>
    <n v="351166"/>
    <n v="222673"/>
    <n v="389677"/>
  </r>
  <r>
    <n v="5"/>
    <s v="Region V - Midwest"/>
    <x v="26"/>
    <s v="MI"/>
    <x v="175"/>
    <n v="4"/>
    <x v="3"/>
    <n v="72991"/>
    <n v="116786"/>
    <n v="102188"/>
    <n v="163500"/>
    <n v="131384"/>
    <n v="210215"/>
    <n v="175179"/>
    <n v="280286"/>
    <n v="218974"/>
    <n v="350358"/>
    <n v="248170"/>
    <n v="397072"/>
    <n v="277367"/>
    <n v="443787"/>
  </r>
  <r>
    <n v="5"/>
    <s v="Region V - Midwest"/>
    <x v="26"/>
    <s v="MI"/>
    <x v="176"/>
    <n v="1"/>
    <x v="0"/>
    <n v="82892"/>
    <n v="145061"/>
    <n v="109245"/>
    <n v="191179"/>
    <n v="130946"/>
    <n v="229156"/>
    <n v="157764"/>
    <n v="276087"/>
    <n v="186045"/>
    <n v="325578"/>
    <n v="203391"/>
    <n v="355934"/>
    <n v="218881"/>
    <n v="383042"/>
  </r>
  <r>
    <n v="5"/>
    <s v="Region V - Midwest"/>
    <x v="26"/>
    <s v="MI"/>
    <x v="176"/>
    <n v="2"/>
    <x v="1"/>
    <n v="78712"/>
    <n v="137745"/>
    <n v="104013"/>
    <n v="182022"/>
    <n v="125021"/>
    <n v="218787"/>
    <n v="151464"/>
    <n v="265062"/>
    <n v="180323"/>
    <n v="315565"/>
    <n v="198903"/>
    <n v="348080"/>
    <n v="216354"/>
    <n v="378620"/>
  </r>
  <r>
    <n v="5"/>
    <s v="Region V - Midwest"/>
    <x v="26"/>
    <s v="MI"/>
    <x v="176"/>
    <n v="3"/>
    <x v="2"/>
    <n v="64211"/>
    <n v="112369"/>
    <n v="88651"/>
    <n v="155139"/>
    <n v="112376"/>
    <n v="196658"/>
    <n v="146633"/>
    <n v="256608"/>
    <n v="182767"/>
    <n v="319843"/>
    <n v="205685"/>
    <n v="359949"/>
    <n v="228266"/>
    <n v="399465"/>
  </r>
  <r>
    <n v="5"/>
    <s v="Region V - Midwest"/>
    <x v="26"/>
    <s v="MI"/>
    <x v="176"/>
    <n v="4"/>
    <x v="3"/>
    <n v="74550"/>
    <n v="119279"/>
    <n v="104369"/>
    <n v="166991"/>
    <n v="134189"/>
    <n v="214703"/>
    <n v="178919"/>
    <n v="286270"/>
    <n v="223649"/>
    <n v="357838"/>
    <n v="253469"/>
    <n v="405550"/>
    <n v="283288"/>
    <n v="453261"/>
  </r>
  <r>
    <n v="5"/>
    <s v="Region V - Midwest"/>
    <x v="26"/>
    <s v="MI"/>
    <x v="177"/>
    <n v="1"/>
    <x v="0"/>
    <n v="78740"/>
    <n v="137794"/>
    <n v="103897"/>
    <n v="181820"/>
    <n v="124735"/>
    <n v="218287"/>
    <n v="150623"/>
    <n v="263590"/>
    <n v="177694"/>
    <n v="310964"/>
    <n v="194278"/>
    <n v="339986"/>
    <n v="209097"/>
    <n v="365920"/>
  </r>
  <r>
    <n v="5"/>
    <s v="Region V - Midwest"/>
    <x v="26"/>
    <s v="MI"/>
    <x v="177"/>
    <n v="2"/>
    <x v="1"/>
    <n v="74601"/>
    <n v="130552"/>
    <n v="98717"/>
    <n v="172755"/>
    <n v="118869"/>
    <n v="208021"/>
    <n v="144386"/>
    <n v="252675"/>
    <n v="172029"/>
    <n v="301051"/>
    <n v="189834"/>
    <n v="332210"/>
    <n v="206596"/>
    <n v="361542"/>
  </r>
  <r>
    <n v="5"/>
    <s v="Region V - Midwest"/>
    <x v="26"/>
    <s v="MI"/>
    <x v="177"/>
    <n v="3"/>
    <x v="2"/>
    <n v="60593"/>
    <n v="106038"/>
    <n v="83599"/>
    <n v="146298"/>
    <n v="105896"/>
    <n v="185318"/>
    <n v="138025"/>
    <n v="241544"/>
    <n v="172013"/>
    <n v="301023"/>
    <n v="193511"/>
    <n v="338645"/>
    <n v="214676"/>
    <n v="375683"/>
  </r>
  <r>
    <n v="5"/>
    <s v="Region V - Midwest"/>
    <x v="26"/>
    <s v="MI"/>
    <x v="177"/>
    <n v="4"/>
    <x v="3"/>
    <n v="71028"/>
    <n v="113644"/>
    <n v="99439"/>
    <n v="159102"/>
    <n v="127850"/>
    <n v="204560"/>
    <n v="170467"/>
    <n v="272747"/>
    <n v="213083"/>
    <n v="340933"/>
    <n v="241494"/>
    <n v="386391"/>
    <n v="269906"/>
    <n v="431849"/>
  </r>
  <r>
    <n v="5"/>
    <s v="Region V - Midwest"/>
    <x v="26"/>
    <s v="MI"/>
    <x v="178"/>
    <n v="1"/>
    <x v="0"/>
    <n v="91902"/>
    <n v="160828"/>
    <n v="121123"/>
    <n v="211966"/>
    <n v="145191"/>
    <n v="254084"/>
    <n v="174937"/>
    <n v="306140"/>
    <n v="206298"/>
    <n v="361022"/>
    <n v="225534"/>
    <n v="394684"/>
    <n v="242711"/>
    <n v="424744"/>
  </r>
  <r>
    <n v="5"/>
    <s v="Region V - Midwest"/>
    <x v="26"/>
    <s v="MI"/>
    <x v="178"/>
    <n v="2"/>
    <x v="1"/>
    <n v="87262"/>
    <n v="152708"/>
    <n v="115316"/>
    <n v="201802"/>
    <n v="138614"/>
    <n v="242575"/>
    <n v="167944"/>
    <n v="293902"/>
    <n v="199947"/>
    <n v="349908"/>
    <n v="220552"/>
    <n v="385965"/>
    <n v="239906"/>
    <n v="419836"/>
  </r>
  <r>
    <n v="5"/>
    <s v="Region V - Midwest"/>
    <x v="26"/>
    <s v="MI"/>
    <x v="178"/>
    <n v="3"/>
    <x v="2"/>
    <n v="71177"/>
    <n v="124560"/>
    <n v="98267"/>
    <n v="171967"/>
    <n v="124563"/>
    <n v="217986"/>
    <n v="162530"/>
    <n v="284428"/>
    <n v="202581"/>
    <n v="354517"/>
    <n v="227982"/>
    <n v="398968"/>
    <n v="253007"/>
    <n v="442763"/>
  </r>
  <r>
    <n v="5"/>
    <s v="Region V - Midwest"/>
    <x v="26"/>
    <s v="MI"/>
    <x v="178"/>
    <n v="4"/>
    <x v="3"/>
    <n v="82660"/>
    <n v="132256"/>
    <n v="115724"/>
    <n v="185158"/>
    <n v="148787"/>
    <n v="238060"/>
    <n v="198383"/>
    <n v="317413"/>
    <n v="247979"/>
    <n v="396767"/>
    <n v="281043"/>
    <n v="449669"/>
    <n v="314107"/>
    <n v="502571"/>
  </r>
  <r>
    <n v="5"/>
    <s v="Region V - Midwest"/>
    <x v="27"/>
    <s v="MN"/>
    <x v="179"/>
    <n v="1"/>
    <x v="0"/>
    <n v="89630"/>
    <n v="156852"/>
    <n v="117996"/>
    <n v="206493"/>
    <n v="141232"/>
    <n v="247155"/>
    <n v="169804"/>
    <n v="297156"/>
    <n v="200170"/>
    <n v="350297"/>
    <n v="218816"/>
    <n v="382928"/>
    <n v="235457"/>
    <n v="412050"/>
  </r>
  <r>
    <n v="5"/>
    <s v="Region V - Midwest"/>
    <x v="27"/>
    <s v="MN"/>
    <x v="179"/>
    <n v="2"/>
    <x v="1"/>
    <n v="85282"/>
    <n v="149244"/>
    <n v="112555"/>
    <n v="196971"/>
    <n v="135069"/>
    <n v="236372"/>
    <n v="163251"/>
    <n v="285690"/>
    <n v="194219"/>
    <n v="339883"/>
    <n v="214148"/>
    <n v="374759"/>
    <n v="232829"/>
    <n v="407451"/>
  </r>
  <r>
    <n v="5"/>
    <s v="Region V - Midwest"/>
    <x v="27"/>
    <s v="MN"/>
    <x v="179"/>
    <n v="3"/>
    <x v="2"/>
    <n v="69843"/>
    <n v="122225"/>
    <n v="96487"/>
    <n v="168851"/>
    <n v="122386"/>
    <n v="214176"/>
    <n v="159852"/>
    <n v="279741"/>
    <n v="199270"/>
    <n v="348722"/>
    <n v="224330"/>
    <n v="392578"/>
    <n v="249040"/>
    <n v="435819"/>
  </r>
  <r>
    <n v="5"/>
    <s v="Region V - Midwest"/>
    <x v="27"/>
    <s v="MN"/>
    <x v="179"/>
    <n v="4"/>
    <x v="3"/>
    <n v="80390"/>
    <n v="128624"/>
    <n v="112546"/>
    <n v="180074"/>
    <n v="144703"/>
    <n v="231524"/>
    <n v="192937"/>
    <n v="308699"/>
    <n v="241171"/>
    <n v="385873"/>
    <n v="273327"/>
    <n v="437323"/>
    <n v="305483"/>
    <n v="488773"/>
  </r>
  <r>
    <n v="5"/>
    <s v="Region V - Midwest"/>
    <x v="27"/>
    <s v="MN"/>
    <x v="180"/>
    <n v="1"/>
    <x v="0"/>
    <n v="86496"/>
    <n v="151368"/>
    <n v="113922"/>
    <n v="199363"/>
    <n v="136436"/>
    <n v="238762"/>
    <n v="164177"/>
    <n v="287310"/>
    <n v="193566"/>
    <n v="338741"/>
    <n v="211604"/>
    <n v="370307"/>
    <n v="227706"/>
    <n v="398486"/>
  </r>
  <r>
    <n v="5"/>
    <s v="Region V - Midwest"/>
    <x v="27"/>
    <s v="MN"/>
    <x v="180"/>
    <n v="2"/>
    <x v="1"/>
    <n v="82232"/>
    <n v="143906"/>
    <n v="108585"/>
    <n v="190023"/>
    <n v="130392"/>
    <n v="228186"/>
    <n v="157751"/>
    <n v="276065"/>
    <n v="187730"/>
    <n v="328527"/>
    <n v="207026"/>
    <n v="362296"/>
    <n v="225129"/>
    <n v="393976"/>
  </r>
  <r>
    <n v="5"/>
    <s v="Region V - Midwest"/>
    <x v="27"/>
    <s v="MN"/>
    <x v="180"/>
    <n v="3"/>
    <x v="2"/>
    <n v="67237"/>
    <n v="117665"/>
    <n v="92863"/>
    <n v="162511"/>
    <n v="117760"/>
    <n v="206080"/>
    <n v="153748"/>
    <n v="269058"/>
    <n v="191650"/>
    <n v="335387"/>
    <n v="215723"/>
    <n v="377516"/>
    <n v="239452"/>
    <n v="419042"/>
  </r>
  <r>
    <n v="5"/>
    <s v="Region V - Midwest"/>
    <x v="27"/>
    <s v="MN"/>
    <x v="180"/>
    <n v="4"/>
    <x v="3"/>
    <n v="77666"/>
    <n v="124266"/>
    <n v="108733"/>
    <n v="173972"/>
    <n v="139799"/>
    <n v="223679"/>
    <n v="186399"/>
    <n v="298238"/>
    <n v="232999"/>
    <n v="372798"/>
    <n v="264065"/>
    <n v="422505"/>
    <n v="295132"/>
    <n v="472211"/>
  </r>
  <r>
    <n v="5"/>
    <s v="Region V - Midwest"/>
    <x v="27"/>
    <s v="MN"/>
    <x v="181"/>
    <n v="1"/>
    <x v="0"/>
    <n v="96916"/>
    <n v="169603"/>
    <n v="127606"/>
    <n v="223310"/>
    <n v="152760"/>
    <n v="267331"/>
    <n v="183711"/>
    <n v="321495"/>
    <n v="216574"/>
    <n v="379004"/>
    <n v="236751"/>
    <n v="414314"/>
    <n v="254759"/>
    <n v="445828"/>
  </r>
  <r>
    <n v="5"/>
    <s v="Region V - Midwest"/>
    <x v="27"/>
    <s v="MN"/>
    <x v="181"/>
    <n v="2"/>
    <x v="1"/>
    <n v="92192"/>
    <n v="161337"/>
    <n v="121693"/>
    <n v="212963"/>
    <n v="146065"/>
    <n v="255614"/>
    <n v="176592"/>
    <n v="309036"/>
    <n v="210108"/>
    <n v="367690"/>
    <n v="231679"/>
    <n v="405438"/>
    <n v="251904"/>
    <n v="440831"/>
  </r>
  <r>
    <n v="5"/>
    <s v="Region V - Midwest"/>
    <x v="27"/>
    <s v="MN"/>
    <x v="181"/>
    <n v="3"/>
    <x v="2"/>
    <n v="75466"/>
    <n v="132066"/>
    <n v="104247"/>
    <n v="182433"/>
    <n v="132220"/>
    <n v="231385"/>
    <n v="172675"/>
    <n v="302181"/>
    <n v="215252"/>
    <n v="376691"/>
    <n v="242312"/>
    <n v="424047"/>
    <n v="268992"/>
    <n v="470736"/>
  </r>
  <r>
    <n v="5"/>
    <s v="Region V - Midwest"/>
    <x v="27"/>
    <s v="MN"/>
    <x v="181"/>
    <n v="4"/>
    <x v="3"/>
    <n v="86954"/>
    <n v="139127"/>
    <n v="121736"/>
    <n v="194778"/>
    <n v="156518"/>
    <n v="250429"/>
    <n v="208691"/>
    <n v="333905"/>
    <n v="260863"/>
    <n v="417381"/>
    <n v="295645"/>
    <n v="473032"/>
    <n v="330427"/>
    <n v="528683"/>
  </r>
  <r>
    <n v="5"/>
    <s v="Region V - Midwest"/>
    <x v="27"/>
    <s v="MN"/>
    <x v="49"/>
    <n v="1"/>
    <x v="0"/>
    <n v="89943"/>
    <n v="157401"/>
    <n v="118460"/>
    <n v="207305"/>
    <n v="141868"/>
    <n v="248268"/>
    <n v="170708"/>
    <n v="298739"/>
    <n v="201265"/>
    <n v="352214"/>
    <n v="220020"/>
    <n v="385035"/>
    <n v="236762"/>
    <n v="414334"/>
  </r>
  <r>
    <n v="5"/>
    <s v="Region V - Midwest"/>
    <x v="27"/>
    <s v="MN"/>
    <x v="49"/>
    <n v="2"/>
    <x v="1"/>
    <n v="85512"/>
    <n v="149646"/>
    <n v="112914"/>
    <n v="197599"/>
    <n v="135587"/>
    <n v="237277"/>
    <n v="164030"/>
    <n v="287053"/>
    <n v="195200"/>
    <n v="341600"/>
    <n v="215262"/>
    <n v="376709"/>
    <n v="234084"/>
    <n v="409647"/>
  </r>
  <r>
    <n v="5"/>
    <s v="Region V - Midwest"/>
    <x v="27"/>
    <s v="MN"/>
    <x v="49"/>
    <n v="3"/>
    <x v="2"/>
    <n v="69924"/>
    <n v="122366"/>
    <n v="96574"/>
    <n v="169005"/>
    <n v="122467"/>
    <n v="214317"/>
    <n v="159896"/>
    <n v="279817"/>
    <n v="199314"/>
    <n v="348800"/>
    <n v="224351"/>
    <n v="392615"/>
    <n v="249031"/>
    <n v="435804"/>
  </r>
  <r>
    <n v="5"/>
    <s v="Region V - Midwest"/>
    <x v="27"/>
    <s v="MN"/>
    <x v="49"/>
    <n v="4"/>
    <x v="3"/>
    <n v="80758"/>
    <n v="129213"/>
    <n v="113061"/>
    <n v="180898"/>
    <n v="145365"/>
    <n v="232584"/>
    <n v="193820"/>
    <n v="310112"/>
    <n v="242275"/>
    <n v="387639"/>
    <n v="274578"/>
    <n v="439325"/>
    <n v="306881"/>
    <n v="491010"/>
  </r>
  <r>
    <n v="5"/>
    <s v="Region V - Midwest"/>
    <x v="27"/>
    <s v="MN"/>
    <x v="182"/>
    <n v="1"/>
    <x v="0"/>
    <n v="91589"/>
    <n v="160280"/>
    <n v="120660"/>
    <n v="211155"/>
    <n v="144555"/>
    <n v="252971"/>
    <n v="174033"/>
    <n v="304557"/>
    <n v="205203"/>
    <n v="359105"/>
    <n v="224330"/>
    <n v="392577"/>
    <n v="241406"/>
    <n v="422460"/>
  </r>
  <r>
    <n v="5"/>
    <s v="Region V - Midwest"/>
    <x v="27"/>
    <s v="MN"/>
    <x v="182"/>
    <n v="2"/>
    <x v="1"/>
    <n v="87032"/>
    <n v="152306"/>
    <n v="114957"/>
    <n v="201174"/>
    <n v="138097"/>
    <n v="241669"/>
    <n v="167165"/>
    <n v="292540"/>
    <n v="198966"/>
    <n v="348191"/>
    <n v="219437"/>
    <n v="384015"/>
    <n v="238652"/>
    <n v="417640"/>
  </r>
  <r>
    <n v="5"/>
    <s v="Region V - Midwest"/>
    <x v="27"/>
    <s v="MN"/>
    <x v="182"/>
    <n v="3"/>
    <x v="2"/>
    <n v="71097"/>
    <n v="124419"/>
    <n v="98179"/>
    <n v="171814"/>
    <n v="124482"/>
    <n v="217844"/>
    <n v="162487"/>
    <n v="284352"/>
    <n v="202537"/>
    <n v="354440"/>
    <n v="227960"/>
    <n v="398931"/>
    <n v="253016"/>
    <n v="442778"/>
  </r>
  <r>
    <n v="5"/>
    <s v="Region V - Midwest"/>
    <x v="27"/>
    <s v="MN"/>
    <x v="182"/>
    <n v="4"/>
    <x v="3"/>
    <n v="82292"/>
    <n v="131667"/>
    <n v="115209"/>
    <n v="184334"/>
    <n v="148125"/>
    <n v="237000"/>
    <n v="197500"/>
    <n v="316000"/>
    <n v="246875"/>
    <n v="395001"/>
    <n v="279792"/>
    <n v="447667"/>
    <n v="312709"/>
    <n v="500334"/>
  </r>
  <r>
    <n v="5"/>
    <s v="Region V - Midwest"/>
    <x v="27"/>
    <s v="MN"/>
    <x v="183"/>
    <n v="1"/>
    <x v="0"/>
    <n v="85242"/>
    <n v="149174"/>
    <n v="112441"/>
    <n v="196772"/>
    <n v="134935"/>
    <n v="236136"/>
    <n v="162839"/>
    <n v="284968"/>
    <n v="192085"/>
    <n v="336148"/>
    <n v="210007"/>
    <n v="367513"/>
    <n v="226020"/>
    <n v="395534"/>
  </r>
  <r>
    <n v="5"/>
    <s v="Region V - Midwest"/>
    <x v="27"/>
    <s v="MN"/>
    <x v="183"/>
    <n v="2"/>
    <x v="1"/>
    <n v="80811"/>
    <n v="141420"/>
    <n v="106895"/>
    <n v="187066"/>
    <n v="128654"/>
    <n v="225144"/>
    <n v="156161"/>
    <n v="273281"/>
    <n v="186020"/>
    <n v="325534"/>
    <n v="205249"/>
    <n v="359187"/>
    <n v="223341"/>
    <n v="390847"/>
  </r>
  <r>
    <n v="5"/>
    <s v="Region V - Midwest"/>
    <x v="27"/>
    <s v="MN"/>
    <x v="183"/>
    <n v="3"/>
    <x v="2"/>
    <n v="65715"/>
    <n v="115001"/>
    <n v="90682"/>
    <n v="158694"/>
    <n v="114891"/>
    <n v="201060"/>
    <n v="149795"/>
    <n v="262141"/>
    <n v="186688"/>
    <n v="326704"/>
    <n v="210042"/>
    <n v="367573"/>
    <n v="233038"/>
    <n v="407816"/>
  </r>
  <r>
    <n v="5"/>
    <s v="Region V - Midwest"/>
    <x v="27"/>
    <s v="MN"/>
    <x v="183"/>
    <n v="4"/>
    <x v="3"/>
    <n v="76831"/>
    <n v="122930"/>
    <n v="107564"/>
    <n v="172102"/>
    <n v="138296"/>
    <n v="221274"/>
    <n v="184395"/>
    <n v="295032"/>
    <n v="230494"/>
    <n v="368790"/>
    <n v="261227"/>
    <n v="417963"/>
    <n v="291959"/>
    <n v="467135"/>
  </r>
  <r>
    <n v="5"/>
    <s v="Region V - Midwest"/>
    <x v="28"/>
    <s v="OH"/>
    <x v="184"/>
    <n v="1"/>
    <x v="0"/>
    <n v="86418"/>
    <n v="151231"/>
    <n v="113852"/>
    <n v="199242"/>
    <n v="136407"/>
    <n v="238712"/>
    <n v="164236"/>
    <n v="287413"/>
    <n v="193655"/>
    <n v="338896"/>
    <n v="211706"/>
    <n v="370485"/>
    <n v="227822"/>
    <n v="398688"/>
  </r>
  <r>
    <n v="5"/>
    <s v="Region V - Midwest"/>
    <x v="28"/>
    <s v="OH"/>
    <x v="184"/>
    <n v="2"/>
    <x v="1"/>
    <n v="82112"/>
    <n v="143696"/>
    <n v="108463"/>
    <n v="189811"/>
    <n v="130304"/>
    <n v="228032"/>
    <n v="157747"/>
    <n v="276057"/>
    <n v="187761"/>
    <n v="328582"/>
    <n v="207083"/>
    <n v="362394"/>
    <n v="225219"/>
    <n v="394133"/>
  </r>
  <r>
    <n v="5"/>
    <s v="Region V - Midwest"/>
    <x v="28"/>
    <s v="OH"/>
    <x v="184"/>
    <n v="3"/>
    <x v="2"/>
    <n v="67067"/>
    <n v="117367"/>
    <n v="92613"/>
    <n v="162072"/>
    <n v="117422"/>
    <n v="205488"/>
    <n v="153264"/>
    <n v="268213"/>
    <n v="191041"/>
    <n v="334321"/>
    <n v="215018"/>
    <n v="376282"/>
    <n v="238648"/>
    <n v="417635"/>
  </r>
  <r>
    <n v="5"/>
    <s v="Region V - Midwest"/>
    <x v="28"/>
    <s v="OH"/>
    <x v="184"/>
    <n v="4"/>
    <x v="3"/>
    <n v="77654"/>
    <n v="124246"/>
    <n v="108715"/>
    <n v="173945"/>
    <n v="139777"/>
    <n v="223643"/>
    <n v="186369"/>
    <n v="298191"/>
    <n v="232962"/>
    <n v="372739"/>
    <n v="264023"/>
    <n v="422437"/>
    <n v="295085"/>
    <n v="472136"/>
  </r>
  <r>
    <n v="5"/>
    <s v="Region V - Midwest"/>
    <x v="28"/>
    <s v="OH"/>
    <x v="185"/>
    <n v="1"/>
    <x v="0"/>
    <n v="82030"/>
    <n v="143553"/>
    <n v="108110"/>
    <n v="189193"/>
    <n v="129588"/>
    <n v="226780"/>
    <n v="156131"/>
    <n v="273230"/>
    <n v="184120"/>
    <n v="322210"/>
    <n v="201287"/>
    <n v="352252"/>
    <n v="216617"/>
    <n v="379080"/>
  </r>
  <r>
    <n v="5"/>
    <s v="Region V - Midwest"/>
    <x v="28"/>
    <s v="OH"/>
    <x v="185"/>
    <n v="2"/>
    <x v="1"/>
    <n v="77892"/>
    <n v="136310"/>
    <n v="102930"/>
    <n v="180128"/>
    <n v="123723"/>
    <n v="216515"/>
    <n v="149894"/>
    <n v="262315"/>
    <n v="178455"/>
    <n v="312297"/>
    <n v="196843"/>
    <n v="344476"/>
    <n v="214116"/>
    <n v="374702"/>
  </r>
  <r>
    <n v="5"/>
    <s v="Region V - Midwest"/>
    <x v="28"/>
    <s v="OH"/>
    <x v="185"/>
    <n v="3"/>
    <x v="2"/>
    <n v="63539"/>
    <n v="111193"/>
    <n v="87723"/>
    <n v="153516"/>
    <n v="111199"/>
    <n v="194599"/>
    <n v="145096"/>
    <n v="253918"/>
    <n v="180851"/>
    <n v="316490"/>
    <n v="203528"/>
    <n v="356174"/>
    <n v="225871"/>
    <n v="395275"/>
  </r>
  <r>
    <n v="5"/>
    <s v="Region V - Midwest"/>
    <x v="28"/>
    <s v="OH"/>
    <x v="185"/>
    <n v="4"/>
    <x v="3"/>
    <n v="73777"/>
    <n v="118043"/>
    <n v="103287"/>
    <n v="165260"/>
    <n v="132798"/>
    <n v="212477"/>
    <n v="177064"/>
    <n v="283302"/>
    <n v="221330"/>
    <n v="354128"/>
    <n v="250840"/>
    <n v="401345"/>
    <n v="280351"/>
    <n v="448562"/>
  </r>
  <r>
    <n v="5"/>
    <s v="Region V - Midwest"/>
    <x v="28"/>
    <s v="OH"/>
    <x v="186"/>
    <n v="1"/>
    <x v="0"/>
    <n v="88533"/>
    <n v="154933"/>
    <n v="116654"/>
    <n v="204145"/>
    <n v="139788"/>
    <n v="244629"/>
    <n v="168347"/>
    <n v="294608"/>
    <n v="198511"/>
    <n v="347394"/>
    <n v="217016"/>
    <n v="379779"/>
    <n v="233540"/>
    <n v="408694"/>
  </r>
  <r>
    <n v="5"/>
    <s v="Region V - Midwest"/>
    <x v="28"/>
    <s v="OH"/>
    <x v="186"/>
    <n v="2"/>
    <x v="1"/>
    <n v="84102"/>
    <n v="147178"/>
    <n v="111108"/>
    <n v="194439"/>
    <n v="133507"/>
    <n v="233637"/>
    <n v="161669"/>
    <n v="282921"/>
    <n v="192446"/>
    <n v="336780"/>
    <n v="212259"/>
    <n v="371453"/>
    <n v="230861"/>
    <n v="404007"/>
  </r>
  <r>
    <n v="5"/>
    <s v="Region V - Midwest"/>
    <x v="28"/>
    <s v="OH"/>
    <x v="186"/>
    <n v="3"/>
    <x v="2"/>
    <n v="68661"/>
    <n v="120157"/>
    <n v="94807"/>
    <n v="165912"/>
    <n v="120194"/>
    <n v="210340"/>
    <n v="156865"/>
    <n v="274514"/>
    <n v="195526"/>
    <n v="342171"/>
    <n v="220058"/>
    <n v="385102"/>
    <n v="244233"/>
    <n v="427408"/>
  </r>
  <r>
    <n v="5"/>
    <s v="Region V - Midwest"/>
    <x v="28"/>
    <s v="OH"/>
    <x v="186"/>
    <n v="4"/>
    <x v="3"/>
    <n v="79580"/>
    <n v="127328"/>
    <n v="111412"/>
    <n v="178260"/>
    <n v="143244"/>
    <n v="229191"/>
    <n v="190992"/>
    <n v="305588"/>
    <n v="238740"/>
    <n v="381985"/>
    <n v="270573"/>
    <n v="432916"/>
    <n v="302405"/>
    <n v="483847"/>
  </r>
  <r>
    <n v="5"/>
    <s v="Region V - Midwest"/>
    <x v="28"/>
    <s v="OH"/>
    <x v="109"/>
    <n v="1"/>
    <x v="0"/>
    <n v="83754"/>
    <n v="146569"/>
    <n v="110379"/>
    <n v="193164"/>
    <n v="132304"/>
    <n v="231533"/>
    <n v="159397"/>
    <n v="278945"/>
    <n v="187969"/>
    <n v="328946"/>
    <n v="205495"/>
    <n v="359616"/>
    <n v="221145"/>
    <n v="387004"/>
  </r>
  <r>
    <n v="5"/>
    <s v="Region V - Midwest"/>
    <x v="28"/>
    <s v="OH"/>
    <x v="109"/>
    <n v="2"/>
    <x v="1"/>
    <n v="79532"/>
    <n v="139181"/>
    <n v="105095"/>
    <n v="183916"/>
    <n v="126320"/>
    <n v="221060"/>
    <n v="153034"/>
    <n v="267809"/>
    <n v="182190"/>
    <n v="318833"/>
    <n v="200962"/>
    <n v="351683"/>
    <n v="218593"/>
    <n v="382538"/>
  </r>
  <r>
    <n v="5"/>
    <s v="Region V - Midwest"/>
    <x v="28"/>
    <s v="OH"/>
    <x v="109"/>
    <n v="3"/>
    <x v="2"/>
    <n v="64882"/>
    <n v="113544"/>
    <n v="89579"/>
    <n v="156763"/>
    <n v="113553"/>
    <n v="198717"/>
    <n v="148170"/>
    <n v="259298"/>
    <n v="184683"/>
    <n v="323196"/>
    <n v="207842"/>
    <n v="363724"/>
    <n v="230661"/>
    <n v="403656"/>
  </r>
  <r>
    <n v="5"/>
    <s v="Region V - Midwest"/>
    <x v="28"/>
    <s v="OH"/>
    <x v="109"/>
    <n v="4"/>
    <x v="3"/>
    <n v="75323"/>
    <n v="120516"/>
    <n v="105452"/>
    <n v="168723"/>
    <n v="135581"/>
    <n v="216929"/>
    <n v="180774"/>
    <n v="289239"/>
    <n v="225968"/>
    <n v="361548"/>
    <n v="256097"/>
    <n v="409755"/>
    <n v="286226"/>
    <n v="457961"/>
  </r>
  <r>
    <n v="5"/>
    <s v="Region V - Midwest"/>
    <x v="28"/>
    <s v="OH"/>
    <x v="187"/>
    <n v="1"/>
    <x v="0"/>
    <n v="82500"/>
    <n v="144375"/>
    <n v="108712"/>
    <n v="190246"/>
    <n v="130282"/>
    <n v="227993"/>
    <n v="156918"/>
    <n v="274607"/>
    <n v="185038"/>
    <n v="323816"/>
    <n v="202288"/>
    <n v="354005"/>
    <n v="217691"/>
    <n v="380960"/>
  </r>
  <r>
    <n v="5"/>
    <s v="Region V - Midwest"/>
    <x v="28"/>
    <s v="OH"/>
    <x v="187"/>
    <n v="2"/>
    <x v="1"/>
    <n v="78362"/>
    <n v="137133"/>
    <n v="103532"/>
    <n v="181182"/>
    <n v="124416"/>
    <n v="217728"/>
    <n v="150681"/>
    <n v="263692"/>
    <n v="179373"/>
    <n v="313903"/>
    <n v="197845"/>
    <n v="346228"/>
    <n v="215190"/>
    <n v="376582"/>
  </r>
  <r>
    <n v="5"/>
    <s v="Region V - Midwest"/>
    <x v="28"/>
    <s v="OH"/>
    <x v="187"/>
    <n v="3"/>
    <x v="2"/>
    <n v="63960"/>
    <n v="111930"/>
    <n v="88312"/>
    <n v="154547"/>
    <n v="111957"/>
    <n v="195924"/>
    <n v="146106"/>
    <n v="255686"/>
    <n v="182114"/>
    <n v="318699"/>
    <n v="204959"/>
    <n v="358679"/>
    <n v="227471"/>
    <n v="398074"/>
  </r>
  <r>
    <n v="5"/>
    <s v="Region V - Midwest"/>
    <x v="28"/>
    <s v="OH"/>
    <x v="187"/>
    <n v="4"/>
    <x v="3"/>
    <n v="74169"/>
    <n v="118671"/>
    <n v="103837"/>
    <n v="166139"/>
    <n v="133505"/>
    <n v="213607"/>
    <n v="178006"/>
    <n v="284810"/>
    <n v="222508"/>
    <n v="356012"/>
    <n v="252175"/>
    <n v="403481"/>
    <n v="281843"/>
    <n v="450949"/>
  </r>
  <r>
    <n v="5"/>
    <s v="Region V - Midwest"/>
    <x v="28"/>
    <s v="OH"/>
    <x v="188"/>
    <n v="1"/>
    <x v="0"/>
    <n v="84772"/>
    <n v="148352"/>
    <n v="111839"/>
    <n v="195719"/>
    <n v="134241"/>
    <n v="234922"/>
    <n v="162052"/>
    <n v="283591"/>
    <n v="191167"/>
    <n v="334542"/>
    <n v="209006"/>
    <n v="365760"/>
    <n v="224945"/>
    <n v="393654"/>
  </r>
  <r>
    <n v="5"/>
    <s v="Region V - Midwest"/>
    <x v="28"/>
    <s v="OH"/>
    <x v="188"/>
    <n v="2"/>
    <x v="1"/>
    <n v="80341"/>
    <n v="140597"/>
    <n v="106293"/>
    <n v="186013"/>
    <n v="127961"/>
    <n v="223931"/>
    <n v="155374"/>
    <n v="271904"/>
    <n v="185102"/>
    <n v="323928"/>
    <n v="204248"/>
    <n v="357434"/>
    <n v="222267"/>
    <n v="388967"/>
  </r>
  <r>
    <n v="5"/>
    <s v="Region V - Midwest"/>
    <x v="28"/>
    <s v="OH"/>
    <x v="188"/>
    <n v="3"/>
    <x v="2"/>
    <n v="65294"/>
    <n v="114264"/>
    <n v="90093"/>
    <n v="157663"/>
    <n v="114134"/>
    <n v="199734"/>
    <n v="148785"/>
    <n v="260373"/>
    <n v="185425"/>
    <n v="324494"/>
    <n v="208611"/>
    <n v="365069"/>
    <n v="231438"/>
    <n v="405017"/>
  </r>
  <r>
    <n v="5"/>
    <s v="Region V - Midwest"/>
    <x v="28"/>
    <s v="OH"/>
    <x v="188"/>
    <n v="4"/>
    <x v="3"/>
    <n v="76439"/>
    <n v="122302"/>
    <n v="107014"/>
    <n v="171223"/>
    <n v="137590"/>
    <n v="220143"/>
    <n v="183453"/>
    <n v="293524"/>
    <n v="229316"/>
    <n v="366906"/>
    <n v="259891"/>
    <n v="415826"/>
    <n v="290467"/>
    <n v="464747"/>
  </r>
  <r>
    <n v="5"/>
    <s v="Region V - Midwest"/>
    <x v="28"/>
    <s v="OH"/>
    <x v="189"/>
    <n v="1"/>
    <x v="0"/>
    <n v="85869"/>
    <n v="150271"/>
    <n v="113181"/>
    <n v="198067"/>
    <n v="135685"/>
    <n v="237449"/>
    <n v="163508"/>
    <n v="286139"/>
    <n v="192825"/>
    <n v="337444"/>
    <n v="210806"/>
    <n v="368910"/>
    <n v="226863"/>
    <n v="397010"/>
  </r>
  <r>
    <n v="5"/>
    <s v="Region V - Midwest"/>
    <x v="28"/>
    <s v="OH"/>
    <x v="189"/>
    <n v="2"/>
    <x v="1"/>
    <n v="81522"/>
    <n v="142663"/>
    <n v="107740"/>
    <n v="188545"/>
    <n v="129523"/>
    <n v="226665"/>
    <n v="156956"/>
    <n v="274673"/>
    <n v="186875"/>
    <n v="327031"/>
    <n v="206138"/>
    <n v="360741"/>
    <n v="224235"/>
    <n v="392411"/>
  </r>
  <r>
    <n v="5"/>
    <s v="Region V - Midwest"/>
    <x v="28"/>
    <s v="OH"/>
    <x v="189"/>
    <n v="3"/>
    <x v="2"/>
    <n v="66476"/>
    <n v="116333"/>
    <n v="91773"/>
    <n v="160602"/>
    <n v="116326"/>
    <n v="203570"/>
    <n v="151771"/>
    <n v="265599"/>
    <n v="189169"/>
    <n v="331046"/>
    <n v="212882"/>
    <n v="372544"/>
    <n v="236245"/>
    <n v="413429"/>
  </r>
  <r>
    <n v="5"/>
    <s v="Region V - Midwest"/>
    <x v="28"/>
    <s v="OH"/>
    <x v="189"/>
    <n v="4"/>
    <x v="3"/>
    <n v="77249"/>
    <n v="123598"/>
    <n v="108148"/>
    <n v="173037"/>
    <n v="139048"/>
    <n v="222477"/>
    <n v="185397"/>
    <n v="296635"/>
    <n v="231746"/>
    <n v="370794"/>
    <n v="262646"/>
    <n v="420234"/>
    <n v="293545"/>
    <n v="469673"/>
  </r>
  <r>
    <n v="5"/>
    <s v="Region V - Midwest"/>
    <x v="28"/>
    <s v="OH"/>
    <x v="190"/>
    <n v="1"/>
    <x v="0"/>
    <n v="81168"/>
    <n v="142045"/>
    <n v="106976"/>
    <n v="187207"/>
    <n v="128230"/>
    <n v="224403"/>
    <n v="154499"/>
    <n v="270373"/>
    <n v="182195"/>
    <n v="318842"/>
    <n v="199183"/>
    <n v="348570"/>
    <n v="214353"/>
    <n v="375118"/>
  </r>
  <r>
    <n v="5"/>
    <s v="Region V - Midwest"/>
    <x v="28"/>
    <s v="OH"/>
    <x v="190"/>
    <n v="2"/>
    <x v="1"/>
    <n v="77072"/>
    <n v="134875"/>
    <n v="101848"/>
    <n v="178234"/>
    <n v="122424"/>
    <n v="214242"/>
    <n v="148325"/>
    <n v="259568"/>
    <n v="176588"/>
    <n v="309029"/>
    <n v="194784"/>
    <n v="340873"/>
    <n v="211877"/>
    <n v="370785"/>
  </r>
  <r>
    <n v="5"/>
    <s v="Region V - Midwest"/>
    <x v="28"/>
    <s v="OH"/>
    <x v="190"/>
    <n v="3"/>
    <x v="2"/>
    <n v="62868"/>
    <n v="110018"/>
    <n v="86795"/>
    <n v="151892"/>
    <n v="110022"/>
    <n v="192539"/>
    <n v="143559"/>
    <n v="251228"/>
    <n v="178935"/>
    <n v="313137"/>
    <n v="201371"/>
    <n v="352400"/>
    <n v="223477"/>
    <n v="391084"/>
  </r>
  <r>
    <n v="5"/>
    <s v="Region V - Midwest"/>
    <x v="28"/>
    <s v="OH"/>
    <x v="190"/>
    <n v="4"/>
    <x v="3"/>
    <n v="73004"/>
    <n v="116806"/>
    <n v="102205"/>
    <n v="163528"/>
    <n v="131406"/>
    <n v="210250"/>
    <n v="175209"/>
    <n v="280334"/>
    <n v="219011"/>
    <n v="350417"/>
    <n v="248212"/>
    <n v="397140"/>
    <n v="277414"/>
    <n v="443862"/>
  </r>
  <r>
    <n v="5"/>
    <s v="Region V - Midwest"/>
    <x v="28"/>
    <s v="OH"/>
    <x v="191"/>
    <n v="1"/>
    <x v="0"/>
    <n v="88063"/>
    <n v="154110"/>
    <n v="116052"/>
    <n v="203092"/>
    <n v="139094"/>
    <n v="243415"/>
    <n v="167561"/>
    <n v="293231"/>
    <n v="197593"/>
    <n v="345787"/>
    <n v="216015"/>
    <n v="378026"/>
    <n v="232465"/>
    <n v="406814"/>
  </r>
  <r>
    <n v="5"/>
    <s v="Region V - Midwest"/>
    <x v="28"/>
    <s v="OH"/>
    <x v="191"/>
    <n v="2"/>
    <x v="1"/>
    <n v="83632"/>
    <n v="146356"/>
    <n v="110506"/>
    <n v="193386"/>
    <n v="132814"/>
    <n v="232424"/>
    <n v="160882"/>
    <n v="281544"/>
    <n v="191528"/>
    <n v="335174"/>
    <n v="211257"/>
    <n v="369700"/>
    <n v="229787"/>
    <n v="402127"/>
  </r>
  <r>
    <n v="5"/>
    <s v="Region V - Midwest"/>
    <x v="28"/>
    <s v="OH"/>
    <x v="191"/>
    <n v="3"/>
    <x v="2"/>
    <n v="68240"/>
    <n v="119420"/>
    <n v="94218"/>
    <n v="164881"/>
    <n v="119437"/>
    <n v="209014"/>
    <n v="155855"/>
    <n v="272747"/>
    <n v="194264"/>
    <n v="339961"/>
    <n v="218627"/>
    <n v="382598"/>
    <n v="242634"/>
    <n v="424609"/>
  </r>
  <r>
    <n v="5"/>
    <s v="Region V - Midwest"/>
    <x v="28"/>
    <s v="OH"/>
    <x v="191"/>
    <n v="4"/>
    <x v="3"/>
    <n v="79187"/>
    <n v="126700"/>
    <n v="110862"/>
    <n v="177380"/>
    <n v="142537"/>
    <n v="228060"/>
    <n v="190050"/>
    <n v="304080"/>
    <n v="237562"/>
    <n v="380100"/>
    <n v="269237"/>
    <n v="430780"/>
    <n v="300912"/>
    <n v="481460"/>
  </r>
  <r>
    <n v="5"/>
    <s v="Region V - Midwest"/>
    <x v="28"/>
    <s v="OH"/>
    <x v="192"/>
    <n v="1"/>
    <x v="0"/>
    <n v="85399"/>
    <n v="149448"/>
    <n v="112579"/>
    <n v="197014"/>
    <n v="134992"/>
    <n v="236236"/>
    <n v="162721"/>
    <n v="284762"/>
    <n v="191907"/>
    <n v="335838"/>
    <n v="209804"/>
    <n v="367158"/>
    <n v="225789"/>
    <n v="395130"/>
  </r>
  <r>
    <n v="5"/>
    <s v="Region V - Midwest"/>
    <x v="28"/>
    <s v="OH"/>
    <x v="192"/>
    <n v="2"/>
    <x v="1"/>
    <n v="81052"/>
    <n v="141840"/>
    <n v="107138"/>
    <n v="187492"/>
    <n v="128830"/>
    <n v="225452"/>
    <n v="156169"/>
    <n v="273296"/>
    <n v="185957"/>
    <n v="325424"/>
    <n v="205136"/>
    <n v="358989"/>
    <n v="223161"/>
    <n v="390531"/>
  </r>
  <r>
    <n v="5"/>
    <s v="Region V - Midwest"/>
    <x v="28"/>
    <s v="OH"/>
    <x v="192"/>
    <n v="3"/>
    <x v="2"/>
    <n v="66055"/>
    <n v="115597"/>
    <n v="91184"/>
    <n v="159571"/>
    <n v="115568"/>
    <n v="202244"/>
    <n v="150761"/>
    <n v="263832"/>
    <n v="187906"/>
    <n v="328836"/>
    <n v="211451"/>
    <n v="370040"/>
    <n v="234646"/>
    <n v="410630"/>
  </r>
  <r>
    <n v="5"/>
    <s v="Region V - Midwest"/>
    <x v="28"/>
    <s v="OH"/>
    <x v="192"/>
    <n v="4"/>
    <x v="3"/>
    <n v="76856"/>
    <n v="122970"/>
    <n v="107599"/>
    <n v="172158"/>
    <n v="138341"/>
    <n v="221346"/>
    <n v="184455"/>
    <n v="295128"/>
    <n v="230568"/>
    <n v="368909"/>
    <n v="261311"/>
    <n v="418097"/>
    <n v="292053"/>
    <n v="467285"/>
  </r>
  <r>
    <n v="5"/>
    <s v="Region V - Midwest"/>
    <x v="29"/>
    <s v="WI"/>
    <x v="193"/>
    <n v="1"/>
    <x v="0"/>
    <n v="87985"/>
    <n v="153973"/>
    <n v="115983"/>
    <n v="202971"/>
    <n v="139066"/>
    <n v="243365"/>
    <n v="167619"/>
    <n v="293334"/>
    <n v="197682"/>
    <n v="345943"/>
    <n v="216116"/>
    <n v="378204"/>
    <n v="232581"/>
    <n v="407016"/>
  </r>
  <r>
    <n v="5"/>
    <s v="Region V - Midwest"/>
    <x v="29"/>
    <s v="WI"/>
    <x v="193"/>
    <n v="2"/>
    <x v="1"/>
    <n v="83512"/>
    <n v="146145"/>
    <n v="110385"/>
    <n v="193173"/>
    <n v="132726"/>
    <n v="232270"/>
    <n v="160878"/>
    <n v="281537"/>
    <n v="191559"/>
    <n v="335229"/>
    <n v="211314"/>
    <n v="369799"/>
    <n v="229877"/>
    <n v="402285"/>
  </r>
  <r>
    <n v="5"/>
    <s v="Region V - Midwest"/>
    <x v="29"/>
    <s v="WI"/>
    <x v="193"/>
    <n v="3"/>
    <x v="2"/>
    <n v="68070"/>
    <n v="119122"/>
    <n v="93967"/>
    <n v="164442"/>
    <n v="119098"/>
    <n v="208422"/>
    <n v="155372"/>
    <n v="271901"/>
    <n v="193654"/>
    <n v="338895"/>
    <n v="217922"/>
    <n v="381364"/>
    <n v="241830"/>
    <n v="423202"/>
  </r>
  <r>
    <n v="5"/>
    <s v="Region V - Midwest"/>
    <x v="29"/>
    <s v="WI"/>
    <x v="193"/>
    <n v="4"/>
    <x v="3"/>
    <n v="79175"/>
    <n v="126680"/>
    <n v="110845"/>
    <n v="177352"/>
    <n v="142515"/>
    <n v="228024"/>
    <n v="190020"/>
    <n v="304032"/>
    <n v="237525"/>
    <n v="380040"/>
    <n v="269195"/>
    <n v="430712"/>
    <n v="300865"/>
    <n v="481384"/>
  </r>
  <r>
    <n v="5"/>
    <s v="Region V - Midwest"/>
    <x v="29"/>
    <s v="WI"/>
    <x v="194"/>
    <n v="1"/>
    <x v="0"/>
    <n v="87828"/>
    <n v="153699"/>
    <n v="115658"/>
    <n v="202401"/>
    <n v="138487"/>
    <n v="242352"/>
    <n v="166597"/>
    <n v="291545"/>
    <n v="196409"/>
    <n v="343715"/>
    <n v="214710"/>
    <n v="375742"/>
    <n v="231045"/>
    <n v="404328"/>
  </r>
  <r>
    <n v="5"/>
    <s v="Region V - Midwest"/>
    <x v="29"/>
    <s v="WI"/>
    <x v="194"/>
    <n v="2"/>
    <x v="1"/>
    <n v="83522"/>
    <n v="146164"/>
    <n v="110269"/>
    <n v="192970"/>
    <n v="132384"/>
    <n v="231672"/>
    <n v="160108"/>
    <n v="280189"/>
    <n v="190515"/>
    <n v="333402"/>
    <n v="210086"/>
    <n v="367651"/>
    <n v="228442"/>
    <n v="399773"/>
  </r>
  <r>
    <n v="5"/>
    <s v="Region V - Midwest"/>
    <x v="29"/>
    <s v="WI"/>
    <x v="194"/>
    <n v="3"/>
    <x v="2"/>
    <n v="68330"/>
    <n v="119577"/>
    <n v="94380"/>
    <n v="165166"/>
    <n v="119694"/>
    <n v="209465"/>
    <n v="156295"/>
    <n v="273516"/>
    <n v="194829"/>
    <n v="340950"/>
    <n v="219311"/>
    <n v="383795"/>
    <n v="243446"/>
    <n v="426031"/>
  </r>
  <r>
    <n v="5"/>
    <s v="Region V - Midwest"/>
    <x v="29"/>
    <s v="WI"/>
    <x v="194"/>
    <n v="4"/>
    <x v="3"/>
    <n v="78832"/>
    <n v="126131"/>
    <n v="110365"/>
    <n v="176584"/>
    <n v="141897"/>
    <n v="227036"/>
    <n v="189197"/>
    <n v="302715"/>
    <n v="236496"/>
    <n v="378393"/>
    <n v="268029"/>
    <n v="428846"/>
    <n v="299561"/>
    <n v="479298"/>
  </r>
  <r>
    <n v="5"/>
    <s v="Region V - Midwest"/>
    <x v="29"/>
    <s v="WI"/>
    <x v="195"/>
    <n v="1"/>
    <x v="0"/>
    <n v="90100"/>
    <n v="157675"/>
    <n v="118785"/>
    <n v="207874"/>
    <n v="142447"/>
    <n v="249281"/>
    <n v="171731"/>
    <n v="300529"/>
    <n v="202538"/>
    <n v="354441"/>
    <n v="221427"/>
    <n v="387498"/>
    <n v="238298"/>
    <n v="417022"/>
  </r>
  <r>
    <n v="5"/>
    <s v="Region V - Midwest"/>
    <x v="29"/>
    <s v="WI"/>
    <x v="195"/>
    <n v="2"/>
    <x v="1"/>
    <n v="85502"/>
    <n v="149628"/>
    <n v="113030"/>
    <n v="197802"/>
    <n v="135929"/>
    <n v="237875"/>
    <n v="164801"/>
    <n v="288401"/>
    <n v="196244"/>
    <n v="343426"/>
    <n v="216490"/>
    <n v="378857"/>
    <n v="235519"/>
    <n v="412158"/>
  </r>
  <r>
    <n v="5"/>
    <s v="Region V - Midwest"/>
    <x v="29"/>
    <s v="WI"/>
    <x v="195"/>
    <n v="3"/>
    <x v="2"/>
    <n v="69664"/>
    <n v="121911"/>
    <n v="96161"/>
    <n v="168281"/>
    <n v="121871"/>
    <n v="213275"/>
    <n v="158973"/>
    <n v="278203"/>
    <n v="198140"/>
    <n v="346745"/>
    <n v="222963"/>
    <n v="390185"/>
    <n v="247414"/>
    <n v="432975"/>
  </r>
  <r>
    <n v="5"/>
    <s v="Region V - Midwest"/>
    <x v="29"/>
    <s v="WI"/>
    <x v="195"/>
    <n v="4"/>
    <x v="3"/>
    <n v="81101"/>
    <n v="129762"/>
    <n v="113542"/>
    <n v="181667"/>
    <n v="145982"/>
    <n v="233572"/>
    <n v="194643"/>
    <n v="311429"/>
    <n v="243304"/>
    <n v="389286"/>
    <n v="275745"/>
    <n v="441191"/>
    <n v="308185"/>
    <n v="493096"/>
  </r>
  <r>
    <n v="5"/>
    <s v="Region V - Midwest"/>
    <x v="29"/>
    <s v="WI"/>
    <x v="196"/>
    <n v="1"/>
    <x v="0"/>
    <n v="93391"/>
    <n v="163433"/>
    <n v="122998"/>
    <n v="215247"/>
    <n v="147300"/>
    <n v="257774"/>
    <n v="177239"/>
    <n v="310169"/>
    <n v="208964"/>
    <n v="365687"/>
    <n v="228436"/>
    <n v="399763"/>
    <n v="245818"/>
    <n v="430182"/>
  </r>
  <r>
    <n v="5"/>
    <s v="Region V - Midwest"/>
    <x v="29"/>
    <s v="WI"/>
    <x v="196"/>
    <n v="2"/>
    <x v="1"/>
    <n v="88792"/>
    <n v="155386"/>
    <n v="117243"/>
    <n v="205175"/>
    <n v="140782"/>
    <n v="246369"/>
    <n v="170309"/>
    <n v="298041"/>
    <n v="202670"/>
    <n v="354672"/>
    <n v="223499"/>
    <n v="391123"/>
    <n v="243039"/>
    <n v="425318"/>
  </r>
  <r>
    <n v="5"/>
    <s v="Region V - Midwest"/>
    <x v="29"/>
    <s v="WI"/>
    <x v="196"/>
    <n v="3"/>
    <x v="2"/>
    <n v="72610"/>
    <n v="127067"/>
    <n v="100285"/>
    <n v="175500"/>
    <n v="127174"/>
    <n v="222555"/>
    <n v="166044"/>
    <n v="290577"/>
    <n v="206978"/>
    <n v="362212"/>
    <n v="232979"/>
    <n v="407714"/>
    <n v="258609"/>
    <n v="452566"/>
  </r>
  <r>
    <n v="5"/>
    <s v="Region V - Midwest"/>
    <x v="29"/>
    <s v="WI"/>
    <x v="196"/>
    <n v="4"/>
    <x v="3"/>
    <n v="83850"/>
    <n v="134160"/>
    <n v="117390"/>
    <n v="187824"/>
    <n v="150930"/>
    <n v="241488"/>
    <n v="201240"/>
    <n v="321985"/>
    <n v="251550"/>
    <n v="402481"/>
    <n v="285090"/>
    <n v="456145"/>
    <n v="318631"/>
    <n v="509809"/>
  </r>
  <r>
    <n v="5"/>
    <s v="Region V - Midwest"/>
    <x v="29"/>
    <s v="WI"/>
    <x v="197"/>
    <n v="1"/>
    <x v="0"/>
    <n v="90178"/>
    <n v="157812"/>
    <n v="118854"/>
    <n v="207995"/>
    <n v="142475"/>
    <n v="249331"/>
    <n v="171672"/>
    <n v="300426"/>
    <n v="202449"/>
    <n v="354286"/>
    <n v="221326"/>
    <n v="387320"/>
    <n v="238183"/>
    <n v="416820"/>
  </r>
  <r>
    <n v="5"/>
    <s v="Region V - Midwest"/>
    <x v="29"/>
    <s v="WI"/>
    <x v="197"/>
    <n v="2"/>
    <x v="1"/>
    <n v="85622"/>
    <n v="149838"/>
    <n v="113151"/>
    <n v="198015"/>
    <n v="136017"/>
    <n v="238029"/>
    <n v="164805"/>
    <n v="288408"/>
    <n v="196212"/>
    <n v="343371"/>
    <n v="216433"/>
    <n v="378758"/>
    <n v="235429"/>
    <n v="412000"/>
  </r>
  <r>
    <n v="5"/>
    <s v="Region V - Midwest"/>
    <x v="29"/>
    <s v="WI"/>
    <x v="197"/>
    <n v="3"/>
    <x v="2"/>
    <n v="69834"/>
    <n v="122209"/>
    <n v="96412"/>
    <n v="168720"/>
    <n v="122210"/>
    <n v="213867"/>
    <n v="159456"/>
    <n v="279048"/>
    <n v="198749"/>
    <n v="347811"/>
    <n v="223668"/>
    <n v="391418"/>
    <n v="248218"/>
    <n v="434382"/>
  </r>
  <r>
    <n v="5"/>
    <s v="Region V - Midwest"/>
    <x v="29"/>
    <s v="WI"/>
    <x v="197"/>
    <n v="4"/>
    <x v="3"/>
    <n v="81114"/>
    <n v="129782"/>
    <n v="113559"/>
    <n v="181695"/>
    <n v="146005"/>
    <n v="233608"/>
    <n v="194673"/>
    <n v="311477"/>
    <n v="243341"/>
    <n v="389346"/>
    <n v="275787"/>
    <n v="441259"/>
    <n v="308232"/>
    <n v="493171"/>
  </r>
  <r>
    <n v="5"/>
    <s v="Region V - Midwest"/>
    <x v="29"/>
    <s v="WI"/>
    <x v="198"/>
    <n v="1"/>
    <x v="0"/>
    <n v="84694"/>
    <n v="148214"/>
    <n v="111583"/>
    <n v="195271"/>
    <n v="133691"/>
    <n v="233959"/>
    <n v="160971"/>
    <n v="281699"/>
    <n v="189805"/>
    <n v="332159"/>
    <n v="207498"/>
    <n v="363121"/>
    <n v="223294"/>
    <n v="390764"/>
  </r>
  <r>
    <n v="5"/>
    <s v="Region V - Midwest"/>
    <x v="29"/>
    <s v="WI"/>
    <x v="198"/>
    <n v="2"/>
    <x v="1"/>
    <n v="80472"/>
    <n v="140826"/>
    <n v="106299"/>
    <n v="186023"/>
    <n v="127707"/>
    <n v="223487"/>
    <n v="154608"/>
    <n v="270563"/>
    <n v="184026"/>
    <n v="322046"/>
    <n v="202964"/>
    <n v="355188"/>
    <n v="220742"/>
    <n v="386298"/>
  </r>
  <r>
    <n v="5"/>
    <s v="Region V - Midwest"/>
    <x v="29"/>
    <s v="WI"/>
    <x v="198"/>
    <n v="3"/>
    <x v="2"/>
    <n v="65724"/>
    <n v="115017"/>
    <n v="90757"/>
    <n v="158825"/>
    <n v="115068"/>
    <n v="201369"/>
    <n v="150190"/>
    <n v="262833"/>
    <n v="187209"/>
    <n v="327615"/>
    <n v="210704"/>
    <n v="368732"/>
    <n v="233859"/>
    <n v="409254"/>
  </r>
  <r>
    <n v="5"/>
    <s v="Region V - Midwest"/>
    <x v="29"/>
    <s v="WI"/>
    <x v="198"/>
    <n v="4"/>
    <x v="3"/>
    <n v="76108"/>
    <n v="121773"/>
    <n v="106551"/>
    <n v="170482"/>
    <n v="136994"/>
    <n v="219191"/>
    <n v="182659"/>
    <n v="292254"/>
    <n v="228324"/>
    <n v="365318"/>
    <n v="258767"/>
    <n v="414027"/>
    <n v="289210"/>
    <n v="462736"/>
  </r>
  <r>
    <n v="5"/>
    <s v="Region V - Midwest"/>
    <x v="29"/>
    <s v="WI"/>
    <x v="199"/>
    <n v="1"/>
    <x v="0"/>
    <n v="85869"/>
    <n v="150271"/>
    <n v="113181"/>
    <n v="198067"/>
    <n v="135685"/>
    <n v="237449"/>
    <n v="163508"/>
    <n v="286139"/>
    <n v="192825"/>
    <n v="337444"/>
    <n v="210806"/>
    <n v="368910"/>
    <n v="226863"/>
    <n v="397010"/>
  </r>
  <r>
    <n v="5"/>
    <s v="Region V - Midwest"/>
    <x v="29"/>
    <s v="WI"/>
    <x v="199"/>
    <n v="2"/>
    <x v="1"/>
    <n v="81522"/>
    <n v="142663"/>
    <n v="107740"/>
    <n v="188545"/>
    <n v="129523"/>
    <n v="226665"/>
    <n v="156956"/>
    <n v="274673"/>
    <n v="186875"/>
    <n v="327031"/>
    <n v="206138"/>
    <n v="360741"/>
    <n v="224235"/>
    <n v="392411"/>
  </r>
  <r>
    <n v="5"/>
    <s v="Region V - Midwest"/>
    <x v="29"/>
    <s v="WI"/>
    <x v="199"/>
    <n v="3"/>
    <x v="2"/>
    <n v="66476"/>
    <n v="116333"/>
    <n v="91773"/>
    <n v="160602"/>
    <n v="116326"/>
    <n v="203570"/>
    <n v="151771"/>
    <n v="265599"/>
    <n v="189169"/>
    <n v="331046"/>
    <n v="212882"/>
    <n v="372544"/>
    <n v="236245"/>
    <n v="413429"/>
  </r>
  <r>
    <n v="5"/>
    <s v="Region V - Midwest"/>
    <x v="29"/>
    <s v="WI"/>
    <x v="199"/>
    <n v="4"/>
    <x v="3"/>
    <n v="77249"/>
    <n v="123598"/>
    <n v="108148"/>
    <n v="173037"/>
    <n v="139048"/>
    <n v="222477"/>
    <n v="185397"/>
    <n v="296635"/>
    <n v="231746"/>
    <n v="370794"/>
    <n v="262646"/>
    <n v="420234"/>
    <n v="293545"/>
    <n v="469673"/>
  </r>
  <r>
    <n v="6"/>
    <s v="Region VI - Midsouth"/>
    <x v="30"/>
    <s v="AR"/>
    <x v="200"/>
    <n v="1"/>
    <x v="0"/>
    <n v="69260"/>
    <n v="121204"/>
    <n v="91604"/>
    <n v="160307"/>
    <n v="110319"/>
    <n v="193058"/>
    <n v="133803"/>
    <n v="234155"/>
    <n v="157972"/>
    <n v="276451"/>
    <n v="172744"/>
    <n v="302301"/>
    <n v="185960"/>
    <n v="325430"/>
  </r>
  <r>
    <n v="6"/>
    <s v="Region VI - Midsouth"/>
    <x v="30"/>
    <s v="AR"/>
    <x v="200"/>
    <n v="2"/>
    <x v="1"/>
    <n v="65330"/>
    <n v="114328"/>
    <n v="86685"/>
    <n v="151700"/>
    <n v="104749"/>
    <n v="183311"/>
    <n v="127881"/>
    <n v="223792"/>
    <n v="152593"/>
    <n v="267038"/>
    <n v="168524"/>
    <n v="294918"/>
    <n v="183585"/>
    <n v="321274"/>
  </r>
  <r>
    <n v="6"/>
    <s v="Region VI - Midsouth"/>
    <x v="30"/>
    <s v="AR"/>
    <x v="200"/>
    <n v="3"/>
    <x v="2"/>
    <n v="52605"/>
    <n v="92060"/>
    <n v="72478"/>
    <n v="126837"/>
    <n v="91679"/>
    <n v="160438"/>
    <n v="119229"/>
    <n v="208651"/>
    <n v="148544"/>
    <n v="259952"/>
    <n v="166986"/>
    <n v="292225"/>
    <n v="185110"/>
    <n v="323943"/>
  </r>
  <r>
    <n v="6"/>
    <s v="Region VI - Midsouth"/>
    <x v="30"/>
    <s v="AR"/>
    <x v="200"/>
    <n v="4"/>
    <x v="3"/>
    <n v="62843"/>
    <n v="100549"/>
    <n v="87981"/>
    <n v="140769"/>
    <n v="113118"/>
    <n v="180989"/>
    <n v="150824"/>
    <n v="241318"/>
    <n v="188530"/>
    <n v="301648"/>
    <n v="213667"/>
    <n v="341868"/>
    <n v="238805"/>
    <n v="382087"/>
  </r>
  <r>
    <n v="6"/>
    <s v="Region VI - Midsouth"/>
    <x v="30"/>
    <s v="AR"/>
    <x v="201"/>
    <n v="1"/>
    <x v="0"/>
    <n v="71375"/>
    <n v="124906"/>
    <n v="94032"/>
    <n v="164556"/>
    <n v="112656"/>
    <n v="197149"/>
    <n v="135634"/>
    <n v="237360"/>
    <n v="159928"/>
    <n v="279874"/>
    <n v="174835"/>
    <n v="305961"/>
    <n v="188144"/>
    <n v="329252"/>
  </r>
  <r>
    <n v="6"/>
    <s v="Region VI - Midsouth"/>
    <x v="30"/>
    <s v="AR"/>
    <x v="201"/>
    <n v="2"/>
    <x v="1"/>
    <n v="67822"/>
    <n v="118688"/>
    <n v="89584"/>
    <n v="156773"/>
    <n v="107620"/>
    <n v="188335"/>
    <n v="130279"/>
    <n v="227988"/>
    <n v="155065"/>
    <n v="271363"/>
    <n v="171020"/>
    <n v="299285"/>
    <n v="185996"/>
    <n v="325493"/>
  </r>
  <r>
    <n v="6"/>
    <s v="Region VI - Midsouth"/>
    <x v="30"/>
    <s v="AR"/>
    <x v="201"/>
    <n v="3"/>
    <x v="2"/>
    <n v="55400"/>
    <n v="96950"/>
    <n v="76502"/>
    <n v="133879"/>
    <n v="96997"/>
    <n v="169745"/>
    <n v="126608"/>
    <n v="221564"/>
    <n v="157814"/>
    <n v="276175"/>
    <n v="177623"/>
    <n v="310840"/>
    <n v="197145"/>
    <n v="345003"/>
  </r>
  <r>
    <n v="6"/>
    <s v="Region VI - Midsouth"/>
    <x v="30"/>
    <s v="AR"/>
    <x v="201"/>
    <n v="4"/>
    <x v="3"/>
    <n v="64133"/>
    <n v="102613"/>
    <n v="89786"/>
    <n v="143658"/>
    <n v="115439"/>
    <n v="184703"/>
    <n v="153919"/>
    <n v="246270"/>
    <n v="192399"/>
    <n v="307838"/>
    <n v="218052"/>
    <n v="348883"/>
    <n v="243705"/>
    <n v="389928"/>
  </r>
  <r>
    <n v="6"/>
    <s v="Region VI - Midsouth"/>
    <x v="30"/>
    <s v="AR"/>
    <x v="202"/>
    <n v="1"/>
    <x v="0"/>
    <n v="66204"/>
    <n v="115857"/>
    <n v="87224"/>
    <n v="152643"/>
    <n v="104508"/>
    <n v="182890"/>
    <n v="125838"/>
    <n v="220216"/>
    <n v="148380"/>
    <n v="259665"/>
    <n v="162211"/>
    <n v="283869"/>
    <n v="174560"/>
    <n v="305480"/>
  </r>
  <r>
    <n v="6"/>
    <s v="Region VI - Midsouth"/>
    <x v="30"/>
    <s v="AR"/>
    <x v="202"/>
    <n v="2"/>
    <x v="1"/>
    <n v="62901"/>
    <n v="110078"/>
    <n v="83091"/>
    <n v="145409"/>
    <n v="99828"/>
    <n v="174698"/>
    <n v="120861"/>
    <n v="211506"/>
    <n v="143860"/>
    <n v="251754"/>
    <n v="158665"/>
    <n v="277664"/>
    <n v="172564"/>
    <n v="301986"/>
  </r>
  <r>
    <n v="6"/>
    <s v="Region VI - Midsouth"/>
    <x v="30"/>
    <s v="AR"/>
    <x v="202"/>
    <n v="3"/>
    <x v="2"/>
    <n v="51370"/>
    <n v="89898"/>
    <n v="70936"/>
    <n v="124138"/>
    <n v="89936"/>
    <n v="157388"/>
    <n v="117386"/>
    <n v="205425"/>
    <n v="146318"/>
    <n v="256056"/>
    <n v="164681"/>
    <n v="288191"/>
    <n v="182777"/>
    <n v="319860"/>
  </r>
  <r>
    <n v="6"/>
    <s v="Region VI - Midsouth"/>
    <x v="30"/>
    <s v="AR"/>
    <x v="202"/>
    <n v="4"/>
    <x v="3"/>
    <n v="59495"/>
    <n v="95192"/>
    <n v="83293"/>
    <n v="133269"/>
    <n v="107091"/>
    <n v="171345"/>
    <n v="142788"/>
    <n v="228461"/>
    <n v="178485"/>
    <n v="285576"/>
    <n v="202283"/>
    <n v="323653"/>
    <n v="226081"/>
    <n v="361729"/>
  </r>
  <r>
    <n v="6"/>
    <s v="Region VI - Midsouth"/>
    <x v="30"/>
    <s v="AR"/>
    <x v="203"/>
    <n v="1"/>
    <x v="0"/>
    <n v="73334"/>
    <n v="128334"/>
    <n v="96695"/>
    <n v="169217"/>
    <n v="115980"/>
    <n v="202965"/>
    <n v="139863"/>
    <n v="244760"/>
    <n v="164961"/>
    <n v="288683"/>
    <n v="180348"/>
    <n v="315610"/>
    <n v="194093"/>
    <n v="339662"/>
  </r>
  <r>
    <n v="6"/>
    <s v="Region VI - Midsouth"/>
    <x v="30"/>
    <s v="AR"/>
    <x v="203"/>
    <n v="2"/>
    <x v="1"/>
    <n v="69571"/>
    <n v="121750"/>
    <n v="91986"/>
    <n v="160976"/>
    <n v="110647"/>
    <n v="193633"/>
    <n v="134193"/>
    <n v="234838"/>
    <n v="159812"/>
    <n v="279671"/>
    <n v="176309"/>
    <n v="308540"/>
    <n v="191818"/>
    <n v="335682"/>
  </r>
  <r>
    <n v="6"/>
    <s v="Region VI - Midsouth"/>
    <x v="30"/>
    <s v="AR"/>
    <x v="203"/>
    <n v="3"/>
    <x v="2"/>
    <n v="56653"/>
    <n v="99143"/>
    <n v="78195"/>
    <n v="136841"/>
    <n v="99093"/>
    <n v="173413"/>
    <n v="129242"/>
    <n v="226174"/>
    <n v="161081"/>
    <n v="281893"/>
    <n v="181253"/>
    <n v="317193"/>
    <n v="201121"/>
    <n v="351962"/>
  </r>
  <r>
    <n v="6"/>
    <s v="Region VI - Midsouth"/>
    <x v="30"/>
    <s v="AR"/>
    <x v="203"/>
    <n v="4"/>
    <x v="3"/>
    <n v="66034"/>
    <n v="105655"/>
    <n v="92448"/>
    <n v="147917"/>
    <n v="118862"/>
    <n v="190179"/>
    <n v="158482"/>
    <n v="253572"/>
    <n v="198103"/>
    <n v="316965"/>
    <n v="224517"/>
    <n v="359227"/>
    <n v="250931"/>
    <n v="401489"/>
  </r>
  <r>
    <n v="6"/>
    <s v="Region VI - Midsouth"/>
    <x v="30"/>
    <s v="AR"/>
    <x v="204"/>
    <n v="1"/>
    <x v="0"/>
    <n v="66831"/>
    <n v="116954"/>
    <n v="88151"/>
    <n v="154265"/>
    <n v="105781"/>
    <n v="185116"/>
    <n v="127647"/>
    <n v="223382"/>
    <n v="150570"/>
    <n v="263498"/>
    <n v="164619"/>
    <n v="288083"/>
    <n v="177170"/>
    <n v="310048"/>
  </r>
  <r>
    <n v="6"/>
    <s v="Region VI - Midsouth"/>
    <x v="30"/>
    <s v="AR"/>
    <x v="204"/>
    <n v="2"/>
    <x v="1"/>
    <n v="63361"/>
    <n v="110882"/>
    <n v="83809"/>
    <n v="146665"/>
    <n v="100863"/>
    <n v="176510"/>
    <n v="122418"/>
    <n v="214231"/>
    <n v="145821"/>
    <n v="255187"/>
    <n v="160894"/>
    <n v="281564"/>
    <n v="175073"/>
    <n v="306378"/>
  </r>
  <r>
    <n v="6"/>
    <s v="Region VI - Midsouth"/>
    <x v="30"/>
    <s v="AR"/>
    <x v="204"/>
    <n v="3"/>
    <x v="2"/>
    <n v="51531"/>
    <n v="90180"/>
    <n v="71111"/>
    <n v="124445"/>
    <n v="90098"/>
    <n v="157671"/>
    <n v="117473"/>
    <n v="205578"/>
    <n v="146406"/>
    <n v="256211"/>
    <n v="164723"/>
    <n v="288265"/>
    <n v="182760"/>
    <n v="319829"/>
  </r>
  <r>
    <n v="6"/>
    <s v="Region VI - Midsouth"/>
    <x v="30"/>
    <s v="AR"/>
    <x v="204"/>
    <n v="4"/>
    <x v="3"/>
    <n v="60231"/>
    <n v="96369"/>
    <n v="84323"/>
    <n v="134917"/>
    <n v="108415"/>
    <n v="173465"/>
    <n v="144554"/>
    <n v="231286"/>
    <n v="180692"/>
    <n v="289108"/>
    <n v="204785"/>
    <n v="327655"/>
    <n v="228877"/>
    <n v="366203"/>
  </r>
  <r>
    <n v="6"/>
    <s v="Region VI - Midsouth"/>
    <x v="31"/>
    <s v="LA"/>
    <x v="205"/>
    <n v="1"/>
    <x v="0"/>
    <n v="70670"/>
    <n v="123672"/>
    <n v="93222"/>
    <n v="163139"/>
    <n v="111877"/>
    <n v="195785"/>
    <n v="135024"/>
    <n v="236291"/>
    <n v="159276"/>
    <n v="278733"/>
    <n v="174138"/>
    <n v="304741"/>
    <n v="187416"/>
    <n v="327978"/>
  </r>
  <r>
    <n v="6"/>
    <s v="Region VI - Midsouth"/>
    <x v="31"/>
    <s v="LA"/>
    <x v="205"/>
    <n v="2"/>
    <x v="1"/>
    <n v="66991"/>
    <n v="117234"/>
    <n v="88618"/>
    <n v="155082"/>
    <n v="106663"/>
    <n v="186661"/>
    <n v="129480"/>
    <n v="226589"/>
    <n v="154241"/>
    <n v="269921"/>
    <n v="170188"/>
    <n v="297829"/>
    <n v="185192"/>
    <n v="324087"/>
  </r>
  <r>
    <n v="6"/>
    <s v="Region VI - Midsouth"/>
    <x v="31"/>
    <s v="LA"/>
    <x v="205"/>
    <n v="3"/>
    <x v="2"/>
    <n v="54468"/>
    <n v="95320"/>
    <n v="75161"/>
    <n v="131532"/>
    <n v="95224"/>
    <n v="166642"/>
    <n v="124148"/>
    <n v="217259"/>
    <n v="154724"/>
    <n v="270767"/>
    <n v="174077"/>
    <n v="304635"/>
    <n v="193133"/>
    <n v="337983"/>
  </r>
  <r>
    <n v="6"/>
    <s v="Region VI - Midsouth"/>
    <x v="31"/>
    <s v="LA"/>
    <x v="205"/>
    <n v="4"/>
    <x v="3"/>
    <n v="63703"/>
    <n v="101925"/>
    <n v="89184"/>
    <n v="142695"/>
    <n v="114665"/>
    <n v="183465"/>
    <n v="152887"/>
    <n v="244620"/>
    <n v="191109"/>
    <n v="305774"/>
    <n v="216590"/>
    <n v="346544"/>
    <n v="242071"/>
    <n v="387314"/>
  </r>
  <r>
    <n v="6"/>
    <s v="Region VI - Midsouth"/>
    <x v="31"/>
    <s v="LA"/>
    <x v="206"/>
    <n v="1"/>
    <x v="0"/>
    <n v="73412"/>
    <n v="128471"/>
    <n v="96764"/>
    <n v="169338"/>
    <n v="116009"/>
    <n v="203015"/>
    <n v="139804"/>
    <n v="244657"/>
    <n v="164873"/>
    <n v="288527"/>
    <n v="180247"/>
    <n v="315432"/>
    <n v="193977"/>
    <n v="339460"/>
  </r>
  <r>
    <n v="6"/>
    <s v="Region VI - Midsouth"/>
    <x v="31"/>
    <s v="LA"/>
    <x v="206"/>
    <n v="2"/>
    <x v="1"/>
    <n v="69691"/>
    <n v="121960"/>
    <n v="92108"/>
    <n v="161189"/>
    <n v="110735"/>
    <n v="193786"/>
    <n v="134197"/>
    <n v="234845"/>
    <n v="159780"/>
    <n v="279616"/>
    <n v="176252"/>
    <n v="308442"/>
    <n v="191728"/>
    <n v="335524"/>
  </r>
  <r>
    <n v="6"/>
    <s v="Region VI - Midsouth"/>
    <x v="31"/>
    <s v="LA"/>
    <x v="206"/>
    <n v="3"/>
    <x v="2"/>
    <n v="56823"/>
    <n v="99441"/>
    <n v="78446"/>
    <n v="137280"/>
    <n v="99431"/>
    <n v="174005"/>
    <n v="129726"/>
    <n v="227020"/>
    <n v="161691"/>
    <n v="282959"/>
    <n v="181958"/>
    <n v="318427"/>
    <n v="201925"/>
    <n v="353369"/>
  </r>
  <r>
    <n v="6"/>
    <s v="Region VI - Midsouth"/>
    <x v="31"/>
    <s v="LA"/>
    <x v="206"/>
    <n v="4"/>
    <x v="3"/>
    <n v="66047"/>
    <n v="105675"/>
    <n v="92465"/>
    <n v="147945"/>
    <n v="118884"/>
    <n v="190215"/>
    <n v="158512"/>
    <n v="253619"/>
    <n v="198140"/>
    <n v="317024"/>
    <n v="224559"/>
    <n v="359294"/>
    <n v="250978"/>
    <n v="401564"/>
  </r>
  <r>
    <n v="6"/>
    <s v="Region VI - Midsouth"/>
    <x v="31"/>
    <s v="LA"/>
    <x v="207"/>
    <n v="1"/>
    <x v="0"/>
    <n v="74195"/>
    <n v="129842"/>
    <n v="97830"/>
    <n v="171202"/>
    <n v="117338"/>
    <n v="205341"/>
    <n v="141496"/>
    <n v="247618"/>
    <n v="166886"/>
    <n v="292051"/>
    <n v="182452"/>
    <n v="319292"/>
    <n v="196357"/>
    <n v="343624"/>
  </r>
  <r>
    <n v="6"/>
    <s v="Region VI - Midsouth"/>
    <x v="31"/>
    <s v="LA"/>
    <x v="207"/>
    <n v="2"/>
    <x v="1"/>
    <n v="70391"/>
    <n v="123185"/>
    <n v="93069"/>
    <n v="162870"/>
    <n v="111946"/>
    <n v="195906"/>
    <n v="135763"/>
    <n v="237585"/>
    <n v="161679"/>
    <n v="282939"/>
    <n v="178368"/>
    <n v="312144"/>
    <n v="194057"/>
    <n v="339600"/>
  </r>
  <r>
    <n v="6"/>
    <s v="Region VI - Midsouth"/>
    <x v="31"/>
    <s v="LA"/>
    <x v="207"/>
    <n v="3"/>
    <x v="2"/>
    <n v="57325"/>
    <n v="100318"/>
    <n v="79123"/>
    <n v="138465"/>
    <n v="100270"/>
    <n v="175472"/>
    <n v="130780"/>
    <n v="228864"/>
    <n v="162998"/>
    <n v="285246"/>
    <n v="183410"/>
    <n v="320968"/>
    <n v="203516"/>
    <n v="356153"/>
  </r>
  <r>
    <n v="6"/>
    <s v="Region VI - Midsouth"/>
    <x v="31"/>
    <s v="LA"/>
    <x v="207"/>
    <n v="4"/>
    <x v="3"/>
    <n v="66807"/>
    <n v="106892"/>
    <n v="93530"/>
    <n v="149648"/>
    <n v="120253"/>
    <n v="192405"/>
    <n v="160338"/>
    <n v="256540"/>
    <n v="200422"/>
    <n v="320675"/>
    <n v="227145"/>
    <n v="363432"/>
    <n v="253868"/>
    <n v="406189"/>
  </r>
  <r>
    <n v="6"/>
    <s v="Region VI - Midsouth"/>
    <x v="31"/>
    <s v="LA"/>
    <x v="163"/>
    <n v="1"/>
    <x v="0"/>
    <n v="73804"/>
    <n v="129156"/>
    <n v="97297"/>
    <n v="170270"/>
    <n v="116673"/>
    <n v="204178"/>
    <n v="140650"/>
    <n v="246137"/>
    <n v="165879"/>
    <n v="290289"/>
    <n v="181350"/>
    <n v="317362"/>
    <n v="195167"/>
    <n v="341542"/>
  </r>
  <r>
    <n v="6"/>
    <s v="Region VI - Midsouth"/>
    <x v="31"/>
    <s v="LA"/>
    <x v="163"/>
    <n v="2"/>
    <x v="1"/>
    <n v="70041"/>
    <n v="122572"/>
    <n v="92588"/>
    <n v="162029"/>
    <n v="111341"/>
    <n v="194846"/>
    <n v="134980"/>
    <n v="236215"/>
    <n v="160730"/>
    <n v="281277"/>
    <n v="177310"/>
    <n v="310293"/>
    <n v="192893"/>
    <n v="337562"/>
  </r>
  <r>
    <n v="6"/>
    <s v="Region VI - Midsouth"/>
    <x v="31"/>
    <s v="LA"/>
    <x v="163"/>
    <n v="3"/>
    <x v="2"/>
    <n v="57074"/>
    <n v="99880"/>
    <n v="78784"/>
    <n v="137872"/>
    <n v="99851"/>
    <n v="174738"/>
    <n v="130253"/>
    <n v="227942"/>
    <n v="162344"/>
    <n v="284102"/>
    <n v="182684"/>
    <n v="319697"/>
    <n v="202720"/>
    <n v="354761"/>
  </r>
  <r>
    <n v="6"/>
    <s v="Region VI - Midsouth"/>
    <x v="31"/>
    <s v="LA"/>
    <x v="163"/>
    <n v="4"/>
    <x v="3"/>
    <n v="66427"/>
    <n v="106283"/>
    <n v="92998"/>
    <n v="148797"/>
    <n v="119569"/>
    <n v="191310"/>
    <n v="159425"/>
    <n v="255080"/>
    <n v="199281"/>
    <n v="318850"/>
    <n v="225852"/>
    <n v="361363"/>
    <n v="252423"/>
    <n v="403876"/>
  </r>
  <r>
    <n v="6"/>
    <s v="Region VI - Midsouth"/>
    <x v="31"/>
    <s v="LA"/>
    <x v="208"/>
    <n v="1"/>
    <x v="0"/>
    <n v="72707"/>
    <n v="127237"/>
    <n v="95768"/>
    <n v="167594"/>
    <n v="114708"/>
    <n v="200739"/>
    <n v="138054"/>
    <n v="241594"/>
    <n v="162771"/>
    <n v="284849"/>
    <n v="177940"/>
    <n v="311395"/>
    <n v="191482"/>
    <n v="335094"/>
  </r>
  <r>
    <n v="6"/>
    <s v="Region VI - Midsouth"/>
    <x v="31"/>
    <s v="LA"/>
    <x v="208"/>
    <n v="2"/>
    <x v="1"/>
    <n v="69112"/>
    <n v="120945"/>
    <n v="91269"/>
    <n v="159720"/>
    <n v="109612"/>
    <n v="191821"/>
    <n v="132636"/>
    <n v="232112"/>
    <n v="157850"/>
    <n v="276238"/>
    <n v="174080"/>
    <n v="304640"/>
    <n v="189309"/>
    <n v="331291"/>
  </r>
  <r>
    <n v="6"/>
    <s v="Region VI - Midsouth"/>
    <x v="31"/>
    <s v="LA"/>
    <x v="208"/>
    <n v="3"/>
    <x v="2"/>
    <n v="56492"/>
    <n v="98861"/>
    <n v="78019"/>
    <n v="136534"/>
    <n v="98931"/>
    <n v="173130"/>
    <n v="129155"/>
    <n v="226021"/>
    <n v="160993"/>
    <n v="281738"/>
    <n v="181211"/>
    <n v="317119"/>
    <n v="201139"/>
    <n v="351993"/>
  </r>
  <r>
    <n v="6"/>
    <s v="Region VI - Midsouth"/>
    <x v="31"/>
    <s v="LA"/>
    <x v="208"/>
    <n v="4"/>
    <x v="3"/>
    <n v="65299"/>
    <n v="104478"/>
    <n v="91418"/>
    <n v="146269"/>
    <n v="117537"/>
    <n v="188060"/>
    <n v="156716"/>
    <n v="250746"/>
    <n v="195896"/>
    <n v="313433"/>
    <n v="222015"/>
    <n v="355224"/>
    <n v="248134"/>
    <n v="397015"/>
  </r>
  <r>
    <n v="6"/>
    <s v="Region VI - Midsouth"/>
    <x v="31"/>
    <s v="LA"/>
    <x v="209"/>
    <n v="1"/>
    <x v="0"/>
    <n v="73412"/>
    <n v="128471"/>
    <n v="96764"/>
    <n v="169338"/>
    <n v="116009"/>
    <n v="203015"/>
    <n v="139804"/>
    <n v="244657"/>
    <n v="164873"/>
    <n v="288527"/>
    <n v="180247"/>
    <n v="315432"/>
    <n v="193977"/>
    <n v="339460"/>
  </r>
  <r>
    <n v="6"/>
    <s v="Region VI - Midsouth"/>
    <x v="31"/>
    <s v="LA"/>
    <x v="209"/>
    <n v="2"/>
    <x v="1"/>
    <n v="69691"/>
    <n v="121960"/>
    <n v="92108"/>
    <n v="161189"/>
    <n v="110735"/>
    <n v="193786"/>
    <n v="134197"/>
    <n v="234845"/>
    <n v="159780"/>
    <n v="279616"/>
    <n v="176252"/>
    <n v="308442"/>
    <n v="191728"/>
    <n v="335524"/>
  </r>
  <r>
    <n v="6"/>
    <s v="Region VI - Midsouth"/>
    <x v="31"/>
    <s v="LA"/>
    <x v="209"/>
    <n v="3"/>
    <x v="2"/>
    <n v="56823"/>
    <n v="99441"/>
    <n v="78446"/>
    <n v="137280"/>
    <n v="99431"/>
    <n v="174005"/>
    <n v="129726"/>
    <n v="227020"/>
    <n v="161691"/>
    <n v="282959"/>
    <n v="181958"/>
    <n v="318427"/>
    <n v="201925"/>
    <n v="353369"/>
  </r>
  <r>
    <n v="6"/>
    <s v="Region VI - Midsouth"/>
    <x v="31"/>
    <s v="LA"/>
    <x v="209"/>
    <n v="4"/>
    <x v="3"/>
    <n v="66047"/>
    <n v="105675"/>
    <n v="92465"/>
    <n v="147945"/>
    <n v="118884"/>
    <n v="190215"/>
    <n v="158512"/>
    <n v="253619"/>
    <n v="198140"/>
    <n v="317024"/>
    <n v="224559"/>
    <n v="359294"/>
    <n v="250978"/>
    <n v="401564"/>
  </r>
  <r>
    <n v="6"/>
    <s v="Region VI - Midsouth"/>
    <x v="31"/>
    <s v="LA"/>
    <x v="210"/>
    <n v="1"/>
    <x v="0"/>
    <n v="70121"/>
    <n v="122712"/>
    <n v="92551"/>
    <n v="161965"/>
    <n v="111155"/>
    <n v="194522"/>
    <n v="134296"/>
    <n v="235017"/>
    <n v="158447"/>
    <n v="277282"/>
    <n v="173238"/>
    <n v="303166"/>
    <n v="186457"/>
    <n v="326300"/>
  </r>
  <r>
    <n v="6"/>
    <s v="Region VI - Midsouth"/>
    <x v="31"/>
    <s v="LA"/>
    <x v="210"/>
    <n v="2"/>
    <x v="1"/>
    <n v="66401"/>
    <n v="116202"/>
    <n v="87895"/>
    <n v="153816"/>
    <n v="105882"/>
    <n v="185293"/>
    <n v="128689"/>
    <n v="225205"/>
    <n v="153354"/>
    <n v="268370"/>
    <n v="169243"/>
    <n v="296176"/>
    <n v="184208"/>
    <n v="322364"/>
  </r>
  <r>
    <n v="6"/>
    <s v="Region VI - Midsouth"/>
    <x v="31"/>
    <s v="LA"/>
    <x v="210"/>
    <n v="3"/>
    <x v="2"/>
    <n v="53877"/>
    <n v="94285"/>
    <n v="74321"/>
    <n v="130062"/>
    <n v="94128"/>
    <n v="164725"/>
    <n v="122655"/>
    <n v="214646"/>
    <n v="152852"/>
    <n v="267492"/>
    <n v="171941"/>
    <n v="300897"/>
    <n v="190730"/>
    <n v="333777"/>
  </r>
  <r>
    <n v="6"/>
    <s v="Region VI - Midsouth"/>
    <x v="31"/>
    <s v="LA"/>
    <x v="210"/>
    <n v="4"/>
    <x v="3"/>
    <n v="63298"/>
    <n v="101277"/>
    <n v="88617"/>
    <n v="141787"/>
    <n v="113936"/>
    <n v="182298"/>
    <n v="151915"/>
    <n v="243064"/>
    <n v="189894"/>
    <n v="303830"/>
    <n v="215213"/>
    <n v="344341"/>
    <n v="240532"/>
    <n v="384851"/>
  </r>
  <r>
    <n v="6"/>
    <s v="Region VI - Midsouth"/>
    <x v="31"/>
    <s v="LA"/>
    <x v="211"/>
    <n v="1"/>
    <x v="0"/>
    <n v="75606"/>
    <n v="132310"/>
    <n v="99636"/>
    <n v="174362"/>
    <n v="119418"/>
    <n v="208981"/>
    <n v="143857"/>
    <n v="251749"/>
    <n v="169640"/>
    <n v="296870"/>
    <n v="185456"/>
    <n v="324549"/>
    <n v="199579"/>
    <n v="349264"/>
  </r>
  <r>
    <n v="6"/>
    <s v="Region VI - Midsouth"/>
    <x v="31"/>
    <s v="LA"/>
    <x v="211"/>
    <n v="2"/>
    <x v="1"/>
    <n v="71802"/>
    <n v="125653"/>
    <n v="94874"/>
    <n v="166030"/>
    <n v="114026"/>
    <n v="199545"/>
    <n v="138123"/>
    <n v="241716"/>
    <n v="164433"/>
    <n v="287759"/>
    <n v="181372"/>
    <n v="317401"/>
    <n v="197280"/>
    <n v="345240"/>
  </r>
  <r>
    <n v="6"/>
    <s v="Region VI - Midsouth"/>
    <x v="31"/>
    <s v="LA"/>
    <x v="211"/>
    <n v="3"/>
    <x v="2"/>
    <n v="58587"/>
    <n v="102528"/>
    <n v="80890"/>
    <n v="141558"/>
    <n v="102542"/>
    <n v="179449"/>
    <n v="133810"/>
    <n v="234167"/>
    <n v="166785"/>
    <n v="291875"/>
    <n v="187703"/>
    <n v="328480"/>
    <n v="208314"/>
    <n v="364549"/>
  </r>
  <r>
    <n v="6"/>
    <s v="Region VI - Midsouth"/>
    <x v="31"/>
    <s v="LA"/>
    <x v="211"/>
    <n v="4"/>
    <x v="3"/>
    <n v="67985"/>
    <n v="108777"/>
    <n v="95180"/>
    <n v="152287"/>
    <n v="122374"/>
    <n v="195798"/>
    <n v="163165"/>
    <n v="261064"/>
    <n v="203956"/>
    <n v="326330"/>
    <n v="231150"/>
    <n v="369841"/>
    <n v="258345"/>
    <n v="413351"/>
  </r>
  <r>
    <n v="6"/>
    <s v="Region VI - Midsouth"/>
    <x v="31"/>
    <s v="LA"/>
    <x v="212"/>
    <n v="1"/>
    <x v="0"/>
    <n v="72393"/>
    <n v="126688"/>
    <n v="95492"/>
    <n v="167110"/>
    <n v="114593"/>
    <n v="200538"/>
    <n v="138289"/>
    <n v="242006"/>
    <n v="163125"/>
    <n v="285469"/>
    <n v="178346"/>
    <n v="312105"/>
    <n v="191944"/>
    <n v="335902"/>
  </r>
  <r>
    <n v="6"/>
    <s v="Region VI - Midsouth"/>
    <x v="31"/>
    <s v="LA"/>
    <x v="212"/>
    <n v="2"/>
    <x v="1"/>
    <n v="68631"/>
    <n v="120104"/>
    <n v="90783"/>
    <n v="158870"/>
    <n v="109261"/>
    <n v="191206"/>
    <n v="132619"/>
    <n v="232083"/>
    <n v="157976"/>
    <n v="276458"/>
    <n v="174306"/>
    <n v="305036"/>
    <n v="189670"/>
    <n v="331922"/>
  </r>
  <r>
    <n v="6"/>
    <s v="Region VI - Midsouth"/>
    <x v="31"/>
    <s v="LA"/>
    <x v="212"/>
    <n v="3"/>
    <x v="2"/>
    <n v="55811"/>
    <n v="97670"/>
    <n v="77017"/>
    <n v="134779"/>
    <n v="97578"/>
    <n v="170761"/>
    <n v="127222"/>
    <n v="222639"/>
    <n v="158556"/>
    <n v="277473"/>
    <n v="178391"/>
    <n v="312185"/>
    <n v="197922"/>
    <n v="346364"/>
  </r>
  <r>
    <n v="6"/>
    <s v="Region VI - Midsouth"/>
    <x v="31"/>
    <s v="LA"/>
    <x v="212"/>
    <n v="4"/>
    <x v="3"/>
    <n v="65249"/>
    <n v="104398"/>
    <n v="91349"/>
    <n v="146158"/>
    <n v="117448"/>
    <n v="187917"/>
    <n v="156598"/>
    <n v="250556"/>
    <n v="195747"/>
    <n v="313195"/>
    <n v="221847"/>
    <n v="354954"/>
    <n v="247946"/>
    <n v="396714"/>
  </r>
  <r>
    <n v="6"/>
    <s v="Region VI - Midsouth"/>
    <x v="32"/>
    <s v="NM"/>
    <x v="213"/>
    <n v="1"/>
    <x v="0"/>
    <n v="75527"/>
    <n v="132173"/>
    <n v="99566"/>
    <n v="174241"/>
    <n v="119389"/>
    <n v="208931"/>
    <n v="143915"/>
    <n v="251852"/>
    <n v="169729"/>
    <n v="297026"/>
    <n v="185558"/>
    <n v="324726"/>
    <n v="199695"/>
    <n v="349466"/>
  </r>
  <r>
    <n v="6"/>
    <s v="Region VI - Midsouth"/>
    <x v="32"/>
    <s v="NM"/>
    <x v="213"/>
    <n v="2"/>
    <x v="1"/>
    <n v="71681"/>
    <n v="125443"/>
    <n v="94753"/>
    <n v="165817"/>
    <n v="113938"/>
    <n v="199392"/>
    <n v="138119"/>
    <n v="241709"/>
    <n v="164465"/>
    <n v="287814"/>
    <n v="181428"/>
    <n v="317500"/>
    <n v="197370"/>
    <n v="345398"/>
  </r>
  <r>
    <n v="6"/>
    <s v="Region VI - Midsouth"/>
    <x v="32"/>
    <s v="NM"/>
    <x v="213"/>
    <n v="3"/>
    <x v="2"/>
    <n v="58417"/>
    <n v="102230"/>
    <n v="80640"/>
    <n v="141119"/>
    <n v="102204"/>
    <n v="178857"/>
    <n v="133327"/>
    <n v="233322"/>
    <n v="166176"/>
    <n v="290808"/>
    <n v="186998"/>
    <n v="327247"/>
    <n v="207510"/>
    <n v="363142"/>
  </r>
  <r>
    <n v="6"/>
    <s v="Region VI - Midsouth"/>
    <x v="32"/>
    <s v="NM"/>
    <x v="213"/>
    <n v="4"/>
    <x v="3"/>
    <n v="67973"/>
    <n v="108757"/>
    <n v="95162"/>
    <n v="152260"/>
    <n v="122351"/>
    <n v="195762"/>
    <n v="163135"/>
    <n v="261016"/>
    <n v="203919"/>
    <n v="326270"/>
    <n v="231108"/>
    <n v="369773"/>
    <n v="258297"/>
    <n v="413276"/>
  </r>
  <r>
    <n v="6"/>
    <s v="Region VI - Midsouth"/>
    <x v="32"/>
    <s v="NM"/>
    <x v="214"/>
    <n v="1"/>
    <x v="0"/>
    <n v="76624"/>
    <n v="134092"/>
    <n v="101095"/>
    <n v="176917"/>
    <n v="121355"/>
    <n v="212371"/>
    <n v="146512"/>
    <n v="256395"/>
    <n v="172838"/>
    <n v="302466"/>
    <n v="188967"/>
    <n v="330693"/>
    <n v="203379"/>
    <n v="355914"/>
  </r>
  <r>
    <n v="6"/>
    <s v="Region VI - Midsouth"/>
    <x v="32"/>
    <s v="NM"/>
    <x v="214"/>
    <n v="2"/>
    <x v="1"/>
    <n v="72611"/>
    <n v="127069"/>
    <n v="96072"/>
    <n v="168127"/>
    <n v="115666"/>
    <n v="202416"/>
    <n v="140464"/>
    <n v="245811"/>
    <n v="167345"/>
    <n v="292853"/>
    <n v="184658"/>
    <n v="323152"/>
    <n v="200954"/>
    <n v="351669"/>
  </r>
  <r>
    <n v="6"/>
    <s v="Region VI - Midsouth"/>
    <x v="32"/>
    <s v="NM"/>
    <x v="214"/>
    <n v="3"/>
    <x v="2"/>
    <n v="58999"/>
    <n v="103248"/>
    <n v="81405"/>
    <n v="142458"/>
    <n v="103123"/>
    <n v="180466"/>
    <n v="134424"/>
    <n v="235243"/>
    <n v="167527"/>
    <n v="293173"/>
    <n v="188471"/>
    <n v="329825"/>
    <n v="209092"/>
    <n v="365910"/>
  </r>
  <r>
    <n v="6"/>
    <s v="Region VI - Midsouth"/>
    <x v="32"/>
    <s v="NM"/>
    <x v="214"/>
    <n v="4"/>
    <x v="3"/>
    <n v="69102"/>
    <n v="110562"/>
    <n v="96742"/>
    <n v="154787"/>
    <n v="124383"/>
    <n v="199012"/>
    <n v="165844"/>
    <n v="265350"/>
    <n v="207305"/>
    <n v="331687"/>
    <n v="234945"/>
    <n v="375912"/>
    <n v="262586"/>
    <n v="420137"/>
  </r>
  <r>
    <n v="6"/>
    <s v="Region VI - Midsouth"/>
    <x v="32"/>
    <s v="NM"/>
    <x v="215"/>
    <n v="1"/>
    <x v="0"/>
    <n v="78348"/>
    <n v="137109"/>
    <n v="103364"/>
    <n v="180888"/>
    <n v="124071"/>
    <n v="217124"/>
    <n v="149777"/>
    <n v="262110"/>
    <n v="176687"/>
    <n v="309202"/>
    <n v="193175"/>
    <n v="338057"/>
    <n v="207908"/>
    <n v="363838"/>
  </r>
  <r>
    <n v="6"/>
    <s v="Region VI - Midsouth"/>
    <x v="32"/>
    <s v="NM"/>
    <x v="215"/>
    <n v="2"/>
    <x v="1"/>
    <n v="74251"/>
    <n v="129940"/>
    <n v="98237"/>
    <n v="171915"/>
    <n v="118264"/>
    <n v="206962"/>
    <n v="143603"/>
    <n v="251305"/>
    <n v="171080"/>
    <n v="299389"/>
    <n v="188777"/>
    <n v="330359"/>
    <n v="205431"/>
    <n v="359505"/>
  </r>
  <r>
    <n v="6"/>
    <s v="Region VI - Midsouth"/>
    <x v="32"/>
    <s v="NM"/>
    <x v="215"/>
    <n v="3"/>
    <x v="2"/>
    <n v="60342"/>
    <n v="105599"/>
    <n v="83260"/>
    <n v="145705"/>
    <n v="105477"/>
    <n v="184585"/>
    <n v="137498"/>
    <n v="240622"/>
    <n v="171359"/>
    <n v="299879"/>
    <n v="192785"/>
    <n v="337374"/>
    <n v="213881"/>
    <n v="374291"/>
  </r>
  <r>
    <n v="6"/>
    <s v="Region VI - Midsouth"/>
    <x v="32"/>
    <s v="NM"/>
    <x v="215"/>
    <n v="4"/>
    <x v="3"/>
    <n v="70647"/>
    <n v="113036"/>
    <n v="98906"/>
    <n v="158250"/>
    <n v="127165"/>
    <n v="203465"/>
    <n v="169554"/>
    <n v="271286"/>
    <n v="211942"/>
    <n v="339108"/>
    <n v="240201"/>
    <n v="384322"/>
    <n v="268460"/>
    <n v="429537"/>
  </r>
  <r>
    <n v="6"/>
    <s v="Region VI - Midsouth"/>
    <x v="32"/>
    <s v="NM"/>
    <x v="216"/>
    <n v="1"/>
    <x v="0"/>
    <n v="73725"/>
    <n v="129019"/>
    <n v="97228"/>
    <n v="170149"/>
    <n v="116645"/>
    <n v="204128"/>
    <n v="140709"/>
    <n v="246240"/>
    <n v="165968"/>
    <n v="290444"/>
    <n v="181451"/>
    <n v="317540"/>
    <n v="195282"/>
    <n v="341744"/>
  </r>
  <r>
    <n v="6"/>
    <s v="Region VI - Midsouth"/>
    <x v="32"/>
    <s v="NM"/>
    <x v="216"/>
    <n v="2"/>
    <x v="1"/>
    <n v="69921"/>
    <n v="122362"/>
    <n v="92467"/>
    <n v="161817"/>
    <n v="111253"/>
    <n v="194692"/>
    <n v="134976"/>
    <n v="236208"/>
    <n v="160761"/>
    <n v="281332"/>
    <n v="177367"/>
    <n v="310392"/>
    <n v="192983"/>
    <n v="337720"/>
  </r>
  <r>
    <n v="6"/>
    <s v="Region VI - Midsouth"/>
    <x v="32"/>
    <s v="NM"/>
    <x v="216"/>
    <n v="3"/>
    <x v="2"/>
    <n v="56904"/>
    <n v="99582"/>
    <n v="78534"/>
    <n v="137434"/>
    <n v="99512"/>
    <n v="174146"/>
    <n v="129769"/>
    <n v="227096"/>
    <n v="161735"/>
    <n v="283036"/>
    <n v="181979"/>
    <n v="318464"/>
    <n v="201916"/>
    <n v="353354"/>
  </r>
  <r>
    <n v="6"/>
    <s v="Region VI - Midsouth"/>
    <x v="32"/>
    <s v="NM"/>
    <x v="216"/>
    <n v="4"/>
    <x v="3"/>
    <n v="66415"/>
    <n v="106263"/>
    <n v="92981"/>
    <n v="148769"/>
    <n v="119546"/>
    <n v="191274"/>
    <n v="159395"/>
    <n v="255032"/>
    <n v="199244"/>
    <n v="318790"/>
    <n v="225810"/>
    <n v="361296"/>
    <n v="252376"/>
    <n v="403801"/>
  </r>
  <r>
    <n v="6"/>
    <s v="Region VI - Midsouth"/>
    <x v="32"/>
    <s v="NM"/>
    <x v="217"/>
    <n v="1"/>
    <x v="0"/>
    <n v="82187"/>
    <n v="143827"/>
    <n v="108622"/>
    <n v="190089"/>
    <n v="130689"/>
    <n v="228705"/>
    <n v="158294"/>
    <n v="277014"/>
    <n v="186842"/>
    <n v="326974"/>
    <n v="204304"/>
    <n v="357531"/>
    <n v="219920"/>
    <n v="384860"/>
  </r>
  <r>
    <n v="6"/>
    <s v="Region VI - Midsouth"/>
    <x v="32"/>
    <s v="NM"/>
    <x v="217"/>
    <n v="2"/>
    <x v="1"/>
    <n v="77630"/>
    <n v="135853"/>
    <n v="102919"/>
    <n v="180109"/>
    <n v="124230"/>
    <n v="217403"/>
    <n v="151427"/>
    <n v="264997"/>
    <n v="180606"/>
    <n v="316060"/>
    <n v="199411"/>
    <n v="348970"/>
    <n v="217166"/>
    <n v="380041"/>
  </r>
  <r>
    <n v="6"/>
    <s v="Region VI - Midsouth"/>
    <x v="32"/>
    <s v="NM"/>
    <x v="217"/>
    <n v="3"/>
    <x v="2"/>
    <n v="62679"/>
    <n v="109688"/>
    <n v="86395"/>
    <n v="151191"/>
    <n v="109331"/>
    <n v="191329"/>
    <n v="142285"/>
    <n v="248998"/>
    <n v="177285"/>
    <n v="310248"/>
    <n v="199341"/>
    <n v="348847"/>
    <n v="221030"/>
    <n v="386802"/>
  </r>
  <r>
    <n v="6"/>
    <s v="Region VI - Midsouth"/>
    <x v="32"/>
    <s v="NM"/>
    <x v="217"/>
    <n v="4"/>
    <x v="3"/>
    <n v="74438"/>
    <n v="119101"/>
    <n v="104213"/>
    <n v="166741"/>
    <n v="133989"/>
    <n v="214382"/>
    <n v="178651"/>
    <n v="285842"/>
    <n v="223314"/>
    <n v="357303"/>
    <n v="253089"/>
    <n v="404943"/>
    <n v="282865"/>
    <n v="452583"/>
  </r>
  <r>
    <n v="6"/>
    <s v="Region VI - Midsouth"/>
    <x v="33"/>
    <s v="OK"/>
    <x v="218"/>
    <n v="1"/>
    <x v="0"/>
    <n v="72550"/>
    <n v="126963"/>
    <n v="95817"/>
    <n v="167679"/>
    <n v="115172"/>
    <n v="201551"/>
    <n v="139312"/>
    <n v="243795"/>
    <n v="164398"/>
    <n v="287697"/>
    <n v="179753"/>
    <n v="314567"/>
    <n v="193480"/>
    <n v="338590"/>
  </r>
  <r>
    <n v="6"/>
    <s v="Region VI - Midsouth"/>
    <x v="33"/>
    <s v="OK"/>
    <x v="218"/>
    <n v="2"/>
    <x v="1"/>
    <n v="68621"/>
    <n v="120086"/>
    <n v="90899"/>
    <n v="159073"/>
    <n v="109602"/>
    <n v="191804"/>
    <n v="133389"/>
    <n v="233432"/>
    <n v="159020"/>
    <n v="278284"/>
    <n v="175534"/>
    <n v="307184"/>
    <n v="191105"/>
    <n v="334433"/>
  </r>
  <r>
    <n v="6"/>
    <s v="Region VI - Midsouth"/>
    <x v="33"/>
    <s v="OK"/>
    <x v="218"/>
    <n v="3"/>
    <x v="2"/>
    <n v="55552"/>
    <n v="97215"/>
    <n v="76603"/>
    <n v="134055"/>
    <n v="96982"/>
    <n v="169718"/>
    <n v="126300"/>
    <n v="221024"/>
    <n v="157382"/>
    <n v="275419"/>
    <n v="177002"/>
    <n v="309754"/>
    <n v="196306"/>
    <n v="343535"/>
  </r>
  <r>
    <n v="6"/>
    <s v="Region VI - Midsouth"/>
    <x v="33"/>
    <s v="OK"/>
    <x v="218"/>
    <n v="4"/>
    <x v="3"/>
    <n v="65592"/>
    <n v="104947"/>
    <n v="91829"/>
    <n v="146926"/>
    <n v="118066"/>
    <n v="188905"/>
    <n v="157421"/>
    <n v="251874"/>
    <n v="196776"/>
    <n v="314842"/>
    <n v="223013"/>
    <n v="356821"/>
    <n v="249250"/>
    <n v="398800"/>
  </r>
  <r>
    <n v="6"/>
    <s v="Region VI - Midsouth"/>
    <x v="33"/>
    <s v="OK"/>
    <x v="219"/>
    <n v="1"/>
    <x v="0"/>
    <n v="72707"/>
    <n v="127237"/>
    <n v="95955"/>
    <n v="167921"/>
    <n v="115229"/>
    <n v="201651"/>
    <n v="139194"/>
    <n v="243589"/>
    <n v="164221"/>
    <n v="287386"/>
    <n v="179550"/>
    <n v="314212"/>
    <n v="193249"/>
    <n v="338186"/>
  </r>
  <r>
    <n v="6"/>
    <s v="Region VI - Midsouth"/>
    <x v="33"/>
    <s v="OK"/>
    <x v="219"/>
    <n v="2"/>
    <x v="1"/>
    <n v="68861"/>
    <n v="120507"/>
    <n v="91142"/>
    <n v="159498"/>
    <n v="109778"/>
    <n v="192112"/>
    <n v="133398"/>
    <n v="233446"/>
    <n v="158957"/>
    <n v="278174"/>
    <n v="175421"/>
    <n v="306986"/>
    <n v="190924"/>
    <n v="334118"/>
  </r>
  <r>
    <n v="6"/>
    <s v="Region VI - Midsouth"/>
    <x v="33"/>
    <s v="OK"/>
    <x v="219"/>
    <n v="3"/>
    <x v="2"/>
    <n v="55892"/>
    <n v="97811"/>
    <n v="77104"/>
    <n v="134933"/>
    <n v="97659"/>
    <n v="170903"/>
    <n v="127266"/>
    <n v="222716"/>
    <n v="158600"/>
    <n v="277551"/>
    <n v="178412"/>
    <n v="312222"/>
    <n v="197914"/>
    <n v="346349"/>
  </r>
  <r>
    <n v="6"/>
    <s v="Region VI - Midsouth"/>
    <x v="33"/>
    <s v="OK"/>
    <x v="219"/>
    <n v="4"/>
    <x v="3"/>
    <n v="65617"/>
    <n v="104987"/>
    <n v="91864"/>
    <n v="146982"/>
    <n v="118110"/>
    <n v="188977"/>
    <n v="157481"/>
    <n v="251969"/>
    <n v="196851"/>
    <n v="314961"/>
    <n v="223097"/>
    <n v="356956"/>
    <n v="249344"/>
    <n v="398951"/>
  </r>
  <r>
    <n v="6"/>
    <s v="Region VI - Midsouth"/>
    <x v="33"/>
    <s v="OK"/>
    <x v="220"/>
    <n v="1"/>
    <x v="0"/>
    <n v="71140"/>
    <n v="124495"/>
    <n v="93824"/>
    <n v="164193"/>
    <n v="112571"/>
    <n v="196999"/>
    <n v="135811"/>
    <n v="237669"/>
    <n v="160194"/>
    <n v="280340"/>
    <n v="175139"/>
    <n v="306493"/>
    <n v="188490"/>
    <n v="329858"/>
  </r>
  <r>
    <n v="6"/>
    <s v="Region VI - Midsouth"/>
    <x v="33"/>
    <s v="OK"/>
    <x v="220"/>
    <n v="2"/>
    <x v="1"/>
    <n v="67461"/>
    <n v="118057"/>
    <n v="89220"/>
    <n v="156135"/>
    <n v="107356"/>
    <n v="187874"/>
    <n v="130267"/>
    <n v="227966"/>
    <n v="155159"/>
    <n v="271528"/>
    <n v="171189"/>
    <n v="299581"/>
    <n v="186267"/>
    <n v="325967"/>
  </r>
  <r>
    <n v="6"/>
    <s v="Region VI - Midsouth"/>
    <x v="33"/>
    <s v="OK"/>
    <x v="220"/>
    <n v="3"/>
    <x v="2"/>
    <n v="54889"/>
    <n v="96056"/>
    <n v="75750"/>
    <n v="132563"/>
    <n v="95982"/>
    <n v="167968"/>
    <n v="125158"/>
    <n v="219027"/>
    <n v="155987"/>
    <n v="272977"/>
    <n v="175508"/>
    <n v="307139"/>
    <n v="194733"/>
    <n v="340782"/>
  </r>
  <r>
    <n v="6"/>
    <s v="Region VI - Midsouth"/>
    <x v="33"/>
    <s v="OK"/>
    <x v="220"/>
    <n v="4"/>
    <x v="3"/>
    <n v="64096"/>
    <n v="102553"/>
    <n v="89734"/>
    <n v="143574"/>
    <n v="115372"/>
    <n v="184596"/>
    <n v="153830"/>
    <n v="246127"/>
    <n v="192287"/>
    <n v="307659"/>
    <n v="217925"/>
    <n v="348681"/>
    <n v="243564"/>
    <n v="389702"/>
  </r>
  <r>
    <n v="6"/>
    <s v="Region VI - Midsouth"/>
    <x v="33"/>
    <s v="OK"/>
    <x v="221"/>
    <n v="1"/>
    <x v="0"/>
    <n v="72942"/>
    <n v="127648"/>
    <n v="96350"/>
    <n v="168612"/>
    <n v="115837"/>
    <n v="202714"/>
    <n v="140157"/>
    <n v="245275"/>
    <n v="165405"/>
    <n v="289458"/>
    <n v="180855"/>
    <n v="316497"/>
    <n v="194670"/>
    <n v="340672"/>
  </r>
  <r>
    <n v="6"/>
    <s v="Region VI - Midsouth"/>
    <x v="33"/>
    <s v="OK"/>
    <x v="221"/>
    <n v="2"/>
    <x v="1"/>
    <n v="68971"/>
    <n v="120699"/>
    <n v="91379"/>
    <n v="159913"/>
    <n v="110208"/>
    <n v="192864"/>
    <n v="134172"/>
    <n v="234801"/>
    <n v="159969"/>
    <n v="279946"/>
    <n v="176591"/>
    <n v="309035"/>
    <n v="192269"/>
    <n v="336471"/>
  </r>
  <r>
    <n v="6"/>
    <s v="Region VI - Midsouth"/>
    <x v="33"/>
    <s v="OK"/>
    <x v="221"/>
    <n v="3"/>
    <x v="2"/>
    <n v="55802"/>
    <n v="97654"/>
    <n v="76941"/>
    <n v="134648"/>
    <n v="97401"/>
    <n v="170452"/>
    <n v="126827"/>
    <n v="221947"/>
    <n v="158036"/>
    <n v="276562"/>
    <n v="177728"/>
    <n v="311025"/>
    <n v="197101"/>
    <n v="344927"/>
  </r>
  <r>
    <n v="6"/>
    <s v="Region VI - Midsouth"/>
    <x v="33"/>
    <s v="OK"/>
    <x v="221"/>
    <n v="4"/>
    <x v="3"/>
    <n v="65972"/>
    <n v="105556"/>
    <n v="92361"/>
    <n v="147778"/>
    <n v="118750"/>
    <n v="190001"/>
    <n v="158334"/>
    <n v="253334"/>
    <n v="197917"/>
    <n v="316668"/>
    <n v="224306"/>
    <n v="358890"/>
    <n v="250695"/>
    <n v="401112"/>
  </r>
  <r>
    <n v="6"/>
    <s v="Region VI - Midsouth"/>
    <x v="33"/>
    <s v="OK"/>
    <x v="222"/>
    <n v="1"/>
    <x v="0"/>
    <n v="73882"/>
    <n v="129294"/>
    <n v="97553"/>
    <n v="170718"/>
    <n v="117223"/>
    <n v="205141"/>
    <n v="141731"/>
    <n v="248030"/>
    <n v="167241"/>
    <n v="292671"/>
    <n v="182858"/>
    <n v="320002"/>
    <n v="196818"/>
    <n v="344432"/>
  </r>
  <r>
    <n v="6"/>
    <s v="Region VI - Midsouth"/>
    <x v="33"/>
    <s v="OK"/>
    <x v="222"/>
    <n v="2"/>
    <x v="1"/>
    <n v="69911"/>
    <n v="122344"/>
    <n v="92583"/>
    <n v="162020"/>
    <n v="111594"/>
    <n v="195290"/>
    <n v="135746"/>
    <n v="237556"/>
    <n v="161805"/>
    <n v="283159"/>
    <n v="178594"/>
    <n v="312539"/>
    <n v="194418"/>
    <n v="340231"/>
  </r>
  <r>
    <n v="6"/>
    <s v="Region VI - Midsouth"/>
    <x v="33"/>
    <s v="OK"/>
    <x v="222"/>
    <n v="3"/>
    <x v="2"/>
    <n v="56644"/>
    <n v="99127"/>
    <n v="78120"/>
    <n v="136710"/>
    <n v="98916"/>
    <n v="173104"/>
    <n v="128847"/>
    <n v="225482"/>
    <n v="160561"/>
    <n v="280981"/>
    <n v="180590"/>
    <n v="316033"/>
    <n v="200300"/>
    <n v="350524"/>
  </r>
  <r>
    <n v="6"/>
    <s v="Region VI - Midsouth"/>
    <x v="33"/>
    <s v="OK"/>
    <x v="222"/>
    <n v="4"/>
    <x v="3"/>
    <n v="66758"/>
    <n v="106812"/>
    <n v="93461"/>
    <n v="149537"/>
    <n v="120164"/>
    <n v="192262"/>
    <n v="160219"/>
    <n v="256350"/>
    <n v="200273"/>
    <n v="320437"/>
    <n v="226976"/>
    <n v="363162"/>
    <n v="253680"/>
    <n v="405887"/>
  </r>
  <r>
    <n v="6"/>
    <s v="Region VI - Midsouth"/>
    <x v="33"/>
    <s v="OK"/>
    <x v="223"/>
    <n v="1"/>
    <x v="0"/>
    <n v="71296"/>
    <n v="124769"/>
    <n v="93963"/>
    <n v="164435"/>
    <n v="112628"/>
    <n v="197099"/>
    <n v="135693"/>
    <n v="237463"/>
    <n v="160017"/>
    <n v="280029"/>
    <n v="174936"/>
    <n v="306139"/>
    <n v="188259"/>
    <n v="329454"/>
  </r>
  <r>
    <n v="6"/>
    <s v="Region VI - Midsouth"/>
    <x v="33"/>
    <s v="OK"/>
    <x v="223"/>
    <n v="2"/>
    <x v="1"/>
    <n v="67701"/>
    <n v="118478"/>
    <n v="89463"/>
    <n v="156560"/>
    <n v="107532"/>
    <n v="188181"/>
    <n v="130275"/>
    <n v="227981"/>
    <n v="155096"/>
    <n v="271418"/>
    <n v="171076"/>
    <n v="299383"/>
    <n v="186086"/>
    <n v="325651"/>
  </r>
  <r>
    <n v="6"/>
    <s v="Region VI - Midsouth"/>
    <x v="33"/>
    <s v="OK"/>
    <x v="223"/>
    <n v="3"/>
    <x v="2"/>
    <n v="55230"/>
    <n v="96652"/>
    <n v="76252"/>
    <n v="133440"/>
    <n v="96659"/>
    <n v="169152"/>
    <n v="126125"/>
    <n v="220718"/>
    <n v="157205"/>
    <n v="275109"/>
    <n v="176918"/>
    <n v="309606"/>
    <n v="196341"/>
    <n v="343596"/>
  </r>
  <r>
    <n v="6"/>
    <s v="Region VI - Midsouth"/>
    <x v="33"/>
    <s v="OK"/>
    <x v="223"/>
    <n v="4"/>
    <x v="3"/>
    <n v="64120"/>
    <n v="102593"/>
    <n v="89769"/>
    <n v="143630"/>
    <n v="115417"/>
    <n v="184667"/>
    <n v="153889"/>
    <n v="246223"/>
    <n v="192361"/>
    <n v="307778"/>
    <n v="218010"/>
    <n v="348815"/>
    <n v="243658"/>
    <n v="389853"/>
  </r>
  <r>
    <n v="6"/>
    <s v="Region VI - Midsouth"/>
    <x v="33"/>
    <s v="OK"/>
    <x v="224"/>
    <n v="1"/>
    <x v="0"/>
    <n v="72080"/>
    <n v="126140"/>
    <n v="95215"/>
    <n v="166626"/>
    <n v="114479"/>
    <n v="200338"/>
    <n v="138525"/>
    <n v="242418"/>
    <n v="163480"/>
    <n v="286090"/>
    <n v="178751"/>
    <n v="312815"/>
    <n v="192406"/>
    <n v="336710"/>
  </r>
  <r>
    <n v="6"/>
    <s v="Region VI - Midsouth"/>
    <x v="33"/>
    <s v="OK"/>
    <x v="224"/>
    <n v="2"/>
    <x v="1"/>
    <n v="68151"/>
    <n v="119263"/>
    <n v="90297"/>
    <n v="158019"/>
    <n v="108909"/>
    <n v="190591"/>
    <n v="132603"/>
    <n v="232054"/>
    <n v="158102"/>
    <n v="276678"/>
    <n v="174532"/>
    <n v="305431"/>
    <n v="190031"/>
    <n v="332553"/>
  </r>
  <r>
    <n v="6"/>
    <s v="Region VI - Midsouth"/>
    <x v="33"/>
    <s v="OK"/>
    <x v="224"/>
    <n v="3"/>
    <x v="2"/>
    <n v="55131"/>
    <n v="96479"/>
    <n v="76014"/>
    <n v="133024"/>
    <n v="96224"/>
    <n v="168393"/>
    <n v="125290"/>
    <n v="219257"/>
    <n v="156119"/>
    <n v="273209"/>
    <n v="175571"/>
    <n v="307250"/>
    <n v="194706"/>
    <n v="340736"/>
  </r>
  <r>
    <n v="6"/>
    <s v="Region VI - Midsouth"/>
    <x v="33"/>
    <s v="OK"/>
    <x v="224"/>
    <n v="4"/>
    <x v="3"/>
    <n v="65199"/>
    <n v="104319"/>
    <n v="91279"/>
    <n v="146047"/>
    <n v="117359"/>
    <n v="187774"/>
    <n v="156479"/>
    <n v="250366"/>
    <n v="195598"/>
    <n v="312957"/>
    <n v="221678"/>
    <n v="354685"/>
    <n v="247758"/>
    <n v="396413"/>
  </r>
  <r>
    <n v="6"/>
    <s v="Region VI - Midsouth"/>
    <x v="33"/>
    <s v="OK"/>
    <x v="225"/>
    <n v="1"/>
    <x v="0"/>
    <n v="70826"/>
    <n v="123946"/>
    <n v="93548"/>
    <n v="163708"/>
    <n v="112456"/>
    <n v="196798"/>
    <n v="136046"/>
    <n v="238081"/>
    <n v="160549"/>
    <n v="280960"/>
    <n v="175545"/>
    <n v="307203"/>
    <n v="188952"/>
    <n v="330666"/>
  </r>
  <r>
    <n v="6"/>
    <s v="Region VI - Midsouth"/>
    <x v="33"/>
    <s v="OK"/>
    <x v="225"/>
    <n v="2"/>
    <x v="1"/>
    <n v="66981"/>
    <n v="117216"/>
    <n v="88734"/>
    <n v="155285"/>
    <n v="107005"/>
    <n v="187259"/>
    <n v="130250"/>
    <n v="227938"/>
    <n v="155285"/>
    <n v="271748"/>
    <n v="171415"/>
    <n v="299977"/>
    <n v="186627"/>
    <n v="326598"/>
  </r>
  <r>
    <n v="6"/>
    <s v="Region VI - Midsouth"/>
    <x v="33"/>
    <s v="OK"/>
    <x v="225"/>
    <n v="3"/>
    <x v="2"/>
    <n v="54208"/>
    <n v="94865"/>
    <n v="74747"/>
    <n v="130808"/>
    <n v="94628"/>
    <n v="165600"/>
    <n v="123226"/>
    <n v="215645"/>
    <n v="153550"/>
    <n v="268712"/>
    <n v="172688"/>
    <n v="302205"/>
    <n v="191516"/>
    <n v="335154"/>
  </r>
  <r>
    <n v="6"/>
    <s v="Region VI - Midsouth"/>
    <x v="33"/>
    <s v="OK"/>
    <x v="225"/>
    <n v="4"/>
    <x v="3"/>
    <n v="64046"/>
    <n v="102474"/>
    <n v="89665"/>
    <n v="143463"/>
    <n v="115283"/>
    <n v="184453"/>
    <n v="153711"/>
    <n v="245937"/>
    <n v="192138"/>
    <n v="307422"/>
    <n v="217757"/>
    <n v="348411"/>
    <n v="243375"/>
    <n v="389401"/>
  </r>
  <r>
    <n v="6"/>
    <s v="Region VI - Midsouth"/>
    <x v="33"/>
    <s v="OK"/>
    <x v="226"/>
    <n v="1"/>
    <x v="0"/>
    <n v="75841"/>
    <n v="132721"/>
    <n v="100030"/>
    <n v="175052"/>
    <n v="120025"/>
    <n v="210044"/>
    <n v="144820"/>
    <n v="253435"/>
    <n v="170824"/>
    <n v="298942"/>
    <n v="186762"/>
    <n v="326833"/>
    <n v="201000"/>
    <n v="351750"/>
  </r>
  <r>
    <n v="6"/>
    <s v="Region VI - Midsouth"/>
    <x v="33"/>
    <s v="OK"/>
    <x v="226"/>
    <n v="2"/>
    <x v="1"/>
    <n v="71911"/>
    <n v="125845"/>
    <n v="95112"/>
    <n v="166445"/>
    <n v="114456"/>
    <n v="200297"/>
    <n v="138898"/>
    <n v="243071"/>
    <n v="165446"/>
    <n v="289530"/>
    <n v="182543"/>
    <n v="319450"/>
    <n v="198625"/>
    <n v="347593"/>
  </r>
  <r>
    <n v="6"/>
    <s v="Region VI - Midsouth"/>
    <x v="33"/>
    <s v="OK"/>
    <x v="226"/>
    <n v="3"/>
    <x v="2"/>
    <n v="58498"/>
    <n v="102371"/>
    <n v="80728"/>
    <n v="141273"/>
    <n v="102285"/>
    <n v="178999"/>
    <n v="133370"/>
    <n v="233398"/>
    <n v="166220"/>
    <n v="290886"/>
    <n v="187019"/>
    <n v="327284"/>
    <n v="207501"/>
    <n v="363127"/>
  </r>
  <r>
    <n v="6"/>
    <s v="Region VI - Midsouth"/>
    <x v="33"/>
    <s v="OK"/>
    <x v="226"/>
    <n v="4"/>
    <x v="3"/>
    <n v="68341"/>
    <n v="109345"/>
    <n v="95677"/>
    <n v="153084"/>
    <n v="123014"/>
    <n v="196822"/>
    <n v="164018"/>
    <n v="262429"/>
    <n v="205023"/>
    <n v="328036"/>
    <n v="232359"/>
    <n v="371775"/>
    <n v="259695"/>
    <n v="415513"/>
  </r>
  <r>
    <n v="6"/>
    <s v="Region VI - Midsouth"/>
    <x v="33"/>
    <s v="OK"/>
    <x v="227"/>
    <n v="1"/>
    <x v="0"/>
    <n v="72550"/>
    <n v="126963"/>
    <n v="95817"/>
    <n v="167679"/>
    <n v="115172"/>
    <n v="201551"/>
    <n v="139312"/>
    <n v="243795"/>
    <n v="164398"/>
    <n v="287697"/>
    <n v="179753"/>
    <n v="314567"/>
    <n v="193480"/>
    <n v="338590"/>
  </r>
  <r>
    <n v="6"/>
    <s v="Region VI - Midsouth"/>
    <x v="33"/>
    <s v="OK"/>
    <x v="227"/>
    <n v="2"/>
    <x v="1"/>
    <n v="68621"/>
    <n v="120086"/>
    <n v="90899"/>
    <n v="159073"/>
    <n v="109602"/>
    <n v="191804"/>
    <n v="133389"/>
    <n v="233432"/>
    <n v="159020"/>
    <n v="278284"/>
    <n v="175534"/>
    <n v="307184"/>
    <n v="191105"/>
    <n v="334433"/>
  </r>
  <r>
    <n v="6"/>
    <s v="Region VI - Midsouth"/>
    <x v="33"/>
    <s v="OK"/>
    <x v="227"/>
    <n v="3"/>
    <x v="2"/>
    <n v="55552"/>
    <n v="97215"/>
    <n v="76603"/>
    <n v="134055"/>
    <n v="96982"/>
    <n v="169718"/>
    <n v="126300"/>
    <n v="221024"/>
    <n v="157382"/>
    <n v="275419"/>
    <n v="177002"/>
    <n v="309754"/>
    <n v="196306"/>
    <n v="343535"/>
  </r>
  <r>
    <n v="6"/>
    <s v="Region VI - Midsouth"/>
    <x v="33"/>
    <s v="OK"/>
    <x v="227"/>
    <n v="4"/>
    <x v="3"/>
    <n v="65592"/>
    <n v="104947"/>
    <n v="91829"/>
    <n v="146926"/>
    <n v="118066"/>
    <n v="188905"/>
    <n v="157421"/>
    <n v="251874"/>
    <n v="196776"/>
    <n v="314842"/>
    <n v="223013"/>
    <n v="356821"/>
    <n v="249250"/>
    <n v="398800"/>
  </r>
  <r>
    <n v="6"/>
    <s v="Region VI - Midsouth"/>
    <x v="33"/>
    <s v="OK"/>
    <x v="228"/>
    <n v="1"/>
    <x v="0"/>
    <n v="72707"/>
    <n v="127237"/>
    <n v="95955"/>
    <n v="167921"/>
    <n v="115229"/>
    <n v="201651"/>
    <n v="139194"/>
    <n v="243589"/>
    <n v="164221"/>
    <n v="287386"/>
    <n v="179550"/>
    <n v="314212"/>
    <n v="193249"/>
    <n v="338186"/>
  </r>
  <r>
    <n v="6"/>
    <s v="Region VI - Midsouth"/>
    <x v="33"/>
    <s v="OK"/>
    <x v="228"/>
    <n v="2"/>
    <x v="1"/>
    <n v="68861"/>
    <n v="120507"/>
    <n v="91142"/>
    <n v="159498"/>
    <n v="109778"/>
    <n v="192112"/>
    <n v="133398"/>
    <n v="233446"/>
    <n v="158957"/>
    <n v="278174"/>
    <n v="175421"/>
    <n v="306986"/>
    <n v="190924"/>
    <n v="334118"/>
  </r>
  <r>
    <n v="6"/>
    <s v="Region VI - Midsouth"/>
    <x v="33"/>
    <s v="OK"/>
    <x v="228"/>
    <n v="3"/>
    <x v="2"/>
    <n v="55892"/>
    <n v="97811"/>
    <n v="77104"/>
    <n v="134933"/>
    <n v="97659"/>
    <n v="170903"/>
    <n v="127266"/>
    <n v="222716"/>
    <n v="158600"/>
    <n v="277551"/>
    <n v="178412"/>
    <n v="312222"/>
    <n v="197914"/>
    <n v="346349"/>
  </r>
  <r>
    <n v="6"/>
    <s v="Region VI - Midsouth"/>
    <x v="33"/>
    <s v="OK"/>
    <x v="228"/>
    <n v="4"/>
    <x v="3"/>
    <n v="65617"/>
    <n v="104987"/>
    <n v="91864"/>
    <n v="146982"/>
    <n v="118110"/>
    <n v="188977"/>
    <n v="157481"/>
    <n v="251969"/>
    <n v="196851"/>
    <n v="314961"/>
    <n v="223097"/>
    <n v="356956"/>
    <n v="249344"/>
    <n v="398951"/>
  </r>
  <r>
    <n v="6"/>
    <s v="Region VI - Midsouth"/>
    <x v="33"/>
    <s v="OK"/>
    <x v="229"/>
    <n v="1"/>
    <x v="0"/>
    <n v="72707"/>
    <n v="127237"/>
    <n v="95955"/>
    <n v="167921"/>
    <n v="115229"/>
    <n v="201651"/>
    <n v="139194"/>
    <n v="243589"/>
    <n v="164221"/>
    <n v="287386"/>
    <n v="179550"/>
    <n v="314212"/>
    <n v="193249"/>
    <n v="338186"/>
  </r>
  <r>
    <n v="6"/>
    <s v="Region VI - Midsouth"/>
    <x v="33"/>
    <s v="OK"/>
    <x v="229"/>
    <n v="2"/>
    <x v="1"/>
    <n v="68861"/>
    <n v="120507"/>
    <n v="91142"/>
    <n v="159498"/>
    <n v="109778"/>
    <n v="192112"/>
    <n v="133398"/>
    <n v="233446"/>
    <n v="158957"/>
    <n v="278174"/>
    <n v="175421"/>
    <n v="306986"/>
    <n v="190924"/>
    <n v="334118"/>
  </r>
  <r>
    <n v="6"/>
    <s v="Region VI - Midsouth"/>
    <x v="33"/>
    <s v="OK"/>
    <x v="229"/>
    <n v="3"/>
    <x v="2"/>
    <n v="55892"/>
    <n v="97811"/>
    <n v="77104"/>
    <n v="134933"/>
    <n v="97659"/>
    <n v="170903"/>
    <n v="127266"/>
    <n v="222716"/>
    <n v="158600"/>
    <n v="277551"/>
    <n v="178412"/>
    <n v="312222"/>
    <n v="197914"/>
    <n v="346349"/>
  </r>
  <r>
    <n v="6"/>
    <s v="Region VI - Midsouth"/>
    <x v="33"/>
    <s v="OK"/>
    <x v="229"/>
    <n v="4"/>
    <x v="3"/>
    <n v="65617"/>
    <n v="104987"/>
    <n v="91864"/>
    <n v="146982"/>
    <n v="118110"/>
    <n v="188977"/>
    <n v="157481"/>
    <n v="251969"/>
    <n v="196851"/>
    <n v="314961"/>
    <n v="223097"/>
    <n v="356956"/>
    <n v="249344"/>
    <n v="398951"/>
  </r>
  <r>
    <n v="6"/>
    <s v="Region VI - Midsouth"/>
    <x v="33"/>
    <s v="OK"/>
    <x v="230"/>
    <n v="1"/>
    <x v="0"/>
    <n v="74352"/>
    <n v="130116"/>
    <n v="98155"/>
    <n v="171771"/>
    <n v="117917"/>
    <n v="206354"/>
    <n v="142518"/>
    <n v="249407"/>
    <n v="168159"/>
    <n v="294278"/>
    <n v="183859"/>
    <n v="321754"/>
    <n v="197893"/>
    <n v="346312"/>
  </r>
  <r>
    <n v="6"/>
    <s v="Region VI - Midsouth"/>
    <x v="33"/>
    <s v="OK"/>
    <x v="230"/>
    <n v="2"/>
    <x v="1"/>
    <n v="70381"/>
    <n v="123166"/>
    <n v="93185"/>
    <n v="163073"/>
    <n v="112288"/>
    <n v="196504"/>
    <n v="136533"/>
    <n v="238933"/>
    <n v="162723"/>
    <n v="284765"/>
    <n v="179595"/>
    <n v="314292"/>
    <n v="195492"/>
    <n v="342111"/>
  </r>
  <r>
    <n v="6"/>
    <s v="Region VI - Midsouth"/>
    <x v="33"/>
    <s v="OK"/>
    <x v="230"/>
    <n v="3"/>
    <x v="2"/>
    <n v="57065"/>
    <n v="99864"/>
    <n v="78709"/>
    <n v="137741"/>
    <n v="99674"/>
    <n v="174429"/>
    <n v="129857"/>
    <n v="227250"/>
    <n v="161823"/>
    <n v="283191"/>
    <n v="182021"/>
    <n v="318537"/>
    <n v="201899"/>
    <n v="353323"/>
  </r>
  <r>
    <n v="6"/>
    <s v="Region VI - Midsouth"/>
    <x v="33"/>
    <s v="OK"/>
    <x v="230"/>
    <n v="4"/>
    <x v="3"/>
    <n v="67150"/>
    <n v="107441"/>
    <n v="94011"/>
    <n v="150417"/>
    <n v="120871"/>
    <n v="193393"/>
    <n v="161161"/>
    <n v="257858"/>
    <n v="201451"/>
    <n v="322322"/>
    <n v="228312"/>
    <n v="365299"/>
    <n v="255172"/>
    <n v="408275"/>
  </r>
  <r>
    <n v="6"/>
    <s v="Region VI - Midsouth"/>
    <x v="34"/>
    <s v="TX"/>
    <x v="231"/>
    <n v="1"/>
    <x v="0"/>
    <n v="74274"/>
    <n v="129979"/>
    <n v="97899"/>
    <n v="171323"/>
    <n v="117367"/>
    <n v="205391"/>
    <n v="141437"/>
    <n v="247515"/>
    <n v="166798"/>
    <n v="291896"/>
    <n v="182351"/>
    <n v="319114"/>
    <n v="196241"/>
    <n v="343422"/>
  </r>
  <r>
    <n v="6"/>
    <s v="Region VI - Midsouth"/>
    <x v="34"/>
    <s v="TX"/>
    <x v="231"/>
    <n v="2"/>
    <x v="1"/>
    <n v="70511"/>
    <n v="123395"/>
    <n v="93190"/>
    <n v="163083"/>
    <n v="112034"/>
    <n v="196059"/>
    <n v="135767"/>
    <n v="237592"/>
    <n v="161648"/>
    <n v="282884"/>
    <n v="178311"/>
    <n v="312045"/>
    <n v="193967"/>
    <n v="339442"/>
  </r>
  <r>
    <n v="6"/>
    <s v="Region VI - Midsouth"/>
    <x v="34"/>
    <s v="TX"/>
    <x v="231"/>
    <n v="3"/>
    <x v="2"/>
    <n v="57495"/>
    <n v="100616"/>
    <n v="79373"/>
    <n v="138903"/>
    <n v="100608"/>
    <n v="176064"/>
    <n v="131263"/>
    <n v="229710"/>
    <n v="163607"/>
    <n v="286312"/>
    <n v="184115"/>
    <n v="322201"/>
    <n v="204320"/>
    <n v="357560"/>
  </r>
  <r>
    <n v="6"/>
    <s v="Region VI - Midsouth"/>
    <x v="34"/>
    <s v="TX"/>
    <x v="231"/>
    <n v="4"/>
    <x v="3"/>
    <n v="66820"/>
    <n v="106912"/>
    <n v="93548"/>
    <n v="149676"/>
    <n v="120276"/>
    <n v="192441"/>
    <n v="160367"/>
    <n v="256588"/>
    <n v="200459"/>
    <n v="320735"/>
    <n v="227187"/>
    <n v="363499"/>
    <n v="253915"/>
    <n v="406264"/>
  </r>
  <r>
    <n v="6"/>
    <s v="Region VI - Midsouth"/>
    <x v="34"/>
    <s v="TX"/>
    <x v="232"/>
    <n v="1"/>
    <x v="0"/>
    <n v="73725"/>
    <n v="129019"/>
    <n v="97228"/>
    <n v="170149"/>
    <n v="116645"/>
    <n v="204128"/>
    <n v="140709"/>
    <n v="246240"/>
    <n v="165968"/>
    <n v="290444"/>
    <n v="181451"/>
    <n v="317540"/>
    <n v="195282"/>
    <n v="341744"/>
  </r>
  <r>
    <n v="6"/>
    <s v="Region VI - Midsouth"/>
    <x v="34"/>
    <s v="TX"/>
    <x v="232"/>
    <n v="2"/>
    <x v="1"/>
    <n v="69921"/>
    <n v="122362"/>
    <n v="92467"/>
    <n v="161817"/>
    <n v="111253"/>
    <n v="194692"/>
    <n v="134976"/>
    <n v="236208"/>
    <n v="160761"/>
    <n v="281332"/>
    <n v="177367"/>
    <n v="310392"/>
    <n v="192983"/>
    <n v="337720"/>
  </r>
  <r>
    <n v="6"/>
    <s v="Region VI - Midsouth"/>
    <x v="34"/>
    <s v="TX"/>
    <x v="232"/>
    <n v="3"/>
    <x v="2"/>
    <n v="56904"/>
    <n v="99582"/>
    <n v="78534"/>
    <n v="137434"/>
    <n v="99512"/>
    <n v="174146"/>
    <n v="129769"/>
    <n v="227096"/>
    <n v="161735"/>
    <n v="283036"/>
    <n v="181979"/>
    <n v="318464"/>
    <n v="201916"/>
    <n v="353354"/>
  </r>
  <r>
    <n v="6"/>
    <s v="Region VI - Midsouth"/>
    <x v="34"/>
    <s v="TX"/>
    <x v="232"/>
    <n v="4"/>
    <x v="3"/>
    <n v="66415"/>
    <n v="106263"/>
    <n v="92981"/>
    <n v="148769"/>
    <n v="119546"/>
    <n v="191274"/>
    <n v="159395"/>
    <n v="255032"/>
    <n v="199244"/>
    <n v="318790"/>
    <n v="225810"/>
    <n v="361296"/>
    <n v="252376"/>
    <n v="403801"/>
  </r>
  <r>
    <n v="6"/>
    <s v="Region VI - Midsouth"/>
    <x v="34"/>
    <s v="TX"/>
    <x v="233"/>
    <n v="1"/>
    <x v="0"/>
    <n v="71375"/>
    <n v="124906"/>
    <n v="94032"/>
    <n v="164556"/>
    <n v="112656"/>
    <n v="197149"/>
    <n v="135634"/>
    <n v="237360"/>
    <n v="159928"/>
    <n v="279874"/>
    <n v="174835"/>
    <n v="305961"/>
    <n v="188144"/>
    <n v="329252"/>
  </r>
  <r>
    <n v="6"/>
    <s v="Region VI - Midsouth"/>
    <x v="34"/>
    <s v="TX"/>
    <x v="233"/>
    <n v="2"/>
    <x v="1"/>
    <n v="67822"/>
    <n v="118688"/>
    <n v="89584"/>
    <n v="156773"/>
    <n v="107620"/>
    <n v="188335"/>
    <n v="130279"/>
    <n v="227988"/>
    <n v="155065"/>
    <n v="271363"/>
    <n v="171020"/>
    <n v="299285"/>
    <n v="185996"/>
    <n v="325493"/>
  </r>
  <r>
    <n v="6"/>
    <s v="Region VI - Midsouth"/>
    <x v="34"/>
    <s v="TX"/>
    <x v="233"/>
    <n v="3"/>
    <x v="2"/>
    <n v="55400"/>
    <n v="96950"/>
    <n v="76502"/>
    <n v="133879"/>
    <n v="96997"/>
    <n v="169745"/>
    <n v="126608"/>
    <n v="221564"/>
    <n v="157814"/>
    <n v="276175"/>
    <n v="177623"/>
    <n v="310840"/>
    <n v="197145"/>
    <n v="345003"/>
  </r>
  <r>
    <n v="6"/>
    <s v="Region VI - Midsouth"/>
    <x v="34"/>
    <s v="TX"/>
    <x v="233"/>
    <n v="4"/>
    <x v="3"/>
    <n v="64133"/>
    <n v="102613"/>
    <n v="89786"/>
    <n v="143658"/>
    <n v="115439"/>
    <n v="184703"/>
    <n v="153919"/>
    <n v="246270"/>
    <n v="192399"/>
    <n v="307838"/>
    <n v="218052"/>
    <n v="348883"/>
    <n v="243705"/>
    <n v="389928"/>
  </r>
  <r>
    <n v="6"/>
    <s v="Region VI - Midsouth"/>
    <x v="34"/>
    <s v="TX"/>
    <x v="234"/>
    <n v="1"/>
    <x v="0"/>
    <n v="74822"/>
    <n v="130939"/>
    <n v="98570"/>
    <n v="172498"/>
    <n v="118088"/>
    <n v="206655"/>
    <n v="142165"/>
    <n v="248789"/>
    <n v="167627"/>
    <n v="293347"/>
    <n v="183251"/>
    <n v="320689"/>
    <n v="197200"/>
    <n v="345100"/>
  </r>
  <r>
    <n v="6"/>
    <s v="Region VI - Midsouth"/>
    <x v="34"/>
    <s v="TX"/>
    <x v="234"/>
    <n v="2"/>
    <x v="1"/>
    <n v="71102"/>
    <n v="124428"/>
    <n v="93913"/>
    <n v="164349"/>
    <n v="112815"/>
    <n v="197426"/>
    <n v="136558"/>
    <n v="238976"/>
    <n v="162535"/>
    <n v="284435"/>
    <n v="179256"/>
    <n v="313698"/>
    <n v="194951"/>
    <n v="341164"/>
  </r>
  <r>
    <n v="6"/>
    <s v="Region VI - Midsouth"/>
    <x v="34"/>
    <s v="TX"/>
    <x v="234"/>
    <n v="3"/>
    <x v="2"/>
    <n v="58086"/>
    <n v="101651"/>
    <n v="80213"/>
    <n v="140373"/>
    <n v="101704"/>
    <n v="177982"/>
    <n v="132756"/>
    <n v="232323"/>
    <n v="165479"/>
    <n v="289587"/>
    <n v="186251"/>
    <n v="325939"/>
    <n v="206723"/>
    <n v="361766"/>
  </r>
  <r>
    <n v="6"/>
    <s v="Region VI - Midsouth"/>
    <x v="34"/>
    <s v="TX"/>
    <x v="234"/>
    <n v="4"/>
    <x v="3"/>
    <n v="67225"/>
    <n v="107560"/>
    <n v="94115"/>
    <n v="150584"/>
    <n v="121005"/>
    <n v="193607"/>
    <n v="161340"/>
    <n v="258143"/>
    <n v="201674"/>
    <n v="322679"/>
    <n v="228564"/>
    <n v="365703"/>
    <n v="255454"/>
    <n v="408727"/>
  </r>
  <r>
    <n v="6"/>
    <s v="Region VI - Midsouth"/>
    <x v="34"/>
    <s v="TX"/>
    <x v="235"/>
    <n v="1"/>
    <x v="0"/>
    <n v="70905"/>
    <n v="124083"/>
    <n v="93430"/>
    <n v="163502"/>
    <n v="111963"/>
    <n v="195936"/>
    <n v="134847"/>
    <n v="235982"/>
    <n v="159010"/>
    <n v="278268"/>
    <n v="173834"/>
    <n v="304209"/>
    <n v="187070"/>
    <n v="327372"/>
  </r>
  <r>
    <n v="6"/>
    <s v="Region VI - Midsouth"/>
    <x v="34"/>
    <s v="TX"/>
    <x v="235"/>
    <n v="2"/>
    <x v="1"/>
    <n v="67352"/>
    <n v="117865"/>
    <n v="88983"/>
    <n v="155720"/>
    <n v="106927"/>
    <n v="187122"/>
    <n v="129492"/>
    <n v="226611"/>
    <n v="154147"/>
    <n v="269756"/>
    <n v="170018"/>
    <n v="297532"/>
    <n v="184922"/>
    <n v="323613"/>
  </r>
  <r>
    <n v="6"/>
    <s v="Region VI - Midsouth"/>
    <x v="34"/>
    <s v="TX"/>
    <x v="235"/>
    <n v="3"/>
    <x v="2"/>
    <n v="54979"/>
    <n v="96213"/>
    <n v="75913"/>
    <n v="132848"/>
    <n v="96239"/>
    <n v="168419"/>
    <n v="125598"/>
    <n v="219796"/>
    <n v="156552"/>
    <n v="273966"/>
    <n v="176192"/>
    <n v="308336"/>
    <n v="195545"/>
    <n v="342204"/>
  </r>
  <r>
    <n v="6"/>
    <s v="Region VI - Midsouth"/>
    <x v="34"/>
    <s v="TX"/>
    <x v="235"/>
    <n v="4"/>
    <x v="3"/>
    <n v="63740"/>
    <n v="101984"/>
    <n v="89236"/>
    <n v="142778"/>
    <n v="114732"/>
    <n v="183572"/>
    <n v="152976"/>
    <n v="244762"/>
    <n v="191221"/>
    <n v="305953"/>
    <n v="216717"/>
    <n v="346747"/>
    <n v="242213"/>
    <n v="387540"/>
  </r>
  <r>
    <n v="6"/>
    <s v="Region VI - Midsouth"/>
    <x v="34"/>
    <s v="TX"/>
    <x v="236"/>
    <n v="1"/>
    <x v="0"/>
    <n v="74900"/>
    <n v="131076"/>
    <n v="98639"/>
    <n v="172619"/>
    <n v="118117"/>
    <n v="206705"/>
    <n v="142106"/>
    <n v="248686"/>
    <n v="167538"/>
    <n v="293192"/>
    <n v="183150"/>
    <n v="320512"/>
    <n v="197084"/>
    <n v="344898"/>
  </r>
  <r>
    <n v="6"/>
    <s v="Region VI - Midsouth"/>
    <x v="34"/>
    <s v="TX"/>
    <x v="236"/>
    <n v="2"/>
    <x v="1"/>
    <n v="71222"/>
    <n v="124638"/>
    <n v="94035"/>
    <n v="164561"/>
    <n v="112903"/>
    <n v="197580"/>
    <n v="136562"/>
    <n v="238984"/>
    <n v="162503"/>
    <n v="284380"/>
    <n v="179200"/>
    <n v="313599"/>
    <n v="194861"/>
    <n v="341006"/>
  </r>
  <r>
    <n v="6"/>
    <s v="Region VI - Midsouth"/>
    <x v="34"/>
    <s v="TX"/>
    <x v="236"/>
    <n v="3"/>
    <x v="2"/>
    <n v="58256"/>
    <n v="101948"/>
    <n v="80464"/>
    <n v="140812"/>
    <n v="102042"/>
    <n v="178574"/>
    <n v="133239"/>
    <n v="233168"/>
    <n v="166088"/>
    <n v="290654"/>
    <n v="186956"/>
    <n v="327173"/>
    <n v="207527"/>
    <n v="363173"/>
  </r>
  <r>
    <n v="6"/>
    <s v="Region VI - Midsouth"/>
    <x v="34"/>
    <s v="TX"/>
    <x v="236"/>
    <n v="4"/>
    <x v="3"/>
    <n v="67237"/>
    <n v="107580"/>
    <n v="94132"/>
    <n v="150611"/>
    <n v="121027"/>
    <n v="193643"/>
    <n v="161369"/>
    <n v="258191"/>
    <n v="201712"/>
    <n v="322739"/>
    <n v="228606"/>
    <n v="365770"/>
    <n v="255501"/>
    <n v="408802"/>
  </r>
  <r>
    <n v="6"/>
    <s v="Region VI - Midsouth"/>
    <x v="34"/>
    <s v="TX"/>
    <x v="237"/>
    <n v="1"/>
    <x v="0"/>
    <n v="70670"/>
    <n v="123672"/>
    <n v="93036"/>
    <n v="162812"/>
    <n v="111356"/>
    <n v="194872"/>
    <n v="133884"/>
    <n v="234296"/>
    <n v="157826"/>
    <n v="276196"/>
    <n v="172528"/>
    <n v="301924"/>
    <n v="185649"/>
    <n v="324886"/>
  </r>
  <r>
    <n v="6"/>
    <s v="Region VI - Midsouth"/>
    <x v="34"/>
    <s v="TX"/>
    <x v="237"/>
    <n v="2"/>
    <x v="1"/>
    <n v="67242"/>
    <n v="117673"/>
    <n v="88745"/>
    <n v="155304"/>
    <n v="106497"/>
    <n v="186370"/>
    <n v="128718"/>
    <n v="225256"/>
    <n v="153134"/>
    <n v="267985"/>
    <n v="168848"/>
    <n v="295483"/>
    <n v="183577"/>
    <n v="321260"/>
  </r>
  <r>
    <n v="6"/>
    <s v="Region VI - Midsouth"/>
    <x v="34"/>
    <s v="TX"/>
    <x v="237"/>
    <n v="3"/>
    <x v="2"/>
    <n v="55069"/>
    <n v="96370"/>
    <n v="76076"/>
    <n v="133133"/>
    <n v="96497"/>
    <n v="168869"/>
    <n v="126037"/>
    <n v="220565"/>
    <n v="157117"/>
    <n v="274954"/>
    <n v="176876"/>
    <n v="309533"/>
    <n v="196358"/>
    <n v="343627"/>
  </r>
  <r>
    <n v="6"/>
    <s v="Region VI - Midsouth"/>
    <x v="34"/>
    <s v="TX"/>
    <x v="237"/>
    <n v="4"/>
    <x v="3"/>
    <n v="63385"/>
    <n v="101415"/>
    <n v="88739"/>
    <n v="141982"/>
    <n v="114092"/>
    <n v="182548"/>
    <n v="152123"/>
    <n v="243397"/>
    <n v="190154"/>
    <n v="304246"/>
    <n v="215508"/>
    <n v="344813"/>
    <n v="240862"/>
    <n v="385379"/>
  </r>
  <r>
    <n v="6"/>
    <s v="Region VI - Midsouth"/>
    <x v="34"/>
    <s v="TX"/>
    <x v="238"/>
    <n v="1"/>
    <x v="0"/>
    <n v="69103"/>
    <n v="120930"/>
    <n v="90905"/>
    <n v="159083"/>
    <n v="108697"/>
    <n v="190220"/>
    <n v="130500"/>
    <n v="228376"/>
    <n v="153799"/>
    <n v="269149"/>
    <n v="168117"/>
    <n v="294205"/>
    <n v="180890"/>
    <n v="316558"/>
  </r>
  <r>
    <n v="6"/>
    <s v="Region VI - Midsouth"/>
    <x v="34"/>
    <s v="TX"/>
    <x v="238"/>
    <n v="2"/>
    <x v="1"/>
    <n v="65842"/>
    <n v="115224"/>
    <n v="86824"/>
    <n v="151941"/>
    <n v="104075"/>
    <n v="182132"/>
    <n v="125586"/>
    <n v="219776"/>
    <n v="149336"/>
    <n v="261339"/>
    <n v="164616"/>
    <n v="288079"/>
    <n v="178919"/>
    <n v="313108"/>
  </r>
  <r>
    <n v="6"/>
    <s v="Region VI - Midsouth"/>
    <x v="34"/>
    <s v="TX"/>
    <x v="238"/>
    <n v="3"/>
    <x v="2"/>
    <n v="54066"/>
    <n v="94615"/>
    <n v="74722"/>
    <n v="130763"/>
    <n v="94820"/>
    <n v="165935"/>
    <n v="123929"/>
    <n v="216876"/>
    <n v="154503"/>
    <n v="270380"/>
    <n v="173972"/>
    <n v="304450"/>
    <n v="193177"/>
    <n v="338060"/>
  </r>
  <r>
    <n v="6"/>
    <s v="Region VI - Midsouth"/>
    <x v="34"/>
    <s v="TX"/>
    <x v="238"/>
    <n v="4"/>
    <x v="3"/>
    <n v="61863"/>
    <n v="98982"/>
    <n v="86609"/>
    <n v="138574"/>
    <n v="111354"/>
    <n v="178167"/>
    <n v="148472"/>
    <n v="237556"/>
    <n v="185590"/>
    <n v="296945"/>
    <n v="210336"/>
    <n v="336537"/>
    <n v="235081"/>
    <n v="376130"/>
  </r>
  <r>
    <n v="6"/>
    <s v="Region VI - Midsouth"/>
    <x v="34"/>
    <s v="TX"/>
    <x v="239"/>
    <n v="1"/>
    <x v="0"/>
    <n v="72942"/>
    <n v="127648"/>
    <n v="96163"/>
    <n v="168285"/>
    <n v="115315"/>
    <n v="201802"/>
    <n v="139017"/>
    <n v="243280"/>
    <n v="163955"/>
    <n v="286921"/>
    <n v="179246"/>
    <n v="313680"/>
    <n v="192903"/>
    <n v="337580"/>
  </r>
  <r>
    <n v="6"/>
    <s v="Region VI - Midsouth"/>
    <x v="34"/>
    <s v="TX"/>
    <x v="239"/>
    <n v="2"/>
    <x v="1"/>
    <n v="69221"/>
    <n v="121137"/>
    <n v="91506"/>
    <n v="160136"/>
    <n v="110042"/>
    <n v="192573"/>
    <n v="133410"/>
    <n v="233468"/>
    <n v="158862"/>
    <n v="278009"/>
    <n v="175251"/>
    <n v="306689"/>
    <n v="190654"/>
    <n v="333644"/>
  </r>
  <r>
    <n v="6"/>
    <s v="Region VI - Midsouth"/>
    <x v="34"/>
    <s v="TX"/>
    <x v="239"/>
    <n v="3"/>
    <x v="2"/>
    <n v="56403"/>
    <n v="98704"/>
    <n v="77856"/>
    <n v="136249"/>
    <n v="98674"/>
    <n v="172679"/>
    <n v="128716"/>
    <n v="225252"/>
    <n v="160428"/>
    <n v="280749"/>
    <n v="180527"/>
    <n v="315922"/>
    <n v="200326"/>
    <n v="350570"/>
  </r>
  <r>
    <n v="6"/>
    <s v="Region VI - Midsouth"/>
    <x v="34"/>
    <s v="TX"/>
    <x v="239"/>
    <n v="4"/>
    <x v="3"/>
    <n v="65654"/>
    <n v="105046"/>
    <n v="91916"/>
    <n v="147065"/>
    <n v="118177"/>
    <n v="189084"/>
    <n v="157570"/>
    <n v="252112"/>
    <n v="196962"/>
    <n v="315139"/>
    <n v="223224"/>
    <n v="357158"/>
    <n v="249485"/>
    <n v="399177"/>
  </r>
  <r>
    <n v="6"/>
    <s v="Region VI - Midsouth"/>
    <x v="34"/>
    <s v="TX"/>
    <x v="240"/>
    <n v="1"/>
    <x v="0"/>
    <n v="73255"/>
    <n v="128197"/>
    <n v="96626"/>
    <n v="169096"/>
    <n v="115951"/>
    <n v="202915"/>
    <n v="139922"/>
    <n v="244863"/>
    <n v="165050"/>
    <n v="288838"/>
    <n v="180450"/>
    <n v="315787"/>
    <n v="194208"/>
    <n v="339864"/>
  </r>
  <r>
    <n v="6"/>
    <s v="Region VI - Midsouth"/>
    <x v="34"/>
    <s v="TX"/>
    <x v="240"/>
    <n v="2"/>
    <x v="1"/>
    <n v="69451"/>
    <n v="121540"/>
    <n v="91865"/>
    <n v="160764"/>
    <n v="110559"/>
    <n v="193479"/>
    <n v="134189"/>
    <n v="234830"/>
    <n v="159843"/>
    <n v="279726"/>
    <n v="176365"/>
    <n v="308639"/>
    <n v="191909"/>
    <n v="335840"/>
  </r>
  <r>
    <n v="6"/>
    <s v="Region VI - Midsouth"/>
    <x v="34"/>
    <s v="TX"/>
    <x v="240"/>
    <n v="3"/>
    <x v="2"/>
    <n v="56483"/>
    <n v="98845"/>
    <n v="77944"/>
    <n v="136402"/>
    <n v="98755"/>
    <n v="172821"/>
    <n v="128759"/>
    <n v="225329"/>
    <n v="160472"/>
    <n v="280827"/>
    <n v="180548"/>
    <n v="315959"/>
    <n v="200317"/>
    <n v="350555"/>
  </r>
  <r>
    <n v="6"/>
    <s v="Region VI - Midsouth"/>
    <x v="34"/>
    <s v="TX"/>
    <x v="240"/>
    <n v="4"/>
    <x v="3"/>
    <n v="66022"/>
    <n v="105635"/>
    <n v="92431"/>
    <n v="147889"/>
    <n v="118840"/>
    <n v="190143"/>
    <n v="158453"/>
    <n v="253524"/>
    <n v="198066"/>
    <n v="316905"/>
    <n v="224475"/>
    <n v="359160"/>
    <n v="250883"/>
    <n v="401414"/>
  </r>
  <r>
    <n v="6"/>
    <s v="Region VI - Midsouth"/>
    <x v="34"/>
    <s v="TX"/>
    <x v="241"/>
    <n v="1"/>
    <x v="0"/>
    <n v="75214"/>
    <n v="131624"/>
    <n v="99103"/>
    <n v="173430"/>
    <n v="118753"/>
    <n v="207818"/>
    <n v="143011"/>
    <n v="250269"/>
    <n v="168634"/>
    <n v="295109"/>
    <n v="184354"/>
    <n v="322619"/>
    <n v="198390"/>
    <n v="347182"/>
  </r>
  <r>
    <n v="6"/>
    <s v="Region VI - Midsouth"/>
    <x v="34"/>
    <s v="TX"/>
    <x v="241"/>
    <n v="2"/>
    <x v="1"/>
    <n v="71452"/>
    <n v="125040"/>
    <n v="94394"/>
    <n v="165189"/>
    <n v="113420"/>
    <n v="198486"/>
    <n v="137341"/>
    <n v="240346"/>
    <n v="163484"/>
    <n v="286097"/>
    <n v="180314"/>
    <n v="315550"/>
    <n v="196115"/>
    <n v="343202"/>
  </r>
  <r>
    <n v="6"/>
    <s v="Region VI - Midsouth"/>
    <x v="34"/>
    <s v="TX"/>
    <x v="241"/>
    <n v="3"/>
    <x v="2"/>
    <n v="58337"/>
    <n v="102089"/>
    <n v="80552"/>
    <n v="140966"/>
    <n v="102123"/>
    <n v="178716"/>
    <n v="133283"/>
    <n v="233245"/>
    <n v="166132"/>
    <n v="290731"/>
    <n v="186977"/>
    <n v="327210"/>
    <n v="207518"/>
    <n v="363157"/>
  </r>
  <r>
    <n v="6"/>
    <s v="Region VI - Midsouth"/>
    <x v="34"/>
    <s v="TX"/>
    <x v="241"/>
    <n v="4"/>
    <x v="3"/>
    <n v="67605"/>
    <n v="108168"/>
    <n v="94647"/>
    <n v="151435"/>
    <n v="121689"/>
    <n v="194703"/>
    <n v="162252"/>
    <n v="259604"/>
    <n v="202815"/>
    <n v="324504"/>
    <n v="229857"/>
    <n v="367772"/>
    <n v="256899"/>
    <n v="411039"/>
  </r>
  <r>
    <n v="6"/>
    <s v="Region VI - Midsouth"/>
    <x v="34"/>
    <s v="TX"/>
    <x v="242"/>
    <n v="1"/>
    <x v="0"/>
    <n v="74430"/>
    <n v="130253"/>
    <n v="98037"/>
    <n v="171565"/>
    <n v="117424"/>
    <n v="205492"/>
    <n v="141319"/>
    <n v="247309"/>
    <n v="166620"/>
    <n v="291585"/>
    <n v="182148"/>
    <n v="318759"/>
    <n v="196010"/>
    <n v="343018"/>
  </r>
  <r>
    <n v="6"/>
    <s v="Region VI - Midsouth"/>
    <x v="34"/>
    <s v="TX"/>
    <x v="242"/>
    <n v="2"/>
    <x v="1"/>
    <n v="70752"/>
    <n v="123816"/>
    <n v="93433"/>
    <n v="163508"/>
    <n v="112210"/>
    <n v="196367"/>
    <n v="135775"/>
    <n v="237606"/>
    <n v="161585"/>
    <n v="282774"/>
    <n v="178198"/>
    <n v="311847"/>
    <n v="193787"/>
    <n v="339126"/>
  </r>
  <r>
    <n v="6"/>
    <s v="Region VI - Midsouth"/>
    <x v="34"/>
    <s v="TX"/>
    <x v="242"/>
    <n v="3"/>
    <x v="2"/>
    <n v="57835"/>
    <n v="101212"/>
    <n v="79875"/>
    <n v="139781"/>
    <n v="101285"/>
    <n v="177248"/>
    <n v="132229"/>
    <n v="231401"/>
    <n v="164825"/>
    <n v="288444"/>
    <n v="185525"/>
    <n v="324669"/>
    <n v="205928"/>
    <n v="360374"/>
  </r>
  <r>
    <n v="6"/>
    <s v="Region VI - Midsouth"/>
    <x v="34"/>
    <s v="TX"/>
    <x v="242"/>
    <n v="4"/>
    <x v="3"/>
    <n v="66845"/>
    <n v="106951"/>
    <n v="93582"/>
    <n v="149732"/>
    <n v="120320"/>
    <n v="192512"/>
    <n v="160427"/>
    <n v="256683"/>
    <n v="200534"/>
    <n v="320854"/>
    <n v="227271"/>
    <n v="363634"/>
    <n v="254009"/>
    <n v="406415"/>
  </r>
  <r>
    <n v="6"/>
    <s v="Region VI - Midsouth"/>
    <x v="34"/>
    <s v="TX"/>
    <x v="243"/>
    <n v="1"/>
    <x v="0"/>
    <n v="74352"/>
    <n v="130116"/>
    <n v="97968"/>
    <n v="171444"/>
    <n v="117395"/>
    <n v="205441"/>
    <n v="141378"/>
    <n v="247412"/>
    <n v="166709"/>
    <n v="291740"/>
    <n v="182250"/>
    <n v="318937"/>
    <n v="196126"/>
    <n v="343220"/>
  </r>
  <r>
    <n v="6"/>
    <s v="Region VI - Midsouth"/>
    <x v="34"/>
    <s v="TX"/>
    <x v="243"/>
    <n v="2"/>
    <x v="1"/>
    <n v="70632"/>
    <n v="123605"/>
    <n v="93312"/>
    <n v="163295"/>
    <n v="112122"/>
    <n v="196213"/>
    <n v="135771"/>
    <n v="237599"/>
    <n v="161616"/>
    <n v="282829"/>
    <n v="178255"/>
    <n v="311946"/>
    <n v="193877"/>
    <n v="339284"/>
  </r>
  <r>
    <n v="6"/>
    <s v="Region VI - Midsouth"/>
    <x v="34"/>
    <s v="TX"/>
    <x v="243"/>
    <n v="3"/>
    <x v="2"/>
    <n v="57665"/>
    <n v="100914"/>
    <n v="79624"/>
    <n v="139342"/>
    <n v="100946"/>
    <n v="176656"/>
    <n v="131746"/>
    <n v="230555"/>
    <n v="164216"/>
    <n v="287378"/>
    <n v="184820"/>
    <n v="323435"/>
    <n v="205124"/>
    <n v="358967"/>
  </r>
  <r>
    <n v="6"/>
    <s v="Region VI - Midsouth"/>
    <x v="34"/>
    <s v="TX"/>
    <x v="243"/>
    <n v="4"/>
    <x v="3"/>
    <n v="66832"/>
    <n v="106931"/>
    <n v="93565"/>
    <n v="149704"/>
    <n v="120298"/>
    <n v="192476"/>
    <n v="160397"/>
    <n v="256635"/>
    <n v="200496"/>
    <n v="320794"/>
    <n v="227229"/>
    <n v="363567"/>
    <n v="253962"/>
    <n v="406339"/>
  </r>
  <r>
    <n v="6"/>
    <s v="Region VI - Midsouth"/>
    <x v="34"/>
    <s v="TX"/>
    <x v="244"/>
    <n v="1"/>
    <x v="0"/>
    <n v="69730"/>
    <n v="122027"/>
    <n v="91832"/>
    <n v="160706"/>
    <n v="109969"/>
    <n v="192446"/>
    <n v="132310"/>
    <n v="231542"/>
    <n v="155990"/>
    <n v="272982"/>
    <n v="170526"/>
    <n v="298420"/>
    <n v="183500"/>
    <n v="321126"/>
  </r>
  <r>
    <n v="6"/>
    <s v="Region VI - Midsouth"/>
    <x v="34"/>
    <s v="TX"/>
    <x v="244"/>
    <n v="2"/>
    <x v="1"/>
    <n v="66302"/>
    <n v="116028"/>
    <n v="87541"/>
    <n v="153197"/>
    <n v="105110"/>
    <n v="183943"/>
    <n v="127144"/>
    <n v="222501"/>
    <n v="151298"/>
    <n v="264772"/>
    <n v="166845"/>
    <n v="291979"/>
    <n v="181428"/>
    <n v="317500"/>
  </r>
  <r>
    <n v="6"/>
    <s v="Region VI - Midsouth"/>
    <x v="34"/>
    <s v="TX"/>
    <x v="244"/>
    <n v="3"/>
    <x v="2"/>
    <n v="54227"/>
    <n v="94897"/>
    <n v="74898"/>
    <n v="131071"/>
    <n v="94982"/>
    <n v="166218"/>
    <n v="124017"/>
    <n v="217030"/>
    <n v="154591"/>
    <n v="270535"/>
    <n v="174014"/>
    <n v="304524"/>
    <n v="193160"/>
    <n v="338029"/>
  </r>
  <r>
    <n v="6"/>
    <s v="Region VI - Midsouth"/>
    <x v="34"/>
    <s v="TX"/>
    <x v="244"/>
    <n v="4"/>
    <x v="3"/>
    <n v="62599"/>
    <n v="100159"/>
    <n v="87639"/>
    <n v="140222"/>
    <n v="112679"/>
    <n v="180286"/>
    <n v="150238"/>
    <n v="240381"/>
    <n v="187798"/>
    <n v="300477"/>
    <n v="212838"/>
    <n v="340540"/>
    <n v="237877"/>
    <n v="380604"/>
  </r>
  <r>
    <n v="6"/>
    <s v="Region VI - Midsouth"/>
    <x v="34"/>
    <s v="TX"/>
    <x v="245"/>
    <n v="1"/>
    <x v="0"/>
    <n v="69103"/>
    <n v="120930"/>
    <n v="90905"/>
    <n v="159083"/>
    <n v="108697"/>
    <n v="190220"/>
    <n v="130500"/>
    <n v="228376"/>
    <n v="153799"/>
    <n v="269149"/>
    <n v="168117"/>
    <n v="294205"/>
    <n v="180890"/>
    <n v="316558"/>
  </r>
  <r>
    <n v="6"/>
    <s v="Region VI - Midsouth"/>
    <x v="34"/>
    <s v="TX"/>
    <x v="245"/>
    <n v="2"/>
    <x v="1"/>
    <n v="65842"/>
    <n v="115224"/>
    <n v="86824"/>
    <n v="151941"/>
    <n v="104075"/>
    <n v="182132"/>
    <n v="125586"/>
    <n v="219776"/>
    <n v="149336"/>
    <n v="261339"/>
    <n v="164616"/>
    <n v="288079"/>
    <n v="178919"/>
    <n v="313108"/>
  </r>
  <r>
    <n v="6"/>
    <s v="Region VI - Midsouth"/>
    <x v="34"/>
    <s v="TX"/>
    <x v="245"/>
    <n v="3"/>
    <x v="2"/>
    <n v="54066"/>
    <n v="94615"/>
    <n v="74722"/>
    <n v="130763"/>
    <n v="94820"/>
    <n v="165935"/>
    <n v="123929"/>
    <n v="216876"/>
    <n v="154503"/>
    <n v="270380"/>
    <n v="173972"/>
    <n v="304450"/>
    <n v="193177"/>
    <n v="338060"/>
  </r>
  <r>
    <n v="6"/>
    <s v="Region VI - Midsouth"/>
    <x v="34"/>
    <s v="TX"/>
    <x v="245"/>
    <n v="4"/>
    <x v="3"/>
    <n v="61863"/>
    <n v="98982"/>
    <n v="86609"/>
    <n v="138574"/>
    <n v="111354"/>
    <n v="178167"/>
    <n v="148472"/>
    <n v="237556"/>
    <n v="185590"/>
    <n v="296945"/>
    <n v="210336"/>
    <n v="336537"/>
    <n v="235081"/>
    <n v="376130"/>
  </r>
  <r>
    <n v="6"/>
    <s v="Region VI - Midsouth"/>
    <x v="34"/>
    <s v="TX"/>
    <x v="246"/>
    <n v="1"/>
    <x v="0"/>
    <n v="73490"/>
    <n v="128608"/>
    <n v="96834"/>
    <n v="169459"/>
    <n v="116037"/>
    <n v="203065"/>
    <n v="139745"/>
    <n v="244554"/>
    <n v="164784"/>
    <n v="288372"/>
    <n v="180146"/>
    <n v="315255"/>
    <n v="193862"/>
    <n v="339258"/>
  </r>
  <r>
    <n v="6"/>
    <s v="Region VI - Midsouth"/>
    <x v="34"/>
    <s v="TX"/>
    <x v="246"/>
    <n v="2"/>
    <x v="1"/>
    <n v="69812"/>
    <n v="122170"/>
    <n v="92229"/>
    <n v="161401"/>
    <n v="110823"/>
    <n v="193940"/>
    <n v="134201"/>
    <n v="234852"/>
    <n v="159749"/>
    <n v="279561"/>
    <n v="176196"/>
    <n v="308343"/>
    <n v="191638"/>
    <n v="335366"/>
  </r>
  <r>
    <n v="6"/>
    <s v="Region VI - Midsouth"/>
    <x v="34"/>
    <s v="TX"/>
    <x v="246"/>
    <n v="3"/>
    <x v="2"/>
    <n v="56994"/>
    <n v="99739"/>
    <n v="78696"/>
    <n v="137719"/>
    <n v="99770"/>
    <n v="174597"/>
    <n v="130209"/>
    <n v="227865"/>
    <n v="162300"/>
    <n v="284025"/>
    <n v="182663"/>
    <n v="319660"/>
    <n v="202729"/>
    <n v="354776"/>
  </r>
  <r>
    <n v="6"/>
    <s v="Region VI - Midsouth"/>
    <x v="34"/>
    <s v="TX"/>
    <x v="246"/>
    <n v="4"/>
    <x v="3"/>
    <n v="66059"/>
    <n v="105695"/>
    <n v="92483"/>
    <n v="147972"/>
    <n v="118906"/>
    <n v="190250"/>
    <n v="158542"/>
    <n v="253667"/>
    <n v="198177"/>
    <n v="317084"/>
    <n v="224601"/>
    <n v="359362"/>
    <n v="251025"/>
    <n v="401640"/>
  </r>
  <r>
    <n v="6"/>
    <s v="Region VI - Midsouth"/>
    <x v="34"/>
    <s v="TX"/>
    <x v="247"/>
    <n v="1"/>
    <x v="0"/>
    <n v="72628"/>
    <n v="127100"/>
    <n v="95699"/>
    <n v="167473"/>
    <n v="114679"/>
    <n v="200689"/>
    <n v="138113"/>
    <n v="241697"/>
    <n v="162859"/>
    <n v="285004"/>
    <n v="178042"/>
    <n v="311573"/>
    <n v="191598"/>
    <n v="335296"/>
  </r>
  <r>
    <n v="6"/>
    <s v="Region VI - Midsouth"/>
    <x v="34"/>
    <s v="TX"/>
    <x v="247"/>
    <n v="2"/>
    <x v="1"/>
    <n v="68992"/>
    <n v="120735"/>
    <n v="91147"/>
    <n v="159507"/>
    <n v="109524"/>
    <n v="191667"/>
    <n v="132631"/>
    <n v="232105"/>
    <n v="157881"/>
    <n v="276293"/>
    <n v="174137"/>
    <n v="304739"/>
    <n v="189399"/>
    <n v="331449"/>
  </r>
  <r>
    <n v="6"/>
    <s v="Region VI - Midsouth"/>
    <x v="34"/>
    <s v="TX"/>
    <x v="247"/>
    <n v="3"/>
    <x v="2"/>
    <n v="56322"/>
    <n v="98564"/>
    <n v="77769"/>
    <n v="136095"/>
    <n v="98593"/>
    <n v="172538"/>
    <n v="128672"/>
    <n v="225176"/>
    <n v="160384"/>
    <n v="280672"/>
    <n v="180506"/>
    <n v="315885"/>
    <n v="200335"/>
    <n v="350586"/>
  </r>
  <r>
    <n v="6"/>
    <s v="Region VI - Midsouth"/>
    <x v="34"/>
    <s v="TX"/>
    <x v="247"/>
    <n v="4"/>
    <x v="3"/>
    <n v="65286"/>
    <n v="104458"/>
    <n v="91401"/>
    <n v="146241"/>
    <n v="117515"/>
    <n v="188024"/>
    <n v="156687"/>
    <n v="250699"/>
    <n v="195858"/>
    <n v="313374"/>
    <n v="221973"/>
    <n v="355157"/>
    <n v="248087"/>
    <n v="396940"/>
  </r>
  <r>
    <n v="6"/>
    <s v="Region VI - Midsouth"/>
    <x v="34"/>
    <s v="TX"/>
    <x v="248"/>
    <n v="1"/>
    <x v="0"/>
    <n v="74509"/>
    <n v="130390"/>
    <n v="98107"/>
    <n v="171686"/>
    <n v="117452"/>
    <n v="205542"/>
    <n v="141260"/>
    <n v="247206"/>
    <n v="166532"/>
    <n v="291430"/>
    <n v="182047"/>
    <n v="318582"/>
    <n v="195895"/>
    <n v="342816"/>
  </r>
  <r>
    <n v="6"/>
    <s v="Region VI - Midsouth"/>
    <x v="34"/>
    <s v="TX"/>
    <x v="248"/>
    <n v="2"/>
    <x v="1"/>
    <n v="70872"/>
    <n v="124026"/>
    <n v="93555"/>
    <n v="163721"/>
    <n v="112298"/>
    <n v="196521"/>
    <n v="135779"/>
    <n v="237614"/>
    <n v="161554"/>
    <n v="282719"/>
    <n v="178142"/>
    <n v="311748"/>
    <n v="193696"/>
    <n v="338969"/>
  </r>
  <r>
    <n v="6"/>
    <s v="Region VI - Midsouth"/>
    <x v="34"/>
    <s v="TX"/>
    <x v="248"/>
    <n v="3"/>
    <x v="2"/>
    <n v="58006"/>
    <n v="101510"/>
    <n v="80126"/>
    <n v="140220"/>
    <n v="101623"/>
    <n v="177841"/>
    <n v="132712"/>
    <n v="232246"/>
    <n v="165434"/>
    <n v="289510"/>
    <n v="186230"/>
    <n v="325902"/>
    <n v="206732"/>
    <n v="361781"/>
  </r>
  <r>
    <n v="6"/>
    <s v="Region VI - Midsouth"/>
    <x v="34"/>
    <s v="TX"/>
    <x v="248"/>
    <n v="4"/>
    <x v="3"/>
    <n v="66857"/>
    <n v="106971"/>
    <n v="93600"/>
    <n v="149759"/>
    <n v="120342"/>
    <n v="192548"/>
    <n v="160457"/>
    <n v="256730"/>
    <n v="200571"/>
    <n v="320913"/>
    <n v="227313"/>
    <n v="363701"/>
    <n v="254056"/>
    <n v="406490"/>
  </r>
  <r>
    <n v="6"/>
    <s v="Region VI - Midsouth"/>
    <x v="34"/>
    <s v="TX"/>
    <x v="249"/>
    <n v="1"/>
    <x v="0"/>
    <n v="75684"/>
    <n v="132447"/>
    <n v="99705"/>
    <n v="174483"/>
    <n v="119446"/>
    <n v="209031"/>
    <n v="143798"/>
    <n v="251646"/>
    <n v="169552"/>
    <n v="296715"/>
    <n v="185355"/>
    <n v="324371"/>
    <n v="199464"/>
    <n v="349062"/>
  </r>
  <r>
    <n v="6"/>
    <s v="Region VI - Midsouth"/>
    <x v="34"/>
    <s v="TX"/>
    <x v="249"/>
    <n v="2"/>
    <x v="1"/>
    <n v="71922"/>
    <n v="125863"/>
    <n v="94996"/>
    <n v="166243"/>
    <n v="114114"/>
    <n v="199699"/>
    <n v="138128"/>
    <n v="241723"/>
    <n v="164402"/>
    <n v="287703"/>
    <n v="181315"/>
    <n v="317302"/>
    <n v="197190"/>
    <n v="345082"/>
  </r>
  <r>
    <n v="6"/>
    <s v="Region VI - Midsouth"/>
    <x v="34"/>
    <s v="TX"/>
    <x v="249"/>
    <n v="3"/>
    <x v="2"/>
    <n v="58758"/>
    <n v="102826"/>
    <n v="81141"/>
    <n v="141997"/>
    <n v="102881"/>
    <n v="180041"/>
    <n v="134293"/>
    <n v="235013"/>
    <n v="167395"/>
    <n v="292941"/>
    <n v="188408"/>
    <n v="329714"/>
    <n v="209118"/>
    <n v="365956"/>
  </r>
  <r>
    <n v="6"/>
    <s v="Region VI - Midsouth"/>
    <x v="34"/>
    <s v="TX"/>
    <x v="249"/>
    <n v="4"/>
    <x v="3"/>
    <n v="67998"/>
    <n v="108796"/>
    <n v="95197"/>
    <n v="152315"/>
    <n v="122396"/>
    <n v="195834"/>
    <n v="163195"/>
    <n v="261111"/>
    <n v="203993"/>
    <n v="326389"/>
    <n v="231192"/>
    <n v="369908"/>
    <n v="258392"/>
    <n v="413427"/>
  </r>
  <r>
    <n v="6"/>
    <s v="Region VI - Midsouth"/>
    <x v="34"/>
    <s v="TX"/>
    <x v="250"/>
    <n v="1"/>
    <x v="0"/>
    <n v="70435"/>
    <n v="123261"/>
    <n v="92828"/>
    <n v="162449"/>
    <n v="111270"/>
    <n v="194722"/>
    <n v="134060"/>
    <n v="234605"/>
    <n v="158092"/>
    <n v="276661"/>
    <n v="172832"/>
    <n v="302457"/>
    <n v="185995"/>
    <n v="325492"/>
  </r>
  <r>
    <n v="6"/>
    <s v="Region VI - Midsouth"/>
    <x v="34"/>
    <s v="TX"/>
    <x v="250"/>
    <n v="2"/>
    <x v="1"/>
    <n v="66881"/>
    <n v="117043"/>
    <n v="88381"/>
    <n v="154666"/>
    <n v="106233"/>
    <n v="185909"/>
    <n v="128705"/>
    <n v="225234"/>
    <n v="153228"/>
    <n v="268150"/>
    <n v="169017"/>
    <n v="295780"/>
    <n v="183847"/>
    <n v="321733"/>
  </r>
  <r>
    <n v="6"/>
    <s v="Region VI - Midsouth"/>
    <x v="34"/>
    <s v="TX"/>
    <x v="250"/>
    <n v="3"/>
    <x v="2"/>
    <n v="54558"/>
    <n v="95477"/>
    <n v="75324"/>
    <n v="131817"/>
    <n v="95482"/>
    <n v="167093"/>
    <n v="124588"/>
    <n v="218028"/>
    <n v="155289"/>
    <n v="271756"/>
    <n v="174761"/>
    <n v="305832"/>
    <n v="193946"/>
    <n v="339406"/>
  </r>
  <r>
    <n v="6"/>
    <s v="Region VI - Midsouth"/>
    <x v="34"/>
    <s v="TX"/>
    <x v="250"/>
    <n v="4"/>
    <x v="3"/>
    <n v="63347"/>
    <n v="101356"/>
    <n v="88686"/>
    <n v="141898"/>
    <n v="114025"/>
    <n v="182441"/>
    <n v="152034"/>
    <n v="243254"/>
    <n v="190042"/>
    <n v="304068"/>
    <n v="215381"/>
    <n v="344610"/>
    <n v="240720"/>
    <n v="385153"/>
  </r>
  <r>
    <n v="6"/>
    <s v="Region VI - Midsouth"/>
    <x v="34"/>
    <s v="TX"/>
    <x v="251"/>
    <n v="1"/>
    <x v="0"/>
    <n v="70670"/>
    <n v="123672"/>
    <n v="93036"/>
    <n v="162812"/>
    <n v="111356"/>
    <n v="194872"/>
    <n v="133884"/>
    <n v="234296"/>
    <n v="157826"/>
    <n v="276196"/>
    <n v="172528"/>
    <n v="301924"/>
    <n v="185649"/>
    <n v="324886"/>
  </r>
  <r>
    <n v="6"/>
    <s v="Region VI - Midsouth"/>
    <x v="34"/>
    <s v="TX"/>
    <x v="251"/>
    <n v="2"/>
    <x v="1"/>
    <n v="67242"/>
    <n v="117673"/>
    <n v="88745"/>
    <n v="155304"/>
    <n v="106497"/>
    <n v="186370"/>
    <n v="128718"/>
    <n v="225256"/>
    <n v="153134"/>
    <n v="267985"/>
    <n v="168848"/>
    <n v="295483"/>
    <n v="183577"/>
    <n v="321260"/>
  </r>
  <r>
    <n v="6"/>
    <s v="Region VI - Midsouth"/>
    <x v="34"/>
    <s v="TX"/>
    <x v="251"/>
    <n v="3"/>
    <x v="2"/>
    <n v="55069"/>
    <n v="96370"/>
    <n v="76076"/>
    <n v="133133"/>
    <n v="96497"/>
    <n v="168869"/>
    <n v="126037"/>
    <n v="220565"/>
    <n v="157117"/>
    <n v="274954"/>
    <n v="176876"/>
    <n v="309533"/>
    <n v="196358"/>
    <n v="343627"/>
  </r>
  <r>
    <n v="6"/>
    <s v="Region VI - Midsouth"/>
    <x v="34"/>
    <s v="TX"/>
    <x v="251"/>
    <n v="4"/>
    <x v="3"/>
    <n v="63385"/>
    <n v="101415"/>
    <n v="88739"/>
    <n v="141982"/>
    <n v="114092"/>
    <n v="182548"/>
    <n v="152123"/>
    <n v="243397"/>
    <n v="190154"/>
    <n v="304246"/>
    <n v="215508"/>
    <n v="344813"/>
    <n v="240862"/>
    <n v="385379"/>
  </r>
  <r>
    <n v="6"/>
    <s v="Region VI - Midsouth"/>
    <x v="34"/>
    <s v="TX"/>
    <x v="252"/>
    <n v="1"/>
    <x v="0"/>
    <n v="73804"/>
    <n v="129156"/>
    <n v="97297"/>
    <n v="170270"/>
    <n v="116673"/>
    <n v="204178"/>
    <n v="140650"/>
    <n v="246137"/>
    <n v="165879"/>
    <n v="290289"/>
    <n v="181350"/>
    <n v="317362"/>
    <n v="195167"/>
    <n v="341542"/>
  </r>
  <r>
    <n v="6"/>
    <s v="Region VI - Midsouth"/>
    <x v="34"/>
    <s v="TX"/>
    <x v="252"/>
    <n v="2"/>
    <x v="1"/>
    <n v="70041"/>
    <n v="122572"/>
    <n v="92588"/>
    <n v="162029"/>
    <n v="111341"/>
    <n v="194846"/>
    <n v="134980"/>
    <n v="236215"/>
    <n v="160730"/>
    <n v="281277"/>
    <n v="177310"/>
    <n v="310293"/>
    <n v="192893"/>
    <n v="337562"/>
  </r>
  <r>
    <n v="6"/>
    <s v="Region VI - Midsouth"/>
    <x v="34"/>
    <s v="TX"/>
    <x v="252"/>
    <n v="3"/>
    <x v="2"/>
    <n v="57074"/>
    <n v="99880"/>
    <n v="78784"/>
    <n v="137872"/>
    <n v="99851"/>
    <n v="174738"/>
    <n v="130253"/>
    <n v="227942"/>
    <n v="162344"/>
    <n v="284102"/>
    <n v="182684"/>
    <n v="319697"/>
    <n v="202720"/>
    <n v="354761"/>
  </r>
  <r>
    <n v="6"/>
    <s v="Region VI - Midsouth"/>
    <x v="34"/>
    <s v="TX"/>
    <x v="252"/>
    <n v="4"/>
    <x v="3"/>
    <n v="66427"/>
    <n v="106283"/>
    <n v="92998"/>
    <n v="148797"/>
    <n v="119569"/>
    <n v="191310"/>
    <n v="159425"/>
    <n v="255080"/>
    <n v="199281"/>
    <n v="318850"/>
    <n v="225852"/>
    <n v="361363"/>
    <n v="252423"/>
    <n v="403876"/>
  </r>
  <r>
    <n v="6"/>
    <s v="Region VI - Midsouth"/>
    <x v="34"/>
    <s v="TX"/>
    <x v="253"/>
    <n v="1"/>
    <x v="0"/>
    <n v="74352"/>
    <n v="130116"/>
    <n v="97968"/>
    <n v="171444"/>
    <n v="117395"/>
    <n v="205441"/>
    <n v="141378"/>
    <n v="247412"/>
    <n v="166709"/>
    <n v="291740"/>
    <n v="182250"/>
    <n v="318937"/>
    <n v="196126"/>
    <n v="343220"/>
  </r>
  <r>
    <n v="6"/>
    <s v="Region VI - Midsouth"/>
    <x v="34"/>
    <s v="TX"/>
    <x v="253"/>
    <n v="2"/>
    <x v="1"/>
    <n v="70632"/>
    <n v="123605"/>
    <n v="93312"/>
    <n v="163295"/>
    <n v="112122"/>
    <n v="196213"/>
    <n v="135771"/>
    <n v="237599"/>
    <n v="161616"/>
    <n v="282829"/>
    <n v="178255"/>
    <n v="311946"/>
    <n v="193877"/>
    <n v="339284"/>
  </r>
  <r>
    <n v="6"/>
    <s v="Region VI - Midsouth"/>
    <x v="34"/>
    <s v="TX"/>
    <x v="253"/>
    <n v="3"/>
    <x v="2"/>
    <n v="57665"/>
    <n v="100914"/>
    <n v="79624"/>
    <n v="139342"/>
    <n v="100946"/>
    <n v="176656"/>
    <n v="131746"/>
    <n v="230555"/>
    <n v="164216"/>
    <n v="287378"/>
    <n v="184820"/>
    <n v="323435"/>
    <n v="205124"/>
    <n v="358967"/>
  </r>
  <r>
    <n v="6"/>
    <s v="Region VI - Midsouth"/>
    <x v="34"/>
    <s v="TX"/>
    <x v="253"/>
    <n v="4"/>
    <x v="3"/>
    <n v="66832"/>
    <n v="106931"/>
    <n v="93565"/>
    <n v="149704"/>
    <n v="120298"/>
    <n v="192476"/>
    <n v="160397"/>
    <n v="256635"/>
    <n v="200496"/>
    <n v="320794"/>
    <n v="227229"/>
    <n v="363567"/>
    <n v="253962"/>
    <n v="406339"/>
  </r>
  <r>
    <n v="6"/>
    <s v="Region VI - Midsouth"/>
    <x v="34"/>
    <s v="TX"/>
    <x v="254"/>
    <n v="1"/>
    <x v="0"/>
    <n v="73569"/>
    <n v="128745"/>
    <n v="96903"/>
    <n v="169580"/>
    <n v="116066"/>
    <n v="203115"/>
    <n v="139686"/>
    <n v="244451"/>
    <n v="164695"/>
    <n v="288217"/>
    <n v="180044"/>
    <n v="315077"/>
    <n v="193746"/>
    <n v="339056"/>
  </r>
  <r>
    <n v="6"/>
    <s v="Region VI - Midsouth"/>
    <x v="34"/>
    <s v="TX"/>
    <x v="254"/>
    <n v="2"/>
    <x v="1"/>
    <n v="69932"/>
    <n v="122381"/>
    <n v="92351"/>
    <n v="161614"/>
    <n v="110911"/>
    <n v="194094"/>
    <n v="134205"/>
    <n v="234859"/>
    <n v="159718"/>
    <n v="279506"/>
    <n v="176139"/>
    <n v="308244"/>
    <n v="191548"/>
    <n v="335209"/>
  </r>
  <r>
    <n v="6"/>
    <s v="Region VI - Midsouth"/>
    <x v="34"/>
    <s v="TX"/>
    <x v="254"/>
    <n v="3"/>
    <x v="2"/>
    <n v="57164"/>
    <n v="100037"/>
    <n v="78947"/>
    <n v="138157"/>
    <n v="100108"/>
    <n v="175189"/>
    <n v="130692"/>
    <n v="228711"/>
    <n v="162909"/>
    <n v="285091"/>
    <n v="183368"/>
    <n v="320894"/>
    <n v="203533"/>
    <n v="356183"/>
  </r>
  <r>
    <n v="6"/>
    <s v="Region VI - Midsouth"/>
    <x v="34"/>
    <s v="TX"/>
    <x v="254"/>
    <n v="4"/>
    <x v="3"/>
    <n v="66072"/>
    <n v="105714"/>
    <n v="92500"/>
    <n v="148000"/>
    <n v="118929"/>
    <n v="190286"/>
    <n v="158572"/>
    <n v="253715"/>
    <n v="198215"/>
    <n v="317143"/>
    <n v="224643"/>
    <n v="359429"/>
    <n v="251072"/>
    <n v="401715"/>
  </r>
  <r>
    <n v="6"/>
    <s v="Region VI - Midsouth"/>
    <x v="34"/>
    <s v="TX"/>
    <x v="255"/>
    <n v="1"/>
    <x v="0"/>
    <n v="70278"/>
    <n v="122986"/>
    <n v="92503"/>
    <n v="161880"/>
    <n v="110691"/>
    <n v="193709"/>
    <n v="133038"/>
    <n v="232816"/>
    <n v="156819"/>
    <n v="274434"/>
    <n v="171425"/>
    <n v="299995"/>
    <n v="184459"/>
    <n v="322804"/>
  </r>
  <r>
    <n v="6"/>
    <s v="Region VI - Midsouth"/>
    <x v="34"/>
    <s v="TX"/>
    <x v="255"/>
    <n v="2"/>
    <x v="1"/>
    <n v="66892"/>
    <n v="117061"/>
    <n v="88265"/>
    <n v="154463"/>
    <n v="105892"/>
    <n v="185310"/>
    <n v="127935"/>
    <n v="223886"/>
    <n v="152185"/>
    <n v="266323"/>
    <n v="167790"/>
    <n v="293632"/>
    <n v="182412"/>
    <n v="319222"/>
  </r>
  <r>
    <n v="6"/>
    <s v="Region VI - Midsouth"/>
    <x v="34"/>
    <s v="TX"/>
    <x v="255"/>
    <n v="3"/>
    <x v="2"/>
    <n v="54818"/>
    <n v="95931"/>
    <n v="75737"/>
    <n v="132540"/>
    <n v="96078"/>
    <n v="168136"/>
    <n v="125510"/>
    <n v="219643"/>
    <n v="156463"/>
    <n v="273811"/>
    <n v="176150"/>
    <n v="308262"/>
    <n v="195563"/>
    <n v="342235"/>
  </r>
  <r>
    <n v="6"/>
    <s v="Region VI - Midsouth"/>
    <x v="34"/>
    <s v="TX"/>
    <x v="255"/>
    <n v="4"/>
    <x v="3"/>
    <n v="63004"/>
    <n v="100807"/>
    <n v="88206"/>
    <n v="141130"/>
    <n v="113408"/>
    <n v="181453"/>
    <n v="151210"/>
    <n v="241937"/>
    <n v="189013"/>
    <n v="302421"/>
    <n v="214215"/>
    <n v="342744"/>
    <n v="239417"/>
    <n v="383067"/>
  </r>
  <r>
    <n v="6"/>
    <s v="Region VI - Midsouth"/>
    <x v="34"/>
    <s v="TX"/>
    <x v="256"/>
    <n v="1"/>
    <x v="0"/>
    <n v="73177"/>
    <n v="128059"/>
    <n v="96370"/>
    <n v="168648"/>
    <n v="115401"/>
    <n v="201952"/>
    <n v="138841"/>
    <n v="242971"/>
    <n v="163689"/>
    <n v="286455"/>
    <n v="178942"/>
    <n v="313148"/>
    <n v="192556"/>
    <n v="336974"/>
  </r>
  <r>
    <n v="6"/>
    <s v="Region VI - Midsouth"/>
    <x v="34"/>
    <s v="TX"/>
    <x v="256"/>
    <n v="2"/>
    <x v="1"/>
    <n v="69582"/>
    <n v="121768"/>
    <n v="91870"/>
    <n v="160773"/>
    <n v="110305"/>
    <n v="193035"/>
    <n v="133423"/>
    <n v="233489"/>
    <n v="158768"/>
    <n v="277844"/>
    <n v="175081"/>
    <n v="306393"/>
    <n v="190383"/>
    <n v="333171"/>
  </r>
  <r>
    <n v="6"/>
    <s v="Region VI - Midsouth"/>
    <x v="34"/>
    <s v="TX"/>
    <x v="256"/>
    <n v="3"/>
    <x v="2"/>
    <n v="56913"/>
    <n v="99598"/>
    <n v="78609"/>
    <n v="137565"/>
    <n v="99689"/>
    <n v="174455"/>
    <n v="130165"/>
    <n v="227789"/>
    <n v="162256"/>
    <n v="283947"/>
    <n v="182642"/>
    <n v="319623"/>
    <n v="202738"/>
    <n v="354791"/>
  </r>
  <r>
    <n v="6"/>
    <s v="Region VI - Midsouth"/>
    <x v="34"/>
    <s v="TX"/>
    <x v="256"/>
    <n v="4"/>
    <x v="3"/>
    <n v="65691"/>
    <n v="105106"/>
    <n v="91968"/>
    <n v="147148"/>
    <n v="118244"/>
    <n v="189191"/>
    <n v="157659"/>
    <n v="252254"/>
    <n v="197074"/>
    <n v="315318"/>
    <n v="223350"/>
    <n v="357360"/>
    <n v="249627"/>
    <n v="399403"/>
  </r>
  <r>
    <n v="6"/>
    <s v="Region VI - Midsouth"/>
    <x v="34"/>
    <s v="TX"/>
    <x v="257"/>
    <n v="1"/>
    <x v="0"/>
    <n v="74822"/>
    <n v="130939"/>
    <n v="98570"/>
    <n v="172498"/>
    <n v="118088"/>
    <n v="206655"/>
    <n v="142165"/>
    <n v="248789"/>
    <n v="167627"/>
    <n v="293347"/>
    <n v="183251"/>
    <n v="320689"/>
    <n v="197200"/>
    <n v="345100"/>
  </r>
  <r>
    <n v="6"/>
    <s v="Region VI - Midsouth"/>
    <x v="34"/>
    <s v="TX"/>
    <x v="257"/>
    <n v="2"/>
    <x v="1"/>
    <n v="71102"/>
    <n v="124428"/>
    <n v="93913"/>
    <n v="164349"/>
    <n v="112815"/>
    <n v="197426"/>
    <n v="136558"/>
    <n v="238976"/>
    <n v="162535"/>
    <n v="284435"/>
    <n v="179256"/>
    <n v="313698"/>
    <n v="194951"/>
    <n v="341164"/>
  </r>
  <r>
    <n v="6"/>
    <s v="Region VI - Midsouth"/>
    <x v="34"/>
    <s v="TX"/>
    <x v="257"/>
    <n v="3"/>
    <x v="2"/>
    <n v="58086"/>
    <n v="101651"/>
    <n v="80213"/>
    <n v="140373"/>
    <n v="101704"/>
    <n v="177982"/>
    <n v="132756"/>
    <n v="232323"/>
    <n v="165479"/>
    <n v="289587"/>
    <n v="186251"/>
    <n v="325939"/>
    <n v="206723"/>
    <n v="361766"/>
  </r>
  <r>
    <n v="6"/>
    <s v="Region VI - Midsouth"/>
    <x v="34"/>
    <s v="TX"/>
    <x v="257"/>
    <n v="4"/>
    <x v="3"/>
    <n v="67225"/>
    <n v="107560"/>
    <n v="94115"/>
    <n v="150584"/>
    <n v="121005"/>
    <n v="193607"/>
    <n v="161340"/>
    <n v="258143"/>
    <n v="201674"/>
    <n v="322679"/>
    <n v="228564"/>
    <n v="365703"/>
    <n v="255454"/>
    <n v="408727"/>
  </r>
  <r>
    <n v="7"/>
    <s v="Region VII - Midwest"/>
    <x v="35"/>
    <s v="IA"/>
    <x v="258"/>
    <n v="1"/>
    <x v="0"/>
    <n v="87515"/>
    <n v="153150"/>
    <n v="115381"/>
    <n v="201917"/>
    <n v="138373"/>
    <n v="242152"/>
    <n v="166832"/>
    <n v="291957"/>
    <n v="196763"/>
    <n v="344336"/>
    <n v="215115"/>
    <n v="376452"/>
    <n v="231506"/>
    <n v="405136"/>
  </r>
  <r>
    <n v="7"/>
    <s v="Region VII - Midwest"/>
    <x v="35"/>
    <s v="IA"/>
    <x v="258"/>
    <n v="2"/>
    <x v="1"/>
    <n v="83042"/>
    <n v="145323"/>
    <n v="109783"/>
    <n v="192120"/>
    <n v="132033"/>
    <n v="231057"/>
    <n v="160091"/>
    <n v="280160"/>
    <n v="190641"/>
    <n v="333622"/>
    <n v="210313"/>
    <n v="368047"/>
    <n v="228803"/>
    <n v="400405"/>
  </r>
  <r>
    <n v="7"/>
    <s v="Region VII - Midwest"/>
    <x v="35"/>
    <s v="IA"/>
    <x v="258"/>
    <n v="3"/>
    <x v="2"/>
    <n v="67649"/>
    <n v="118386"/>
    <n v="93378"/>
    <n v="163411"/>
    <n v="118341"/>
    <n v="207096"/>
    <n v="154362"/>
    <n v="270134"/>
    <n v="192392"/>
    <n v="336686"/>
    <n v="216492"/>
    <n v="378860"/>
    <n v="240230"/>
    <n v="420403"/>
  </r>
  <r>
    <n v="7"/>
    <s v="Region VII - Midwest"/>
    <x v="35"/>
    <s v="IA"/>
    <x v="258"/>
    <n v="4"/>
    <x v="3"/>
    <n v="78782"/>
    <n v="126052"/>
    <n v="110295"/>
    <n v="176473"/>
    <n v="141808"/>
    <n v="226893"/>
    <n v="189078"/>
    <n v="302524"/>
    <n v="236347"/>
    <n v="378155"/>
    <n v="267860"/>
    <n v="428576"/>
    <n v="299373"/>
    <n v="478997"/>
  </r>
  <r>
    <n v="7"/>
    <s v="Region VII - Midwest"/>
    <x v="35"/>
    <s v="IA"/>
    <x v="259"/>
    <n v="1"/>
    <x v="0"/>
    <n v="82500"/>
    <n v="144375"/>
    <n v="108712"/>
    <n v="190246"/>
    <n v="130282"/>
    <n v="227993"/>
    <n v="156918"/>
    <n v="274607"/>
    <n v="185038"/>
    <n v="323816"/>
    <n v="202288"/>
    <n v="354005"/>
    <n v="217691"/>
    <n v="380960"/>
  </r>
  <r>
    <n v="7"/>
    <s v="Region VII - Midwest"/>
    <x v="35"/>
    <s v="IA"/>
    <x v="259"/>
    <n v="2"/>
    <x v="1"/>
    <n v="78362"/>
    <n v="137133"/>
    <n v="103532"/>
    <n v="181182"/>
    <n v="124416"/>
    <n v="217728"/>
    <n v="150681"/>
    <n v="263692"/>
    <n v="179373"/>
    <n v="313903"/>
    <n v="197845"/>
    <n v="346228"/>
    <n v="215190"/>
    <n v="376582"/>
  </r>
  <r>
    <n v="7"/>
    <s v="Region VII - Midwest"/>
    <x v="35"/>
    <s v="IA"/>
    <x v="259"/>
    <n v="3"/>
    <x v="2"/>
    <n v="63960"/>
    <n v="111930"/>
    <n v="88312"/>
    <n v="154547"/>
    <n v="111957"/>
    <n v="195924"/>
    <n v="146106"/>
    <n v="255686"/>
    <n v="182114"/>
    <n v="318699"/>
    <n v="204959"/>
    <n v="358679"/>
    <n v="227471"/>
    <n v="398074"/>
  </r>
  <r>
    <n v="7"/>
    <s v="Region VII - Midwest"/>
    <x v="35"/>
    <s v="IA"/>
    <x v="259"/>
    <n v="4"/>
    <x v="3"/>
    <n v="74169"/>
    <n v="118671"/>
    <n v="103837"/>
    <n v="166139"/>
    <n v="133505"/>
    <n v="213607"/>
    <n v="178006"/>
    <n v="284810"/>
    <n v="222508"/>
    <n v="356012"/>
    <n v="252175"/>
    <n v="403481"/>
    <n v="281843"/>
    <n v="450949"/>
  </r>
  <r>
    <n v="7"/>
    <s v="Region VII - Midwest"/>
    <x v="35"/>
    <s v="IA"/>
    <x v="260"/>
    <n v="1"/>
    <x v="0"/>
    <n v="76076"/>
    <n v="133132"/>
    <n v="100237"/>
    <n v="175415"/>
    <n v="120111"/>
    <n v="210194"/>
    <n v="144643"/>
    <n v="253126"/>
    <n v="170558"/>
    <n v="298477"/>
    <n v="186458"/>
    <n v="326301"/>
    <n v="200654"/>
    <n v="351144"/>
  </r>
  <r>
    <n v="7"/>
    <s v="Region VII - Midwest"/>
    <x v="35"/>
    <s v="IA"/>
    <x v="260"/>
    <n v="2"/>
    <x v="1"/>
    <n v="72272"/>
    <n v="126475"/>
    <n v="95476"/>
    <n v="167083"/>
    <n v="114719"/>
    <n v="200759"/>
    <n v="138910"/>
    <n v="243093"/>
    <n v="165351"/>
    <n v="289365"/>
    <n v="182373"/>
    <n v="319153"/>
    <n v="198354"/>
    <n v="347120"/>
  </r>
  <r>
    <n v="7"/>
    <s v="Region VII - Midwest"/>
    <x v="35"/>
    <s v="IA"/>
    <x v="260"/>
    <n v="3"/>
    <x v="2"/>
    <n v="59008"/>
    <n v="103265"/>
    <n v="81480"/>
    <n v="142589"/>
    <n v="103300"/>
    <n v="180775"/>
    <n v="134820"/>
    <n v="235935"/>
    <n v="168048"/>
    <n v="294084"/>
    <n v="189134"/>
    <n v="330985"/>
    <n v="209913"/>
    <n v="367348"/>
  </r>
  <r>
    <n v="7"/>
    <s v="Region VII - Midwest"/>
    <x v="35"/>
    <s v="IA"/>
    <x v="260"/>
    <n v="4"/>
    <x v="3"/>
    <n v="68378"/>
    <n v="109405"/>
    <n v="95729"/>
    <n v="153167"/>
    <n v="123081"/>
    <n v="196929"/>
    <n v="164107"/>
    <n v="262572"/>
    <n v="205134"/>
    <n v="328215"/>
    <n v="232485"/>
    <n v="371977"/>
    <n v="259837"/>
    <n v="415739"/>
  </r>
  <r>
    <n v="7"/>
    <s v="Region VII - Midwest"/>
    <x v="35"/>
    <s v="IA"/>
    <x v="261"/>
    <n v="1"/>
    <x v="0"/>
    <n v="87515"/>
    <n v="153150"/>
    <n v="115381"/>
    <n v="201917"/>
    <n v="138373"/>
    <n v="242152"/>
    <n v="166832"/>
    <n v="291957"/>
    <n v="196763"/>
    <n v="344336"/>
    <n v="215115"/>
    <n v="376452"/>
    <n v="231506"/>
    <n v="405136"/>
  </r>
  <r>
    <n v="7"/>
    <s v="Region VII - Midwest"/>
    <x v="35"/>
    <s v="IA"/>
    <x v="261"/>
    <n v="2"/>
    <x v="1"/>
    <n v="83042"/>
    <n v="145323"/>
    <n v="109783"/>
    <n v="192120"/>
    <n v="132033"/>
    <n v="231057"/>
    <n v="160091"/>
    <n v="280160"/>
    <n v="190641"/>
    <n v="333622"/>
    <n v="210313"/>
    <n v="368047"/>
    <n v="228803"/>
    <n v="400405"/>
  </r>
  <r>
    <n v="7"/>
    <s v="Region VII - Midwest"/>
    <x v="35"/>
    <s v="IA"/>
    <x v="261"/>
    <n v="3"/>
    <x v="2"/>
    <n v="67649"/>
    <n v="118386"/>
    <n v="93378"/>
    <n v="163411"/>
    <n v="118341"/>
    <n v="207096"/>
    <n v="154362"/>
    <n v="270134"/>
    <n v="192392"/>
    <n v="336686"/>
    <n v="216492"/>
    <n v="378860"/>
    <n v="240230"/>
    <n v="420403"/>
  </r>
  <r>
    <n v="7"/>
    <s v="Region VII - Midwest"/>
    <x v="35"/>
    <s v="IA"/>
    <x v="261"/>
    <n v="4"/>
    <x v="3"/>
    <n v="78782"/>
    <n v="126052"/>
    <n v="110295"/>
    <n v="176473"/>
    <n v="141808"/>
    <n v="226893"/>
    <n v="189078"/>
    <n v="302524"/>
    <n v="236347"/>
    <n v="378155"/>
    <n v="267860"/>
    <n v="428576"/>
    <n v="299373"/>
    <n v="478997"/>
  </r>
  <r>
    <n v="7"/>
    <s v="Region VII - Midwest"/>
    <x v="35"/>
    <s v="IA"/>
    <x v="262"/>
    <n v="1"/>
    <x v="0"/>
    <n v="80777"/>
    <n v="141359"/>
    <n v="106443"/>
    <n v="186275"/>
    <n v="127566"/>
    <n v="223240"/>
    <n v="153653"/>
    <n v="268893"/>
    <n v="181189"/>
    <n v="317080"/>
    <n v="198080"/>
    <n v="346641"/>
    <n v="213163"/>
    <n v="373036"/>
  </r>
  <r>
    <n v="7"/>
    <s v="Region VII - Midwest"/>
    <x v="35"/>
    <s v="IA"/>
    <x v="262"/>
    <n v="2"/>
    <x v="1"/>
    <n v="76722"/>
    <n v="134263"/>
    <n v="101368"/>
    <n v="177394"/>
    <n v="121818"/>
    <n v="213182"/>
    <n v="147542"/>
    <n v="258198"/>
    <n v="175638"/>
    <n v="307367"/>
    <n v="193727"/>
    <n v="339021"/>
    <n v="210712"/>
    <n v="368747"/>
  </r>
  <r>
    <n v="7"/>
    <s v="Region VII - Midwest"/>
    <x v="35"/>
    <s v="IA"/>
    <x v="262"/>
    <n v="3"/>
    <x v="2"/>
    <n v="62617"/>
    <n v="109579"/>
    <n v="86457"/>
    <n v="151300"/>
    <n v="109603"/>
    <n v="191806"/>
    <n v="143032"/>
    <n v="250306"/>
    <n v="178282"/>
    <n v="311993"/>
    <n v="200645"/>
    <n v="351129"/>
    <n v="222681"/>
    <n v="389692"/>
  </r>
  <r>
    <n v="7"/>
    <s v="Region VII - Midwest"/>
    <x v="35"/>
    <s v="IA"/>
    <x v="262"/>
    <n v="4"/>
    <x v="3"/>
    <n v="72623"/>
    <n v="116197"/>
    <n v="101673"/>
    <n v="162676"/>
    <n v="130722"/>
    <n v="209155"/>
    <n v="174296"/>
    <n v="278873"/>
    <n v="217870"/>
    <n v="348592"/>
    <n v="246919"/>
    <n v="395071"/>
    <n v="275969"/>
    <n v="441550"/>
  </r>
  <r>
    <n v="7"/>
    <s v="Region VII - Midwest"/>
    <x v="35"/>
    <s v="IA"/>
    <x v="263"/>
    <n v="1"/>
    <x v="0"/>
    <n v="82030"/>
    <n v="143553"/>
    <n v="108297"/>
    <n v="189520"/>
    <n v="130110"/>
    <n v="227693"/>
    <n v="157272"/>
    <n v="275225"/>
    <n v="185570"/>
    <n v="324747"/>
    <n v="202897"/>
    <n v="355069"/>
    <n v="218384"/>
    <n v="382172"/>
  </r>
  <r>
    <n v="7"/>
    <s v="Region VII - Midwest"/>
    <x v="35"/>
    <s v="IA"/>
    <x v="263"/>
    <n v="2"/>
    <x v="1"/>
    <n v="77641"/>
    <n v="135872"/>
    <n v="102803"/>
    <n v="179906"/>
    <n v="123889"/>
    <n v="216805"/>
    <n v="150656"/>
    <n v="263649"/>
    <n v="179562"/>
    <n v="314233"/>
    <n v="198184"/>
    <n v="346822"/>
    <n v="215731"/>
    <n v="377529"/>
  </r>
  <r>
    <n v="7"/>
    <s v="Region VII - Midwest"/>
    <x v="35"/>
    <s v="IA"/>
    <x v="263"/>
    <n v="3"/>
    <x v="2"/>
    <n v="62939"/>
    <n v="110143"/>
    <n v="86808"/>
    <n v="151914"/>
    <n v="109927"/>
    <n v="192372"/>
    <n v="143207"/>
    <n v="250612"/>
    <n v="178459"/>
    <n v="312303"/>
    <n v="200730"/>
    <n v="351277"/>
    <n v="222646"/>
    <n v="389631"/>
  </r>
  <r>
    <n v="7"/>
    <s v="Region VII - Midwest"/>
    <x v="35"/>
    <s v="IA"/>
    <x v="263"/>
    <n v="4"/>
    <x v="3"/>
    <n v="74095"/>
    <n v="118552"/>
    <n v="103733"/>
    <n v="165973"/>
    <n v="133371"/>
    <n v="213393"/>
    <n v="177828"/>
    <n v="284525"/>
    <n v="222285"/>
    <n v="355656"/>
    <n v="251923"/>
    <n v="403076"/>
    <n v="281561"/>
    <n v="450497"/>
  </r>
  <r>
    <n v="7"/>
    <s v="Region VII - Midwest"/>
    <x v="35"/>
    <s v="IA"/>
    <x v="264"/>
    <n v="1"/>
    <x v="0"/>
    <n v="75684"/>
    <n v="132447"/>
    <n v="100078"/>
    <n v="175137"/>
    <n v="120490"/>
    <n v="210857"/>
    <n v="146078"/>
    <n v="255636"/>
    <n v="172452"/>
    <n v="301790"/>
    <n v="188574"/>
    <n v="330005"/>
    <n v="202998"/>
    <n v="355246"/>
  </r>
  <r>
    <n v="7"/>
    <s v="Region VII - Midwest"/>
    <x v="35"/>
    <s v="IA"/>
    <x v="264"/>
    <n v="2"/>
    <x v="1"/>
    <n v="71420"/>
    <n v="124985"/>
    <n v="94742"/>
    <n v="165798"/>
    <n v="114446"/>
    <n v="200280"/>
    <n v="139652"/>
    <n v="244391"/>
    <n v="166615"/>
    <n v="291577"/>
    <n v="183996"/>
    <n v="321993"/>
    <n v="200421"/>
    <n v="350736"/>
  </r>
  <r>
    <n v="7"/>
    <s v="Region VII - Midwest"/>
    <x v="35"/>
    <s v="IA"/>
    <x v="264"/>
    <n v="3"/>
    <x v="2"/>
    <n v="57557"/>
    <n v="100725"/>
    <n v="79311"/>
    <n v="138795"/>
    <n v="100336"/>
    <n v="175587"/>
    <n v="130515"/>
    <n v="228402"/>
    <n v="162610"/>
    <n v="284567"/>
    <n v="182811"/>
    <n v="319919"/>
    <n v="202668"/>
    <n v="354669"/>
  </r>
  <r>
    <n v="7"/>
    <s v="Region VII - Midwest"/>
    <x v="35"/>
    <s v="IA"/>
    <x v="264"/>
    <n v="4"/>
    <x v="3"/>
    <n v="68634"/>
    <n v="109815"/>
    <n v="96088"/>
    <n v="153741"/>
    <n v="123542"/>
    <n v="197667"/>
    <n v="164723"/>
    <n v="263556"/>
    <n v="205903"/>
    <n v="329446"/>
    <n v="233357"/>
    <n v="373372"/>
    <n v="260811"/>
    <n v="417298"/>
  </r>
  <r>
    <n v="7"/>
    <s v="Region VII - Midwest"/>
    <x v="35"/>
    <s v="IA"/>
    <x v="265"/>
    <n v="1"/>
    <x v="0"/>
    <n v="77251"/>
    <n v="135189"/>
    <n v="101836"/>
    <n v="178212"/>
    <n v="122105"/>
    <n v="213684"/>
    <n v="147181"/>
    <n v="257567"/>
    <n v="173578"/>
    <n v="303762"/>
    <n v="189766"/>
    <n v="332090"/>
    <n v="204223"/>
    <n v="357390"/>
  </r>
  <r>
    <n v="7"/>
    <s v="Region VII - Midwest"/>
    <x v="35"/>
    <s v="IA"/>
    <x v="265"/>
    <n v="2"/>
    <x v="1"/>
    <n v="73321"/>
    <n v="128313"/>
    <n v="96917"/>
    <n v="169605"/>
    <n v="116536"/>
    <n v="203937"/>
    <n v="141259"/>
    <n v="247203"/>
    <n v="168200"/>
    <n v="294350"/>
    <n v="185547"/>
    <n v="324707"/>
    <n v="201848"/>
    <n v="353233"/>
  </r>
  <r>
    <n v="7"/>
    <s v="Region VII - Midwest"/>
    <x v="35"/>
    <s v="IA"/>
    <x v="265"/>
    <n v="3"/>
    <x v="2"/>
    <n v="59760"/>
    <n v="104581"/>
    <n v="82495"/>
    <n v="144367"/>
    <n v="104558"/>
    <n v="182976"/>
    <n v="136401"/>
    <n v="238701"/>
    <n v="170008"/>
    <n v="297515"/>
    <n v="191312"/>
    <n v="334796"/>
    <n v="212299"/>
    <n v="371523"/>
  </r>
  <r>
    <n v="7"/>
    <s v="Region VII - Midwest"/>
    <x v="35"/>
    <s v="IA"/>
    <x v="265"/>
    <n v="4"/>
    <x v="3"/>
    <n v="69519"/>
    <n v="111230"/>
    <n v="97327"/>
    <n v="155723"/>
    <n v="125134"/>
    <n v="200215"/>
    <n v="166846"/>
    <n v="266953"/>
    <n v="208557"/>
    <n v="333691"/>
    <n v="236365"/>
    <n v="378183"/>
    <n v="264172"/>
    <n v="422675"/>
  </r>
  <r>
    <n v="7"/>
    <s v="Region VII - Midwest"/>
    <x v="35"/>
    <s v="IA"/>
    <x v="266"/>
    <n v="1"/>
    <x v="0"/>
    <n v="77799"/>
    <n v="136149"/>
    <n v="102693"/>
    <n v="179714"/>
    <n v="123349"/>
    <n v="215860"/>
    <n v="149049"/>
    <n v="260836"/>
    <n v="175858"/>
    <n v="307751"/>
    <n v="192275"/>
    <n v="336482"/>
    <n v="206949"/>
    <n v="362160"/>
  </r>
  <r>
    <n v="7"/>
    <s v="Region VII - Midwest"/>
    <x v="35"/>
    <s v="IA"/>
    <x v="266"/>
    <n v="2"/>
    <x v="1"/>
    <n v="73661"/>
    <n v="128907"/>
    <n v="97514"/>
    <n v="170649"/>
    <n v="117483"/>
    <n v="205595"/>
    <n v="142812"/>
    <n v="249921"/>
    <n v="170193"/>
    <n v="297838"/>
    <n v="187832"/>
    <n v="328706"/>
    <n v="204447"/>
    <n v="357782"/>
  </r>
  <r>
    <n v="7"/>
    <s v="Region VII - Midwest"/>
    <x v="35"/>
    <s v="IA"/>
    <x v="266"/>
    <n v="3"/>
    <x v="2"/>
    <n v="59751"/>
    <n v="104565"/>
    <n v="82420"/>
    <n v="144235"/>
    <n v="104381"/>
    <n v="182667"/>
    <n v="136005"/>
    <n v="238009"/>
    <n v="169488"/>
    <n v="296603"/>
    <n v="190649"/>
    <n v="333637"/>
    <n v="211477"/>
    <n v="370085"/>
  </r>
  <r>
    <n v="7"/>
    <s v="Region VII - Midwest"/>
    <x v="35"/>
    <s v="IA"/>
    <x v="266"/>
    <n v="4"/>
    <x v="3"/>
    <n v="70242"/>
    <n v="112388"/>
    <n v="98339"/>
    <n v="157343"/>
    <n v="126436"/>
    <n v="202298"/>
    <n v="168582"/>
    <n v="269731"/>
    <n v="210727"/>
    <n v="337164"/>
    <n v="238824"/>
    <n v="382119"/>
    <n v="266921"/>
    <n v="427074"/>
  </r>
  <r>
    <n v="7"/>
    <s v="Region VII - Midwest"/>
    <x v="36"/>
    <s v="KS "/>
    <x v="267"/>
    <n v="1"/>
    <x v="0"/>
    <n v="72158"/>
    <n v="126277"/>
    <n v="95097"/>
    <n v="166420"/>
    <n v="113986"/>
    <n v="199475"/>
    <n v="137326"/>
    <n v="240320"/>
    <n v="161941"/>
    <n v="283397"/>
    <n v="177040"/>
    <n v="309821"/>
    <n v="190523"/>
    <n v="333416"/>
  </r>
  <r>
    <n v="7"/>
    <s v="Region VII - Midwest"/>
    <x v="36"/>
    <s v="KS "/>
    <x v="267"/>
    <n v="2"/>
    <x v="1"/>
    <n v="68521"/>
    <n v="119913"/>
    <n v="90545"/>
    <n v="158454"/>
    <n v="108831"/>
    <n v="190454"/>
    <n v="131845"/>
    <n v="230728"/>
    <n v="156963"/>
    <n v="274686"/>
    <n v="173135"/>
    <n v="302987"/>
    <n v="188325"/>
    <n v="329569"/>
  </r>
  <r>
    <n v="7"/>
    <s v="Region VII - Midwest"/>
    <x v="36"/>
    <s v="KS "/>
    <x v="267"/>
    <n v="3"/>
    <x v="2"/>
    <n v="55901"/>
    <n v="97827"/>
    <n v="77179"/>
    <n v="135064"/>
    <n v="97835"/>
    <n v="171212"/>
    <n v="127662"/>
    <n v="223408"/>
    <n v="159121"/>
    <n v="278462"/>
    <n v="179075"/>
    <n v="313381"/>
    <n v="198735"/>
    <n v="347787"/>
  </r>
  <r>
    <n v="7"/>
    <s v="Region VII - Midwest"/>
    <x v="36"/>
    <s v="KS "/>
    <x v="267"/>
    <n v="4"/>
    <x v="3"/>
    <n v="64893"/>
    <n v="103830"/>
    <n v="90851"/>
    <n v="145361"/>
    <n v="116808"/>
    <n v="186893"/>
    <n v="155744"/>
    <n v="249191"/>
    <n v="194680"/>
    <n v="311489"/>
    <n v="220638"/>
    <n v="353020"/>
    <n v="246595"/>
    <n v="394552"/>
  </r>
  <r>
    <n v="7"/>
    <s v="Region VII - Midwest"/>
    <x v="36"/>
    <s v="KS "/>
    <x v="268"/>
    <n v="1"/>
    <x v="0"/>
    <n v="88690"/>
    <n v="155207"/>
    <n v="116979"/>
    <n v="204714"/>
    <n v="140367"/>
    <n v="245642"/>
    <n v="169370"/>
    <n v="296397"/>
    <n v="199784"/>
    <n v="349621"/>
    <n v="218423"/>
    <n v="382241"/>
    <n v="235076"/>
    <n v="411382"/>
  </r>
  <r>
    <n v="7"/>
    <s v="Region VII - Midwest"/>
    <x v="36"/>
    <s v="KS "/>
    <x v="268"/>
    <n v="2"/>
    <x v="1"/>
    <n v="84091"/>
    <n v="147160"/>
    <n v="111224"/>
    <n v="194642"/>
    <n v="133849"/>
    <n v="234236"/>
    <n v="162440"/>
    <n v="284270"/>
    <n v="193490"/>
    <n v="338607"/>
    <n v="213486"/>
    <n v="373600"/>
    <n v="232296"/>
    <n v="406518"/>
  </r>
  <r>
    <n v="7"/>
    <s v="Region VII - Midwest"/>
    <x v="36"/>
    <s v="KS "/>
    <x v="268"/>
    <n v="3"/>
    <x v="2"/>
    <n v="68401"/>
    <n v="119702"/>
    <n v="94393"/>
    <n v="165188"/>
    <n v="119598"/>
    <n v="209297"/>
    <n v="155943"/>
    <n v="272900"/>
    <n v="194352"/>
    <n v="340116"/>
    <n v="218670"/>
    <n v="382672"/>
    <n v="242616"/>
    <n v="424578"/>
  </r>
  <r>
    <n v="7"/>
    <s v="Region VII - Midwest"/>
    <x v="36"/>
    <s v="KS "/>
    <x v="268"/>
    <n v="4"/>
    <x v="3"/>
    <n v="79923"/>
    <n v="127877"/>
    <n v="111893"/>
    <n v="179028"/>
    <n v="143862"/>
    <n v="230179"/>
    <n v="191816"/>
    <n v="306905"/>
    <n v="239770"/>
    <n v="383632"/>
    <n v="271739"/>
    <n v="434783"/>
    <n v="303708"/>
    <n v="485934"/>
  </r>
  <r>
    <n v="7"/>
    <s v="Region VII - Midwest"/>
    <x v="36"/>
    <s v="KS "/>
    <x v="269"/>
    <n v="1"/>
    <x v="0"/>
    <n v="76624"/>
    <n v="134092"/>
    <n v="100908"/>
    <n v="176590"/>
    <n v="120833"/>
    <n v="211458"/>
    <n v="145372"/>
    <n v="254400"/>
    <n v="171388"/>
    <n v="299928"/>
    <n v="187358"/>
    <n v="327876"/>
    <n v="201612"/>
    <n v="352822"/>
  </r>
  <r>
    <n v="7"/>
    <s v="Region VII - Midwest"/>
    <x v="36"/>
    <s v="KS "/>
    <x v="269"/>
    <n v="2"/>
    <x v="1"/>
    <n v="72862"/>
    <n v="127508"/>
    <n v="96199"/>
    <n v="168349"/>
    <n v="115500"/>
    <n v="202126"/>
    <n v="139701"/>
    <n v="244478"/>
    <n v="166238"/>
    <n v="290917"/>
    <n v="183318"/>
    <n v="320806"/>
    <n v="199338"/>
    <n v="348842"/>
  </r>
  <r>
    <n v="7"/>
    <s v="Region VII - Midwest"/>
    <x v="36"/>
    <s v="KS "/>
    <x v="269"/>
    <n v="3"/>
    <x v="2"/>
    <n v="59599"/>
    <n v="104299"/>
    <n v="82320"/>
    <n v="144059"/>
    <n v="104396"/>
    <n v="182693"/>
    <n v="136313"/>
    <n v="238548"/>
    <n v="169920"/>
    <n v="297360"/>
    <n v="191270"/>
    <n v="334722"/>
    <n v="212316"/>
    <n v="371554"/>
  </r>
  <r>
    <n v="7"/>
    <s v="Region VII - Midwest"/>
    <x v="36"/>
    <s v="KS "/>
    <x v="269"/>
    <n v="4"/>
    <x v="3"/>
    <n v="68783"/>
    <n v="110053"/>
    <n v="96296"/>
    <n v="154074"/>
    <n v="123810"/>
    <n v="198095"/>
    <n v="165080"/>
    <n v="264127"/>
    <n v="206349"/>
    <n v="330159"/>
    <n v="233863"/>
    <n v="374180"/>
    <n v="261376"/>
    <n v="418202"/>
  </r>
  <r>
    <n v="7"/>
    <s v="Region VII - Midwest"/>
    <x v="36"/>
    <s v="KS "/>
    <x v="270"/>
    <n v="1"/>
    <x v="0"/>
    <n v="74039"/>
    <n v="129568"/>
    <n v="97692"/>
    <n v="170960"/>
    <n v="117281"/>
    <n v="205241"/>
    <n v="141613"/>
    <n v="247824"/>
    <n v="167063"/>
    <n v="292361"/>
    <n v="182655"/>
    <n v="319647"/>
    <n v="196587"/>
    <n v="344028"/>
  </r>
  <r>
    <n v="7"/>
    <s v="Region VII - Midwest"/>
    <x v="36"/>
    <s v="KS "/>
    <x v="270"/>
    <n v="2"/>
    <x v="1"/>
    <n v="70151"/>
    <n v="122764"/>
    <n v="92826"/>
    <n v="162445"/>
    <n v="111770"/>
    <n v="195598"/>
    <n v="135754"/>
    <n v="237570"/>
    <n v="161742"/>
    <n v="283049"/>
    <n v="178481"/>
    <n v="312342"/>
    <n v="194237"/>
    <n v="339916"/>
  </r>
  <r>
    <n v="7"/>
    <s v="Region VII - Midwest"/>
    <x v="36"/>
    <s v="KS "/>
    <x v="270"/>
    <n v="3"/>
    <x v="2"/>
    <n v="56984"/>
    <n v="99723"/>
    <n v="78621"/>
    <n v="137587"/>
    <n v="99593"/>
    <n v="174288"/>
    <n v="129813"/>
    <n v="227173"/>
    <n v="161779"/>
    <n v="283114"/>
    <n v="182000"/>
    <n v="318501"/>
    <n v="201908"/>
    <n v="353338"/>
  </r>
  <r>
    <n v="7"/>
    <s v="Region VII - Midwest"/>
    <x v="36"/>
    <s v="KS "/>
    <x v="270"/>
    <n v="4"/>
    <x v="3"/>
    <n v="66783"/>
    <n v="106852"/>
    <n v="93496"/>
    <n v="149593"/>
    <n v="120209"/>
    <n v="192334"/>
    <n v="160278"/>
    <n v="256445"/>
    <n v="200348"/>
    <n v="320556"/>
    <n v="227061"/>
    <n v="363297"/>
    <n v="253774"/>
    <n v="406038"/>
  </r>
  <r>
    <n v="7"/>
    <s v="Region VII - Midwest"/>
    <x v="36"/>
    <s v="KS "/>
    <x v="271"/>
    <n v="1"/>
    <x v="0"/>
    <n v="74274"/>
    <n v="129979"/>
    <n v="98086"/>
    <n v="171650"/>
    <n v="117888"/>
    <n v="206304"/>
    <n v="142577"/>
    <n v="249510"/>
    <n v="168247"/>
    <n v="294433"/>
    <n v="183961"/>
    <n v="321931"/>
    <n v="198008"/>
    <n v="346514"/>
  </r>
  <r>
    <n v="7"/>
    <s v="Region VII - Midwest"/>
    <x v="36"/>
    <s v="KS "/>
    <x v="271"/>
    <n v="2"/>
    <x v="1"/>
    <n v="70261"/>
    <n v="122956"/>
    <n v="93063"/>
    <n v="162860"/>
    <n v="112200"/>
    <n v="196350"/>
    <n v="136529"/>
    <n v="238926"/>
    <n v="162755"/>
    <n v="284820"/>
    <n v="179652"/>
    <n v="314391"/>
    <n v="195582"/>
    <n v="342269"/>
  </r>
  <r>
    <n v="7"/>
    <s v="Region VII - Midwest"/>
    <x v="36"/>
    <s v="KS "/>
    <x v="271"/>
    <n v="3"/>
    <x v="2"/>
    <n v="56895"/>
    <n v="99566"/>
    <n v="78458"/>
    <n v="137302"/>
    <n v="99336"/>
    <n v="173837"/>
    <n v="129374"/>
    <n v="226404"/>
    <n v="161214"/>
    <n v="282125"/>
    <n v="181316"/>
    <n v="317304"/>
    <n v="201095"/>
    <n v="351916"/>
  </r>
  <r>
    <n v="7"/>
    <s v="Region VII - Midwest"/>
    <x v="36"/>
    <s v="KS "/>
    <x v="271"/>
    <n v="4"/>
    <x v="3"/>
    <n v="67138"/>
    <n v="107421"/>
    <n v="93993"/>
    <n v="150389"/>
    <n v="120849"/>
    <n v="193358"/>
    <n v="161131"/>
    <n v="257810"/>
    <n v="201414"/>
    <n v="322263"/>
    <n v="228269"/>
    <n v="365231"/>
    <n v="255125"/>
    <n v="408200"/>
  </r>
  <r>
    <n v="7"/>
    <s v="Region VII - Midwest"/>
    <x v="36"/>
    <s v="KS "/>
    <x v="272"/>
    <n v="1"/>
    <x v="0"/>
    <n v="71610"/>
    <n v="125317"/>
    <n v="94426"/>
    <n v="165246"/>
    <n v="113264"/>
    <n v="198212"/>
    <n v="136598"/>
    <n v="239046"/>
    <n v="161112"/>
    <n v="281946"/>
    <n v="176140"/>
    <n v="308246"/>
    <n v="189565"/>
    <n v="331738"/>
  </r>
  <r>
    <n v="7"/>
    <s v="Region VII - Midwest"/>
    <x v="36"/>
    <s v="KS "/>
    <x v="272"/>
    <n v="2"/>
    <x v="1"/>
    <n v="67931"/>
    <n v="118880"/>
    <n v="89822"/>
    <n v="157188"/>
    <n v="108050"/>
    <n v="189087"/>
    <n v="131053"/>
    <n v="229344"/>
    <n v="156077"/>
    <n v="273135"/>
    <n v="172191"/>
    <n v="301334"/>
    <n v="187341"/>
    <n v="327847"/>
  </r>
  <r>
    <n v="7"/>
    <s v="Region VII - Midwest"/>
    <x v="36"/>
    <s v="KS "/>
    <x v="272"/>
    <n v="3"/>
    <x v="2"/>
    <n v="55310"/>
    <n v="96793"/>
    <n v="76339"/>
    <n v="133594"/>
    <n v="96739"/>
    <n v="169294"/>
    <n v="126168"/>
    <n v="220795"/>
    <n v="157249"/>
    <n v="275186"/>
    <n v="176939"/>
    <n v="309643"/>
    <n v="196332"/>
    <n v="343581"/>
  </r>
  <r>
    <n v="7"/>
    <s v="Region VII - Midwest"/>
    <x v="36"/>
    <s v="KS "/>
    <x v="272"/>
    <n v="4"/>
    <x v="3"/>
    <n v="64488"/>
    <n v="103181"/>
    <n v="90284"/>
    <n v="144454"/>
    <n v="116079"/>
    <n v="185727"/>
    <n v="154772"/>
    <n v="247635"/>
    <n v="193465"/>
    <n v="309544"/>
    <n v="219261"/>
    <n v="350817"/>
    <n v="245056"/>
    <n v="392089"/>
  </r>
  <r>
    <n v="7"/>
    <s v="Region VII - Midwest"/>
    <x v="37"/>
    <s v="MO"/>
    <x v="273"/>
    <n v="1"/>
    <x v="0"/>
    <n v="78818"/>
    <n v="137931"/>
    <n v="103779"/>
    <n v="181614"/>
    <n v="124242"/>
    <n v="217424"/>
    <n v="149424"/>
    <n v="261492"/>
    <n v="176155"/>
    <n v="308271"/>
    <n v="192567"/>
    <n v="336992"/>
    <n v="207215"/>
    <n v="362626"/>
  </r>
  <r>
    <n v="7"/>
    <s v="Region VII - Midwest"/>
    <x v="37"/>
    <s v="MO"/>
    <x v="273"/>
    <n v="2"/>
    <x v="1"/>
    <n v="74972"/>
    <n v="131201"/>
    <n v="98966"/>
    <n v="173190"/>
    <n v="118791"/>
    <n v="207885"/>
    <n v="143628"/>
    <n v="251349"/>
    <n v="170891"/>
    <n v="299059"/>
    <n v="188437"/>
    <n v="329766"/>
    <n v="204890"/>
    <n v="358558"/>
  </r>
  <r>
    <n v="7"/>
    <s v="Region VII - Midwest"/>
    <x v="37"/>
    <s v="MO"/>
    <x v="273"/>
    <n v="3"/>
    <x v="2"/>
    <n v="61363"/>
    <n v="107386"/>
    <n v="84764"/>
    <n v="148337"/>
    <n v="107507"/>
    <n v="188138"/>
    <n v="140397"/>
    <n v="245695"/>
    <n v="175015"/>
    <n v="306276"/>
    <n v="197015"/>
    <n v="344776"/>
    <n v="218705"/>
    <n v="382734"/>
  </r>
  <r>
    <n v="7"/>
    <s v="Region VII - Midwest"/>
    <x v="37"/>
    <s v="MO"/>
    <x v="273"/>
    <n v="4"/>
    <x v="3"/>
    <n v="70722"/>
    <n v="113155"/>
    <n v="99011"/>
    <n v="158417"/>
    <n v="127299"/>
    <n v="203679"/>
    <n v="169732"/>
    <n v="271572"/>
    <n v="212165"/>
    <n v="339465"/>
    <n v="240454"/>
    <n v="384727"/>
    <n v="268743"/>
    <n v="429989"/>
  </r>
  <r>
    <n v="7"/>
    <s v="Region VII - Midwest"/>
    <x v="37"/>
    <s v="MO"/>
    <x v="138"/>
    <n v="1"/>
    <x v="0"/>
    <n v="83205"/>
    <n v="145609"/>
    <n v="109708"/>
    <n v="191990"/>
    <n v="131583"/>
    <n v="230269"/>
    <n v="158669"/>
    <n v="277670"/>
    <n v="187140"/>
    <n v="327495"/>
    <n v="204595"/>
    <n v="358042"/>
    <n v="220186"/>
    <n v="385326"/>
  </r>
  <r>
    <n v="7"/>
    <s v="Region VII - Midwest"/>
    <x v="37"/>
    <s v="MO"/>
    <x v="138"/>
    <n v="2"/>
    <x v="1"/>
    <n v="78941"/>
    <n v="138148"/>
    <n v="104372"/>
    <n v="182650"/>
    <n v="125539"/>
    <n v="219693"/>
    <n v="152243"/>
    <n v="266425"/>
    <n v="181304"/>
    <n v="317281"/>
    <n v="200017"/>
    <n v="350030"/>
    <n v="217609"/>
    <n v="380816"/>
  </r>
  <r>
    <n v="7"/>
    <s v="Region VII - Midwest"/>
    <x v="37"/>
    <s v="MO"/>
    <x v="138"/>
    <n v="3"/>
    <x v="2"/>
    <n v="64291"/>
    <n v="112510"/>
    <n v="88739"/>
    <n v="155293"/>
    <n v="112457"/>
    <n v="196800"/>
    <n v="146677"/>
    <n v="256684"/>
    <n v="182812"/>
    <n v="319920"/>
    <n v="205706"/>
    <n v="359986"/>
    <n v="228257"/>
    <n v="399450"/>
  </r>
  <r>
    <n v="7"/>
    <s v="Region VII - Midwest"/>
    <x v="37"/>
    <s v="MO"/>
    <x v="138"/>
    <n v="4"/>
    <x v="3"/>
    <n v="74917"/>
    <n v="119868"/>
    <n v="104884"/>
    <n v="167815"/>
    <n v="134851"/>
    <n v="215762"/>
    <n v="179802"/>
    <n v="287683"/>
    <n v="224752"/>
    <n v="359604"/>
    <n v="254719"/>
    <n v="407551"/>
    <n v="284686"/>
    <n v="455498"/>
  </r>
  <r>
    <n v="7"/>
    <s v="Region VII - Midwest"/>
    <x v="37"/>
    <s v="MO"/>
    <x v="274"/>
    <n v="1"/>
    <x v="0"/>
    <n v="78426"/>
    <n v="137246"/>
    <n v="103247"/>
    <n v="180682"/>
    <n v="123578"/>
    <n v="216261"/>
    <n v="148578"/>
    <n v="260012"/>
    <n v="175148"/>
    <n v="306510"/>
    <n v="191464"/>
    <n v="335062"/>
    <n v="206025"/>
    <n v="360544"/>
  </r>
  <r>
    <n v="7"/>
    <s v="Region VII - Midwest"/>
    <x v="37"/>
    <s v="MO"/>
    <x v="274"/>
    <n v="2"/>
    <x v="1"/>
    <n v="74622"/>
    <n v="130589"/>
    <n v="98485"/>
    <n v="172350"/>
    <n v="118186"/>
    <n v="206825"/>
    <n v="142845"/>
    <n v="249979"/>
    <n v="169942"/>
    <n v="297398"/>
    <n v="187380"/>
    <n v="327914"/>
    <n v="203726"/>
    <n v="356520"/>
  </r>
  <r>
    <n v="7"/>
    <s v="Region VII - Midwest"/>
    <x v="37"/>
    <s v="MO"/>
    <x v="274"/>
    <n v="3"/>
    <x v="2"/>
    <n v="61113"/>
    <n v="106947"/>
    <n v="84426"/>
    <n v="147745"/>
    <n v="107088"/>
    <n v="187404"/>
    <n v="139870"/>
    <n v="244773"/>
    <n v="174361"/>
    <n v="305132"/>
    <n v="196289"/>
    <n v="343506"/>
    <n v="217910"/>
    <n v="381342"/>
  </r>
  <r>
    <n v="7"/>
    <s v="Region VII - Midwest"/>
    <x v="37"/>
    <s v="MO"/>
    <x v="274"/>
    <n v="4"/>
    <x v="3"/>
    <n v="70342"/>
    <n v="112546"/>
    <n v="98478"/>
    <n v="157565"/>
    <n v="126615"/>
    <n v="202584"/>
    <n v="168820"/>
    <n v="270111"/>
    <n v="211025"/>
    <n v="337639"/>
    <n v="239161"/>
    <n v="382658"/>
    <n v="267298"/>
    <n v="427676"/>
  </r>
  <r>
    <n v="7"/>
    <s v="Region VII - Midwest"/>
    <x v="37"/>
    <s v="MO"/>
    <x v="268"/>
    <n v="1"/>
    <x v="0"/>
    <n v="91980"/>
    <n v="160966"/>
    <n v="121193"/>
    <n v="212087"/>
    <n v="145220"/>
    <n v="254135"/>
    <n v="174878"/>
    <n v="306037"/>
    <n v="206210"/>
    <n v="360867"/>
    <n v="225432"/>
    <n v="394507"/>
    <n v="242596"/>
    <n v="424542"/>
  </r>
  <r>
    <n v="7"/>
    <s v="Region VII - Midwest"/>
    <x v="37"/>
    <s v="MO"/>
    <x v="268"/>
    <n v="2"/>
    <x v="1"/>
    <n v="87382"/>
    <n v="152919"/>
    <n v="115437"/>
    <n v="202015"/>
    <n v="138702"/>
    <n v="242729"/>
    <n v="167948"/>
    <n v="293909"/>
    <n v="199916"/>
    <n v="349853"/>
    <n v="220495"/>
    <n v="385866"/>
    <n v="239816"/>
    <n v="419678"/>
  </r>
  <r>
    <n v="7"/>
    <s v="Region VII - Midwest"/>
    <x v="37"/>
    <s v="MO"/>
    <x v="268"/>
    <n v="3"/>
    <x v="2"/>
    <n v="71347"/>
    <n v="124858"/>
    <n v="98518"/>
    <n v="172406"/>
    <n v="124902"/>
    <n v="218578"/>
    <n v="163014"/>
    <n v="285274"/>
    <n v="203191"/>
    <n v="355583"/>
    <n v="228686"/>
    <n v="400201"/>
    <n v="253811"/>
    <n v="444170"/>
  </r>
  <r>
    <n v="7"/>
    <s v="Region VII - Midwest"/>
    <x v="37"/>
    <s v="MO"/>
    <x v="268"/>
    <n v="4"/>
    <x v="3"/>
    <n v="82672"/>
    <n v="132275"/>
    <n v="115741"/>
    <n v="185185"/>
    <n v="148810"/>
    <n v="238096"/>
    <n v="198413"/>
    <n v="317461"/>
    <n v="248016"/>
    <n v="396826"/>
    <n v="281085"/>
    <n v="449736"/>
    <n v="314154"/>
    <n v="502646"/>
  </r>
  <r>
    <n v="7"/>
    <s v="Region VII - Midwest"/>
    <x v="37"/>
    <s v="MO"/>
    <x v="275"/>
    <n v="1"/>
    <x v="0"/>
    <n v="81795"/>
    <n v="143141"/>
    <n v="107903"/>
    <n v="188830"/>
    <n v="129503"/>
    <n v="226630"/>
    <n v="156308"/>
    <n v="273539"/>
    <n v="184386"/>
    <n v="322675"/>
    <n v="201591"/>
    <n v="352785"/>
    <n v="216964"/>
    <n v="379686"/>
  </r>
  <r>
    <n v="7"/>
    <s v="Region VII - Midwest"/>
    <x v="37"/>
    <s v="MO"/>
    <x v="275"/>
    <n v="2"/>
    <x v="1"/>
    <n v="77531"/>
    <n v="135680"/>
    <n v="102566"/>
    <n v="179491"/>
    <n v="123459"/>
    <n v="216053"/>
    <n v="149882"/>
    <n v="262293"/>
    <n v="178550"/>
    <n v="312462"/>
    <n v="197013"/>
    <n v="344773"/>
    <n v="214386"/>
    <n v="375176"/>
  </r>
  <r>
    <n v="7"/>
    <s v="Region VII - Midwest"/>
    <x v="37"/>
    <s v="MO"/>
    <x v="275"/>
    <n v="3"/>
    <x v="2"/>
    <n v="63029"/>
    <n v="110300"/>
    <n v="86971"/>
    <n v="152199"/>
    <n v="110184"/>
    <n v="192822"/>
    <n v="143647"/>
    <n v="251381"/>
    <n v="179024"/>
    <n v="313291"/>
    <n v="201413"/>
    <n v="352474"/>
    <n v="223459"/>
    <n v="391054"/>
  </r>
  <r>
    <n v="7"/>
    <s v="Region VII - Midwest"/>
    <x v="37"/>
    <s v="MO"/>
    <x v="275"/>
    <n v="4"/>
    <x v="3"/>
    <n v="73739"/>
    <n v="117983"/>
    <n v="103235"/>
    <n v="165176"/>
    <n v="132731"/>
    <n v="212370"/>
    <n v="176975"/>
    <n v="283159"/>
    <n v="221218"/>
    <n v="353949"/>
    <n v="250714"/>
    <n v="401142"/>
    <n v="280210"/>
    <n v="448336"/>
  </r>
  <r>
    <n v="7"/>
    <s v="Region VII - Midwest"/>
    <x v="37"/>
    <s v="MO"/>
    <x v="276"/>
    <n v="1"/>
    <x v="0"/>
    <n v="79993"/>
    <n v="139988"/>
    <n v="105191"/>
    <n v="184084"/>
    <n v="125715"/>
    <n v="220001"/>
    <n v="150821"/>
    <n v="263937"/>
    <n v="177725"/>
    <n v="311019"/>
    <n v="194265"/>
    <n v="339964"/>
    <n v="209017"/>
    <n v="365780"/>
  </r>
  <r>
    <n v="7"/>
    <s v="Region VII - Midwest"/>
    <x v="37"/>
    <s v="MO"/>
    <x v="276"/>
    <n v="2"/>
    <x v="1"/>
    <n v="76273"/>
    <n v="133477"/>
    <n v="100534"/>
    <n v="175935"/>
    <n v="120441"/>
    <n v="210773"/>
    <n v="145214"/>
    <n v="254125"/>
    <n v="172633"/>
    <n v="302107"/>
    <n v="190270"/>
    <n v="332973"/>
    <n v="206768"/>
    <n v="361844"/>
  </r>
  <r>
    <n v="7"/>
    <s v="Region VII - Midwest"/>
    <x v="37"/>
    <s v="MO"/>
    <x v="276"/>
    <n v="3"/>
    <x v="2"/>
    <n v="62716"/>
    <n v="109752"/>
    <n v="86695"/>
    <n v="151716"/>
    <n v="110037"/>
    <n v="192565"/>
    <n v="143867"/>
    <n v="251767"/>
    <n v="179367"/>
    <n v="313893"/>
    <n v="201992"/>
    <n v="353485"/>
    <n v="224316"/>
    <n v="392553"/>
  </r>
  <r>
    <n v="7"/>
    <s v="Region VII - Midwest"/>
    <x v="37"/>
    <s v="MO"/>
    <x v="276"/>
    <n v="4"/>
    <x v="3"/>
    <n v="71544"/>
    <n v="114471"/>
    <n v="100162"/>
    <n v="160259"/>
    <n v="128780"/>
    <n v="206048"/>
    <n v="171706"/>
    <n v="274730"/>
    <n v="214633"/>
    <n v="343413"/>
    <n v="243251"/>
    <n v="389201"/>
    <n v="271868"/>
    <n v="434990"/>
  </r>
  <r>
    <n v="7"/>
    <s v="Region VII - Midwest"/>
    <x v="37"/>
    <s v="MO"/>
    <x v="277"/>
    <n v="1"/>
    <x v="0"/>
    <n v="83362"/>
    <n v="145884"/>
    <n v="109847"/>
    <n v="192232"/>
    <n v="131640"/>
    <n v="230370"/>
    <n v="158551"/>
    <n v="277464"/>
    <n v="186963"/>
    <n v="327185"/>
    <n v="204392"/>
    <n v="357687"/>
    <n v="219955"/>
    <n v="384922"/>
  </r>
  <r>
    <n v="7"/>
    <s v="Region VII - Midwest"/>
    <x v="37"/>
    <s v="MO"/>
    <x v="277"/>
    <n v="2"/>
    <x v="1"/>
    <n v="79182"/>
    <n v="138568"/>
    <n v="104615"/>
    <n v="183076"/>
    <n v="125715"/>
    <n v="220001"/>
    <n v="152251"/>
    <n v="266439"/>
    <n v="181241"/>
    <n v="317171"/>
    <n v="199904"/>
    <n v="349832"/>
    <n v="217429"/>
    <n v="380500"/>
  </r>
  <r>
    <n v="7"/>
    <s v="Region VII - Midwest"/>
    <x v="37"/>
    <s v="MO"/>
    <x v="277"/>
    <n v="3"/>
    <x v="2"/>
    <n v="64632"/>
    <n v="113105"/>
    <n v="89240"/>
    <n v="156170"/>
    <n v="113134"/>
    <n v="197984"/>
    <n v="147643"/>
    <n v="258375"/>
    <n v="184030"/>
    <n v="322052"/>
    <n v="207116"/>
    <n v="362453"/>
    <n v="229865"/>
    <n v="402264"/>
  </r>
  <r>
    <n v="7"/>
    <s v="Region VII - Midwest"/>
    <x v="37"/>
    <s v="MO"/>
    <x v="277"/>
    <n v="4"/>
    <x v="3"/>
    <n v="74942"/>
    <n v="119908"/>
    <n v="104919"/>
    <n v="167871"/>
    <n v="134896"/>
    <n v="215834"/>
    <n v="179861"/>
    <n v="287778"/>
    <n v="224827"/>
    <n v="359723"/>
    <n v="254804"/>
    <n v="407686"/>
    <n v="284781"/>
    <n v="455649"/>
  </r>
  <r>
    <n v="7"/>
    <s v="Region VII - Midwest"/>
    <x v="37"/>
    <s v="MO"/>
    <x v="156"/>
    <n v="1"/>
    <x v="0"/>
    <n v="81168"/>
    <n v="142045"/>
    <n v="106976"/>
    <n v="187207"/>
    <n v="128230"/>
    <n v="224403"/>
    <n v="154499"/>
    <n v="270373"/>
    <n v="182195"/>
    <n v="318842"/>
    <n v="199183"/>
    <n v="348570"/>
    <n v="214353"/>
    <n v="375118"/>
  </r>
  <r>
    <n v="7"/>
    <s v="Region VII - Midwest"/>
    <x v="37"/>
    <s v="MO"/>
    <x v="156"/>
    <n v="2"/>
    <x v="1"/>
    <n v="77072"/>
    <n v="134875"/>
    <n v="101848"/>
    <n v="178234"/>
    <n v="122424"/>
    <n v="214242"/>
    <n v="148325"/>
    <n v="259568"/>
    <n v="176588"/>
    <n v="309029"/>
    <n v="194784"/>
    <n v="340873"/>
    <n v="211877"/>
    <n v="370785"/>
  </r>
  <r>
    <n v="7"/>
    <s v="Region VII - Midwest"/>
    <x v="37"/>
    <s v="MO"/>
    <x v="156"/>
    <n v="3"/>
    <x v="2"/>
    <n v="62868"/>
    <n v="110018"/>
    <n v="86795"/>
    <n v="151892"/>
    <n v="110022"/>
    <n v="192539"/>
    <n v="143559"/>
    <n v="251228"/>
    <n v="178935"/>
    <n v="313137"/>
    <n v="201371"/>
    <n v="352400"/>
    <n v="223477"/>
    <n v="391084"/>
  </r>
  <r>
    <n v="7"/>
    <s v="Region VII - Midwest"/>
    <x v="37"/>
    <s v="MO"/>
    <x v="156"/>
    <n v="4"/>
    <x v="3"/>
    <n v="73004"/>
    <n v="116806"/>
    <n v="102205"/>
    <n v="163528"/>
    <n v="131406"/>
    <n v="210250"/>
    <n v="175209"/>
    <n v="280334"/>
    <n v="219011"/>
    <n v="350417"/>
    <n v="248212"/>
    <n v="397140"/>
    <n v="277414"/>
    <n v="443862"/>
  </r>
  <r>
    <n v="7"/>
    <s v="Region VII - Midwest"/>
    <x v="37"/>
    <s v="MO"/>
    <x v="278"/>
    <n v="1"/>
    <x v="0"/>
    <n v="86731"/>
    <n v="151779"/>
    <n v="114316"/>
    <n v="200053"/>
    <n v="137043"/>
    <n v="239826"/>
    <n v="165141"/>
    <n v="288996"/>
    <n v="194750"/>
    <n v="340813"/>
    <n v="212910"/>
    <n v="372592"/>
    <n v="229127"/>
    <n v="400972"/>
  </r>
  <r>
    <n v="7"/>
    <s v="Region VII - Midwest"/>
    <x v="37"/>
    <s v="MO"/>
    <x v="278"/>
    <n v="2"/>
    <x v="1"/>
    <n v="82342"/>
    <n v="144098"/>
    <n v="108822"/>
    <n v="190439"/>
    <n v="130822"/>
    <n v="228938"/>
    <n v="158526"/>
    <n v="277420"/>
    <n v="188742"/>
    <n v="330299"/>
    <n v="208197"/>
    <n v="364345"/>
    <n v="226474"/>
    <n v="396329"/>
  </r>
  <r>
    <n v="7"/>
    <s v="Region VII - Midwest"/>
    <x v="37"/>
    <s v="MO"/>
    <x v="278"/>
    <n v="3"/>
    <x v="2"/>
    <n v="67148"/>
    <n v="117508"/>
    <n v="92701"/>
    <n v="162226"/>
    <n v="117502"/>
    <n v="205629"/>
    <n v="153308"/>
    <n v="268289"/>
    <n v="191085"/>
    <n v="334399"/>
    <n v="215039"/>
    <n v="376319"/>
    <n v="238640"/>
    <n v="417619"/>
  </r>
  <r>
    <n v="7"/>
    <s v="Region VII - Midwest"/>
    <x v="37"/>
    <s v="MO"/>
    <x v="278"/>
    <n v="4"/>
    <x v="3"/>
    <n v="78022"/>
    <n v="124835"/>
    <n v="109231"/>
    <n v="174769"/>
    <n v="140439"/>
    <n v="224703"/>
    <n v="187252"/>
    <n v="299604"/>
    <n v="234065"/>
    <n v="374505"/>
    <n v="265274"/>
    <n v="424439"/>
    <n v="296483"/>
    <n v="474373"/>
  </r>
  <r>
    <n v="7"/>
    <s v="Region VII - Midwest"/>
    <x v="37"/>
    <s v="MO"/>
    <x v="279"/>
    <n v="1"/>
    <x v="0"/>
    <n v="91040"/>
    <n v="159320"/>
    <n v="119989"/>
    <n v="209980"/>
    <n v="143833"/>
    <n v="251708"/>
    <n v="173304"/>
    <n v="303283"/>
    <n v="204374"/>
    <n v="357654"/>
    <n v="223430"/>
    <n v="391002"/>
    <n v="240447"/>
    <n v="420782"/>
  </r>
  <r>
    <n v="7"/>
    <s v="Region VII - Midwest"/>
    <x v="37"/>
    <s v="MO"/>
    <x v="279"/>
    <n v="2"/>
    <x v="1"/>
    <n v="86442"/>
    <n v="151273"/>
    <n v="114233"/>
    <n v="199908"/>
    <n v="137315"/>
    <n v="240302"/>
    <n v="166374"/>
    <n v="291155"/>
    <n v="198080"/>
    <n v="346639"/>
    <n v="218492"/>
    <n v="382362"/>
    <n v="237668"/>
    <n v="415918"/>
  </r>
  <r>
    <n v="7"/>
    <s v="Region VII - Midwest"/>
    <x v="37"/>
    <s v="MO"/>
    <x v="279"/>
    <n v="3"/>
    <x v="2"/>
    <n v="70505"/>
    <n v="123385"/>
    <n v="97339"/>
    <n v="170344"/>
    <n v="123386"/>
    <n v="215926"/>
    <n v="160993"/>
    <n v="281738"/>
    <n v="200665"/>
    <n v="351164"/>
    <n v="225825"/>
    <n v="395193"/>
    <n v="250613"/>
    <n v="438572"/>
  </r>
  <r>
    <n v="7"/>
    <s v="Region VII - Midwest"/>
    <x v="37"/>
    <s v="MO"/>
    <x v="279"/>
    <n v="4"/>
    <x v="3"/>
    <n v="81887"/>
    <n v="131019"/>
    <n v="114641"/>
    <n v="183426"/>
    <n v="147396"/>
    <n v="235834"/>
    <n v="196528"/>
    <n v="314445"/>
    <n v="245660"/>
    <n v="393056"/>
    <n v="278415"/>
    <n v="445464"/>
    <n v="311170"/>
    <n v="497871"/>
  </r>
  <r>
    <n v="7"/>
    <s v="Region VII - Midwest"/>
    <x v="38"/>
    <s v="NE"/>
    <x v="280"/>
    <n v="1"/>
    <x v="0"/>
    <n v="78191"/>
    <n v="136834"/>
    <n v="103039"/>
    <n v="180319"/>
    <n v="123492"/>
    <n v="216111"/>
    <n v="148755"/>
    <n v="260321"/>
    <n v="175414"/>
    <n v="306975"/>
    <n v="191768"/>
    <n v="335595"/>
    <n v="206371"/>
    <n v="361150"/>
  </r>
  <r>
    <n v="7"/>
    <s v="Region VII - Midwest"/>
    <x v="38"/>
    <s v="NE"/>
    <x v="280"/>
    <n v="2"/>
    <x v="1"/>
    <n v="74262"/>
    <n v="129958"/>
    <n v="98121"/>
    <n v="171712"/>
    <n v="117922"/>
    <n v="206364"/>
    <n v="142833"/>
    <n v="249957"/>
    <n v="170036"/>
    <n v="297563"/>
    <n v="187549"/>
    <n v="328211"/>
    <n v="203996"/>
    <n v="356993"/>
  </r>
  <r>
    <n v="7"/>
    <s v="Region VII - Midwest"/>
    <x v="38"/>
    <s v="NE"/>
    <x v="280"/>
    <n v="3"/>
    <x v="2"/>
    <n v="60602"/>
    <n v="106054"/>
    <n v="83674"/>
    <n v="146429"/>
    <n v="106073"/>
    <n v="185627"/>
    <n v="138421"/>
    <n v="242237"/>
    <n v="172534"/>
    <n v="301934"/>
    <n v="194174"/>
    <n v="339805"/>
    <n v="215498"/>
    <n v="377121"/>
  </r>
  <r>
    <n v="7"/>
    <s v="Region VII - Midwest"/>
    <x v="38"/>
    <s v="NE"/>
    <x v="280"/>
    <n v="4"/>
    <x v="3"/>
    <n v="70304"/>
    <n v="112487"/>
    <n v="98426"/>
    <n v="157482"/>
    <n v="126548"/>
    <n v="202477"/>
    <n v="168730"/>
    <n v="269969"/>
    <n v="210913"/>
    <n v="337461"/>
    <n v="239035"/>
    <n v="382456"/>
    <n v="267157"/>
    <n v="427450"/>
  </r>
  <r>
    <n v="7"/>
    <s v="Region VII - Midwest"/>
    <x v="38"/>
    <s v="NE"/>
    <x v="281"/>
    <n v="1"/>
    <x v="0"/>
    <n v="76546"/>
    <n v="133955"/>
    <n v="100839"/>
    <n v="176469"/>
    <n v="120804"/>
    <n v="211408"/>
    <n v="145430"/>
    <n v="254503"/>
    <n v="171476"/>
    <n v="300084"/>
    <n v="187459"/>
    <n v="328053"/>
    <n v="201728"/>
    <n v="353024"/>
  </r>
  <r>
    <n v="7"/>
    <s v="Region VII - Midwest"/>
    <x v="38"/>
    <s v="NE"/>
    <x v="281"/>
    <n v="2"/>
    <x v="1"/>
    <n v="72742"/>
    <n v="127298"/>
    <n v="96078"/>
    <n v="168137"/>
    <n v="115413"/>
    <n v="201972"/>
    <n v="139697"/>
    <n v="244470"/>
    <n v="166269"/>
    <n v="290972"/>
    <n v="183374"/>
    <n v="320905"/>
    <n v="199429"/>
    <n v="349000"/>
  </r>
  <r>
    <n v="7"/>
    <s v="Region VII - Midwest"/>
    <x v="38"/>
    <s v="NE"/>
    <x v="281"/>
    <n v="3"/>
    <x v="2"/>
    <n v="59429"/>
    <n v="104001"/>
    <n v="82069"/>
    <n v="143620"/>
    <n v="104058"/>
    <n v="182101"/>
    <n v="135830"/>
    <n v="237703"/>
    <n v="169311"/>
    <n v="296294"/>
    <n v="190565"/>
    <n v="333489"/>
    <n v="211512"/>
    <n v="370147"/>
  </r>
  <r>
    <n v="7"/>
    <s v="Region VII - Midwest"/>
    <x v="38"/>
    <s v="NE"/>
    <x v="281"/>
    <n v="4"/>
    <x v="3"/>
    <n v="68771"/>
    <n v="110033"/>
    <n v="96279"/>
    <n v="154047"/>
    <n v="123787"/>
    <n v="198060"/>
    <n v="165050"/>
    <n v="264080"/>
    <n v="206312"/>
    <n v="330100"/>
    <n v="233821"/>
    <n v="374113"/>
    <n v="261329"/>
    <n v="418126"/>
  </r>
  <r>
    <n v="7"/>
    <s v="Region VII - Midwest"/>
    <x v="38"/>
    <s v="NE"/>
    <x v="282"/>
    <n v="1"/>
    <x v="0"/>
    <n v="78348"/>
    <n v="137109"/>
    <n v="103178"/>
    <n v="180561"/>
    <n v="123549"/>
    <n v="216211"/>
    <n v="148637"/>
    <n v="260115"/>
    <n v="175237"/>
    <n v="306665"/>
    <n v="191566"/>
    <n v="335240"/>
    <n v="206141"/>
    <n v="360746"/>
  </r>
  <r>
    <n v="7"/>
    <s v="Region VII - Midwest"/>
    <x v="38"/>
    <s v="NE"/>
    <x v="282"/>
    <n v="2"/>
    <x v="1"/>
    <n v="74502"/>
    <n v="130378"/>
    <n v="98364"/>
    <n v="172137"/>
    <n v="118098"/>
    <n v="206671"/>
    <n v="142841"/>
    <n v="249972"/>
    <n v="169973"/>
    <n v="297453"/>
    <n v="187436"/>
    <n v="328013"/>
    <n v="203816"/>
    <n v="356678"/>
  </r>
  <r>
    <n v="7"/>
    <s v="Region VII - Midwest"/>
    <x v="38"/>
    <s v="NE"/>
    <x v="282"/>
    <n v="3"/>
    <x v="2"/>
    <n v="60942"/>
    <n v="106649"/>
    <n v="84175"/>
    <n v="147306"/>
    <n v="106750"/>
    <n v="186812"/>
    <n v="139387"/>
    <n v="243928"/>
    <n v="173752"/>
    <n v="304066"/>
    <n v="195584"/>
    <n v="342272"/>
    <n v="217106"/>
    <n v="379935"/>
  </r>
  <r>
    <n v="7"/>
    <s v="Region VII - Midwest"/>
    <x v="38"/>
    <s v="NE"/>
    <x v="282"/>
    <n v="4"/>
    <x v="3"/>
    <n v="70329"/>
    <n v="112527"/>
    <n v="98461"/>
    <n v="157537"/>
    <n v="126592"/>
    <n v="202548"/>
    <n v="168790"/>
    <n v="270064"/>
    <n v="210987"/>
    <n v="337580"/>
    <n v="239119"/>
    <n v="382590"/>
    <n v="267251"/>
    <n v="427601"/>
  </r>
  <r>
    <n v="7"/>
    <s v="Region VII - Midwest"/>
    <x v="38"/>
    <s v="NE"/>
    <x v="83"/>
    <n v="1"/>
    <x v="0"/>
    <n v="79445"/>
    <n v="139028"/>
    <n v="104707"/>
    <n v="183236"/>
    <n v="125514"/>
    <n v="219650"/>
    <n v="151233"/>
    <n v="264658"/>
    <n v="178346"/>
    <n v="312105"/>
    <n v="194975"/>
    <n v="341206"/>
    <n v="209825"/>
    <n v="367194"/>
  </r>
  <r>
    <n v="7"/>
    <s v="Region VII - Midwest"/>
    <x v="38"/>
    <s v="NE"/>
    <x v="83"/>
    <n v="2"/>
    <x v="1"/>
    <n v="75432"/>
    <n v="132005"/>
    <n v="99684"/>
    <n v="174446"/>
    <n v="119826"/>
    <n v="209696"/>
    <n v="145185"/>
    <n v="254074"/>
    <n v="172853"/>
    <n v="302492"/>
    <n v="190666"/>
    <n v="333666"/>
    <n v="207399"/>
    <n v="362949"/>
  </r>
  <r>
    <n v="7"/>
    <s v="Region VII - Midwest"/>
    <x v="38"/>
    <s v="NE"/>
    <x v="83"/>
    <n v="3"/>
    <x v="2"/>
    <n v="61524"/>
    <n v="107668"/>
    <n v="84940"/>
    <n v="148645"/>
    <n v="107669"/>
    <n v="188421"/>
    <n v="140485"/>
    <n v="245849"/>
    <n v="175103"/>
    <n v="306430"/>
    <n v="197057"/>
    <n v="344850"/>
    <n v="218687"/>
    <n v="382703"/>
  </r>
  <r>
    <n v="7"/>
    <s v="Region VII - Midwest"/>
    <x v="38"/>
    <s v="NE"/>
    <x v="83"/>
    <n v="4"/>
    <x v="3"/>
    <n v="71458"/>
    <n v="114332"/>
    <n v="100041"/>
    <n v="160065"/>
    <n v="128624"/>
    <n v="205798"/>
    <n v="171498"/>
    <n v="274397"/>
    <n v="214373"/>
    <n v="342997"/>
    <n v="242956"/>
    <n v="388729"/>
    <n v="271539"/>
    <n v="434462"/>
  </r>
  <r>
    <n v="7"/>
    <s v="Region VII - Midwest"/>
    <x v="38"/>
    <s v="NE"/>
    <x v="283"/>
    <n v="1"/>
    <x v="0"/>
    <n v="79758"/>
    <n v="139577"/>
    <n v="105170"/>
    <n v="184048"/>
    <n v="126151"/>
    <n v="220763"/>
    <n v="152138"/>
    <n v="266241"/>
    <n v="179441"/>
    <n v="314022"/>
    <n v="196179"/>
    <n v="343314"/>
    <n v="211130"/>
    <n v="369478"/>
  </r>
  <r>
    <n v="7"/>
    <s v="Region VII - Midwest"/>
    <x v="38"/>
    <s v="NE"/>
    <x v="283"/>
    <n v="2"/>
    <x v="1"/>
    <n v="75661"/>
    <n v="132407"/>
    <n v="100043"/>
    <n v="175075"/>
    <n v="120344"/>
    <n v="210602"/>
    <n v="145964"/>
    <n v="255437"/>
    <n v="173834"/>
    <n v="304209"/>
    <n v="191780"/>
    <n v="335616"/>
    <n v="208654"/>
    <n v="365145"/>
  </r>
  <r>
    <n v="7"/>
    <s v="Region VII - Midwest"/>
    <x v="38"/>
    <s v="NE"/>
    <x v="283"/>
    <n v="3"/>
    <x v="2"/>
    <n v="61605"/>
    <n v="107809"/>
    <n v="85028"/>
    <n v="148799"/>
    <n v="107750"/>
    <n v="188562"/>
    <n v="140529"/>
    <n v="245925"/>
    <n v="175147"/>
    <n v="306508"/>
    <n v="197078"/>
    <n v="344887"/>
    <n v="218679"/>
    <n v="382688"/>
  </r>
  <r>
    <n v="7"/>
    <s v="Region VII - Midwest"/>
    <x v="38"/>
    <s v="NE"/>
    <x v="283"/>
    <n v="4"/>
    <x v="3"/>
    <n v="71826"/>
    <n v="114921"/>
    <n v="100556"/>
    <n v="160889"/>
    <n v="129286"/>
    <n v="206858"/>
    <n v="172381"/>
    <n v="275810"/>
    <n v="215477"/>
    <n v="344763"/>
    <n v="244207"/>
    <n v="390731"/>
    <n v="272937"/>
    <n v="436699"/>
  </r>
  <r>
    <n v="7"/>
    <s v="Region VII - Midwest"/>
    <x v="38"/>
    <s v="NE"/>
    <x v="284"/>
    <n v="1"/>
    <x v="0"/>
    <n v="78348"/>
    <n v="137109"/>
    <n v="103178"/>
    <n v="180561"/>
    <n v="123549"/>
    <n v="216211"/>
    <n v="148637"/>
    <n v="260115"/>
    <n v="175237"/>
    <n v="306665"/>
    <n v="191566"/>
    <n v="335240"/>
    <n v="206141"/>
    <n v="360746"/>
  </r>
  <r>
    <n v="7"/>
    <s v="Region VII - Midwest"/>
    <x v="38"/>
    <s v="NE"/>
    <x v="284"/>
    <n v="2"/>
    <x v="1"/>
    <n v="74502"/>
    <n v="130378"/>
    <n v="98364"/>
    <n v="172137"/>
    <n v="118098"/>
    <n v="206671"/>
    <n v="142841"/>
    <n v="249972"/>
    <n v="169973"/>
    <n v="297453"/>
    <n v="187436"/>
    <n v="328013"/>
    <n v="203816"/>
    <n v="356678"/>
  </r>
  <r>
    <n v="7"/>
    <s v="Region VII - Midwest"/>
    <x v="38"/>
    <s v="NE"/>
    <x v="284"/>
    <n v="3"/>
    <x v="2"/>
    <n v="60942"/>
    <n v="106649"/>
    <n v="84175"/>
    <n v="147306"/>
    <n v="106750"/>
    <n v="186812"/>
    <n v="139387"/>
    <n v="243928"/>
    <n v="173752"/>
    <n v="304066"/>
    <n v="195584"/>
    <n v="342272"/>
    <n v="217106"/>
    <n v="379935"/>
  </r>
  <r>
    <n v="7"/>
    <s v="Region VII - Midwest"/>
    <x v="38"/>
    <s v="NE"/>
    <x v="284"/>
    <n v="4"/>
    <x v="3"/>
    <n v="70329"/>
    <n v="112527"/>
    <n v="98461"/>
    <n v="157537"/>
    <n v="126592"/>
    <n v="202548"/>
    <n v="168790"/>
    <n v="270064"/>
    <n v="210987"/>
    <n v="337580"/>
    <n v="239119"/>
    <n v="382590"/>
    <n v="267251"/>
    <n v="427601"/>
  </r>
  <r>
    <n v="7"/>
    <s v="Region VII - Midwest"/>
    <x v="38"/>
    <s v="NE"/>
    <x v="285"/>
    <n v="1"/>
    <x v="0"/>
    <n v="77408"/>
    <n v="135463"/>
    <n v="102161"/>
    <n v="178781"/>
    <n v="122684"/>
    <n v="214697"/>
    <n v="148203"/>
    <n v="259356"/>
    <n v="174851"/>
    <n v="305989"/>
    <n v="191173"/>
    <n v="334552"/>
    <n v="205759"/>
    <n v="360078"/>
  </r>
  <r>
    <n v="7"/>
    <s v="Region VII - Midwest"/>
    <x v="38"/>
    <s v="NE"/>
    <x v="285"/>
    <n v="2"/>
    <x v="1"/>
    <n v="73311"/>
    <n v="128294"/>
    <n v="97033"/>
    <n v="169808"/>
    <n v="116877"/>
    <n v="204535"/>
    <n v="142029"/>
    <n v="248551"/>
    <n v="169244"/>
    <n v="296176"/>
    <n v="186774"/>
    <n v="326854"/>
    <n v="203283"/>
    <n v="355745"/>
  </r>
  <r>
    <n v="7"/>
    <s v="Region VII - Midwest"/>
    <x v="38"/>
    <s v="NE"/>
    <x v="285"/>
    <n v="3"/>
    <x v="2"/>
    <n v="59501"/>
    <n v="104126"/>
    <n v="82082"/>
    <n v="143643"/>
    <n v="103962"/>
    <n v="181933"/>
    <n v="135478"/>
    <n v="237087"/>
    <n v="168834"/>
    <n v="295460"/>
    <n v="189923"/>
    <n v="332366"/>
    <n v="210682"/>
    <n v="368694"/>
  </r>
  <r>
    <n v="7"/>
    <s v="Region VII - Midwest"/>
    <x v="38"/>
    <s v="NE"/>
    <x v="285"/>
    <n v="4"/>
    <x v="3"/>
    <n v="69862"/>
    <n v="111779"/>
    <n v="97807"/>
    <n v="156491"/>
    <n v="125752"/>
    <n v="201203"/>
    <n v="167669"/>
    <n v="268271"/>
    <n v="209586"/>
    <n v="335338"/>
    <n v="237531"/>
    <n v="380050"/>
    <n v="265476"/>
    <n v="424762"/>
  </r>
  <r>
    <n v="8"/>
    <s v="Region VIII -"/>
    <x v="39"/>
    <s v="CO "/>
    <x v="286"/>
    <n v="1"/>
    <x v="0"/>
    <n v="86418"/>
    <n v="151231"/>
    <n v="114226"/>
    <n v="199896"/>
    <n v="137450"/>
    <n v="240538"/>
    <n v="166516"/>
    <n v="291404"/>
    <n v="196555"/>
    <n v="343971"/>
    <n v="214925"/>
    <n v="376119"/>
    <n v="231356"/>
    <n v="404873"/>
  </r>
  <r>
    <n v="8"/>
    <s v="Region VIII -"/>
    <x v="39"/>
    <s v="CO "/>
    <x v="286"/>
    <n v="2"/>
    <x v="1"/>
    <n v="81610"/>
    <n v="142818"/>
    <n v="108209"/>
    <n v="189366"/>
    <n v="130636"/>
    <n v="228614"/>
    <n v="159271"/>
    <n v="278725"/>
    <n v="189975"/>
    <n v="332456"/>
    <n v="209763"/>
    <n v="367086"/>
    <n v="228450"/>
    <n v="399787"/>
  </r>
  <r>
    <n v="8"/>
    <s v="Region VIII -"/>
    <x v="39"/>
    <s v="CO "/>
    <x v="286"/>
    <n v="3"/>
    <x v="2"/>
    <n v="65867"/>
    <n v="115267"/>
    <n v="90783"/>
    <n v="158870"/>
    <n v="114876"/>
    <n v="201034"/>
    <n v="149487"/>
    <n v="261602"/>
    <n v="186256"/>
    <n v="325947"/>
    <n v="209421"/>
    <n v="366487"/>
    <n v="232199"/>
    <n v="406348"/>
  </r>
  <r>
    <n v="8"/>
    <s v="Region VIII -"/>
    <x v="39"/>
    <s v="CO "/>
    <x v="286"/>
    <n v="4"/>
    <x v="3"/>
    <n v="78291"/>
    <n v="125265"/>
    <n v="109607"/>
    <n v="175371"/>
    <n v="140923"/>
    <n v="225477"/>
    <n v="187897"/>
    <n v="300636"/>
    <n v="234872"/>
    <n v="375795"/>
    <n v="266188"/>
    <n v="425901"/>
    <n v="297504"/>
    <n v="476007"/>
  </r>
  <r>
    <n v="8"/>
    <s v="Region VIII -"/>
    <x v="39"/>
    <s v="CO "/>
    <x v="287"/>
    <n v="1"/>
    <x v="0"/>
    <n v="80306"/>
    <n v="140536"/>
    <n v="105841"/>
    <n v="185222"/>
    <n v="126872"/>
    <n v="222027"/>
    <n v="152866"/>
    <n v="267515"/>
    <n v="180270"/>
    <n v="315473"/>
    <n v="197079"/>
    <n v="344888"/>
    <n v="212089"/>
    <n v="371156"/>
  </r>
  <r>
    <n v="8"/>
    <s v="Region VIII -"/>
    <x v="39"/>
    <s v="CO "/>
    <x v="287"/>
    <n v="2"/>
    <x v="1"/>
    <n v="76252"/>
    <n v="133440"/>
    <n v="100766"/>
    <n v="176340"/>
    <n v="121125"/>
    <n v="211969"/>
    <n v="146755"/>
    <n v="256821"/>
    <n v="174720"/>
    <n v="305761"/>
    <n v="192725"/>
    <n v="337269"/>
    <n v="209638"/>
    <n v="366867"/>
  </r>
  <r>
    <n v="8"/>
    <s v="Region VIII -"/>
    <x v="39"/>
    <s v="CO "/>
    <x v="287"/>
    <n v="3"/>
    <x v="2"/>
    <n v="62196"/>
    <n v="108843"/>
    <n v="85868"/>
    <n v="150268"/>
    <n v="108846"/>
    <n v="190480"/>
    <n v="142022"/>
    <n v="248538"/>
    <n v="177019"/>
    <n v="309784"/>
    <n v="199214"/>
    <n v="348625"/>
    <n v="221082"/>
    <n v="386894"/>
  </r>
  <r>
    <n v="8"/>
    <s v="Region VIII -"/>
    <x v="39"/>
    <s v="CO "/>
    <x v="287"/>
    <n v="4"/>
    <x v="3"/>
    <n v="72231"/>
    <n v="115569"/>
    <n v="101123"/>
    <n v="161797"/>
    <n v="130015"/>
    <n v="208024"/>
    <n v="173353"/>
    <n v="277366"/>
    <n v="216692"/>
    <n v="346707"/>
    <n v="245584"/>
    <n v="392935"/>
    <n v="274476"/>
    <n v="439162"/>
  </r>
  <r>
    <n v="8"/>
    <s v="Region VIII -"/>
    <x v="39"/>
    <s v="CO "/>
    <x v="288"/>
    <n v="1"/>
    <x v="0"/>
    <n v="80855"/>
    <n v="141496"/>
    <n v="106512"/>
    <n v="186396"/>
    <n v="127594"/>
    <n v="223290"/>
    <n v="153594"/>
    <n v="268790"/>
    <n v="181100"/>
    <n v="316925"/>
    <n v="197979"/>
    <n v="346463"/>
    <n v="213048"/>
    <n v="372834"/>
  </r>
  <r>
    <n v="8"/>
    <s v="Region VIII -"/>
    <x v="39"/>
    <s v="CO "/>
    <x v="288"/>
    <n v="2"/>
    <x v="1"/>
    <n v="76842"/>
    <n v="134473"/>
    <n v="101489"/>
    <n v="177606"/>
    <n v="121906"/>
    <n v="213336"/>
    <n v="147546"/>
    <n v="258205"/>
    <n v="175607"/>
    <n v="307312"/>
    <n v="193670"/>
    <n v="338923"/>
    <n v="210622"/>
    <n v="368589"/>
  </r>
  <r>
    <n v="8"/>
    <s v="Region VIII -"/>
    <x v="39"/>
    <s v="CO "/>
    <x v="288"/>
    <n v="3"/>
    <x v="2"/>
    <n v="62787"/>
    <n v="109877"/>
    <n v="86708"/>
    <n v="151738"/>
    <n v="109942"/>
    <n v="192398"/>
    <n v="143515"/>
    <n v="251152"/>
    <n v="178891"/>
    <n v="313059"/>
    <n v="201350"/>
    <n v="352363"/>
    <n v="223485"/>
    <n v="391100"/>
  </r>
  <r>
    <n v="8"/>
    <s v="Region VIII -"/>
    <x v="39"/>
    <s v="CO "/>
    <x v="288"/>
    <n v="4"/>
    <x v="3"/>
    <n v="72636"/>
    <n v="116217"/>
    <n v="101690"/>
    <n v="162704"/>
    <n v="130744"/>
    <n v="209191"/>
    <n v="174326"/>
    <n v="278921"/>
    <n v="217907"/>
    <n v="348651"/>
    <n v="246961"/>
    <n v="395138"/>
    <n v="276016"/>
    <n v="441625"/>
  </r>
  <r>
    <n v="8"/>
    <s v="Region VIII -"/>
    <x v="40"/>
    <s v="MT"/>
    <x v="289"/>
    <n v="1"/>
    <x v="0"/>
    <n v="79915"/>
    <n v="139851"/>
    <n v="105308"/>
    <n v="184290"/>
    <n v="126208"/>
    <n v="220864"/>
    <n v="152020"/>
    <n v="266035"/>
    <n v="179264"/>
    <n v="313712"/>
    <n v="195976"/>
    <n v="342959"/>
    <n v="210899"/>
    <n v="369074"/>
  </r>
  <r>
    <n v="8"/>
    <s v="Region VIII -"/>
    <x v="40"/>
    <s v="MT"/>
    <x v="289"/>
    <n v="2"/>
    <x v="1"/>
    <n v="75902"/>
    <n v="132828"/>
    <n v="100286"/>
    <n v="175500"/>
    <n v="120520"/>
    <n v="210909"/>
    <n v="145972"/>
    <n v="255451"/>
    <n v="173771"/>
    <n v="304099"/>
    <n v="191667"/>
    <n v="335418"/>
    <n v="208474"/>
    <n v="364829"/>
  </r>
  <r>
    <n v="8"/>
    <s v="Region VIII -"/>
    <x v="40"/>
    <s v="MT"/>
    <x v="289"/>
    <n v="3"/>
    <x v="2"/>
    <n v="61945"/>
    <n v="108404"/>
    <n v="85529"/>
    <n v="149676"/>
    <n v="108426"/>
    <n v="189746"/>
    <n v="141495"/>
    <n v="247616"/>
    <n v="176366"/>
    <n v="308640"/>
    <n v="198488"/>
    <n v="347354"/>
    <n v="220287"/>
    <n v="385502"/>
  </r>
  <r>
    <n v="8"/>
    <s v="Region VIII -"/>
    <x v="40"/>
    <s v="MT"/>
    <x v="289"/>
    <n v="4"/>
    <x v="3"/>
    <n v="71850"/>
    <n v="114960"/>
    <n v="100590"/>
    <n v="160945"/>
    <n v="129331"/>
    <n v="206929"/>
    <n v="172441"/>
    <n v="275905"/>
    <n v="215551"/>
    <n v="344881"/>
    <n v="244291"/>
    <n v="390866"/>
    <n v="273031"/>
    <n v="436850"/>
  </r>
  <r>
    <n v="8"/>
    <s v="Region VIII -"/>
    <x v="40"/>
    <s v="MT"/>
    <x v="290"/>
    <n v="1"/>
    <x v="0"/>
    <n v="78818"/>
    <n v="137931"/>
    <n v="103779"/>
    <n v="181614"/>
    <n v="124242"/>
    <n v="217424"/>
    <n v="149424"/>
    <n v="261492"/>
    <n v="176155"/>
    <n v="308271"/>
    <n v="192567"/>
    <n v="336992"/>
    <n v="207215"/>
    <n v="362626"/>
  </r>
  <r>
    <n v="8"/>
    <s v="Region VIII -"/>
    <x v="40"/>
    <s v="MT"/>
    <x v="290"/>
    <n v="2"/>
    <x v="1"/>
    <n v="74972"/>
    <n v="131201"/>
    <n v="98966"/>
    <n v="173190"/>
    <n v="118791"/>
    <n v="207885"/>
    <n v="143628"/>
    <n v="251349"/>
    <n v="170891"/>
    <n v="299059"/>
    <n v="188437"/>
    <n v="329766"/>
    <n v="204890"/>
    <n v="358558"/>
  </r>
  <r>
    <n v="8"/>
    <s v="Region VIII -"/>
    <x v="40"/>
    <s v="MT"/>
    <x v="290"/>
    <n v="3"/>
    <x v="2"/>
    <n v="61363"/>
    <n v="107386"/>
    <n v="84764"/>
    <n v="148337"/>
    <n v="107507"/>
    <n v="188138"/>
    <n v="140397"/>
    <n v="245695"/>
    <n v="175015"/>
    <n v="306276"/>
    <n v="197015"/>
    <n v="344776"/>
    <n v="218705"/>
    <n v="382734"/>
  </r>
  <r>
    <n v="8"/>
    <s v="Region VIII -"/>
    <x v="40"/>
    <s v="MT"/>
    <x v="290"/>
    <n v="4"/>
    <x v="3"/>
    <n v="70722"/>
    <n v="113155"/>
    <n v="99011"/>
    <n v="158417"/>
    <n v="127299"/>
    <n v="203679"/>
    <n v="169732"/>
    <n v="271572"/>
    <n v="212165"/>
    <n v="339465"/>
    <n v="240454"/>
    <n v="384727"/>
    <n v="268743"/>
    <n v="429989"/>
  </r>
  <r>
    <n v="8"/>
    <s v="Region VIII -"/>
    <x v="40"/>
    <s v="MT"/>
    <x v="291"/>
    <n v="1"/>
    <x v="0"/>
    <n v="77329"/>
    <n v="135326"/>
    <n v="101905"/>
    <n v="178333"/>
    <n v="122134"/>
    <n v="213734"/>
    <n v="147122"/>
    <n v="257463"/>
    <n v="173490"/>
    <n v="303607"/>
    <n v="189664"/>
    <n v="331913"/>
    <n v="204107"/>
    <n v="357188"/>
  </r>
  <r>
    <n v="8"/>
    <s v="Region VIII -"/>
    <x v="40"/>
    <s v="MT"/>
    <x v="291"/>
    <n v="2"/>
    <x v="1"/>
    <n v="73442"/>
    <n v="128523"/>
    <n v="97039"/>
    <n v="169818"/>
    <n v="116623"/>
    <n v="204091"/>
    <n v="141263"/>
    <n v="247210"/>
    <n v="168168"/>
    <n v="294295"/>
    <n v="185490"/>
    <n v="324608"/>
    <n v="201757"/>
    <n v="353076"/>
  </r>
  <r>
    <n v="8"/>
    <s v="Region VIII -"/>
    <x v="40"/>
    <s v="MT"/>
    <x v="291"/>
    <n v="3"/>
    <x v="2"/>
    <n v="59931"/>
    <n v="104878"/>
    <n v="82746"/>
    <n v="144805"/>
    <n v="104896"/>
    <n v="183568"/>
    <n v="136884"/>
    <n v="239547"/>
    <n v="170618"/>
    <n v="298581"/>
    <n v="192017"/>
    <n v="336030"/>
    <n v="213103"/>
    <n v="372930"/>
  </r>
  <r>
    <n v="8"/>
    <s v="Region VIII -"/>
    <x v="40"/>
    <s v="MT"/>
    <x v="291"/>
    <n v="4"/>
    <x v="3"/>
    <n v="69531"/>
    <n v="111250"/>
    <n v="97344"/>
    <n v="155750"/>
    <n v="125156"/>
    <n v="200250"/>
    <n v="166875"/>
    <n v="267000"/>
    <n v="208594"/>
    <n v="333751"/>
    <n v="236407"/>
    <n v="378251"/>
    <n v="264219"/>
    <n v="422751"/>
  </r>
  <r>
    <n v="8"/>
    <s v="Region VIII -"/>
    <x v="40"/>
    <s v="MT"/>
    <x v="292"/>
    <n v="1"/>
    <x v="0"/>
    <n v="78583"/>
    <n v="137520"/>
    <n v="103572"/>
    <n v="181251"/>
    <n v="124156"/>
    <n v="217274"/>
    <n v="149601"/>
    <n v="261801"/>
    <n v="176421"/>
    <n v="308737"/>
    <n v="192871"/>
    <n v="337524"/>
    <n v="207561"/>
    <n v="363232"/>
  </r>
  <r>
    <n v="8"/>
    <s v="Region VIII -"/>
    <x v="40"/>
    <s v="MT"/>
    <x v="292"/>
    <n v="2"/>
    <x v="1"/>
    <n v="74612"/>
    <n v="130570"/>
    <n v="98601"/>
    <n v="172552"/>
    <n v="118528"/>
    <n v="207423"/>
    <n v="143615"/>
    <n v="251327"/>
    <n v="170985"/>
    <n v="299224"/>
    <n v="188607"/>
    <n v="330062"/>
    <n v="205161"/>
    <n v="359031"/>
  </r>
  <r>
    <n v="8"/>
    <s v="Region VIII -"/>
    <x v="40"/>
    <s v="MT"/>
    <x v="292"/>
    <n v="3"/>
    <x v="2"/>
    <n v="60853"/>
    <n v="106492"/>
    <n v="84012"/>
    <n v="147021"/>
    <n v="106492"/>
    <n v="186361"/>
    <n v="138948"/>
    <n v="243159"/>
    <n v="173187"/>
    <n v="303077"/>
    <n v="194900"/>
    <n v="341075"/>
    <n v="216293"/>
    <n v="378512"/>
  </r>
  <r>
    <n v="8"/>
    <s v="Region VIII -"/>
    <x v="40"/>
    <s v="MT"/>
    <x v="292"/>
    <n v="4"/>
    <x v="3"/>
    <n v="70685"/>
    <n v="113095"/>
    <n v="98959"/>
    <n v="158334"/>
    <n v="127232"/>
    <n v="203572"/>
    <n v="169643"/>
    <n v="271429"/>
    <n v="212054"/>
    <n v="339286"/>
    <n v="240328"/>
    <n v="384524"/>
    <n v="268602"/>
    <n v="429763"/>
  </r>
  <r>
    <n v="8"/>
    <s v="Region VIII -"/>
    <x v="41"/>
    <s v="ND"/>
    <x v="293"/>
    <n v="1"/>
    <x v="0"/>
    <n v="76703"/>
    <n v="134229"/>
    <n v="101351"/>
    <n v="177365"/>
    <n v="121905"/>
    <n v="213333"/>
    <n v="147593"/>
    <n v="258288"/>
    <n v="174199"/>
    <n v="304848"/>
    <n v="190476"/>
    <n v="333332"/>
    <n v="205031"/>
    <n v="358804"/>
  </r>
  <r>
    <n v="8"/>
    <s v="Region VIII -"/>
    <x v="41"/>
    <s v="ND"/>
    <x v="293"/>
    <n v="2"/>
    <x v="1"/>
    <n v="72480"/>
    <n v="126841"/>
    <n v="96067"/>
    <n v="168117"/>
    <n v="115920"/>
    <n v="202861"/>
    <n v="141230"/>
    <n v="247152"/>
    <n v="168420"/>
    <n v="294735"/>
    <n v="185942"/>
    <n v="325399"/>
    <n v="202479"/>
    <n v="354338"/>
  </r>
  <r>
    <n v="8"/>
    <s v="Region VIII -"/>
    <x v="41"/>
    <s v="ND"/>
    <x v="293"/>
    <n v="3"/>
    <x v="2"/>
    <n v="58569"/>
    <n v="102496"/>
    <n v="80740"/>
    <n v="141296"/>
    <n v="102189"/>
    <n v="178831"/>
    <n v="133019"/>
    <n v="232783"/>
    <n v="165744"/>
    <n v="290052"/>
    <n v="186378"/>
    <n v="326161"/>
    <n v="206671"/>
    <n v="361674"/>
  </r>
  <r>
    <n v="8"/>
    <s v="Region VIII -"/>
    <x v="41"/>
    <s v="ND"/>
    <x v="293"/>
    <n v="4"/>
    <x v="3"/>
    <n v="69432"/>
    <n v="111092"/>
    <n v="97205"/>
    <n v="155528"/>
    <n v="124978"/>
    <n v="199965"/>
    <n v="166637"/>
    <n v="266620"/>
    <n v="208297"/>
    <n v="333275"/>
    <n v="236070"/>
    <n v="377711"/>
    <n v="263843"/>
    <n v="422148"/>
  </r>
  <r>
    <n v="8"/>
    <s v="Region VIII -"/>
    <x v="41"/>
    <s v="ND"/>
    <x v="294"/>
    <n v="1"/>
    <x v="0"/>
    <n v="75292"/>
    <n v="131762"/>
    <n v="99546"/>
    <n v="174205"/>
    <n v="119825"/>
    <n v="209694"/>
    <n v="145232"/>
    <n v="254156"/>
    <n v="171445"/>
    <n v="300028"/>
    <n v="187472"/>
    <n v="328075"/>
    <n v="201808"/>
    <n v="353164"/>
  </r>
  <r>
    <n v="8"/>
    <s v="Region VIII -"/>
    <x v="41"/>
    <s v="ND"/>
    <x v="294"/>
    <n v="2"/>
    <x v="1"/>
    <n v="71070"/>
    <n v="124373"/>
    <n v="94261"/>
    <n v="164957"/>
    <n v="113840"/>
    <n v="199221"/>
    <n v="138869"/>
    <n v="243021"/>
    <n v="165666"/>
    <n v="289915"/>
    <n v="182938"/>
    <n v="320142"/>
    <n v="199256"/>
    <n v="348698"/>
  </r>
  <r>
    <n v="8"/>
    <s v="Region VIII -"/>
    <x v="41"/>
    <s v="ND"/>
    <x v="294"/>
    <n v="3"/>
    <x v="2"/>
    <n v="57306"/>
    <n v="100286"/>
    <n v="78973"/>
    <n v="138202"/>
    <n v="99916"/>
    <n v="174854"/>
    <n v="129988"/>
    <n v="227479"/>
    <n v="161956"/>
    <n v="283423"/>
    <n v="182085"/>
    <n v="318648"/>
    <n v="201873"/>
    <n v="353277"/>
  </r>
  <r>
    <n v="8"/>
    <s v="Region VIII -"/>
    <x v="41"/>
    <s v="ND"/>
    <x v="294"/>
    <n v="4"/>
    <x v="3"/>
    <n v="68254"/>
    <n v="109207"/>
    <n v="95556"/>
    <n v="152889"/>
    <n v="122858"/>
    <n v="196572"/>
    <n v="163810"/>
    <n v="262096"/>
    <n v="204763"/>
    <n v="327620"/>
    <n v="232064"/>
    <n v="371303"/>
    <n v="259366"/>
    <n v="414986"/>
  </r>
  <r>
    <n v="8"/>
    <s v="Region VIII -"/>
    <x v="41"/>
    <s v="ND"/>
    <x v="295"/>
    <n v="1"/>
    <x v="0"/>
    <n v="75997"/>
    <n v="132995"/>
    <n v="100355"/>
    <n v="175621"/>
    <n v="120604"/>
    <n v="211057"/>
    <n v="145842"/>
    <n v="255224"/>
    <n v="172097"/>
    <n v="301170"/>
    <n v="188169"/>
    <n v="329295"/>
    <n v="202536"/>
    <n v="354438"/>
  </r>
  <r>
    <n v="8"/>
    <s v="Region VIII -"/>
    <x v="41"/>
    <s v="ND"/>
    <x v="295"/>
    <n v="2"/>
    <x v="1"/>
    <n v="71901"/>
    <n v="125826"/>
    <n v="95228"/>
    <n v="166648"/>
    <n v="114797"/>
    <n v="200895"/>
    <n v="139668"/>
    <n v="244420"/>
    <n v="166490"/>
    <n v="291357"/>
    <n v="183770"/>
    <n v="321598"/>
    <n v="200060"/>
    <n v="350105"/>
  </r>
  <r>
    <n v="8"/>
    <s v="Region VIII -"/>
    <x v="41"/>
    <s v="ND"/>
    <x v="295"/>
    <n v="3"/>
    <x v="2"/>
    <n v="58238"/>
    <n v="101916"/>
    <n v="80314"/>
    <n v="140549"/>
    <n v="101689"/>
    <n v="177956"/>
    <n v="132448"/>
    <n v="231784"/>
    <n v="165046"/>
    <n v="288831"/>
    <n v="185631"/>
    <n v="324853"/>
    <n v="205884"/>
    <n v="360297"/>
  </r>
  <r>
    <n v="8"/>
    <s v="Region VIII -"/>
    <x v="41"/>
    <s v="ND"/>
    <x v="295"/>
    <n v="4"/>
    <x v="3"/>
    <n v="68684"/>
    <n v="109894"/>
    <n v="96158"/>
    <n v="153852"/>
    <n v="123631"/>
    <n v="197810"/>
    <n v="164842"/>
    <n v="263747"/>
    <n v="206052"/>
    <n v="329683"/>
    <n v="233526"/>
    <n v="373641"/>
    <n v="260999"/>
    <n v="417599"/>
  </r>
  <r>
    <n v="8"/>
    <s v="Region VIII -"/>
    <x v="42"/>
    <s v="SD"/>
    <x v="296"/>
    <n v="1"/>
    <x v="0"/>
    <n v="72707"/>
    <n v="127237"/>
    <n v="95955"/>
    <n v="167921"/>
    <n v="115229"/>
    <n v="201651"/>
    <n v="139194"/>
    <n v="243589"/>
    <n v="164221"/>
    <n v="287386"/>
    <n v="179550"/>
    <n v="314212"/>
    <n v="193249"/>
    <n v="338186"/>
  </r>
  <r>
    <n v="8"/>
    <s v="Region VIII -"/>
    <x v="42"/>
    <s v="SD"/>
    <x v="296"/>
    <n v="2"/>
    <x v="1"/>
    <n v="68861"/>
    <n v="120507"/>
    <n v="91142"/>
    <n v="159498"/>
    <n v="109778"/>
    <n v="192112"/>
    <n v="133398"/>
    <n v="233446"/>
    <n v="158957"/>
    <n v="278174"/>
    <n v="175421"/>
    <n v="306986"/>
    <n v="190924"/>
    <n v="334118"/>
  </r>
  <r>
    <n v="8"/>
    <s v="Region VIII -"/>
    <x v="42"/>
    <s v="SD"/>
    <x v="296"/>
    <n v="3"/>
    <x v="2"/>
    <n v="55892"/>
    <n v="97811"/>
    <n v="77104"/>
    <n v="134933"/>
    <n v="97659"/>
    <n v="170903"/>
    <n v="127266"/>
    <n v="222716"/>
    <n v="158600"/>
    <n v="277551"/>
    <n v="178412"/>
    <n v="312222"/>
    <n v="197914"/>
    <n v="346349"/>
  </r>
  <r>
    <n v="8"/>
    <s v="Region VIII -"/>
    <x v="42"/>
    <s v="SD"/>
    <x v="296"/>
    <n v="4"/>
    <x v="3"/>
    <n v="65617"/>
    <n v="104987"/>
    <n v="91864"/>
    <n v="146982"/>
    <n v="118110"/>
    <n v="188977"/>
    <n v="157481"/>
    <n v="251969"/>
    <n v="196851"/>
    <n v="314961"/>
    <n v="223097"/>
    <n v="356956"/>
    <n v="249344"/>
    <n v="398951"/>
  </r>
  <r>
    <n v="8"/>
    <s v="Region VIII -"/>
    <x v="42"/>
    <s v="SD"/>
    <x v="297"/>
    <n v="1"/>
    <x v="0"/>
    <n v="72707"/>
    <n v="127237"/>
    <n v="95955"/>
    <n v="167921"/>
    <n v="115229"/>
    <n v="201651"/>
    <n v="139194"/>
    <n v="243589"/>
    <n v="164221"/>
    <n v="287386"/>
    <n v="179550"/>
    <n v="314212"/>
    <n v="193249"/>
    <n v="338186"/>
  </r>
  <r>
    <n v="8"/>
    <s v="Region VIII -"/>
    <x v="42"/>
    <s v="SD"/>
    <x v="297"/>
    <n v="2"/>
    <x v="1"/>
    <n v="68861"/>
    <n v="120507"/>
    <n v="91142"/>
    <n v="159498"/>
    <n v="109778"/>
    <n v="192112"/>
    <n v="133398"/>
    <n v="233446"/>
    <n v="158957"/>
    <n v="278174"/>
    <n v="175421"/>
    <n v="306986"/>
    <n v="190924"/>
    <n v="334118"/>
  </r>
  <r>
    <n v="8"/>
    <s v="Region VIII -"/>
    <x v="42"/>
    <s v="SD"/>
    <x v="297"/>
    <n v="3"/>
    <x v="2"/>
    <n v="55892"/>
    <n v="97811"/>
    <n v="77104"/>
    <n v="134933"/>
    <n v="97659"/>
    <n v="170903"/>
    <n v="127266"/>
    <n v="222716"/>
    <n v="158600"/>
    <n v="277551"/>
    <n v="178412"/>
    <n v="312222"/>
    <n v="197914"/>
    <n v="346349"/>
  </r>
  <r>
    <n v="8"/>
    <s v="Region VIII -"/>
    <x v="42"/>
    <s v="SD"/>
    <x v="297"/>
    <n v="4"/>
    <x v="3"/>
    <n v="65617"/>
    <n v="104987"/>
    <n v="91864"/>
    <n v="146982"/>
    <n v="118110"/>
    <n v="188977"/>
    <n v="157481"/>
    <n v="251969"/>
    <n v="196851"/>
    <n v="314961"/>
    <n v="223097"/>
    <n v="356956"/>
    <n v="249344"/>
    <n v="398951"/>
  </r>
  <r>
    <n v="8"/>
    <s v="Region VIII -"/>
    <x v="42"/>
    <s v="SD"/>
    <x v="298"/>
    <n v="1"/>
    <x v="0"/>
    <n v="72942"/>
    <n v="127648"/>
    <n v="96350"/>
    <n v="168612"/>
    <n v="115837"/>
    <n v="202714"/>
    <n v="140157"/>
    <n v="245275"/>
    <n v="165405"/>
    <n v="289458"/>
    <n v="180855"/>
    <n v="316497"/>
    <n v="194670"/>
    <n v="340672"/>
  </r>
  <r>
    <n v="8"/>
    <s v="Region VIII -"/>
    <x v="42"/>
    <s v="SD"/>
    <x v="298"/>
    <n v="2"/>
    <x v="1"/>
    <n v="68971"/>
    <n v="120699"/>
    <n v="91379"/>
    <n v="159913"/>
    <n v="110208"/>
    <n v="192864"/>
    <n v="134172"/>
    <n v="234801"/>
    <n v="159969"/>
    <n v="279946"/>
    <n v="176591"/>
    <n v="309035"/>
    <n v="192269"/>
    <n v="336471"/>
  </r>
  <r>
    <n v="8"/>
    <s v="Region VIII -"/>
    <x v="42"/>
    <s v="SD"/>
    <x v="298"/>
    <n v="3"/>
    <x v="2"/>
    <n v="55802"/>
    <n v="97654"/>
    <n v="76941"/>
    <n v="134648"/>
    <n v="97401"/>
    <n v="170452"/>
    <n v="126827"/>
    <n v="221947"/>
    <n v="158036"/>
    <n v="276562"/>
    <n v="177728"/>
    <n v="311025"/>
    <n v="197101"/>
    <n v="344927"/>
  </r>
  <r>
    <n v="8"/>
    <s v="Region VIII -"/>
    <x v="42"/>
    <s v="SD"/>
    <x v="298"/>
    <n v="4"/>
    <x v="3"/>
    <n v="65972"/>
    <n v="105556"/>
    <n v="92361"/>
    <n v="147778"/>
    <n v="118750"/>
    <n v="190001"/>
    <n v="158334"/>
    <n v="253334"/>
    <n v="197917"/>
    <n v="316668"/>
    <n v="224306"/>
    <n v="358890"/>
    <n v="250695"/>
    <n v="401112"/>
  </r>
  <r>
    <n v="8"/>
    <s v="Region VIII -"/>
    <x v="43"/>
    <s v="UT "/>
    <x v="299"/>
    <n v="1"/>
    <x v="0"/>
    <n v="70875"/>
    <n v="124031"/>
    <n v="93464"/>
    <n v="163562"/>
    <n v="112121"/>
    <n v="196211"/>
    <n v="135238"/>
    <n v="236667"/>
    <n v="159513"/>
    <n v="279147"/>
    <n v="174393"/>
    <n v="305188"/>
    <n v="187685"/>
    <n v="328449"/>
  </r>
  <r>
    <n v="8"/>
    <s v="Region VIII -"/>
    <x v="43"/>
    <s v="UT "/>
    <x v="299"/>
    <n v="2"/>
    <x v="1"/>
    <n v="67224"/>
    <n v="117643"/>
    <n v="88895"/>
    <n v="155566"/>
    <n v="106947"/>
    <n v="187157"/>
    <n v="129737"/>
    <n v="227039"/>
    <n v="154516"/>
    <n v="270404"/>
    <n v="170473"/>
    <n v="298328"/>
    <n v="185479"/>
    <n v="324587"/>
  </r>
  <r>
    <n v="8"/>
    <s v="Region VIII -"/>
    <x v="43"/>
    <s v="UT "/>
    <x v="299"/>
    <n v="3"/>
    <x v="2"/>
    <n v="54720"/>
    <n v="95759"/>
    <n v="75521"/>
    <n v="132162"/>
    <n v="95698"/>
    <n v="167472"/>
    <n v="124802"/>
    <n v="218403"/>
    <n v="155545"/>
    <n v="272203"/>
    <n v="175017"/>
    <n v="306279"/>
    <n v="194194"/>
    <n v="339840"/>
  </r>
  <r>
    <n v="8"/>
    <s v="Region VIII -"/>
    <x v="43"/>
    <s v="UT "/>
    <x v="299"/>
    <n v="4"/>
    <x v="3"/>
    <n v="63838"/>
    <n v="102141"/>
    <n v="89374"/>
    <n v="142998"/>
    <n v="114909"/>
    <n v="183854"/>
    <n v="153212"/>
    <n v="245139"/>
    <n v="191515"/>
    <n v="306424"/>
    <n v="217050"/>
    <n v="347281"/>
    <n v="242586"/>
    <n v="388137"/>
  </r>
  <r>
    <n v="8"/>
    <s v="Region VIII -"/>
    <x v="43"/>
    <s v="UT "/>
    <x v="300"/>
    <n v="1"/>
    <x v="0"/>
    <n v="72645"/>
    <n v="127129"/>
    <n v="95759"/>
    <n v="167578"/>
    <n v="114812"/>
    <n v="200920"/>
    <n v="138376"/>
    <n v="242159"/>
    <n v="163192"/>
    <n v="285586"/>
    <n v="178410"/>
    <n v="312218"/>
    <n v="192001"/>
    <n v="336003"/>
  </r>
  <r>
    <n v="8"/>
    <s v="Region VIII -"/>
    <x v="43"/>
    <s v="UT "/>
    <x v="300"/>
    <n v="2"/>
    <x v="1"/>
    <n v="68956"/>
    <n v="120673"/>
    <n v="91142"/>
    <n v="159499"/>
    <n v="109583"/>
    <n v="191771"/>
    <n v="132817"/>
    <n v="232430"/>
    <n v="158143"/>
    <n v="276750"/>
    <n v="174450"/>
    <n v="305287"/>
    <n v="189772"/>
    <n v="332101"/>
  </r>
  <r>
    <n v="8"/>
    <s v="Region VIII -"/>
    <x v="43"/>
    <s v="UT "/>
    <x v="300"/>
    <n v="3"/>
    <x v="2"/>
    <n v="56213"/>
    <n v="98372"/>
    <n v="77600"/>
    <n v="135800"/>
    <n v="98356"/>
    <n v="172123"/>
    <n v="128316"/>
    <n v="224554"/>
    <n v="159933"/>
    <n v="279883"/>
    <n v="179977"/>
    <n v="314960"/>
    <n v="199723"/>
    <n v="349516"/>
  </r>
  <r>
    <n v="8"/>
    <s v="Region VIII -"/>
    <x v="43"/>
    <s v="UT "/>
    <x v="300"/>
    <n v="4"/>
    <x v="3"/>
    <n v="65366"/>
    <n v="104586"/>
    <n v="91512"/>
    <n v="146420"/>
    <n v="117659"/>
    <n v="188254"/>
    <n v="156878"/>
    <n v="251005"/>
    <n v="196098"/>
    <n v="313757"/>
    <n v="222244"/>
    <n v="355591"/>
    <n v="248391"/>
    <n v="397425"/>
  </r>
  <r>
    <n v="8"/>
    <s v="Region VIII -"/>
    <x v="43"/>
    <s v="UT "/>
    <x v="301"/>
    <n v="1"/>
    <x v="0"/>
    <n v="73005"/>
    <n v="127759"/>
    <n v="96249"/>
    <n v="168435"/>
    <n v="115423"/>
    <n v="201990"/>
    <n v="139154"/>
    <n v="243519"/>
    <n v="164117"/>
    <n v="287206"/>
    <n v="179424"/>
    <n v="313992"/>
    <n v="193095"/>
    <n v="337916"/>
  </r>
  <r>
    <n v="8"/>
    <s v="Region VIII -"/>
    <x v="43"/>
    <s v="UT "/>
    <x v="301"/>
    <n v="2"/>
    <x v="1"/>
    <n v="69278"/>
    <n v="121236"/>
    <n v="91584"/>
    <n v="160271"/>
    <n v="110140"/>
    <n v="192744"/>
    <n v="133537"/>
    <n v="233689"/>
    <n v="159016"/>
    <n v="278278"/>
    <n v="175422"/>
    <n v="306988"/>
    <n v="190842"/>
    <n v="333974"/>
  </r>
  <r>
    <n v="8"/>
    <s v="Region VIII -"/>
    <x v="43"/>
    <s v="UT "/>
    <x v="301"/>
    <n v="3"/>
    <x v="2"/>
    <n v="56443"/>
    <n v="98775"/>
    <n v="77911"/>
    <n v="136345"/>
    <n v="98742"/>
    <n v="172798"/>
    <n v="128801"/>
    <n v="225401"/>
    <n v="160534"/>
    <n v="280934"/>
    <n v="180644"/>
    <n v="316128"/>
    <n v="200454"/>
    <n v="350795"/>
  </r>
  <r>
    <n v="8"/>
    <s v="Region VIII -"/>
    <x v="43"/>
    <s v="UT "/>
    <x v="301"/>
    <n v="4"/>
    <x v="3"/>
    <n v="65716"/>
    <n v="105145"/>
    <n v="92002"/>
    <n v="147203"/>
    <n v="118288"/>
    <n v="189261"/>
    <n v="157717"/>
    <n v="252348"/>
    <n v="197147"/>
    <n v="315435"/>
    <n v="223433"/>
    <n v="357492"/>
    <n v="249719"/>
    <n v="399550"/>
  </r>
  <r>
    <n v="8"/>
    <s v="Region VIII -"/>
    <x v="44"/>
    <s v="WY"/>
    <x v="302"/>
    <n v="1"/>
    <x v="0"/>
    <n v="71815"/>
    <n v="125676"/>
    <n v="94668"/>
    <n v="165668"/>
    <n v="113507"/>
    <n v="198638"/>
    <n v="136812"/>
    <n v="239421"/>
    <n v="161349"/>
    <n v="282360"/>
    <n v="176395"/>
    <n v="308692"/>
    <n v="189834"/>
    <n v="332209"/>
  </r>
  <r>
    <n v="8"/>
    <s v="Region VIII -"/>
    <x v="44"/>
    <s v="WY"/>
    <x v="302"/>
    <n v="2"/>
    <x v="1"/>
    <n v="68165"/>
    <n v="119288"/>
    <n v="90099"/>
    <n v="157673"/>
    <n v="108333"/>
    <n v="189583"/>
    <n v="131311"/>
    <n v="229794"/>
    <n v="156352"/>
    <n v="273617"/>
    <n v="172476"/>
    <n v="301833"/>
    <n v="187627"/>
    <n v="328347"/>
  </r>
  <r>
    <n v="8"/>
    <s v="Region VIII -"/>
    <x v="44"/>
    <s v="WY"/>
    <x v="302"/>
    <n v="3"/>
    <x v="2"/>
    <n v="55561"/>
    <n v="97232"/>
    <n v="76700"/>
    <n v="134224"/>
    <n v="97213"/>
    <n v="170123"/>
    <n v="126822"/>
    <n v="221938"/>
    <n v="158070"/>
    <n v="276622"/>
    <n v="177879"/>
    <n v="311288"/>
    <n v="197393"/>
    <n v="345438"/>
  </r>
  <r>
    <n v="8"/>
    <s v="Region VIII -"/>
    <x v="44"/>
    <s v="WY"/>
    <x v="302"/>
    <n v="4"/>
    <x v="3"/>
    <n v="64624"/>
    <n v="103398"/>
    <n v="90473"/>
    <n v="144757"/>
    <n v="116323"/>
    <n v="186116"/>
    <n v="155097"/>
    <n v="248155"/>
    <n v="193871"/>
    <n v="310194"/>
    <n v="219721"/>
    <n v="351553"/>
    <n v="245570"/>
    <n v="392912"/>
  </r>
  <r>
    <n v="8"/>
    <s v="Region VIII -"/>
    <x v="44"/>
    <s v="WY"/>
    <x v="303"/>
    <n v="1"/>
    <x v="0"/>
    <n v="71565"/>
    <n v="125238"/>
    <n v="94290"/>
    <n v="165008"/>
    <n v="112979"/>
    <n v="197713"/>
    <n v="136044"/>
    <n v="238077"/>
    <n v="160416"/>
    <n v="280728"/>
    <n v="175370"/>
    <n v="306897"/>
    <n v="188721"/>
    <n v="330261"/>
  </r>
  <r>
    <n v="8"/>
    <s v="Region VIII -"/>
    <x v="44"/>
    <s v="WY"/>
    <x v="303"/>
    <n v="2"/>
    <x v="1"/>
    <n v="67991"/>
    <n v="118985"/>
    <n v="89817"/>
    <n v="157180"/>
    <n v="107914"/>
    <n v="188849"/>
    <n v="130659"/>
    <n v="228652"/>
    <n v="155525"/>
    <n v="272169"/>
    <n v="171533"/>
    <n v="300182"/>
    <n v="186561"/>
    <n v="326481"/>
  </r>
  <r>
    <n v="8"/>
    <s v="Region VIII -"/>
    <x v="44"/>
    <s v="WY"/>
    <x v="303"/>
    <n v="3"/>
    <x v="2"/>
    <n v="55521"/>
    <n v="97162"/>
    <n v="76666"/>
    <n v="134166"/>
    <n v="97200"/>
    <n v="170100"/>
    <n v="126863"/>
    <n v="222011"/>
    <n v="158131"/>
    <n v="276730"/>
    <n v="177975"/>
    <n v="311456"/>
    <n v="197530"/>
    <n v="345678"/>
  </r>
  <r>
    <n v="8"/>
    <s v="Region VIII -"/>
    <x v="44"/>
    <s v="WY"/>
    <x v="303"/>
    <n v="4"/>
    <x v="3"/>
    <n v="64317"/>
    <n v="102908"/>
    <n v="90044"/>
    <n v="144071"/>
    <n v="115771"/>
    <n v="185234"/>
    <n v="154361"/>
    <n v="246978"/>
    <n v="192952"/>
    <n v="308723"/>
    <n v="218679"/>
    <n v="349886"/>
    <n v="244406"/>
    <n v="391049"/>
  </r>
  <r>
    <n v="8"/>
    <s v="Region VIII -"/>
    <x v="44"/>
    <s v="WY"/>
    <x v="304"/>
    <n v="1"/>
    <x v="0"/>
    <n v="70124"/>
    <n v="122718"/>
    <n v="92331"/>
    <n v="161580"/>
    <n v="110535"/>
    <n v="193436"/>
    <n v="132934"/>
    <n v="232635"/>
    <n v="156715"/>
    <n v="274251"/>
    <n v="171315"/>
    <n v="299802"/>
    <n v="184346"/>
    <n v="322606"/>
  </r>
  <r>
    <n v="8"/>
    <s v="Region VIII -"/>
    <x v="44"/>
    <s v="WY"/>
    <x v="304"/>
    <n v="2"/>
    <x v="1"/>
    <n v="66705"/>
    <n v="116733"/>
    <n v="88051"/>
    <n v="154089"/>
    <n v="105688"/>
    <n v="184953"/>
    <n v="127780"/>
    <n v="223616"/>
    <n v="152034"/>
    <n v="266059"/>
    <n v="167643"/>
    <n v="293376"/>
    <n v="182279"/>
    <n v="318989"/>
  </r>
  <r>
    <n v="8"/>
    <s v="Region VIII -"/>
    <x v="44"/>
    <s v="WY"/>
    <x v="304"/>
    <n v="3"/>
    <x v="2"/>
    <n v="54600"/>
    <n v="95549"/>
    <n v="75422"/>
    <n v="131988"/>
    <n v="95659"/>
    <n v="167403"/>
    <n v="124926"/>
    <n v="218620"/>
    <n v="155729"/>
    <n v="272525"/>
    <n v="175305"/>
    <n v="306784"/>
    <n v="194606"/>
    <n v="340561"/>
  </r>
  <r>
    <n v="8"/>
    <s v="Region VIII -"/>
    <x v="44"/>
    <s v="WY"/>
    <x v="304"/>
    <n v="4"/>
    <x v="3"/>
    <n v="62919"/>
    <n v="100670"/>
    <n v="88087"/>
    <n v="140939"/>
    <n v="113254"/>
    <n v="181207"/>
    <n v="151006"/>
    <n v="241609"/>
    <n v="188757"/>
    <n v="302011"/>
    <n v="213925"/>
    <n v="342279"/>
    <n v="239092"/>
    <n v="382547"/>
  </r>
  <r>
    <n v="9"/>
    <s v="Region IX - West"/>
    <x v="45"/>
    <s v="AZ"/>
    <x v="305"/>
    <n v="1"/>
    <x v="0"/>
    <n v="73555"/>
    <n v="128721"/>
    <n v="96810"/>
    <n v="169417"/>
    <n v="115834"/>
    <n v="202710"/>
    <n v="139201"/>
    <n v="243602"/>
    <n v="164081"/>
    <n v="287142"/>
    <n v="179362"/>
    <n v="313884"/>
    <n v="192999"/>
    <n v="337747"/>
  </r>
  <r>
    <n v="9"/>
    <s v="Region IX - West"/>
    <x v="45"/>
    <s v="AZ"/>
    <x v="305"/>
    <n v="2"/>
    <x v="1"/>
    <n v="70020"/>
    <n v="122535"/>
    <n v="92385"/>
    <n v="161674"/>
    <n v="110824"/>
    <n v="193941"/>
    <n v="133874"/>
    <n v="234279"/>
    <n v="159242"/>
    <n v="278674"/>
    <n v="175567"/>
    <n v="307242"/>
    <n v="190862"/>
    <n v="334008"/>
  </r>
  <r>
    <n v="9"/>
    <s v="Region IX - West"/>
    <x v="45"/>
    <s v="AZ"/>
    <x v="305"/>
    <n v="3"/>
    <x v="2"/>
    <n v="57395"/>
    <n v="100442"/>
    <n v="79301"/>
    <n v="138777"/>
    <n v="100603"/>
    <n v="176055"/>
    <n v="131429"/>
    <n v="230001"/>
    <n v="163844"/>
    <n v="286726"/>
    <n v="184462"/>
    <n v="322809"/>
    <n v="204796"/>
    <n v="358393"/>
  </r>
  <r>
    <n v="9"/>
    <s v="Region IX - West"/>
    <x v="45"/>
    <s v="AZ"/>
    <x v="305"/>
    <n v="4"/>
    <x v="3"/>
    <n v="65931"/>
    <n v="105490"/>
    <n v="92304"/>
    <n v="147686"/>
    <n v="118676"/>
    <n v="189882"/>
    <n v="158235"/>
    <n v="253175"/>
    <n v="197793"/>
    <n v="316469"/>
    <n v="224166"/>
    <n v="358665"/>
    <n v="250538"/>
    <n v="400861"/>
  </r>
  <r>
    <n v="9"/>
    <s v="Region IX - West"/>
    <x v="45"/>
    <s v="AZ"/>
    <x v="306"/>
    <n v="1"/>
    <x v="0"/>
    <n v="75716"/>
    <n v="132502"/>
    <n v="99748"/>
    <n v="174559"/>
    <n v="119500"/>
    <n v="209125"/>
    <n v="143866"/>
    <n v="251766"/>
    <n v="169633"/>
    <n v="296858"/>
    <n v="185444"/>
    <n v="324527"/>
    <n v="199560"/>
    <n v="349230"/>
  </r>
  <r>
    <n v="9"/>
    <s v="Region IX - West"/>
    <x v="45"/>
    <s v="AZ"/>
    <x v="306"/>
    <n v="2"/>
    <x v="1"/>
    <n v="71950"/>
    <n v="125912"/>
    <n v="95035"/>
    <n v="166310"/>
    <n v="114163"/>
    <n v="199785"/>
    <n v="138191"/>
    <n v="241834"/>
    <n v="164479"/>
    <n v="287838"/>
    <n v="181401"/>
    <n v="317451"/>
    <n v="197284"/>
    <n v="345247"/>
  </r>
  <r>
    <n v="9"/>
    <s v="Region IX - West"/>
    <x v="45"/>
    <s v="AZ"/>
    <x v="306"/>
    <n v="3"/>
    <x v="2"/>
    <n v="58778"/>
    <n v="102861"/>
    <n v="81168"/>
    <n v="142045"/>
    <n v="102915"/>
    <n v="180101"/>
    <n v="134336"/>
    <n v="235087"/>
    <n v="167447"/>
    <n v="293033"/>
    <n v="188467"/>
    <n v="329817"/>
    <n v="209182"/>
    <n v="366069"/>
  </r>
  <r>
    <n v="9"/>
    <s v="Region IX - West"/>
    <x v="45"/>
    <s v="AZ"/>
    <x v="306"/>
    <n v="4"/>
    <x v="3"/>
    <n v="68029"/>
    <n v="108846"/>
    <n v="95240"/>
    <n v="152384"/>
    <n v="122451"/>
    <n v="195922"/>
    <n v="163268"/>
    <n v="261230"/>
    <n v="204086"/>
    <n v="326537"/>
    <n v="231297"/>
    <n v="370075"/>
    <n v="258508"/>
    <n v="413613"/>
  </r>
  <r>
    <n v="9"/>
    <s v="Region IX - West"/>
    <x v="45"/>
    <s v="AZ"/>
    <x v="307"/>
    <n v="1"/>
    <x v="0"/>
    <n v="73225"/>
    <n v="128144"/>
    <n v="96473"/>
    <n v="168828"/>
    <n v="115587"/>
    <n v="202278"/>
    <n v="139173"/>
    <n v="243553"/>
    <n v="164103"/>
    <n v="287180"/>
    <n v="179399"/>
    <n v="313949"/>
    <n v="193056"/>
    <n v="337849"/>
  </r>
  <r>
    <n v="9"/>
    <s v="Region IX - West"/>
    <x v="45"/>
    <s v="AZ"/>
    <x v="307"/>
    <n v="2"/>
    <x v="1"/>
    <n v="69575"/>
    <n v="121756"/>
    <n v="91904"/>
    <n v="160832"/>
    <n v="110413"/>
    <n v="193223"/>
    <n v="133671"/>
    <n v="233925"/>
    <n v="159106"/>
    <n v="278436"/>
    <n v="175480"/>
    <n v="307090"/>
    <n v="190850"/>
    <n v="333987"/>
  </r>
  <r>
    <n v="9"/>
    <s v="Region IX - West"/>
    <x v="45"/>
    <s v="AZ"/>
    <x v="307"/>
    <n v="3"/>
    <x v="2"/>
    <n v="56824"/>
    <n v="99442"/>
    <n v="78467"/>
    <n v="137318"/>
    <n v="99486"/>
    <n v="174100"/>
    <n v="129852"/>
    <n v="227241"/>
    <n v="161858"/>
    <n v="283251"/>
    <n v="182172"/>
    <n v="318800"/>
    <n v="202191"/>
    <n v="353834"/>
  </r>
  <r>
    <n v="9"/>
    <s v="Region IX - West"/>
    <x v="45"/>
    <s v="AZ"/>
    <x v="307"/>
    <n v="4"/>
    <x v="3"/>
    <n v="65802"/>
    <n v="105283"/>
    <n v="92122"/>
    <n v="147396"/>
    <n v="118443"/>
    <n v="189509"/>
    <n v="157924"/>
    <n v="252679"/>
    <n v="197405"/>
    <n v="315848"/>
    <n v="223726"/>
    <n v="357962"/>
    <n v="250047"/>
    <n v="400075"/>
  </r>
  <r>
    <n v="9"/>
    <s v="Region IX - West"/>
    <x v="45"/>
    <s v="AZ"/>
    <x v="308"/>
    <n v="1"/>
    <x v="0"/>
    <n v="73915"/>
    <n v="129352"/>
    <n v="97299"/>
    <n v="170274"/>
    <n v="116445"/>
    <n v="203779"/>
    <n v="139979"/>
    <n v="244963"/>
    <n v="165006"/>
    <n v="288761"/>
    <n v="180376"/>
    <n v="315658"/>
    <n v="194092"/>
    <n v="339661"/>
  </r>
  <r>
    <n v="9"/>
    <s v="Region IX - West"/>
    <x v="45"/>
    <s v="AZ"/>
    <x v="308"/>
    <n v="2"/>
    <x v="1"/>
    <n v="70342"/>
    <n v="123098"/>
    <n v="92827"/>
    <n v="162447"/>
    <n v="111380"/>
    <n v="194915"/>
    <n v="134593"/>
    <n v="235538"/>
    <n v="160115"/>
    <n v="280201"/>
    <n v="176539"/>
    <n v="308943"/>
    <n v="191932"/>
    <n v="335881"/>
  </r>
  <r>
    <n v="9"/>
    <s v="Region IX - West"/>
    <x v="45"/>
    <s v="AZ"/>
    <x v="308"/>
    <n v="3"/>
    <x v="2"/>
    <n v="57626"/>
    <n v="100845"/>
    <n v="79613"/>
    <n v="139322"/>
    <n v="100988"/>
    <n v="176729"/>
    <n v="131914"/>
    <n v="230849"/>
    <n v="164444"/>
    <n v="287777"/>
    <n v="185130"/>
    <n v="323977"/>
    <n v="205527"/>
    <n v="359672"/>
  </r>
  <r>
    <n v="9"/>
    <s v="Region IX - West"/>
    <x v="45"/>
    <s v="AZ"/>
    <x v="308"/>
    <n v="4"/>
    <x v="3"/>
    <n v="66281"/>
    <n v="106049"/>
    <n v="92793"/>
    <n v="148469"/>
    <n v="119305"/>
    <n v="190888"/>
    <n v="159074"/>
    <n v="254518"/>
    <n v="198842"/>
    <n v="318147"/>
    <n v="225354"/>
    <n v="360567"/>
    <n v="251867"/>
    <n v="402987"/>
  </r>
  <r>
    <n v="9"/>
    <s v="Region IX - West"/>
    <x v="45"/>
    <s v="AZ"/>
    <x v="309"/>
    <n v="1"/>
    <x v="0"/>
    <n v="73445"/>
    <n v="128529"/>
    <n v="96698"/>
    <n v="169221"/>
    <n v="115752"/>
    <n v="202566"/>
    <n v="139192"/>
    <n v="243586"/>
    <n v="164088"/>
    <n v="287154"/>
    <n v="179375"/>
    <n v="313906"/>
    <n v="193018"/>
    <n v="337781"/>
  </r>
  <r>
    <n v="9"/>
    <s v="Region IX - West"/>
    <x v="45"/>
    <s v="AZ"/>
    <x v="309"/>
    <n v="2"/>
    <x v="1"/>
    <n v="69872"/>
    <n v="122275"/>
    <n v="92225"/>
    <n v="161393"/>
    <n v="110687"/>
    <n v="193702"/>
    <n v="133806"/>
    <n v="234161"/>
    <n v="159197"/>
    <n v="278595"/>
    <n v="175538"/>
    <n v="307191"/>
    <n v="190858"/>
    <n v="334001"/>
  </r>
  <r>
    <n v="9"/>
    <s v="Region IX - West"/>
    <x v="45"/>
    <s v="AZ"/>
    <x v="309"/>
    <n v="3"/>
    <x v="2"/>
    <n v="57205"/>
    <n v="100108"/>
    <n v="79023"/>
    <n v="138291"/>
    <n v="100230"/>
    <n v="175403"/>
    <n v="130904"/>
    <n v="229081"/>
    <n v="163182"/>
    <n v="285568"/>
    <n v="183699"/>
    <n v="321473"/>
    <n v="203928"/>
    <n v="356873"/>
  </r>
  <r>
    <n v="9"/>
    <s v="Region IX - West"/>
    <x v="45"/>
    <s v="AZ"/>
    <x v="309"/>
    <n v="4"/>
    <x v="3"/>
    <n v="65888"/>
    <n v="105421"/>
    <n v="92243"/>
    <n v="147589"/>
    <n v="118598"/>
    <n v="189757"/>
    <n v="158131"/>
    <n v="253010"/>
    <n v="197664"/>
    <n v="316262"/>
    <n v="224019"/>
    <n v="358431"/>
    <n v="250374"/>
    <n v="400599"/>
  </r>
  <r>
    <n v="9"/>
    <s v="Region IX - West"/>
    <x v="45"/>
    <s v="AZ"/>
    <x v="310"/>
    <n v="1"/>
    <x v="0"/>
    <n v="72725"/>
    <n v="127269"/>
    <n v="95718"/>
    <n v="167507"/>
    <n v="114530"/>
    <n v="200428"/>
    <n v="137637"/>
    <n v="240865"/>
    <n v="162238"/>
    <n v="283916"/>
    <n v="177348"/>
    <n v="310358"/>
    <n v="190831"/>
    <n v="333954"/>
  </r>
  <r>
    <n v="9"/>
    <s v="Region IX - West"/>
    <x v="45"/>
    <s v="AZ"/>
    <x v="310"/>
    <n v="2"/>
    <x v="1"/>
    <n v="69228"/>
    <n v="121149"/>
    <n v="91342"/>
    <n v="159848"/>
    <n v="109574"/>
    <n v="191754"/>
    <n v="132367"/>
    <n v="231643"/>
    <n v="157452"/>
    <n v="275540"/>
    <n v="173593"/>
    <n v="303788"/>
    <n v="188717"/>
    <n v="330255"/>
  </r>
  <r>
    <n v="9"/>
    <s v="Region IX - West"/>
    <x v="45"/>
    <s v="AZ"/>
    <x v="310"/>
    <n v="3"/>
    <x v="2"/>
    <n v="56744"/>
    <n v="99302"/>
    <n v="78401"/>
    <n v="137202"/>
    <n v="99460"/>
    <n v="174055"/>
    <n v="129935"/>
    <n v="227386"/>
    <n v="161980"/>
    <n v="283466"/>
    <n v="182364"/>
    <n v="319137"/>
    <n v="202466"/>
    <n v="354315"/>
  </r>
  <r>
    <n v="9"/>
    <s v="Region IX - West"/>
    <x v="45"/>
    <s v="AZ"/>
    <x v="310"/>
    <n v="4"/>
    <x v="3"/>
    <n v="65189"/>
    <n v="104302"/>
    <n v="91264"/>
    <n v="146023"/>
    <n v="117340"/>
    <n v="187744"/>
    <n v="156453"/>
    <n v="250325"/>
    <n v="195567"/>
    <n v="312907"/>
    <n v="221642"/>
    <n v="354627"/>
    <n v="247718"/>
    <n v="396348"/>
  </r>
  <r>
    <n v="9"/>
    <s v="Region IX - West"/>
    <x v="45"/>
    <s v="AZ"/>
    <x v="311"/>
    <n v="1"/>
    <x v="0"/>
    <n v="74275"/>
    <n v="129982"/>
    <n v="97789"/>
    <n v="171131"/>
    <n v="117056"/>
    <n v="204848"/>
    <n v="140756"/>
    <n v="246323"/>
    <n v="165932"/>
    <n v="290380"/>
    <n v="181390"/>
    <n v="317432"/>
    <n v="195186"/>
    <n v="341575"/>
  </r>
  <r>
    <n v="9"/>
    <s v="Region IX - West"/>
    <x v="45"/>
    <s v="AZ"/>
    <x v="311"/>
    <n v="2"/>
    <x v="1"/>
    <n v="70663"/>
    <n v="123661"/>
    <n v="93268"/>
    <n v="163220"/>
    <n v="111937"/>
    <n v="195889"/>
    <n v="135313"/>
    <n v="236797"/>
    <n v="160988"/>
    <n v="281729"/>
    <n v="177511"/>
    <n v="310645"/>
    <n v="193002"/>
    <n v="337754"/>
  </r>
  <r>
    <n v="9"/>
    <s v="Region IX - West"/>
    <x v="45"/>
    <s v="AZ"/>
    <x v="311"/>
    <n v="3"/>
    <x v="2"/>
    <n v="57856"/>
    <n v="101248"/>
    <n v="79924"/>
    <n v="139867"/>
    <n v="101373"/>
    <n v="177403"/>
    <n v="132398"/>
    <n v="231697"/>
    <n v="165045"/>
    <n v="288829"/>
    <n v="185797"/>
    <n v="325145"/>
    <n v="206258"/>
    <n v="360951"/>
  </r>
  <r>
    <n v="9"/>
    <s v="Region IX - West"/>
    <x v="45"/>
    <s v="AZ"/>
    <x v="311"/>
    <n v="4"/>
    <x v="3"/>
    <n v="66630"/>
    <n v="106608"/>
    <n v="93282"/>
    <n v="149252"/>
    <n v="119934"/>
    <n v="191895"/>
    <n v="159913"/>
    <n v="255860"/>
    <n v="199891"/>
    <n v="319825"/>
    <n v="226543"/>
    <n v="362469"/>
    <n v="253195"/>
    <n v="405112"/>
  </r>
  <r>
    <n v="9"/>
    <s v="Region IX - West"/>
    <x v="46"/>
    <s v="CA "/>
    <x v="312"/>
    <n v="1"/>
    <x v="0"/>
    <n v="90048"/>
    <n v="157585"/>
    <n v="118528"/>
    <n v="207424"/>
    <n v="141838"/>
    <n v="248216"/>
    <n v="170479"/>
    <n v="298339"/>
    <n v="200955"/>
    <n v="351672"/>
    <n v="219673"/>
    <n v="384427"/>
    <n v="236375"/>
    <n v="413657"/>
  </r>
  <r>
    <n v="9"/>
    <s v="Region IX - West"/>
    <x v="46"/>
    <s v="CA "/>
    <x v="312"/>
    <n v="2"/>
    <x v="1"/>
    <n v="85706"/>
    <n v="149986"/>
    <n v="113094"/>
    <n v="197914"/>
    <n v="135683"/>
    <n v="237446"/>
    <n v="163936"/>
    <n v="286887"/>
    <n v="195012"/>
    <n v="341272"/>
    <n v="215011"/>
    <n v="376268"/>
    <n v="233751"/>
    <n v="409064"/>
  </r>
  <r>
    <n v="9"/>
    <s v="Region IX - West"/>
    <x v="46"/>
    <s v="CA "/>
    <x v="312"/>
    <n v="3"/>
    <x v="2"/>
    <n v="70231"/>
    <n v="122904"/>
    <n v="97031"/>
    <n v="169805"/>
    <n v="123089"/>
    <n v="215405"/>
    <n v="160793"/>
    <n v="281387"/>
    <n v="200447"/>
    <n v="350782"/>
    <n v="225666"/>
    <n v="394915"/>
    <n v="250535"/>
    <n v="438435"/>
  </r>
  <r>
    <n v="9"/>
    <s v="Region IX - West"/>
    <x v="46"/>
    <s v="CA "/>
    <x v="312"/>
    <n v="4"/>
    <x v="3"/>
    <n v="80733"/>
    <n v="129173"/>
    <n v="113026"/>
    <n v="180842"/>
    <n v="145319"/>
    <n v="232511"/>
    <n v="193759"/>
    <n v="310015"/>
    <n v="242199"/>
    <n v="387519"/>
    <n v="274492"/>
    <n v="439188"/>
    <n v="306786"/>
    <n v="490857"/>
  </r>
  <r>
    <n v="9"/>
    <s v="Region IX - West"/>
    <x v="46"/>
    <s v="CA "/>
    <x v="313"/>
    <n v="1"/>
    <x v="0"/>
    <n v="92789"/>
    <n v="162381"/>
    <n v="122180"/>
    <n v="213815"/>
    <n v="146279"/>
    <n v="255989"/>
    <n v="175941"/>
    <n v="307896"/>
    <n v="207418"/>
    <n v="362982"/>
    <n v="226743"/>
    <n v="396801"/>
    <n v="243992"/>
    <n v="426986"/>
  </r>
  <r>
    <n v="9"/>
    <s v="Region IX - West"/>
    <x v="46"/>
    <s v="CA "/>
    <x v="313"/>
    <n v="2"/>
    <x v="1"/>
    <n v="88255"/>
    <n v="154446"/>
    <n v="116505"/>
    <n v="203884"/>
    <n v="139852"/>
    <n v="244742"/>
    <n v="169107"/>
    <n v="295938"/>
    <n v="201212"/>
    <n v="352121"/>
    <n v="221875"/>
    <n v="388281"/>
    <n v="241251"/>
    <n v="422189"/>
  </r>
  <r>
    <n v="9"/>
    <s v="Region IX - West"/>
    <x v="46"/>
    <s v="CA "/>
    <x v="313"/>
    <n v="3"/>
    <x v="2"/>
    <n v="72225"/>
    <n v="126394"/>
    <n v="99766"/>
    <n v="174590"/>
    <n v="126531"/>
    <n v="221429"/>
    <n v="165235"/>
    <n v="289161"/>
    <n v="205975"/>
    <n v="360456"/>
    <n v="231865"/>
    <n v="405763"/>
    <n v="257388"/>
    <n v="450429"/>
  </r>
  <r>
    <n v="9"/>
    <s v="Region IX - West"/>
    <x v="46"/>
    <s v="CA "/>
    <x v="313"/>
    <n v="4"/>
    <x v="3"/>
    <n v="83266"/>
    <n v="133226"/>
    <n v="116573"/>
    <n v="186516"/>
    <n v="149879"/>
    <n v="239807"/>
    <n v="199839"/>
    <n v="319742"/>
    <n v="249799"/>
    <n v="399678"/>
    <n v="283105"/>
    <n v="452968"/>
    <n v="316412"/>
    <n v="506259"/>
  </r>
  <r>
    <n v="9"/>
    <s v="Region IX - West"/>
    <x v="46"/>
    <s v="CA "/>
    <x v="314"/>
    <n v="1"/>
    <x v="0"/>
    <n v="90769"/>
    <n v="158845"/>
    <n v="119508"/>
    <n v="209138"/>
    <n v="143060"/>
    <n v="250354"/>
    <n v="172034"/>
    <n v="301060"/>
    <n v="202806"/>
    <n v="354911"/>
    <n v="221700"/>
    <n v="387975"/>
    <n v="238562"/>
    <n v="417484"/>
  </r>
  <r>
    <n v="9"/>
    <s v="Region IX - West"/>
    <x v="46"/>
    <s v="CA "/>
    <x v="314"/>
    <n v="2"/>
    <x v="1"/>
    <n v="86350"/>
    <n v="151112"/>
    <n v="113977"/>
    <n v="199459"/>
    <n v="136796"/>
    <n v="239394"/>
    <n v="165375"/>
    <n v="289406"/>
    <n v="196758"/>
    <n v="344326"/>
    <n v="216955"/>
    <n v="379672"/>
    <n v="235891"/>
    <n v="412810"/>
  </r>
  <r>
    <n v="9"/>
    <s v="Region IX - West"/>
    <x v="46"/>
    <s v="CA "/>
    <x v="314"/>
    <n v="3"/>
    <x v="2"/>
    <n v="70692"/>
    <n v="123711"/>
    <n v="97654"/>
    <n v="170894"/>
    <n v="123859"/>
    <n v="216754"/>
    <n v="161762"/>
    <n v="283083"/>
    <n v="201648"/>
    <n v="352884"/>
    <n v="227001"/>
    <n v="397251"/>
    <n v="251997"/>
    <n v="440994"/>
  </r>
  <r>
    <n v="9"/>
    <s v="Region IX - West"/>
    <x v="46"/>
    <s v="CA "/>
    <x v="314"/>
    <n v="4"/>
    <x v="3"/>
    <n v="81432"/>
    <n v="130291"/>
    <n v="114005"/>
    <n v="182408"/>
    <n v="146578"/>
    <n v="234525"/>
    <n v="195437"/>
    <n v="312700"/>
    <n v="244297"/>
    <n v="390874"/>
    <n v="276869"/>
    <n v="442991"/>
    <n v="309442"/>
    <n v="495108"/>
  </r>
  <r>
    <n v="9"/>
    <s v="Region IX - West"/>
    <x v="46"/>
    <s v="CA "/>
    <x v="315"/>
    <n v="1"/>
    <x v="0"/>
    <n v="91849"/>
    <n v="160736"/>
    <n v="120977"/>
    <n v="211709"/>
    <n v="144893"/>
    <n v="253562"/>
    <n v="174367"/>
    <n v="305142"/>
    <n v="205582"/>
    <n v="359769"/>
    <n v="224741"/>
    <n v="393296"/>
    <n v="241843"/>
    <n v="423226"/>
  </r>
  <r>
    <n v="9"/>
    <s v="Region IX - West"/>
    <x v="46"/>
    <s v="CA "/>
    <x v="315"/>
    <n v="2"/>
    <x v="1"/>
    <n v="87315"/>
    <n v="152801"/>
    <n v="115301"/>
    <n v="201778"/>
    <n v="138466"/>
    <n v="242315"/>
    <n v="167533"/>
    <n v="293183"/>
    <n v="199376"/>
    <n v="348908"/>
    <n v="219872"/>
    <n v="384776"/>
    <n v="239102"/>
    <n v="418429"/>
  </r>
  <r>
    <n v="9"/>
    <s v="Region IX - West"/>
    <x v="46"/>
    <s v="CA "/>
    <x v="315"/>
    <n v="3"/>
    <x v="2"/>
    <n v="71383"/>
    <n v="124921"/>
    <n v="98587"/>
    <n v="172528"/>
    <n v="125015"/>
    <n v="218777"/>
    <n v="163215"/>
    <n v="285625"/>
    <n v="203450"/>
    <n v="356037"/>
    <n v="229003"/>
    <n v="400755"/>
    <n v="254190"/>
    <n v="444832"/>
  </r>
  <r>
    <n v="9"/>
    <s v="Region IX - West"/>
    <x v="46"/>
    <s v="CA "/>
    <x v="315"/>
    <n v="4"/>
    <x v="3"/>
    <n v="82481"/>
    <n v="131969"/>
    <n v="115473"/>
    <n v="184757"/>
    <n v="148466"/>
    <n v="237545"/>
    <n v="197954"/>
    <n v="316727"/>
    <n v="247443"/>
    <n v="395908"/>
    <n v="280435"/>
    <n v="448696"/>
    <n v="313427"/>
    <n v="501484"/>
  </r>
  <r>
    <n v="9"/>
    <s v="Region IX - West"/>
    <x v="46"/>
    <s v="CA "/>
    <x v="316"/>
    <n v="1"/>
    <x v="0"/>
    <n v="89578"/>
    <n v="156762"/>
    <n v="117926"/>
    <n v="206371"/>
    <n v="141144"/>
    <n v="247003"/>
    <n v="169693"/>
    <n v="296962"/>
    <n v="200037"/>
    <n v="350065"/>
    <n v="218671"/>
    <n v="382675"/>
    <n v="235301"/>
    <n v="411777"/>
  </r>
  <r>
    <n v="9"/>
    <s v="Region IX - West"/>
    <x v="46"/>
    <s v="CA "/>
    <x v="316"/>
    <n v="2"/>
    <x v="1"/>
    <n v="85236"/>
    <n v="149164"/>
    <n v="112492"/>
    <n v="196861"/>
    <n v="134990"/>
    <n v="236232"/>
    <n v="163149"/>
    <n v="285510"/>
    <n v="194094"/>
    <n v="339665"/>
    <n v="214009"/>
    <n v="374516"/>
    <n v="232676"/>
    <n v="407184"/>
  </r>
  <r>
    <n v="9"/>
    <s v="Region IX - West"/>
    <x v="46"/>
    <s v="CA "/>
    <x v="316"/>
    <n v="3"/>
    <x v="2"/>
    <n v="69810"/>
    <n v="122168"/>
    <n v="96442"/>
    <n v="168774"/>
    <n v="122331"/>
    <n v="214080"/>
    <n v="159783"/>
    <n v="279620"/>
    <n v="199184"/>
    <n v="348572"/>
    <n v="224235"/>
    <n v="392411"/>
    <n v="248935"/>
    <n v="435637"/>
  </r>
  <r>
    <n v="9"/>
    <s v="Region IX - West"/>
    <x v="46"/>
    <s v="CA "/>
    <x v="316"/>
    <n v="4"/>
    <x v="3"/>
    <n v="80340"/>
    <n v="128545"/>
    <n v="112477"/>
    <n v="179962"/>
    <n v="144613"/>
    <n v="231380"/>
    <n v="192817"/>
    <n v="308507"/>
    <n v="241021"/>
    <n v="385634"/>
    <n v="273157"/>
    <n v="437052"/>
    <n v="305293"/>
    <n v="488469"/>
  </r>
  <r>
    <n v="9"/>
    <s v="Region IX - West"/>
    <x v="46"/>
    <s v="CA "/>
    <x v="317"/>
    <n v="1"/>
    <x v="0"/>
    <n v="90769"/>
    <n v="158845"/>
    <n v="119508"/>
    <n v="209138"/>
    <n v="143060"/>
    <n v="250354"/>
    <n v="172034"/>
    <n v="301060"/>
    <n v="202806"/>
    <n v="354911"/>
    <n v="221700"/>
    <n v="387975"/>
    <n v="238562"/>
    <n v="417484"/>
  </r>
  <r>
    <n v="9"/>
    <s v="Region IX - West"/>
    <x v="46"/>
    <s v="CA "/>
    <x v="317"/>
    <n v="2"/>
    <x v="1"/>
    <n v="86350"/>
    <n v="151112"/>
    <n v="113977"/>
    <n v="199459"/>
    <n v="136796"/>
    <n v="239394"/>
    <n v="165375"/>
    <n v="289406"/>
    <n v="196758"/>
    <n v="344326"/>
    <n v="216955"/>
    <n v="379672"/>
    <n v="235891"/>
    <n v="412810"/>
  </r>
  <r>
    <n v="9"/>
    <s v="Region IX - West"/>
    <x v="46"/>
    <s v="CA "/>
    <x v="317"/>
    <n v="3"/>
    <x v="2"/>
    <n v="70692"/>
    <n v="123711"/>
    <n v="97654"/>
    <n v="170894"/>
    <n v="123859"/>
    <n v="216754"/>
    <n v="161762"/>
    <n v="283083"/>
    <n v="201648"/>
    <n v="352884"/>
    <n v="227001"/>
    <n v="397251"/>
    <n v="251997"/>
    <n v="440994"/>
  </r>
  <r>
    <n v="9"/>
    <s v="Region IX - West"/>
    <x v="46"/>
    <s v="CA "/>
    <x v="317"/>
    <n v="4"/>
    <x v="3"/>
    <n v="81432"/>
    <n v="130291"/>
    <n v="114005"/>
    <n v="182408"/>
    <n v="146578"/>
    <n v="234525"/>
    <n v="195437"/>
    <n v="312700"/>
    <n v="244297"/>
    <n v="390874"/>
    <n v="276869"/>
    <n v="442991"/>
    <n v="309442"/>
    <n v="495108"/>
  </r>
  <r>
    <n v="9"/>
    <s v="Region IX - West"/>
    <x v="46"/>
    <s v="CA "/>
    <x v="318"/>
    <n v="1"/>
    <x v="0"/>
    <n v="98240"/>
    <n v="171920"/>
    <n v="129331"/>
    <n v="226330"/>
    <n v="154798"/>
    <n v="270897"/>
    <n v="186114"/>
    <n v="325699"/>
    <n v="219396"/>
    <n v="383944"/>
    <n v="239834"/>
    <n v="419709"/>
    <n v="258073"/>
    <n v="451628"/>
  </r>
  <r>
    <n v="9"/>
    <s v="Region IX - West"/>
    <x v="46"/>
    <s v="CA "/>
    <x v="318"/>
    <n v="2"/>
    <x v="1"/>
    <n v="93476"/>
    <n v="163582"/>
    <n v="123368"/>
    <n v="215894"/>
    <n v="148045"/>
    <n v="259078"/>
    <n v="178933"/>
    <n v="313133"/>
    <n v="212875"/>
    <n v="372531"/>
    <n v="234718"/>
    <n v="410756"/>
    <n v="255193"/>
    <n v="446588"/>
  </r>
  <r>
    <n v="9"/>
    <s v="Region IX - West"/>
    <x v="46"/>
    <s v="CA "/>
    <x v="318"/>
    <n v="3"/>
    <x v="2"/>
    <n v="76554"/>
    <n v="133969"/>
    <n v="105757"/>
    <n v="185075"/>
    <n v="134146"/>
    <n v="234755"/>
    <n v="175212"/>
    <n v="306620"/>
    <n v="218417"/>
    <n v="382230"/>
    <n v="245886"/>
    <n v="430300"/>
    <n v="272970"/>
    <n v="477697"/>
  </r>
  <r>
    <n v="9"/>
    <s v="Region IX - West"/>
    <x v="46"/>
    <s v="CA "/>
    <x v="318"/>
    <n v="4"/>
    <x v="3"/>
    <n v="88112"/>
    <n v="140980"/>
    <n v="123357"/>
    <n v="197372"/>
    <n v="158602"/>
    <n v="253764"/>
    <n v="211470"/>
    <n v="338352"/>
    <n v="264337"/>
    <n v="422940"/>
    <n v="299582"/>
    <n v="479332"/>
    <n v="334827"/>
    <n v="535724"/>
  </r>
  <r>
    <n v="9"/>
    <s v="Region IX - West"/>
    <x v="46"/>
    <s v="CA "/>
    <x v="319"/>
    <n v="1"/>
    <x v="0"/>
    <n v="96580"/>
    <n v="169015"/>
    <n v="127148"/>
    <n v="222509"/>
    <n v="152190"/>
    <n v="266332"/>
    <n v="182985"/>
    <n v="320224"/>
    <n v="215710"/>
    <n v="377492"/>
    <n v="235804"/>
    <n v="412657"/>
    <n v="253738"/>
    <n v="444041"/>
  </r>
  <r>
    <n v="9"/>
    <s v="Region IX - West"/>
    <x v="46"/>
    <s v="CA "/>
    <x v="319"/>
    <n v="2"/>
    <x v="1"/>
    <n v="91892"/>
    <n v="160811"/>
    <n v="121281"/>
    <n v="212241"/>
    <n v="145545"/>
    <n v="254704"/>
    <n v="175920"/>
    <n v="307860"/>
    <n v="209293"/>
    <n v="366263"/>
    <n v="230771"/>
    <n v="403849"/>
    <n v="250904"/>
    <n v="439082"/>
  </r>
  <r>
    <n v="9"/>
    <s v="Region IX - West"/>
    <x v="46"/>
    <s v="CA "/>
    <x v="319"/>
    <n v="3"/>
    <x v="2"/>
    <n v="75251"/>
    <n v="131689"/>
    <n v="103956"/>
    <n v="181924"/>
    <n v="131860"/>
    <n v="230755"/>
    <n v="172223"/>
    <n v="301390"/>
    <n v="214691"/>
    <n v="375709"/>
    <n v="241689"/>
    <n v="422956"/>
    <n v="268309"/>
    <n v="469541"/>
  </r>
  <r>
    <n v="9"/>
    <s v="Region IX - West"/>
    <x v="46"/>
    <s v="CA "/>
    <x v="319"/>
    <n v="4"/>
    <x v="3"/>
    <n v="86628"/>
    <n v="138605"/>
    <n v="121279"/>
    <n v="194047"/>
    <n v="155930"/>
    <n v="249488"/>
    <n v="207907"/>
    <n v="332651"/>
    <n v="259884"/>
    <n v="415814"/>
    <n v="294535"/>
    <n v="471256"/>
    <n v="329186"/>
    <n v="526698"/>
  </r>
  <r>
    <n v="9"/>
    <s v="Region IX - West"/>
    <x v="46"/>
    <s v="CA "/>
    <x v="320"/>
    <n v="1"/>
    <x v="0"/>
    <n v="91849"/>
    <n v="160736"/>
    <n v="120977"/>
    <n v="211709"/>
    <n v="144893"/>
    <n v="253562"/>
    <n v="174367"/>
    <n v="305142"/>
    <n v="205582"/>
    <n v="359769"/>
    <n v="224741"/>
    <n v="393296"/>
    <n v="241843"/>
    <n v="423226"/>
  </r>
  <r>
    <n v="9"/>
    <s v="Region IX - West"/>
    <x v="46"/>
    <s v="CA "/>
    <x v="320"/>
    <n v="2"/>
    <x v="1"/>
    <n v="87315"/>
    <n v="152801"/>
    <n v="115301"/>
    <n v="201778"/>
    <n v="138466"/>
    <n v="242315"/>
    <n v="167533"/>
    <n v="293183"/>
    <n v="199376"/>
    <n v="348908"/>
    <n v="219872"/>
    <n v="384776"/>
    <n v="239102"/>
    <n v="418429"/>
  </r>
  <r>
    <n v="9"/>
    <s v="Region IX - West"/>
    <x v="46"/>
    <s v="CA "/>
    <x v="320"/>
    <n v="3"/>
    <x v="2"/>
    <n v="71383"/>
    <n v="124921"/>
    <n v="98587"/>
    <n v="172528"/>
    <n v="125015"/>
    <n v="218777"/>
    <n v="163215"/>
    <n v="285625"/>
    <n v="203450"/>
    <n v="356037"/>
    <n v="229003"/>
    <n v="400755"/>
    <n v="254190"/>
    <n v="444832"/>
  </r>
  <r>
    <n v="9"/>
    <s v="Region IX - West"/>
    <x v="46"/>
    <s v="CA "/>
    <x v="320"/>
    <n v="4"/>
    <x v="3"/>
    <n v="82481"/>
    <n v="131969"/>
    <n v="115473"/>
    <n v="184757"/>
    <n v="148466"/>
    <n v="237545"/>
    <n v="197954"/>
    <n v="316727"/>
    <n v="247443"/>
    <n v="395908"/>
    <n v="280435"/>
    <n v="448696"/>
    <n v="313427"/>
    <n v="501484"/>
  </r>
  <r>
    <n v="9"/>
    <s v="Region IX - West"/>
    <x v="46"/>
    <s v="CA "/>
    <x v="73"/>
    <n v="1"/>
    <x v="0"/>
    <n v="92569"/>
    <n v="161996"/>
    <n v="121956"/>
    <n v="213423"/>
    <n v="146114"/>
    <n v="255700"/>
    <n v="175922"/>
    <n v="307863"/>
    <n v="207433"/>
    <n v="363007"/>
    <n v="226768"/>
    <n v="396844"/>
    <n v="244030"/>
    <n v="427053"/>
  </r>
  <r>
    <n v="9"/>
    <s v="Region IX - West"/>
    <x v="46"/>
    <s v="CA "/>
    <x v="73"/>
    <n v="2"/>
    <x v="1"/>
    <n v="87958"/>
    <n v="153927"/>
    <n v="116185"/>
    <n v="203323"/>
    <n v="139579"/>
    <n v="244263"/>
    <n v="168972"/>
    <n v="295702"/>
    <n v="201121"/>
    <n v="351963"/>
    <n v="221817"/>
    <n v="388180"/>
    <n v="241243"/>
    <n v="422176"/>
  </r>
  <r>
    <n v="9"/>
    <s v="Region IX - West"/>
    <x v="46"/>
    <s v="CA "/>
    <x v="73"/>
    <n v="3"/>
    <x v="2"/>
    <n v="71844"/>
    <n v="125727"/>
    <n v="99210"/>
    <n v="173617"/>
    <n v="125786"/>
    <n v="220126"/>
    <n v="164183"/>
    <n v="287321"/>
    <n v="204651"/>
    <n v="358140"/>
    <n v="230337"/>
    <n v="403091"/>
    <n v="255652"/>
    <n v="447390"/>
  </r>
  <r>
    <n v="9"/>
    <s v="Region IX - West"/>
    <x v="46"/>
    <s v="CA "/>
    <x v="73"/>
    <n v="4"/>
    <x v="3"/>
    <n v="83180"/>
    <n v="133088"/>
    <n v="116452"/>
    <n v="186323"/>
    <n v="149724"/>
    <n v="239558"/>
    <n v="199632"/>
    <n v="319411"/>
    <n v="249540"/>
    <n v="399264"/>
    <n v="282812"/>
    <n v="452499"/>
    <n v="316084"/>
    <n v="505734"/>
  </r>
  <r>
    <n v="9"/>
    <s v="Region IX - West"/>
    <x v="46"/>
    <s v="CA "/>
    <x v="321"/>
    <n v="1"/>
    <x v="0"/>
    <n v="94449"/>
    <n v="165287"/>
    <n v="124363"/>
    <n v="217636"/>
    <n v="148888"/>
    <n v="260554"/>
    <n v="179069"/>
    <n v="313371"/>
    <n v="211105"/>
    <n v="369434"/>
    <n v="230773"/>
    <n v="403853"/>
    <n v="248328"/>
    <n v="434573"/>
  </r>
  <r>
    <n v="9"/>
    <s v="Region IX - West"/>
    <x v="46"/>
    <s v="CA "/>
    <x v="321"/>
    <n v="2"/>
    <x v="1"/>
    <n v="89838"/>
    <n v="157217"/>
    <n v="118592"/>
    <n v="207536"/>
    <n v="142352"/>
    <n v="249116"/>
    <n v="172120"/>
    <n v="301210"/>
    <n v="204794"/>
    <n v="358389"/>
    <n v="225822"/>
    <n v="395189"/>
    <n v="245540"/>
    <n v="429696"/>
  </r>
  <r>
    <n v="9"/>
    <s v="Region IX - West"/>
    <x v="46"/>
    <s v="CA "/>
    <x v="321"/>
    <n v="3"/>
    <x v="2"/>
    <n v="73528"/>
    <n v="128673"/>
    <n v="101566"/>
    <n v="177741"/>
    <n v="128816"/>
    <n v="225429"/>
    <n v="168224"/>
    <n v="294391"/>
    <n v="209702"/>
    <n v="366978"/>
    <n v="236061"/>
    <n v="413107"/>
    <n v="262049"/>
    <n v="458586"/>
  </r>
  <r>
    <n v="9"/>
    <s v="Region IX - West"/>
    <x v="46"/>
    <s v="CA "/>
    <x v="321"/>
    <n v="4"/>
    <x v="3"/>
    <n v="84751"/>
    <n v="135601"/>
    <n v="118651"/>
    <n v="189842"/>
    <n v="152551"/>
    <n v="244082"/>
    <n v="203402"/>
    <n v="325443"/>
    <n v="254252"/>
    <n v="406804"/>
    <n v="288153"/>
    <n v="461044"/>
    <n v="322053"/>
    <n v="515285"/>
  </r>
  <r>
    <n v="9"/>
    <s v="Region IX - West"/>
    <x v="46"/>
    <s v="CA "/>
    <x v="322"/>
    <n v="1"/>
    <x v="0"/>
    <n v="96580"/>
    <n v="169015"/>
    <n v="127148"/>
    <n v="222509"/>
    <n v="152190"/>
    <n v="266332"/>
    <n v="182985"/>
    <n v="320224"/>
    <n v="215710"/>
    <n v="377492"/>
    <n v="235804"/>
    <n v="412657"/>
    <n v="253738"/>
    <n v="444041"/>
  </r>
  <r>
    <n v="9"/>
    <s v="Region IX - West"/>
    <x v="46"/>
    <s v="CA "/>
    <x v="322"/>
    <n v="2"/>
    <x v="1"/>
    <n v="91892"/>
    <n v="160811"/>
    <n v="121281"/>
    <n v="212241"/>
    <n v="145545"/>
    <n v="254704"/>
    <n v="175920"/>
    <n v="307860"/>
    <n v="209293"/>
    <n v="366263"/>
    <n v="230771"/>
    <n v="403849"/>
    <n v="250904"/>
    <n v="439082"/>
  </r>
  <r>
    <n v="9"/>
    <s v="Region IX - West"/>
    <x v="46"/>
    <s v="CA "/>
    <x v="322"/>
    <n v="3"/>
    <x v="2"/>
    <n v="75251"/>
    <n v="131689"/>
    <n v="103956"/>
    <n v="181924"/>
    <n v="131860"/>
    <n v="230755"/>
    <n v="172223"/>
    <n v="301390"/>
    <n v="214691"/>
    <n v="375709"/>
    <n v="241689"/>
    <n v="422956"/>
    <n v="268309"/>
    <n v="469541"/>
  </r>
  <r>
    <n v="9"/>
    <s v="Region IX - West"/>
    <x v="46"/>
    <s v="CA "/>
    <x v="322"/>
    <n v="4"/>
    <x v="3"/>
    <n v="86628"/>
    <n v="138605"/>
    <n v="121279"/>
    <n v="194047"/>
    <n v="155930"/>
    <n v="249488"/>
    <n v="207907"/>
    <n v="332651"/>
    <n v="259884"/>
    <n v="415814"/>
    <n v="294535"/>
    <n v="471256"/>
    <n v="329186"/>
    <n v="526698"/>
  </r>
  <r>
    <n v="9"/>
    <s v="Region IX - West"/>
    <x v="46"/>
    <s v="CA "/>
    <x v="323"/>
    <n v="1"/>
    <x v="0"/>
    <n v="91849"/>
    <n v="160736"/>
    <n v="120977"/>
    <n v="211709"/>
    <n v="144893"/>
    <n v="253562"/>
    <n v="174367"/>
    <n v="305142"/>
    <n v="205582"/>
    <n v="359769"/>
    <n v="224741"/>
    <n v="393296"/>
    <n v="241843"/>
    <n v="423226"/>
  </r>
  <r>
    <n v="9"/>
    <s v="Region IX - West"/>
    <x v="46"/>
    <s v="CA "/>
    <x v="323"/>
    <n v="2"/>
    <x v="1"/>
    <n v="87315"/>
    <n v="152801"/>
    <n v="115301"/>
    <n v="201778"/>
    <n v="138466"/>
    <n v="242315"/>
    <n v="167533"/>
    <n v="293183"/>
    <n v="199376"/>
    <n v="348908"/>
    <n v="219872"/>
    <n v="384776"/>
    <n v="239102"/>
    <n v="418429"/>
  </r>
  <r>
    <n v="9"/>
    <s v="Region IX - West"/>
    <x v="46"/>
    <s v="CA "/>
    <x v="323"/>
    <n v="3"/>
    <x v="2"/>
    <n v="71383"/>
    <n v="124921"/>
    <n v="98587"/>
    <n v="172528"/>
    <n v="125015"/>
    <n v="218777"/>
    <n v="163215"/>
    <n v="285625"/>
    <n v="203450"/>
    <n v="356037"/>
    <n v="229003"/>
    <n v="400755"/>
    <n v="254190"/>
    <n v="444832"/>
  </r>
  <r>
    <n v="9"/>
    <s v="Region IX - West"/>
    <x v="46"/>
    <s v="CA "/>
    <x v="323"/>
    <n v="4"/>
    <x v="3"/>
    <n v="82481"/>
    <n v="131969"/>
    <n v="115473"/>
    <n v="184757"/>
    <n v="148466"/>
    <n v="237545"/>
    <n v="197954"/>
    <n v="316727"/>
    <n v="247443"/>
    <n v="395908"/>
    <n v="280435"/>
    <n v="448696"/>
    <n v="313427"/>
    <n v="501484"/>
  </r>
  <r>
    <n v="9"/>
    <s v="Region IX - West"/>
    <x v="46"/>
    <s v="CA "/>
    <x v="324"/>
    <n v="1"/>
    <x v="0"/>
    <n v="89328"/>
    <n v="156325"/>
    <n v="117549"/>
    <n v="205711"/>
    <n v="140616"/>
    <n v="246078"/>
    <n v="168925"/>
    <n v="295618"/>
    <n v="199105"/>
    <n v="348433"/>
    <n v="217645"/>
    <n v="380880"/>
    <n v="234188"/>
    <n v="409829"/>
  </r>
  <r>
    <n v="9"/>
    <s v="Region IX - West"/>
    <x v="46"/>
    <s v="CA "/>
    <x v="324"/>
    <n v="2"/>
    <x v="1"/>
    <n v="85063"/>
    <n v="148861"/>
    <n v="112210"/>
    <n v="196368"/>
    <n v="134570"/>
    <n v="235498"/>
    <n v="162497"/>
    <n v="284369"/>
    <n v="193267"/>
    <n v="338217"/>
    <n v="213066"/>
    <n v="372865"/>
    <n v="231610"/>
    <n v="405317"/>
  </r>
  <r>
    <n v="9"/>
    <s v="Region IX - West"/>
    <x v="46"/>
    <s v="CA "/>
    <x v="324"/>
    <n v="3"/>
    <x v="2"/>
    <n v="69770"/>
    <n v="122098"/>
    <n v="96409"/>
    <n v="168716"/>
    <n v="122318"/>
    <n v="214057"/>
    <n v="159824"/>
    <n v="279692"/>
    <n v="199245"/>
    <n v="348680"/>
    <n v="224331"/>
    <n v="392579"/>
    <n v="249072"/>
    <n v="435877"/>
  </r>
  <r>
    <n v="9"/>
    <s v="Region IX - West"/>
    <x v="46"/>
    <s v="CA "/>
    <x v="324"/>
    <n v="4"/>
    <x v="3"/>
    <n v="80034"/>
    <n v="128054"/>
    <n v="112047"/>
    <n v="179276"/>
    <n v="144061"/>
    <n v="230498"/>
    <n v="192081"/>
    <n v="307330"/>
    <n v="240102"/>
    <n v="384163"/>
    <n v="272115"/>
    <n v="435384"/>
    <n v="304129"/>
    <n v="486606"/>
  </r>
  <r>
    <n v="9"/>
    <s v="Region IX - West"/>
    <x v="46"/>
    <s v="CA "/>
    <x v="325"/>
    <n v="1"/>
    <x v="0"/>
    <n v="105242"/>
    <n v="184173"/>
    <n v="138553"/>
    <n v="242468"/>
    <n v="165843"/>
    <n v="290226"/>
    <n v="199406"/>
    <n v="348961"/>
    <n v="235069"/>
    <n v="411370"/>
    <n v="256967"/>
    <n v="449692"/>
    <n v="276510"/>
    <n v="483892"/>
  </r>
  <r>
    <n v="9"/>
    <s v="Region IX - West"/>
    <x v="46"/>
    <s v="CA "/>
    <x v="325"/>
    <n v="2"/>
    <x v="1"/>
    <n v="100131"/>
    <n v="175230"/>
    <n v="132157"/>
    <n v="231274"/>
    <n v="158600"/>
    <n v="277550"/>
    <n v="191704"/>
    <n v="335482"/>
    <n v="228074"/>
    <n v="399129"/>
    <n v="251479"/>
    <n v="440089"/>
    <n v="273421"/>
    <n v="478486"/>
  </r>
  <r>
    <n v="9"/>
    <s v="Region IX - West"/>
    <x v="46"/>
    <s v="CA "/>
    <x v="325"/>
    <n v="3"/>
    <x v="2"/>
    <n v="81995"/>
    <n v="143491"/>
    <n v="113272"/>
    <n v="198225"/>
    <n v="143674"/>
    <n v="251430"/>
    <n v="187652"/>
    <n v="328390"/>
    <n v="233924"/>
    <n v="409367"/>
    <n v="263340"/>
    <n v="460845"/>
    <n v="292343"/>
    <n v="511601"/>
  </r>
  <r>
    <n v="9"/>
    <s v="Region IX - West"/>
    <x v="46"/>
    <s v="CA "/>
    <x v="325"/>
    <n v="4"/>
    <x v="3"/>
    <n v="94400"/>
    <n v="151040"/>
    <n v="132160"/>
    <n v="211456"/>
    <n v="169920"/>
    <n v="271872"/>
    <n v="226560"/>
    <n v="362496"/>
    <n v="283200"/>
    <n v="453120"/>
    <n v="320960"/>
    <n v="513536"/>
    <n v="358720"/>
    <n v="573952"/>
  </r>
  <r>
    <n v="9"/>
    <s v="Region IX - West"/>
    <x v="46"/>
    <s v="CA "/>
    <x v="326"/>
    <n v="1"/>
    <x v="0"/>
    <n v="93369"/>
    <n v="163396"/>
    <n v="122894"/>
    <n v="215065"/>
    <n v="147055"/>
    <n v="257346"/>
    <n v="176737"/>
    <n v="309290"/>
    <n v="208329"/>
    <n v="364576"/>
    <n v="227732"/>
    <n v="398531"/>
    <n v="245047"/>
    <n v="428832"/>
  </r>
  <r>
    <n v="9"/>
    <s v="Region IX - West"/>
    <x v="46"/>
    <s v="CA "/>
    <x v="326"/>
    <n v="2"/>
    <x v="1"/>
    <n v="88873"/>
    <n v="155529"/>
    <n v="117267"/>
    <n v="205218"/>
    <n v="140683"/>
    <n v="246195"/>
    <n v="169961"/>
    <n v="297433"/>
    <n v="202175"/>
    <n v="353807"/>
    <n v="222905"/>
    <n v="390084"/>
    <n v="242329"/>
    <n v="424076"/>
  </r>
  <r>
    <n v="9"/>
    <s v="Region IX - West"/>
    <x v="46"/>
    <s v="CA "/>
    <x v="326"/>
    <n v="3"/>
    <x v="2"/>
    <n v="72836"/>
    <n v="127463"/>
    <n v="100633"/>
    <n v="176108"/>
    <n v="127660"/>
    <n v="223406"/>
    <n v="166771"/>
    <n v="291849"/>
    <n v="207900"/>
    <n v="363825"/>
    <n v="234059"/>
    <n v="409604"/>
    <n v="259856"/>
    <n v="454748"/>
  </r>
  <r>
    <n v="9"/>
    <s v="Region IX - West"/>
    <x v="46"/>
    <s v="CA "/>
    <x v="326"/>
    <n v="4"/>
    <x v="3"/>
    <n v="83702"/>
    <n v="133923"/>
    <n v="117183"/>
    <n v="187493"/>
    <n v="150664"/>
    <n v="241062"/>
    <n v="200885"/>
    <n v="321416"/>
    <n v="251106"/>
    <n v="401770"/>
    <n v="284587"/>
    <n v="455339"/>
    <n v="318068"/>
    <n v="508909"/>
  </r>
  <r>
    <n v="9"/>
    <s v="Region IX - West"/>
    <x v="46"/>
    <s v="CA "/>
    <x v="327"/>
    <n v="1"/>
    <x v="0"/>
    <n v="93369"/>
    <n v="163396"/>
    <n v="122894"/>
    <n v="215065"/>
    <n v="147055"/>
    <n v="257346"/>
    <n v="176737"/>
    <n v="309290"/>
    <n v="208329"/>
    <n v="364576"/>
    <n v="227732"/>
    <n v="398531"/>
    <n v="245047"/>
    <n v="428832"/>
  </r>
  <r>
    <n v="9"/>
    <s v="Region IX - West"/>
    <x v="46"/>
    <s v="CA "/>
    <x v="327"/>
    <n v="2"/>
    <x v="1"/>
    <n v="88873"/>
    <n v="155529"/>
    <n v="117267"/>
    <n v="205218"/>
    <n v="140683"/>
    <n v="246195"/>
    <n v="169961"/>
    <n v="297433"/>
    <n v="202175"/>
    <n v="353807"/>
    <n v="222905"/>
    <n v="390084"/>
    <n v="242329"/>
    <n v="424076"/>
  </r>
  <r>
    <n v="9"/>
    <s v="Region IX - West"/>
    <x v="46"/>
    <s v="CA "/>
    <x v="327"/>
    <n v="3"/>
    <x v="2"/>
    <n v="72836"/>
    <n v="127463"/>
    <n v="100633"/>
    <n v="176108"/>
    <n v="127660"/>
    <n v="223406"/>
    <n v="166771"/>
    <n v="291849"/>
    <n v="207900"/>
    <n v="363825"/>
    <n v="234059"/>
    <n v="409604"/>
    <n v="259856"/>
    <n v="454748"/>
  </r>
  <r>
    <n v="9"/>
    <s v="Region IX - West"/>
    <x v="46"/>
    <s v="CA "/>
    <x v="327"/>
    <n v="4"/>
    <x v="3"/>
    <n v="83702"/>
    <n v="133923"/>
    <n v="117183"/>
    <n v="187493"/>
    <n v="150664"/>
    <n v="241062"/>
    <n v="200885"/>
    <n v="321416"/>
    <n v="251106"/>
    <n v="401770"/>
    <n v="284587"/>
    <n v="455339"/>
    <n v="318068"/>
    <n v="508909"/>
  </r>
  <r>
    <n v="9"/>
    <s v="Region IX - West"/>
    <x v="46"/>
    <s v="CA "/>
    <x v="328"/>
    <n v="1"/>
    <x v="0"/>
    <n v="93009"/>
    <n v="162766"/>
    <n v="122405"/>
    <n v="214208"/>
    <n v="146444"/>
    <n v="256277"/>
    <n v="175960"/>
    <n v="307929"/>
    <n v="207404"/>
    <n v="362956"/>
    <n v="226719"/>
    <n v="396758"/>
    <n v="243953"/>
    <n v="426918"/>
  </r>
  <r>
    <n v="9"/>
    <s v="Region IX - West"/>
    <x v="46"/>
    <s v="CA "/>
    <x v="328"/>
    <n v="2"/>
    <x v="1"/>
    <n v="88552"/>
    <n v="154966"/>
    <n v="116826"/>
    <n v="204445"/>
    <n v="140126"/>
    <n v="245221"/>
    <n v="169242"/>
    <n v="296173"/>
    <n v="201303"/>
    <n v="352280"/>
    <n v="221933"/>
    <n v="388382"/>
    <n v="241259"/>
    <n v="422203"/>
  </r>
  <r>
    <n v="9"/>
    <s v="Region IX - West"/>
    <x v="46"/>
    <s v="CA "/>
    <x v="328"/>
    <n v="3"/>
    <x v="2"/>
    <n v="72606"/>
    <n v="127060"/>
    <n v="100322"/>
    <n v="175563"/>
    <n v="127275"/>
    <n v="222731"/>
    <n v="166286"/>
    <n v="291001"/>
    <n v="207299"/>
    <n v="362773"/>
    <n v="233392"/>
    <n v="408436"/>
    <n v="259125"/>
    <n v="453469"/>
  </r>
  <r>
    <n v="9"/>
    <s v="Region IX - West"/>
    <x v="46"/>
    <s v="CA "/>
    <x v="328"/>
    <n v="4"/>
    <x v="3"/>
    <n v="83352"/>
    <n v="133364"/>
    <n v="116693"/>
    <n v="186710"/>
    <n v="150034"/>
    <n v="240055"/>
    <n v="200046"/>
    <n v="320074"/>
    <n v="250057"/>
    <n v="400092"/>
    <n v="283398"/>
    <n v="453438"/>
    <n v="316739"/>
    <n v="506783"/>
  </r>
  <r>
    <n v="9"/>
    <s v="Region IX - West"/>
    <x v="46"/>
    <s v="CA "/>
    <x v="329"/>
    <n v="1"/>
    <x v="0"/>
    <n v="93369"/>
    <n v="163396"/>
    <n v="122894"/>
    <n v="215065"/>
    <n v="147055"/>
    <n v="257346"/>
    <n v="176737"/>
    <n v="309290"/>
    <n v="208329"/>
    <n v="364576"/>
    <n v="227732"/>
    <n v="398531"/>
    <n v="245047"/>
    <n v="428832"/>
  </r>
  <r>
    <n v="9"/>
    <s v="Region IX - West"/>
    <x v="46"/>
    <s v="CA "/>
    <x v="329"/>
    <n v="2"/>
    <x v="1"/>
    <n v="88873"/>
    <n v="155529"/>
    <n v="117267"/>
    <n v="205218"/>
    <n v="140683"/>
    <n v="246195"/>
    <n v="169961"/>
    <n v="297433"/>
    <n v="202175"/>
    <n v="353807"/>
    <n v="222905"/>
    <n v="390084"/>
    <n v="242329"/>
    <n v="424076"/>
  </r>
  <r>
    <n v="9"/>
    <s v="Region IX - West"/>
    <x v="46"/>
    <s v="CA "/>
    <x v="329"/>
    <n v="3"/>
    <x v="2"/>
    <n v="72836"/>
    <n v="127463"/>
    <n v="100633"/>
    <n v="176108"/>
    <n v="127660"/>
    <n v="223406"/>
    <n v="166771"/>
    <n v="291849"/>
    <n v="207900"/>
    <n v="363825"/>
    <n v="234059"/>
    <n v="409604"/>
    <n v="259856"/>
    <n v="454748"/>
  </r>
  <r>
    <n v="9"/>
    <s v="Region IX - West"/>
    <x v="46"/>
    <s v="CA "/>
    <x v="329"/>
    <n v="4"/>
    <x v="3"/>
    <n v="83702"/>
    <n v="133923"/>
    <n v="117183"/>
    <n v="187493"/>
    <n v="150664"/>
    <n v="241062"/>
    <n v="200885"/>
    <n v="321416"/>
    <n v="251106"/>
    <n v="401770"/>
    <n v="284587"/>
    <n v="455339"/>
    <n v="318068"/>
    <n v="508909"/>
  </r>
  <r>
    <n v="9"/>
    <s v="Region IX - West"/>
    <x v="46"/>
    <s v="CA "/>
    <x v="330"/>
    <n v="1"/>
    <x v="0"/>
    <n v="94419"/>
    <n v="165234"/>
    <n v="124210"/>
    <n v="217368"/>
    <n v="148524"/>
    <n v="259917"/>
    <n v="178320"/>
    <n v="312061"/>
    <n v="210158"/>
    <n v="367776"/>
    <n v="229723"/>
    <n v="402014"/>
    <n v="247176"/>
    <n v="432558"/>
  </r>
  <r>
    <n v="9"/>
    <s v="Region IX - West"/>
    <x v="46"/>
    <s v="CA "/>
    <x v="330"/>
    <n v="2"/>
    <x v="1"/>
    <n v="89962"/>
    <n v="157434"/>
    <n v="118631"/>
    <n v="207605"/>
    <n v="142206"/>
    <n v="248860"/>
    <n v="171603"/>
    <n v="300305"/>
    <n v="204057"/>
    <n v="357099"/>
    <n v="224937"/>
    <n v="393639"/>
    <n v="244482"/>
    <n v="427843"/>
  </r>
  <r>
    <n v="9"/>
    <s v="Region IX - West"/>
    <x v="46"/>
    <s v="CA "/>
    <x v="330"/>
    <n v="3"/>
    <x v="2"/>
    <n v="73868"/>
    <n v="129270"/>
    <n v="102089"/>
    <n v="178657"/>
    <n v="129548"/>
    <n v="226709"/>
    <n v="169317"/>
    <n v="296304"/>
    <n v="211087"/>
    <n v="369402"/>
    <n v="237685"/>
    <n v="415948"/>
    <n v="263923"/>
    <n v="461865"/>
  </r>
  <r>
    <n v="9"/>
    <s v="Region IX - West"/>
    <x v="46"/>
    <s v="CA "/>
    <x v="330"/>
    <n v="4"/>
    <x v="3"/>
    <n v="84531"/>
    <n v="135249"/>
    <n v="118343"/>
    <n v="189348"/>
    <n v="152155"/>
    <n v="243448"/>
    <n v="202873"/>
    <n v="324597"/>
    <n v="253592"/>
    <n v="405747"/>
    <n v="287404"/>
    <n v="459846"/>
    <n v="321216"/>
    <n v="513946"/>
  </r>
  <r>
    <n v="9"/>
    <s v="Region IX - West"/>
    <x v="46"/>
    <s v="CA "/>
    <x v="331"/>
    <n v="1"/>
    <x v="0"/>
    <n v="100481"/>
    <n v="175841"/>
    <n v="132228"/>
    <n v="231400"/>
    <n v="158182"/>
    <n v="276819"/>
    <n v="190039"/>
    <n v="332568"/>
    <n v="223994"/>
    <n v="391989"/>
    <n v="244853"/>
    <n v="428492"/>
    <n v="263464"/>
    <n v="461062"/>
  </r>
  <r>
    <n v="9"/>
    <s v="Region IX - West"/>
    <x v="46"/>
    <s v="CA "/>
    <x v="331"/>
    <n v="2"/>
    <x v="1"/>
    <n v="95678"/>
    <n v="167436"/>
    <n v="126217"/>
    <n v="220879"/>
    <n v="151374"/>
    <n v="264905"/>
    <n v="182800"/>
    <n v="319900"/>
    <n v="217420"/>
    <n v="380484"/>
    <n v="239695"/>
    <n v="419467"/>
    <n v="260561"/>
    <n v="455981"/>
  </r>
  <r>
    <n v="9"/>
    <s v="Region IX - West"/>
    <x v="46"/>
    <s v="CA "/>
    <x v="331"/>
    <n v="3"/>
    <x v="2"/>
    <n v="78468"/>
    <n v="137318"/>
    <n v="108425"/>
    <n v="189744"/>
    <n v="137561"/>
    <n v="240732"/>
    <n v="179736"/>
    <n v="314539"/>
    <n v="224068"/>
    <n v="392120"/>
    <n v="252277"/>
    <n v="441485"/>
    <n v="280098"/>
    <n v="490171"/>
  </r>
  <r>
    <n v="9"/>
    <s v="Region IX - West"/>
    <x v="46"/>
    <s v="CA "/>
    <x v="331"/>
    <n v="4"/>
    <x v="3"/>
    <n v="90033"/>
    <n v="144052"/>
    <n v="126046"/>
    <n v="201673"/>
    <n v="162059"/>
    <n v="259294"/>
    <n v="216079"/>
    <n v="345726"/>
    <n v="270098"/>
    <n v="432157"/>
    <n v="306111"/>
    <n v="489778"/>
    <n v="342124"/>
    <n v="547399"/>
  </r>
  <r>
    <n v="9"/>
    <s v="Region IX - West"/>
    <x v="46"/>
    <s v="CA "/>
    <x v="332"/>
    <n v="1"/>
    <x v="0"/>
    <n v="91849"/>
    <n v="160736"/>
    <n v="120977"/>
    <n v="211709"/>
    <n v="144893"/>
    <n v="253562"/>
    <n v="174367"/>
    <n v="305142"/>
    <n v="205582"/>
    <n v="359769"/>
    <n v="224741"/>
    <n v="393296"/>
    <n v="241843"/>
    <n v="423226"/>
  </r>
  <r>
    <n v="9"/>
    <s v="Region IX - West"/>
    <x v="46"/>
    <s v="CA "/>
    <x v="332"/>
    <n v="2"/>
    <x v="1"/>
    <n v="87315"/>
    <n v="152801"/>
    <n v="115301"/>
    <n v="201778"/>
    <n v="138466"/>
    <n v="242315"/>
    <n v="167533"/>
    <n v="293183"/>
    <n v="199376"/>
    <n v="348908"/>
    <n v="219872"/>
    <n v="384776"/>
    <n v="239102"/>
    <n v="418429"/>
  </r>
  <r>
    <n v="9"/>
    <s v="Region IX - West"/>
    <x v="46"/>
    <s v="CA "/>
    <x v="332"/>
    <n v="3"/>
    <x v="2"/>
    <n v="71383"/>
    <n v="124921"/>
    <n v="98587"/>
    <n v="172528"/>
    <n v="125015"/>
    <n v="218777"/>
    <n v="163215"/>
    <n v="285625"/>
    <n v="203450"/>
    <n v="356037"/>
    <n v="229003"/>
    <n v="400755"/>
    <n v="254190"/>
    <n v="444832"/>
  </r>
  <r>
    <n v="9"/>
    <s v="Region IX - West"/>
    <x v="46"/>
    <s v="CA "/>
    <x v="332"/>
    <n v="4"/>
    <x v="3"/>
    <n v="82481"/>
    <n v="131969"/>
    <n v="115473"/>
    <n v="184757"/>
    <n v="148466"/>
    <n v="237545"/>
    <n v="197954"/>
    <n v="316727"/>
    <n v="247443"/>
    <n v="395908"/>
    <n v="280435"/>
    <n v="448696"/>
    <n v="313427"/>
    <n v="501484"/>
  </r>
  <r>
    <n v="9"/>
    <s v="Region IX - West"/>
    <x v="46"/>
    <s v="CA "/>
    <x v="333"/>
    <n v="1"/>
    <x v="0"/>
    <n v="95860"/>
    <n v="167754"/>
    <n v="126169"/>
    <n v="220796"/>
    <n v="150968"/>
    <n v="264193"/>
    <n v="181430"/>
    <n v="317503"/>
    <n v="213859"/>
    <n v="374253"/>
    <n v="233777"/>
    <n v="409110"/>
    <n v="251550"/>
    <n v="440213"/>
  </r>
  <r>
    <n v="9"/>
    <s v="Region IX - West"/>
    <x v="46"/>
    <s v="CA "/>
    <x v="333"/>
    <n v="2"/>
    <x v="1"/>
    <n v="91249"/>
    <n v="159685"/>
    <n v="120398"/>
    <n v="210696"/>
    <n v="144432"/>
    <n v="252756"/>
    <n v="174481"/>
    <n v="305342"/>
    <n v="207548"/>
    <n v="363208"/>
    <n v="228826"/>
    <n v="400446"/>
    <n v="248763"/>
    <n v="435336"/>
  </r>
  <r>
    <n v="9"/>
    <s v="Region IX - West"/>
    <x v="46"/>
    <s v="CA "/>
    <x v="333"/>
    <n v="3"/>
    <x v="2"/>
    <n v="74790"/>
    <n v="130883"/>
    <n v="103334"/>
    <n v="180835"/>
    <n v="131089"/>
    <n v="229406"/>
    <n v="171254"/>
    <n v="299694"/>
    <n v="213490"/>
    <n v="373607"/>
    <n v="240354"/>
    <n v="420620"/>
    <n v="266847"/>
    <n v="466982"/>
  </r>
  <r>
    <n v="9"/>
    <s v="Region IX - West"/>
    <x v="46"/>
    <s v="CA "/>
    <x v="333"/>
    <n v="4"/>
    <x v="3"/>
    <n v="85929"/>
    <n v="137486"/>
    <n v="120300"/>
    <n v="192481"/>
    <n v="154672"/>
    <n v="247475"/>
    <n v="206229"/>
    <n v="329967"/>
    <n v="257786"/>
    <n v="412458"/>
    <n v="292158"/>
    <n v="467453"/>
    <n v="326529"/>
    <n v="522447"/>
  </r>
  <r>
    <n v="9"/>
    <s v="Region IX - West"/>
    <x v="46"/>
    <s v="CA "/>
    <x v="334"/>
    <n v="1"/>
    <x v="0"/>
    <n v="90048"/>
    <n v="157585"/>
    <n v="118528"/>
    <n v="207424"/>
    <n v="141838"/>
    <n v="248216"/>
    <n v="170479"/>
    <n v="298339"/>
    <n v="200955"/>
    <n v="351672"/>
    <n v="219673"/>
    <n v="384427"/>
    <n v="236375"/>
    <n v="413657"/>
  </r>
  <r>
    <n v="9"/>
    <s v="Region IX - West"/>
    <x v="46"/>
    <s v="CA "/>
    <x v="334"/>
    <n v="2"/>
    <x v="1"/>
    <n v="85706"/>
    <n v="149986"/>
    <n v="113094"/>
    <n v="197914"/>
    <n v="135683"/>
    <n v="237446"/>
    <n v="163936"/>
    <n v="286887"/>
    <n v="195012"/>
    <n v="341272"/>
    <n v="215011"/>
    <n v="376268"/>
    <n v="233751"/>
    <n v="409064"/>
  </r>
  <r>
    <n v="9"/>
    <s v="Region IX - West"/>
    <x v="46"/>
    <s v="CA "/>
    <x v="334"/>
    <n v="3"/>
    <x v="2"/>
    <n v="70231"/>
    <n v="122904"/>
    <n v="97031"/>
    <n v="169805"/>
    <n v="123089"/>
    <n v="215405"/>
    <n v="160793"/>
    <n v="281387"/>
    <n v="200447"/>
    <n v="350782"/>
    <n v="225666"/>
    <n v="394915"/>
    <n v="250535"/>
    <n v="438435"/>
  </r>
  <r>
    <n v="9"/>
    <s v="Region IX - West"/>
    <x v="46"/>
    <s v="CA "/>
    <x v="334"/>
    <n v="4"/>
    <x v="3"/>
    <n v="80733"/>
    <n v="129173"/>
    <n v="113026"/>
    <n v="180842"/>
    <n v="145319"/>
    <n v="232511"/>
    <n v="193759"/>
    <n v="310015"/>
    <n v="242199"/>
    <n v="387519"/>
    <n v="274492"/>
    <n v="439188"/>
    <n v="306786"/>
    <n v="490857"/>
  </r>
  <r>
    <n v="9"/>
    <s v="Region IX - West"/>
    <x v="46"/>
    <s v="CA "/>
    <x v="335"/>
    <n v="1"/>
    <x v="0"/>
    <n v="90769"/>
    <n v="158845"/>
    <n v="119508"/>
    <n v="209138"/>
    <n v="143060"/>
    <n v="250354"/>
    <n v="172034"/>
    <n v="301060"/>
    <n v="202806"/>
    <n v="354911"/>
    <n v="221700"/>
    <n v="387975"/>
    <n v="238562"/>
    <n v="417484"/>
  </r>
  <r>
    <n v="9"/>
    <s v="Region IX - West"/>
    <x v="46"/>
    <s v="CA "/>
    <x v="335"/>
    <n v="2"/>
    <x v="1"/>
    <n v="86350"/>
    <n v="151112"/>
    <n v="113977"/>
    <n v="199459"/>
    <n v="136796"/>
    <n v="239394"/>
    <n v="165375"/>
    <n v="289406"/>
    <n v="196758"/>
    <n v="344326"/>
    <n v="216955"/>
    <n v="379672"/>
    <n v="235891"/>
    <n v="412810"/>
  </r>
  <r>
    <n v="9"/>
    <s v="Region IX - West"/>
    <x v="46"/>
    <s v="CA "/>
    <x v="335"/>
    <n v="3"/>
    <x v="2"/>
    <n v="70692"/>
    <n v="123711"/>
    <n v="97654"/>
    <n v="170894"/>
    <n v="123859"/>
    <n v="216754"/>
    <n v="161762"/>
    <n v="283083"/>
    <n v="201648"/>
    <n v="352884"/>
    <n v="227001"/>
    <n v="397251"/>
    <n v="251997"/>
    <n v="440994"/>
  </r>
  <r>
    <n v="9"/>
    <s v="Region IX - West"/>
    <x v="46"/>
    <s v="CA "/>
    <x v="335"/>
    <n v="4"/>
    <x v="3"/>
    <n v="81432"/>
    <n v="130291"/>
    <n v="114005"/>
    <n v="182408"/>
    <n v="146578"/>
    <n v="234525"/>
    <n v="195437"/>
    <n v="312700"/>
    <n v="244297"/>
    <n v="390874"/>
    <n v="276869"/>
    <n v="442991"/>
    <n v="309442"/>
    <n v="495108"/>
  </r>
  <r>
    <n v="9"/>
    <s v="Region IX - West"/>
    <x v="46"/>
    <s v="CA "/>
    <x v="336"/>
    <n v="1"/>
    <x v="0"/>
    <n v="109172"/>
    <n v="191052"/>
    <n v="143786"/>
    <n v="251626"/>
    <n v="172200"/>
    <n v="301350"/>
    <n v="207209"/>
    <n v="362616"/>
    <n v="244300"/>
    <n v="427525"/>
    <n v="267066"/>
    <n v="467365"/>
    <n v="287388"/>
    <n v="502929"/>
  </r>
  <r>
    <n v="9"/>
    <s v="Region IX - West"/>
    <x v="46"/>
    <s v="CA "/>
    <x v="336"/>
    <n v="2"/>
    <x v="1"/>
    <n v="103793"/>
    <n v="181638"/>
    <n v="137053"/>
    <n v="239843"/>
    <n v="164575"/>
    <n v="288007"/>
    <n v="199102"/>
    <n v="348428"/>
    <n v="236937"/>
    <n v="414639"/>
    <n v="261290"/>
    <n v="457257"/>
    <n v="284136"/>
    <n v="497238"/>
  </r>
  <r>
    <n v="9"/>
    <s v="Region IX - West"/>
    <x v="46"/>
    <s v="CA "/>
    <x v="336"/>
    <n v="3"/>
    <x v="2"/>
    <n v="84870"/>
    <n v="148523"/>
    <n v="117218"/>
    <n v="205131"/>
    <n v="148644"/>
    <n v="260128"/>
    <n v="194072"/>
    <n v="339627"/>
    <n v="241916"/>
    <n v="423353"/>
    <n v="272304"/>
    <n v="476533"/>
    <n v="302259"/>
    <n v="528953"/>
  </r>
  <r>
    <n v="9"/>
    <s v="Region IX - West"/>
    <x v="46"/>
    <s v="CA "/>
    <x v="336"/>
    <n v="4"/>
    <x v="3"/>
    <n v="98025"/>
    <n v="156840"/>
    <n v="137235"/>
    <n v="219576"/>
    <n v="176445"/>
    <n v="282312"/>
    <n v="235260"/>
    <n v="376416"/>
    <n v="294075"/>
    <n v="470520"/>
    <n v="333285"/>
    <n v="533256"/>
    <n v="372495"/>
    <n v="595992"/>
  </r>
  <r>
    <n v="9"/>
    <s v="Region IX - West"/>
    <x v="46"/>
    <s v="CA "/>
    <x v="337"/>
    <n v="1"/>
    <x v="0"/>
    <n v="107152"/>
    <n v="187516"/>
    <n v="141114"/>
    <n v="246949"/>
    <n v="168981"/>
    <n v="295716"/>
    <n v="203303"/>
    <n v="355780"/>
    <n v="239688"/>
    <n v="419454"/>
    <n v="262022"/>
    <n v="458539"/>
    <n v="281958"/>
    <n v="493427"/>
  </r>
  <r>
    <n v="9"/>
    <s v="Region IX - West"/>
    <x v="46"/>
    <s v="CA "/>
    <x v="337"/>
    <n v="2"/>
    <x v="1"/>
    <n v="101888"/>
    <n v="178304"/>
    <n v="134525"/>
    <n v="235419"/>
    <n v="161519"/>
    <n v="282658"/>
    <n v="195369"/>
    <n v="341896"/>
    <n v="232483"/>
    <n v="406844"/>
    <n v="256370"/>
    <n v="448648"/>
    <n v="278776"/>
    <n v="487859"/>
  </r>
  <r>
    <n v="9"/>
    <s v="Region IX - West"/>
    <x v="46"/>
    <s v="CA "/>
    <x v="337"/>
    <n v="3"/>
    <x v="2"/>
    <n v="83337"/>
    <n v="145840"/>
    <n v="115106"/>
    <n v="201435"/>
    <n v="145973"/>
    <n v="255453"/>
    <n v="190599"/>
    <n v="333549"/>
    <n v="237589"/>
    <n v="415781"/>
    <n v="267440"/>
    <n v="468021"/>
    <n v="296867"/>
    <n v="519517"/>
  </r>
  <r>
    <n v="9"/>
    <s v="Region IX - West"/>
    <x v="46"/>
    <s v="CA "/>
    <x v="337"/>
    <n v="4"/>
    <x v="3"/>
    <n v="96191"/>
    <n v="153906"/>
    <n v="134667"/>
    <n v="215468"/>
    <n v="173144"/>
    <n v="277030"/>
    <n v="230858"/>
    <n v="369373"/>
    <n v="288573"/>
    <n v="461717"/>
    <n v="327049"/>
    <n v="523279"/>
    <n v="365526"/>
    <n v="584841"/>
  </r>
  <r>
    <n v="9"/>
    <s v="Region IX - West"/>
    <x v="46"/>
    <s v="CA "/>
    <x v="338"/>
    <n v="1"/>
    <x v="0"/>
    <n v="93399"/>
    <n v="163449"/>
    <n v="123047"/>
    <n v="215333"/>
    <n v="147419"/>
    <n v="257983"/>
    <n v="177486"/>
    <n v="310600"/>
    <n v="209276"/>
    <n v="366233"/>
    <n v="228783"/>
    <n v="400370"/>
    <n v="246198"/>
    <n v="430847"/>
  </r>
  <r>
    <n v="9"/>
    <s v="Region IX - West"/>
    <x v="46"/>
    <s v="CA "/>
    <x v="338"/>
    <n v="2"/>
    <x v="1"/>
    <n v="88750"/>
    <n v="155312"/>
    <n v="117228"/>
    <n v="205149"/>
    <n v="140829"/>
    <n v="246450"/>
    <n v="170479"/>
    <n v="298338"/>
    <n v="202912"/>
    <n v="355096"/>
    <n v="223791"/>
    <n v="391633"/>
    <n v="243388"/>
    <n v="425929"/>
  </r>
  <r>
    <n v="9"/>
    <s v="Region IX - West"/>
    <x v="46"/>
    <s v="CA "/>
    <x v="338"/>
    <n v="3"/>
    <x v="2"/>
    <n v="72495"/>
    <n v="126867"/>
    <n v="100110"/>
    <n v="175192"/>
    <n v="126929"/>
    <n v="222126"/>
    <n v="165678"/>
    <n v="289936"/>
    <n v="206514"/>
    <n v="361400"/>
    <n v="232436"/>
    <n v="406763"/>
    <n v="257982"/>
    <n v="451469"/>
  </r>
  <r>
    <n v="9"/>
    <s v="Region IX - West"/>
    <x v="46"/>
    <s v="CA "/>
    <x v="338"/>
    <n v="4"/>
    <x v="3"/>
    <n v="83922"/>
    <n v="134276"/>
    <n v="117491"/>
    <n v="187986"/>
    <n v="151060"/>
    <n v="241696"/>
    <n v="201413"/>
    <n v="322261"/>
    <n v="251767"/>
    <n v="402827"/>
    <n v="285336"/>
    <n v="456537"/>
    <n v="318905"/>
    <n v="510247"/>
  </r>
  <r>
    <n v="9"/>
    <s v="Region IX - West"/>
    <x v="46"/>
    <s v="CA "/>
    <x v="339"/>
    <n v="1"/>
    <x v="0"/>
    <n v="94339"/>
    <n v="165094"/>
    <n v="124251"/>
    <n v="217439"/>
    <n v="148805"/>
    <n v="260409"/>
    <n v="179060"/>
    <n v="313355"/>
    <n v="211112"/>
    <n v="369446"/>
    <n v="230785"/>
    <n v="403874"/>
    <n v="248347"/>
    <n v="434607"/>
  </r>
  <r>
    <n v="9"/>
    <s v="Region IX - West"/>
    <x v="46"/>
    <s v="CA "/>
    <x v="339"/>
    <n v="2"/>
    <x v="1"/>
    <n v="89690"/>
    <n v="156958"/>
    <n v="118432"/>
    <n v="207256"/>
    <n v="142215"/>
    <n v="248877"/>
    <n v="172053"/>
    <n v="301092"/>
    <n v="204748"/>
    <n v="358310"/>
    <n v="225793"/>
    <n v="395138"/>
    <n v="245536"/>
    <n v="429689"/>
  </r>
  <r>
    <n v="9"/>
    <s v="Region IX - West"/>
    <x v="46"/>
    <s v="CA "/>
    <x v="339"/>
    <n v="3"/>
    <x v="2"/>
    <n v="73337"/>
    <n v="128340"/>
    <n v="101288"/>
    <n v="177255"/>
    <n v="128444"/>
    <n v="224777"/>
    <n v="167698"/>
    <n v="293471"/>
    <n v="209040"/>
    <n v="365819"/>
    <n v="235298"/>
    <n v="411771"/>
    <n v="261181"/>
    <n v="457066"/>
  </r>
  <r>
    <n v="9"/>
    <s v="Region IX - West"/>
    <x v="46"/>
    <s v="CA "/>
    <x v="339"/>
    <n v="4"/>
    <x v="3"/>
    <n v="84708"/>
    <n v="135532"/>
    <n v="118591"/>
    <n v="189745"/>
    <n v="152474"/>
    <n v="243958"/>
    <n v="203298"/>
    <n v="325277"/>
    <n v="254123"/>
    <n v="406597"/>
    <n v="288006"/>
    <n v="460810"/>
    <n v="321889"/>
    <n v="515022"/>
  </r>
  <r>
    <n v="9"/>
    <s v="Region IX - West"/>
    <x v="46"/>
    <s v="CA "/>
    <x v="340"/>
    <n v="1"/>
    <x v="0"/>
    <n v="98930"/>
    <n v="173128"/>
    <n v="130158"/>
    <n v="227776"/>
    <n v="155656"/>
    <n v="272398"/>
    <n v="186920"/>
    <n v="327109"/>
    <n v="220300"/>
    <n v="385525"/>
    <n v="240811"/>
    <n v="421419"/>
    <n v="259109"/>
    <n v="453441"/>
  </r>
  <r>
    <n v="9"/>
    <s v="Region IX - West"/>
    <x v="46"/>
    <s v="CA "/>
    <x v="340"/>
    <n v="2"/>
    <x v="1"/>
    <n v="94242"/>
    <n v="164924"/>
    <n v="124290"/>
    <n v="217508"/>
    <n v="149012"/>
    <n v="260770"/>
    <n v="179855"/>
    <n v="314746"/>
    <n v="213883"/>
    <n v="374296"/>
    <n v="235777"/>
    <n v="412610"/>
    <n v="256275"/>
    <n v="448482"/>
  </r>
  <r>
    <n v="9"/>
    <s v="Region IX - West"/>
    <x v="46"/>
    <s v="CA "/>
    <x v="340"/>
    <n v="3"/>
    <x v="2"/>
    <n v="77355"/>
    <n v="135372"/>
    <n v="106903"/>
    <n v="187080"/>
    <n v="135648"/>
    <n v="237383"/>
    <n v="177273"/>
    <n v="310228"/>
    <n v="221004"/>
    <n v="386757"/>
    <n v="248844"/>
    <n v="435477"/>
    <n v="276306"/>
    <n v="483535"/>
  </r>
  <r>
    <n v="9"/>
    <s v="Region IX - West"/>
    <x v="46"/>
    <s v="CA "/>
    <x v="340"/>
    <n v="4"/>
    <x v="3"/>
    <n v="88591"/>
    <n v="141746"/>
    <n v="124028"/>
    <n v="198445"/>
    <n v="159464"/>
    <n v="255143"/>
    <n v="212619"/>
    <n v="340191"/>
    <n v="265774"/>
    <n v="425239"/>
    <n v="301211"/>
    <n v="481937"/>
    <n v="336647"/>
    <n v="538636"/>
  </r>
  <r>
    <n v="9"/>
    <s v="Region IX - West"/>
    <x v="46"/>
    <s v="CA "/>
    <x v="341"/>
    <n v="1"/>
    <x v="0"/>
    <n v="95530"/>
    <n v="167177"/>
    <n v="125832"/>
    <n v="220207"/>
    <n v="150721"/>
    <n v="263761"/>
    <n v="181402"/>
    <n v="317453"/>
    <n v="213881"/>
    <n v="374292"/>
    <n v="233814"/>
    <n v="409174"/>
    <n v="251608"/>
    <n v="440315"/>
  </r>
  <r>
    <n v="9"/>
    <s v="Region IX - West"/>
    <x v="46"/>
    <s v="CA "/>
    <x v="341"/>
    <n v="2"/>
    <x v="1"/>
    <n v="90803"/>
    <n v="158906"/>
    <n v="119917"/>
    <n v="209854"/>
    <n v="144022"/>
    <n v="252038"/>
    <n v="174279"/>
    <n v="304988"/>
    <n v="207412"/>
    <n v="362971"/>
    <n v="228739"/>
    <n v="400293"/>
    <n v="248751"/>
    <n v="435315"/>
  </r>
  <r>
    <n v="9"/>
    <s v="Region IX - West"/>
    <x v="46"/>
    <s v="CA "/>
    <x v="341"/>
    <n v="3"/>
    <x v="2"/>
    <n v="74219"/>
    <n v="129883"/>
    <n v="102500"/>
    <n v="179375"/>
    <n v="129972"/>
    <n v="227452"/>
    <n v="169677"/>
    <n v="296934"/>
    <n v="211504"/>
    <n v="370131"/>
    <n v="238064"/>
    <n v="416611"/>
    <n v="264242"/>
    <n v="462424"/>
  </r>
  <r>
    <n v="9"/>
    <s v="Region IX - West"/>
    <x v="46"/>
    <s v="CA "/>
    <x v="341"/>
    <n v="4"/>
    <x v="3"/>
    <n v="85799"/>
    <n v="137279"/>
    <n v="120119"/>
    <n v="192191"/>
    <n v="154439"/>
    <n v="247102"/>
    <n v="205919"/>
    <n v="329470"/>
    <n v="257398"/>
    <n v="411837"/>
    <n v="291718"/>
    <n v="466749"/>
    <n v="326038"/>
    <n v="521661"/>
  </r>
  <r>
    <n v="9"/>
    <s v="Region IX - West"/>
    <x v="46"/>
    <s v="CA "/>
    <x v="342"/>
    <n v="1"/>
    <x v="0"/>
    <n v="99980"/>
    <n v="174966"/>
    <n v="131474"/>
    <n v="230079"/>
    <n v="157125"/>
    <n v="274969"/>
    <n v="188503"/>
    <n v="329880"/>
    <n v="222129"/>
    <n v="388725"/>
    <n v="242801"/>
    <n v="424902"/>
    <n v="261238"/>
    <n v="457167"/>
  </r>
  <r>
    <n v="9"/>
    <s v="Region IX - West"/>
    <x v="46"/>
    <s v="CA "/>
    <x v="342"/>
    <n v="2"/>
    <x v="1"/>
    <n v="95331"/>
    <n v="166829"/>
    <n v="125654"/>
    <n v="219895"/>
    <n v="150535"/>
    <n v="263436"/>
    <n v="181496"/>
    <n v="317618"/>
    <n v="215765"/>
    <n v="377588"/>
    <n v="237809"/>
    <n v="416165"/>
    <n v="258428"/>
    <n v="452249"/>
  </r>
  <r>
    <n v="9"/>
    <s v="Region IX - West"/>
    <x v="46"/>
    <s v="CA "/>
    <x v="342"/>
    <n v="3"/>
    <x v="2"/>
    <n v="78388"/>
    <n v="137178"/>
    <n v="108359"/>
    <n v="189628"/>
    <n v="137535"/>
    <n v="240686"/>
    <n v="179819"/>
    <n v="314684"/>
    <n v="224191"/>
    <n v="392335"/>
    <n v="252469"/>
    <n v="441822"/>
    <n v="280373"/>
    <n v="490652"/>
  </r>
  <r>
    <n v="9"/>
    <s v="Region IX - West"/>
    <x v="46"/>
    <s v="CA "/>
    <x v="342"/>
    <n v="4"/>
    <x v="3"/>
    <n v="89420"/>
    <n v="143072"/>
    <n v="125188"/>
    <n v="200301"/>
    <n v="160956"/>
    <n v="257529"/>
    <n v="214608"/>
    <n v="343372"/>
    <n v="268260"/>
    <n v="429215"/>
    <n v="304028"/>
    <n v="486444"/>
    <n v="339796"/>
    <n v="543673"/>
  </r>
  <r>
    <n v="9"/>
    <s v="Region IX - West"/>
    <x v="46"/>
    <s v="CA "/>
    <x v="343"/>
    <n v="1"/>
    <x v="0"/>
    <n v="98210"/>
    <n v="171868"/>
    <n v="129178"/>
    <n v="226062"/>
    <n v="154434"/>
    <n v="270260"/>
    <n v="185365"/>
    <n v="324388"/>
    <n v="218449"/>
    <n v="382286"/>
    <n v="238783"/>
    <n v="417871"/>
    <n v="256922"/>
    <n v="449613"/>
  </r>
  <r>
    <n v="9"/>
    <s v="Region IX - West"/>
    <x v="46"/>
    <s v="CA "/>
    <x v="343"/>
    <n v="2"/>
    <x v="1"/>
    <n v="93599"/>
    <n v="163798"/>
    <n v="123407"/>
    <n v="215962"/>
    <n v="147899"/>
    <n v="258823"/>
    <n v="178416"/>
    <n v="312227"/>
    <n v="212138"/>
    <n v="371241"/>
    <n v="233833"/>
    <n v="409207"/>
    <n v="254135"/>
    <n v="444735"/>
  </r>
  <r>
    <n v="9"/>
    <s v="Region IX - West"/>
    <x v="46"/>
    <s v="CA "/>
    <x v="343"/>
    <n v="3"/>
    <x v="2"/>
    <n v="76895"/>
    <n v="134565"/>
    <n v="106280"/>
    <n v="185990"/>
    <n v="134877"/>
    <n v="236035"/>
    <n v="176304"/>
    <n v="308533"/>
    <n v="219803"/>
    <n v="384655"/>
    <n v="247509"/>
    <n v="433141"/>
    <n v="274844"/>
    <n v="480976"/>
  </r>
  <r>
    <n v="9"/>
    <s v="Region IX - West"/>
    <x v="46"/>
    <s v="CA "/>
    <x v="343"/>
    <n v="4"/>
    <x v="3"/>
    <n v="87892"/>
    <n v="140628"/>
    <n v="123049"/>
    <n v="196879"/>
    <n v="158206"/>
    <n v="253130"/>
    <n v="210941"/>
    <n v="337506"/>
    <n v="263677"/>
    <n v="421883"/>
    <n v="298834"/>
    <n v="478134"/>
    <n v="333991"/>
    <n v="534385"/>
  </r>
  <r>
    <n v="9"/>
    <s v="Region IX - West"/>
    <x v="46"/>
    <s v="CA "/>
    <x v="344"/>
    <n v="1"/>
    <x v="0"/>
    <n v="91849"/>
    <n v="160736"/>
    <n v="120977"/>
    <n v="211709"/>
    <n v="144893"/>
    <n v="253562"/>
    <n v="174367"/>
    <n v="305142"/>
    <n v="205582"/>
    <n v="359769"/>
    <n v="224741"/>
    <n v="393296"/>
    <n v="241843"/>
    <n v="423226"/>
  </r>
  <r>
    <n v="9"/>
    <s v="Region IX - West"/>
    <x v="46"/>
    <s v="CA "/>
    <x v="344"/>
    <n v="2"/>
    <x v="1"/>
    <n v="87315"/>
    <n v="152801"/>
    <n v="115301"/>
    <n v="201778"/>
    <n v="138466"/>
    <n v="242315"/>
    <n v="167533"/>
    <n v="293183"/>
    <n v="199376"/>
    <n v="348908"/>
    <n v="219872"/>
    <n v="384776"/>
    <n v="239102"/>
    <n v="418429"/>
  </r>
  <r>
    <n v="9"/>
    <s v="Region IX - West"/>
    <x v="46"/>
    <s v="CA "/>
    <x v="344"/>
    <n v="3"/>
    <x v="2"/>
    <n v="71383"/>
    <n v="124921"/>
    <n v="98587"/>
    <n v="172528"/>
    <n v="125015"/>
    <n v="218777"/>
    <n v="163215"/>
    <n v="285625"/>
    <n v="203450"/>
    <n v="356037"/>
    <n v="229003"/>
    <n v="400755"/>
    <n v="254190"/>
    <n v="444832"/>
  </r>
  <r>
    <n v="9"/>
    <s v="Region IX - West"/>
    <x v="46"/>
    <s v="CA "/>
    <x v="344"/>
    <n v="4"/>
    <x v="3"/>
    <n v="82481"/>
    <n v="131969"/>
    <n v="115473"/>
    <n v="184757"/>
    <n v="148466"/>
    <n v="237545"/>
    <n v="197954"/>
    <n v="316727"/>
    <n v="247443"/>
    <n v="395908"/>
    <n v="280435"/>
    <n v="448696"/>
    <n v="313427"/>
    <n v="501484"/>
  </r>
  <r>
    <n v="9"/>
    <s v="Region IX - West"/>
    <x v="46"/>
    <s v="CA "/>
    <x v="345"/>
    <n v="1"/>
    <x v="0"/>
    <n v="94810"/>
    <n v="165917"/>
    <n v="124853"/>
    <n v="218493"/>
    <n v="149499"/>
    <n v="261623"/>
    <n v="179847"/>
    <n v="314732"/>
    <n v="212030"/>
    <n v="371053"/>
    <n v="231787"/>
    <n v="405627"/>
    <n v="249421"/>
    <n v="436487"/>
  </r>
  <r>
    <n v="9"/>
    <s v="Region IX - West"/>
    <x v="46"/>
    <s v="CA "/>
    <x v="345"/>
    <n v="2"/>
    <x v="1"/>
    <n v="90160"/>
    <n v="157780"/>
    <n v="119034"/>
    <n v="208309"/>
    <n v="142909"/>
    <n v="250090"/>
    <n v="172840"/>
    <n v="302469"/>
    <n v="205666"/>
    <n v="359916"/>
    <n v="226794"/>
    <n v="396890"/>
    <n v="246611"/>
    <n v="431569"/>
  </r>
  <r>
    <n v="9"/>
    <s v="Region IX - West"/>
    <x v="46"/>
    <s v="CA "/>
    <x v="345"/>
    <n v="3"/>
    <x v="2"/>
    <n v="73758"/>
    <n v="129076"/>
    <n v="101878"/>
    <n v="178286"/>
    <n v="129202"/>
    <n v="226103"/>
    <n v="168708"/>
    <n v="295239"/>
    <n v="210302"/>
    <n v="368029"/>
    <n v="236729"/>
    <n v="414275"/>
    <n v="262780"/>
    <n v="459865"/>
  </r>
  <r>
    <n v="9"/>
    <s v="Region IX - West"/>
    <x v="46"/>
    <s v="CA "/>
    <x v="345"/>
    <n v="4"/>
    <x v="3"/>
    <n v="85100"/>
    <n v="136161"/>
    <n v="119140"/>
    <n v="190625"/>
    <n v="153181"/>
    <n v="245089"/>
    <n v="204241"/>
    <n v="326785"/>
    <n v="255301"/>
    <n v="408482"/>
    <n v="289341"/>
    <n v="462946"/>
    <n v="323381"/>
    <n v="517410"/>
  </r>
  <r>
    <n v="9"/>
    <s v="Region IX - West"/>
    <x v="46"/>
    <s v="CA "/>
    <x v="346"/>
    <n v="1"/>
    <x v="0"/>
    <n v="90769"/>
    <n v="158845"/>
    <n v="119508"/>
    <n v="209138"/>
    <n v="143060"/>
    <n v="250354"/>
    <n v="172034"/>
    <n v="301060"/>
    <n v="202806"/>
    <n v="354911"/>
    <n v="221700"/>
    <n v="387975"/>
    <n v="238562"/>
    <n v="417484"/>
  </r>
  <r>
    <n v="9"/>
    <s v="Region IX - West"/>
    <x v="46"/>
    <s v="CA "/>
    <x v="346"/>
    <n v="2"/>
    <x v="1"/>
    <n v="86350"/>
    <n v="151112"/>
    <n v="113977"/>
    <n v="199459"/>
    <n v="136796"/>
    <n v="239394"/>
    <n v="165375"/>
    <n v="289406"/>
    <n v="196758"/>
    <n v="344326"/>
    <n v="216955"/>
    <n v="379672"/>
    <n v="235891"/>
    <n v="412810"/>
  </r>
  <r>
    <n v="9"/>
    <s v="Region IX - West"/>
    <x v="46"/>
    <s v="CA "/>
    <x v="346"/>
    <n v="3"/>
    <x v="2"/>
    <n v="70692"/>
    <n v="123711"/>
    <n v="97654"/>
    <n v="170894"/>
    <n v="123859"/>
    <n v="216754"/>
    <n v="161762"/>
    <n v="283083"/>
    <n v="201648"/>
    <n v="352884"/>
    <n v="227001"/>
    <n v="397251"/>
    <n v="251997"/>
    <n v="440994"/>
  </r>
  <r>
    <n v="9"/>
    <s v="Region IX - West"/>
    <x v="46"/>
    <s v="CA "/>
    <x v="346"/>
    <n v="4"/>
    <x v="3"/>
    <n v="81432"/>
    <n v="130291"/>
    <n v="114005"/>
    <n v="182408"/>
    <n v="146578"/>
    <n v="234525"/>
    <n v="195437"/>
    <n v="312700"/>
    <n v="244297"/>
    <n v="390874"/>
    <n v="276869"/>
    <n v="442991"/>
    <n v="309442"/>
    <n v="495108"/>
  </r>
  <r>
    <n v="9"/>
    <s v="Region IX - West"/>
    <x v="46"/>
    <s v="CA "/>
    <x v="347"/>
    <n v="1"/>
    <x v="0"/>
    <n v="100481"/>
    <n v="175841"/>
    <n v="132228"/>
    <n v="231400"/>
    <n v="158182"/>
    <n v="276819"/>
    <n v="190039"/>
    <n v="332568"/>
    <n v="223994"/>
    <n v="391989"/>
    <n v="244853"/>
    <n v="428492"/>
    <n v="263464"/>
    <n v="461062"/>
  </r>
  <r>
    <n v="9"/>
    <s v="Region IX - West"/>
    <x v="46"/>
    <s v="CA "/>
    <x v="347"/>
    <n v="2"/>
    <x v="1"/>
    <n v="95678"/>
    <n v="167436"/>
    <n v="126217"/>
    <n v="220879"/>
    <n v="151374"/>
    <n v="264905"/>
    <n v="182800"/>
    <n v="319900"/>
    <n v="217420"/>
    <n v="380484"/>
    <n v="239695"/>
    <n v="419467"/>
    <n v="260561"/>
    <n v="455981"/>
  </r>
  <r>
    <n v="9"/>
    <s v="Region IX - West"/>
    <x v="46"/>
    <s v="CA "/>
    <x v="347"/>
    <n v="3"/>
    <x v="2"/>
    <n v="78468"/>
    <n v="137318"/>
    <n v="108425"/>
    <n v="189744"/>
    <n v="137561"/>
    <n v="240732"/>
    <n v="179736"/>
    <n v="314539"/>
    <n v="224068"/>
    <n v="392120"/>
    <n v="252277"/>
    <n v="441485"/>
    <n v="280098"/>
    <n v="490171"/>
  </r>
  <r>
    <n v="9"/>
    <s v="Region IX - West"/>
    <x v="46"/>
    <s v="CA "/>
    <x v="347"/>
    <n v="4"/>
    <x v="3"/>
    <n v="90033"/>
    <n v="144052"/>
    <n v="126046"/>
    <n v="201673"/>
    <n v="162059"/>
    <n v="259294"/>
    <n v="216079"/>
    <n v="345726"/>
    <n v="270098"/>
    <n v="432157"/>
    <n v="306111"/>
    <n v="489778"/>
    <n v="342124"/>
    <n v="547399"/>
  </r>
  <r>
    <n v="9"/>
    <s v="Region IX - West"/>
    <x v="47"/>
    <s v="HI"/>
    <x v="348"/>
    <n v="1"/>
    <x v="0"/>
    <n v="91329"/>
    <n v="159826"/>
    <n v="120569"/>
    <n v="210995"/>
    <n v="144845"/>
    <n v="253478"/>
    <n v="175068"/>
    <n v="306370"/>
    <n v="206566"/>
    <n v="361490"/>
    <n v="225853"/>
    <n v="395242"/>
    <n v="243091"/>
    <n v="425410"/>
  </r>
  <r>
    <n v="9"/>
    <s v="Region IX - West"/>
    <x v="47"/>
    <s v="HI"/>
    <x v="348"/>
    <n v="2"/>
    <x v="1"/>
    <n v="86449"/>
    <n v="151286"/>
    <n v="114461"/>
    <n v="200306"/>
    <n v="137928"/>
    <n v="241374"/>
    <n v="167714"/>
    <n v="293499"/>
    <n v="199886"/>
    <n v="349801"/>
    <n v="220613"/>
    <n v="386073"/>
    <n v="240142"/>
    <n v="420248"/>
  </r>
  <r>
    <n v="9"/>
    <s v="Region IX - West"/>
    <x v="47"/>
    <s v="HI"/>
    <x v="348"/>
    <n v="3"/>
    <x v="2"/>
    <n v="70090"/>
    <n v="122658"/>
    <n v="96674"/>
    <n v="169179"/>
    <n v="122423"/>
    <n v="214240"/>
    <n v="159493"/>
    <n v="279113"/>
    <n v="198755"/>
    <n v="347820"/>
    <n v="223561"/>
    <n v="391232"/>
    <n v="247974"/>
    <n v="433955"/>
  </r>
  <r>
    <n v="9"/>
    <s v="Region IX - West"/>
    <x v="47"/>
    <s v="HI"/>
    <x v="348"/>
    <n v="4"/>
    <x v="3"/>
    <n v="82485"/>
    <n v="131977"/>
    <n v="115480"/>
    <n v="184768"/>
    <n v="148474"/>
    <n v="237558"/>
    <n v="197965"/>
    <n v="316744"/>
    <n v="247456"/>
    <n v="395930"/>
    <n v="280451"/>
    <n v="448721"/>
    <n v="313445"/>
    <n v="501512"/>
  </r>
  <r>
    <n v="9"/>
    <s v="Region IX - West"/>
    <x v="47"/>
    <s v="HI"/>
    <x v="349"/>
    <n v="1"/>
    <x v="0"/>
    <n v="118455"/>
    <n v="207296"/>
    <n v="156559"/>
    <n v="273977"/>
    <n v="188367"/>
    <n v="329642"/>
    <n v="228162"/>
    <n v="399284"/>
    <n v="269313"/>
    <n v="471298"/>
    <n v="294482"/>
    <n v="515343"/>
    <n v="316992"/>
    <n v="554736"/>
  </r>
  <r>
    <n v="9"/>
    <s v="Region IX - West"/>
    <x v="47"/>
    <s v="HI"/>
    <x v="349"/>
    <n v="2"/>
    <x v="1"/>
    <n v="111884"/>
    <n v="195797"/>
    <n v="148335"/>
    <n v="259585"/>
    <n v="179054"/>
    <n v="313344"/>
    <n v="218260"/>
    <n v="381955"/>
    <n v="260320"/>
    <n v="455559"/>
    <n v="287427"/>
    <n v="502997"/>
    <n v="313020"/>
    <n v="547786"/>
  </r>
  <r>
    <n v="9"/>
    <s v="Region IX - West"/>
    <x v="47"/>
    <s v="HI"/>
    <x v="349"/>
    <n v="3"/>
    <x v="2"/>
    <n v="90330"/>
    <n v="158078"/>
    <n v="124507"/>
    <n v="217887"/>
    <n v="157560"/>
    <n v="275729"/>
    <n v="205047"/>
    <n v="358832"/>
    <n v="255485"/>
    <n v="447099"/>
    <n v="287269"/>
    <n v="502721"/>
    <n v="318523"/>
    <n v="557415"/>
  </r>
  <r>
    <n v="9"/>
    <s v="Region IX - West"/>
    <x v="47"/>
    <s v="HI"/>
    <x v="349"/>
    <n v="4"/>
    <x v="3"/>
    <n v="107291"/>
    <n v="171665"/>
    <n v="150207"/>
    <n v="240332"/>
    <n v="193124"/>
    <n v="308998"/>
    <n v="257498"/>
    <n v="411997"/>
    <n v="321873"/>
    <n v="514996"/>
    <n v="364789"/>
    <n v="583662"/>
    <n v="407705"/>
    <n v="652329"/>
  </r>
  <r>
    <n v="9"/>
    <s v="Region IX - West"/>
    <x v="47"/>
    <s v="HI"/>
    <x v="350"/>
    <n v="1"/>
    <x v="0"/>
    <n v="113494"/>
    <n v="198614"/>
    <n v="149662"/>
    <n v="261909"/>
    <n v="179532"/>
    <n v="314181"/>
    <n v="216539"/>
    <n v="378942"/>
    <n v="255404"/>
    <n v="446957"/>
    <n v="279229"/>
    <n v="488650"/>
    <n v="300511"/>
    <n v="525894"/>
  </r>
  <r>
    <n v="9"/>
    <s v="Region IX - West"/>
    <x v="47"/>
    <s v="HI"/>
    <x v="350"/>
    <n v="2"/>
    <x v="1"/>
    <n v="107653"/>
    <n v="188393"/>
    <n v="142352"/>
    <n v="249116"/>
    <n v="171253"/>
    <n v="299693"/>
    <n v="207736"/>
    <n v="363538"/>
    <n v="247410"/>
    <n v="432967"/>
    <n v="272958"/>
    <n v="477676"/>
    <n v="296981"/>
    <n v="519716"/>
  </r>
  <r>
    <n v="9"/>
    <s v="Region IX - West"/>
    <x v="47"/>
    <s v="HI"/>
    <x v="350"/>
    <n v="3"/>
    <x v="2"/>
    <n v="87635"/>
    <n v="153362"/>
    <n v="120952"/>
    <n v="211665"/>
    <n v="153268"/>
    <n v="268220"/>
    <n v="199885"/>
    <n v="349798"/>
    <n v="249124"/>
    <n v="435967"/>
    <n v="280313"/>
    <n v="490548"/>
    <n v="311031"/>
    <n v="544304"/>
  </r>
  <r>
    <n v="9"/>
    <s v="Region IX - West"/>
    <x v="47"/>
    <s v="HI"/>
    <x v="350"/>
    <n v="4"/>
    <x v="3"/>
    <n v="102220"/>
    <n v="163552"/>
    <n v="143108"/>
    <n v="228972"/>
    <n v="183996"/>
    <n v="294393"/>
    <n v="245328"/>
    <n v="392524"/>
    <n v="306660"/>
    <n v="490655"/>
    <n v="347548"/>
    <n v="556076"/>
    <n v="388435"/>
    <n v="621497"/>
  </r>
  <r>
    <n v="9"/>
    <s v="Region IX - West"/>
    <x v="47"/>
    <s v="HI"/>
    <x v="351"/>
    <n v="1"/>
    <x v="0"/>
    <n v="126017"/>
    <n v="220529"/>
    <n v="166841"/>
    <n v="291972"/>
    <n v="201198"/>
    <n v="352096"/>
    <n v="244489"/>
    <n v="427855"/>
    <n v="288745"/>
    <n v="505304"/>
    <n v="315767"/>
    <n v="552593"/>
    <n v="339958"/>
    <n v="594926"/>
  </r>
  <r>
    <n v="9"/>
    <s v="Region IX - West"/>
    <x v="47"/>
    <s v="HI"/>
    <x v="351"/>
    <n v="2"/>
    <x v="1"/>
    <n v="118639"/>
    <n v="207618"/>
    <n v="157607"/>
    <n v="275813"/>
    <n v="190741"/>
    <n v="333796"/>
    <n v="233370"/>
    <n v="408398"/>
    <n v="278647"/>
    <n v="487632"/>
    <n v="307846"/>
    <n v="538730"/>
    <n v="335498"/>
    <n v="587122"/>
  </r>
  <r>
    <n v="9"/>
    <s v="Region IX - West"/>
    <x v="47"/>
    <s v="HI"/>
    <x v="351"/>
    <n v="3"/>
    <x v="2"/>
    <n v="95169"/>
    <n v="166546"/>
    <n v="131042"/>
    <n v="229323"/>
    <n v="165652"/>
    <n v="289891"/>
    <n v="215219"/>
    <n v="376632"/>
    <n v="268098"/>
    <n v="469172"/>
    <n v="301284"/>
    <n v="527247"/>
    <n v="333874"/>
    <n v="584280"/>
  </r>
  <r>
    <n v="9"/>
    <s v="Region IX - West"/>
    <x v="47"/>
    <s v="HI"/>
    <x v="351"/>
    <n v="4"/>
    <x v="3"/>
    <n v="114632"/>
    <n v="183411"/>
    <n v="160485"/>
    <n v="256775"/>
    <n v="206337"/>
    <n v="330140"/>
    <n v="275116"/>
    <n v="440186"/>
    <n v="343895"/>
    <n v="550233"/>
    <n v="389748"/>
    <n v="623597"/>
    <n v="435601"/>
    <n v="696961"/>
  </r>
  <r>
    <n v="9"/>
    <s v="Region IX - West"/>
    <x v="47"/>
    <s v="HI"/>
    <x v="352"/>
    <n v="1"/>
    <x v="0"/>
    <n v="111613"/>
    <n v="195323"/>
    <n v="147255"/>
    <n v="257696"/>
    <n v="176759"/>
    <n v="309328"/>
    <n v="213391"/>
    <n v="373434"/>
    <n v="251732"/>
    <n v="440531"/>
    <n v="275224"/>
    <n v="481641"/>
    <n v="296214"/>
    <n v="518374"/>
  </r>
  <r>
    <n v="9"/>
    <s v="Region IX - West"/>
    <x v="47"/>
    <s v="HI"/>
    <x v="352"/>
    <n v="2"/>
    <x v="1"/>
    <n v="105773"/>
    <n v="185102"/>
    <n v="139945"/>
    <n v="244903"/>
    <n v="168480"/>
    <n v="294840"/>
    <n v="204589"/>
    <n v="358030"/>
    <n v="243738"/>
    <n v="426541"/>
    <n v="268952"/>
    <n v="470667"/>
    <n v="292683"/>
    <n v="512196"/>
  </r>
  <r>
    <n v="9"/>
    <s v="Region IX - West"/>
    <x v="47"/>
    <s v="HI"/>
    <x v="352"/>
    <n v="3"/>
    <x v="2"/>
    <n v="85952"/>
    <n v="150416"/>
    <n v="118595"/>
    <n v="207541"/>
    <n v="150238"/>
    <n v="262917"/>
    <n v="195844"/>
    <n v="342728"/>
    <n v="244073"/>
    <n v="427128"/>
    <n v="274589"/>
    <n v="480531"/>
    <n v="304634"/>
    <n v="533109"/>
  </r>
  <r>
    <n v="9"/>
    <s v="Region IX - West"/>
    <x v="47"/>
    <s v="HI"/>
    <x v="352"/>
    <n v="4"/>
    <x v="3"/>
    <n v="100649"/>
    <n v="161039"/>
    <n v="140909"/>
    <n v="225454"/>
    <n v="181168"/>
    <n v="289869"/>
    <n v="241558"/>
    <n v="386493"/>
    <n v="301947"/>
    <n v="483116"/>
    <n v="342207"/>
    <n v="547531"/>
    <n v="382467"/>
    <n v="611947"/>
  </r>
  <r>
    <n v="9"/>
    <s v="Region IX - West"/>
    <x v="47"/>
    <s v="HI"/>
    <x v="353"/>
    <n v="1"/>
    <x v="0"/>
    <n v="112693"/>
    <n v="197214"/>
    <n v="148724"/>
    <n v="260267"/>
    <n v="178592"/>
    <n v="312535"/>
    <n v="215723"/>
    <n v="377516"/>
    <n v="254508"/>
    <n v="445389"/>
    <n v="278264"/>
    <n v="486963"/>
    <n v="299495"/>
    <n v="524116"/>
  </r>
  <r>
    <n v="9"/>
    <s v="Region IX - West"/>
    <x v="47"/>
    <s v="HI"/>
    <x v="353"/>
    <n v="2"/>
    <x v="1"/>
    <n v="106738"/>
    <n v="186791"/>
    <n v="141269"/>
    <n v="247222"/>
    <n v="170150"/>
    <n v="297762"/>
    <n v="206747"/>
    <n v="361808"/>
    <n v="246356"/>
    <n v="431123"/>
    <n v="271869"/>
    <n v="475772"/>
    <n v="295894"/>
    <n v="517815"/>
  </r>
  <r>
    <n v="9"/>
    <s v="Region IX - West"/>
    <x v="47"/>
    <s v="HI"/>
    <x v="353"/>
    <n v="3"/>
    <x v="2"/>
    <n v="86643"/>
    <n v="151626"/>
    <n v="119528"/>
    <n v="209174"/>
    <n v="151394"/>
    <n v="264940"/>
    <n v="197297"/>
    <n v="345270"/>
    <n v="245875"/>
    <n v="430282"/>
    <n v="276591"/>
    <n v="484035"/>
    <n v="306827"/>
    <n v="536947"/>
  </r>
  <r>
    <n v="9"/>
    <s v="Region IX - West"/>
    <x v="47"/>
    <s v="HI"/>
    <x v="353"/>
    <n v="4"/>
    <x v="3"/>
    <n v="101698"/>
    <n v="162717"/>
    <n v="142377"/>
    <n v="227803"/>
    <n v="183056"/>
    <n v="292890"/>
    <n v="244075"/>
    <n v="390520"/>
    <n v="305093"/>
    <n v="488150"/>
    <n v="345773"/>
    <n v="553236"/>
    <n v="386452"/>
    <n v="618323"/>
  </r>
  <r>
    <n v="9"/>
    <s v="Region IX - West"/>
    <x v="48"/>
    <s v="NV"/>
    <x v="354"/>
    <n v="1"/>
    <x v="0"/>
    <n v="89108"/>
    <n v="155940"/>
    <n v="117324"/>
    <n v="205318"/>
    <n v="140451"/>
    <n v="245789"/>
    <n v="168906"/>
    <n v="295585"/>
    <n v="199119"/>
    <n v="348459"/>
    <n v="217670"/>
    <n v="380923"/>
    <n v="234227"/>
    <n v="409897"/>
  </r>
  <r>
    <n v="9"/>
    <s v="Region IX - West"/>
    <x v="48"/>
    <s v="NV"/>
    <x v="354"/>
    <n v="2"/>
    <x v="1"/>
    <n v="84766"/>
    <n v="148341"/>
    <n v="111890"/>
    <n v="195807"/>
    <n v="134297"/>
    <n v="235019"/>
    <n v="162362"/>
    <n v="284133"/>
    <n v="193176"/>
    <n v="338058"/>
    <n v="213008"/>
    <n v="372764"/>
    <n v="231602"/>
    <n v="405304"/>
  </r>
  <r>
    <n v="9"/>
    <s v="Region IX - West"/>
    <x v="48"/>
    <s v="NV"/>
    <x v="354"/>
    <n v="3"/>
    <x v="2"/>
    <n v="69389"/>
    <n v="121431"/>
    <n v="95853"/>
    <n v="167743"/>
    <n v="121574"/>
    <n v="212754"/>
    <n v="158773"/>
    <n v="277852"/>
    <n v="197921"/>
    <n v="346363"/>
    <n v="222804"/>
    <n v="389907"/>
    <n v="247336"/>
    <n v="432838"/>
  </r>
  <r>
    <n v="9"/>
    <s v="Region IX - West"/>
    <x v="48"/>
    <s v="NV"/>
    <x v="354"/>
    <n v="4"/>
    <x v="3"/>
    <n v="79948"/>
    <n v="127916"/>
    <n v="111927"/>
    <n v="179083"/>
    <n v="143906"/>
    <n v="230249"/>
    <n v="191874"/>
    <n v="306999"/>
    <n v="239843"/>
    <n v="383749"/>
    <n v="271822"/>
    <n v="434915"/>
    <n v="303801"/>
    <n v="486082"/>
  </r>
  <r>
    <n v="9"/>
    <s v="Region IX - West"/>
    <x v="48"/>
    <s v="NV"/>
    <x v="355"/>
    <n v="1"/>
    <x v="0"/>
    <n v="81387"/>
    <n v="142427"/>
    <n v="107123"/>
    <n v="187466"/>
    <n v="128184"/>
    <n v="224322"/>
    <n v="154058"/>
    <n v="269602"/>
    <n v="181597"/>
    <n v="317794"/>
    <n v="198510"/>
    <n v="347393"/>
    <n v="213603"/>
    <n v="373805"/>
  </r>
  <r>
    <n v="9"/>
    <s v="Region IX - West"/>
    <x v="48"/>
    <s v="NV"/>
    <x v="355"/>
    <n v="2"/>
    <x v="1"/>
    <n v="77467"/>
    <n v="135568"/>
    <n v="102218"/>
    <n v="178881"/>
    <n v="122629"/>
    <n v="214600"/>
    <n v="148151"/>
    <n v="259265"/>
    <n v="176232"/>
    <n v="308406"/>
    <n v="194302"/>
    <n v="340028"/>
    <n v="211234"/>
    <n v="369659"/>
  </r>
  <r>
    <n v="9"/>
    <s v="Region IX - West"/>
    <x v="48"/>
    <s v="NV"/>
    <x v="355"/>
    <n v="3"/>
    <x v="2"/>
    <n v="63487"/>
    <n v="111103"/>
    <n v="87716"/>
    <n v="153503"/>
    <n v="111274"/>
    <n v="194730"/>
    <n v="145364"/>
    <n v="254387"/>
    <n v="181214"/>
    <n v="317124"/>
    <n v="204015"/>
    <n v="357026"/>
    <n v="226500"/>
    <n v="396375"/>
  </r>
  <r>
    <n v="9"/>
    <s v="Region IX - West"/>
    <x v="48"/>
    <s v="NV"/>
    <x v="355"/>
    <n v="4"/>
    <x v="3"/>
    <n v="72961"/>
    <n v="116738"/>
    <n v="102145"/>
    <n v="163433"/>
    <n v="131330"/>
    <n v="210128"/>
    <n v="175106"/>
    <n v="280170"/>
    <n v="218883"/>
    <n v="350213"/>
    <n v="248067"/>
    <n v="396908"/>
    <n v="277252"/>
    <n v="443603"/>
  </r>
  <r>
    <n v="10"/>
    <s v="Region X - Northwest"/>
    <x v="49"/>
    <s v="AK"/>
    <x v="356"/>
    <n v="1"/>
    <x v="0"/>
    <n v="104851"/>
    <n v="183490"/>
    <n v="137911"/>
    <n v="241343"/>
    <n v="164868"/>
    <n v="288520"/>
    <n v="197880"/>
    <n v="346290"/>
    <n v="233196"/>
    <n v="408093"/>
    <n v="254903"/>
    <n v="446080"/>
    <n v="274265"/>
    <n v="479963"/>
  </r>
  <r>
    <n v="10"/>
    <s v="Region X - Northwest"/>
    <x v="49"/>
    <s v="AK"/>
    <x v="356"/>
    <n v="2"/>
    <x v="1"/>
    <n v="99933"/>
    <n v="174883"/>
    <n v="131755"/>
    <n v="230570"/>
    <n v="157897"/>
    <n v="276320"/>
    <n v="190467"/>
    <n v="333318"/>
    <n v="226464"/>
    <n v="396312"/>
    <n v="249622"/>
    <n v="436838"/>
    <n v="271292"/>
    <n v="474761"/>
  </r>
  <r>
    <n v="10"/>
    <s v="Region X - Northwest"/>
    <x v="49"/>
    <s v="AK"/>
    <x v="356"/>
    <n v="3"/>
    <x v="2"/>
    <n v="82105"/>
    <n v="143684"/>
    <n v="113483"/>
    <n v="198596"/>
    <n v="144020"/>
    <n v="252036"/>
    <n v="188260"/>
    <n v="329455"/>
    <n v="234709"/>
    <n v="410740"/>
    <n v="264296"/>
    <n v="462518"/>
    <n v="293486"/>
    <n v="513601"/>
  </r>
  <r>
    <n v="10"/>
    <s v="Region X - Northwest"/>
    <x v="49"/>
    <s v="AK"/>
    <x v="356"/>
    <n v="4"/>
    <x v="3"/>
    <n v="93830"/>
    <n v="150128"/>
    <n v="131362"/>
    <n v="210180"/>
    <n v="168894"/>
    <n v="270231"/>
    <n v="225193"/>
    <n v="360308"/>
    <n v="281491"/>
    <n v="450385"/>
    <n v="319023"/>
    <n v="510437"/>
    <n v="356555"/>
    <n v="570488"/>
  </r>
  <r>
    <n v="10"/>
    <s v="Region X - Northwest"/>
    <x v="49"/>
    <s v="AK"/>
    <x v="357"/>
    <n v="1"/>
    <x v="0"/>
    <n v="106982"/>
    <n v="187218"/>
    <n v="140695"/>
    <n v="246217"/>
    <n v="168170"/>
    <n v="294298"/>
    <n v="201795"/>
    <n v="353142"/>
    <n v="237801"/>
    <n v="416151"/>
    <n v="259934"/>
    <n v="454884"/>
    <n v="279675"/>
    <n v="489431"/>
  </r>
  <r>
    <n v="10"/>
    <s v="Region X - Northwest"/>
    <x v="49"/>
    <s v="AK"/>
    <x v="357"/>
    <n v="2"/>
    <x v="1"/>
    <n v="101987"/>
    <n v="178477"/>
    <n v="134443"/>
    <n v="235276"/>
    <n v="161090"/>
    <n v="281908"/>
    <n v="194267"/>
    <n v="339968"/>
    <n v="230963"/>
    <n v="404186"/>
    <n v="254570"/>
    <n v="445498"/>
    <n v="276655"/>
    <n v="484147"/>
  </r>
  <r>
    <n v="10"/>
    <s v="Region X - Northwest"/>
    <x v="49"/>
    <s v="AK"/>
    <x v="357"/>
    <n v="3"/>
    <x v="2"/>
    <n v="83829"/>
    <n v="146700"/>
    <n v="115873"/>
    <n v="202779"/>
    <n v="147064"/>
    <n v="257362"/>
    <n v="192259"/>
    <n v="336454"/>
    <n v="239698"/>
    <n v="419471"/>
    <n v="269924"/>
    <n v="472366"/>
    <n v="299746"/>
    <n v="524556"/>
  </r>
  <r>
    <n v="10"/>
    <s v="Region X - Northwest"/>
    <x v="49"/>
    <s v="AK"/>
    <x v="357"/>
    <n v="4"/>
    <x v="3"/>
    <n v="95707"/>
    <n v="153132"/>
    <n v="133990"/>
    <n v="214385"/>
    <n v="172273"/>
    <n v="275637"/>
    <n v="229698"/>
    <n v="367517"/>
    <n v="287122"/>
    <n v="459396"/>
    <n v="325405"/>
    <n v="520649"/>
    <n v="363688"/>
    <n v="581901"/>
  </r>
  <r>
    <n v="10"/>
    <s v="Region X - Northwest"/>
    <x v="49"/>
    <s v="AK"/>
    <x v="358"/>
    <n v="1"/>
    <x v="0"/>
    <n v="117521"/>
    <n v="205661"/>
    <n v="150468"/>
    <n v="263318"/>
    <n v="173328"/>
    <n v="303323"/>
    <n v="196732"/>
    <n v="344282"/>
    <n v="229507"/>
    <n v="401636"/>
    <n v="250325"/>
    <n v="438069"/>
    <n v="268570"/>
    <n v="469997"/>
  </r>
  <r>
    <n v="10"/>
    <s v="Region X - Northwest"/>
    <x v="49"/>
    <s v="AK"/>
    <x v="358"/>
    <n v="2"/>
    <x v="1"/>
    <n v="117521"/>
    <n v="205661"/>
    <n v="150468"/>
    <n v="263318"/>
    <n v="173328"/>
    <n v="303323"/>
    <n v="196732"/>
    <n v="344282"/>
    <n v="229507"/>
    <n v="401636"/>
    <n v="250325"/>
    <n v="438069"/>
    <n v="268570"/>
    <n v="469997"/>
  </r>
  <r>
    <n v="10"/>
    <s v="Region X - Northwest"/>
    <x v="49"/>
    <s v="AK"/>
    <x v="358"/>
    <n v="3"/>
    <x v="2"/>
    <n v="105219"/>
    <n v="184133"/>
    <n v="147306"/>
    <n v="257786"/>
    <n v="189394"/>
    <n v="331439"/>
    <n v="252525"/>
    <n v="441919"/>
    <n v="315656"/>
    <n v="552398"/>
    <n v="357744"/>
    <n v="626052"/>
    <n v="399831"/>
    <n v="699705"/>
  </r>
  <r>
    <n v="10"/>
    <s v="Region X - Northwest"/>
    <x v="49"/>
    <s v="AK"/>
    <x v="358"/>
    <n v="4"/>
    <x v="3"/>
    <n v="98171"/>
    <n v="157074"/>
    <n v="137440"/>
    <n v="219904"/>
    <n v="176709"/>
    <n v="282734"/>
    <n v="235611"/>
    <n v="376978"/>
    <n v="294514"/>
    <n v="471223"/>
    <n v="333783"/>
    <n v="534053"/>
    <n v="373051"/>
    <n v="596882"/>
  </r>
  <r>
    <n v="10"/>
    <s v="Region X - Northwest"/>
    <x v="49"/>
    <s v="AK"/>
    <x v="359"/>
    <n v="1"/>
    <x v="0"/>
    <n v="104851"/>
    <n v="183490"/>
    <n v="137911"/>
    <n v="241343"/>
    <n v="164868"/>
    <n v="288520"/>
    <n v="197880"/>
    <n v="346290"/>
    <n v="233196"/>
    <n v="408093"/>
    <n v="254903"/>
    <n v="446080"/>
    <n v="274265"/>
    <n v="479963"/>
  </r>
  <r>
    <n v="10"/>
    <s v="Region X - Northwest"/>
    <x v="49"/>
    <s v="AK"/>
    <x v="359"/>
    <n v="2"/>
    <x v="1"/>
    <n v="99933"/>
    <n v="174883"/>
    <n v="131755"/>
    <n v="230570"/>
    <n v="157897"/>
    <n v="276320"/>
    <n v="190467"/>
    <n v="333318"/>
    <n v="226464"/>
    <n v="396312"/>
    <n v="249622"/>
    <n v="436838"/>
    <n v="271292"/>
    <n v="474761"/>
  </r>
  <r>
    <n v="10"/>
    <s v="Region X - Northwest"/>
    <x v="49"/>
    <s v="AK"/>
    <x v="359"/>
    <n v="3"/>
    <x v="2"/>
    <n v="82105"/>
    <n v="143684"/>
    <n v="113483"/>
    <n v="198596"/>
    <n v="144020"/>
    <n v="252036"/>
    <n v="188260"/>
    <n v="329455"/>
    <n v="234709"/>
    <n v="410740"/>
    <n v="264296"/>
    <n v="462518"/>
    <n v="293486"/>
    <n v="513601"/>
  </r>
  <r>
    <n v="10"/>
    <s v="Region X - Northwest"/>
    <x v="49"/>
    <s v="AK"/>
    <x v="359"/>
    <n v="4"/>
    <x v="3"/>
    <n v="93830"/>
    <n v="150128"/>
    <n v="131362"/>
    <n v="210180"/>
    <n v="168894"/>
    <n v="270231"/>
    <n v="225193"/>
    <n v="360308"/>
    <n v="281491"/>
    <n v="450385"/>
    <n v="319023"/>
    <n v="510437"/>
    <n v="356555"/>
    <n v="570488"/>
  </r>
  <r>
    <n v="10"/>
    <s v="Region X - Northwest"/>
    <x v="49"/>
    <s v="AK"/>
    <x v="360"/>
    <n v="1"/>
    <x v="0"/>
    <n v="109612"/>
    <n v="191822"/>
    <n v="144235"/>
    <n v="252412"/>
    <n v="172530"/>
    <n v="301927"/>
    <n v="207247"/>
    <n v="362682"/>
    <n v="244271"/>
    <n v="427474"/>
    <n v="267017"/>
    <n v="467279"/>
    <n v="287311"/>
    <n v="502794"/>
  </r>
  <r>
    <n v="10"/>
    <s v="Region X - Northwest"/>
    <x v="49"/>
    <s v="AK"/>
    <x v="360"/>
    <n v="2"/>
    <x v="1"/>
    <n v="104387"/>
    <n v="182677"/>
    <n v="137695"/>
    <n v="240966"/>
    <n v="165122"/>
    <n v="288964"/>
    <n v="199371"/>
    <n v="348900"/>
    <n v="237118"/>
    <n v="414956"/>
    <n v="261405"/>
    <n v="457460"/>
    <n v="284152"/>
    <n v="497266"/>
  </r>
  <r>
    <n v="10"/>
    <s v="Region X - Northwest"/>
    <x v="49"/>
    <s v="AK"/>
    <x v="360"/>
    <n v="3"/>
    <x v="2"/>
    <n v="85632"/>
    <n v="149856"/>
    <n v="118330"/>
    <n v="207077"/>
    <n v="150133"/>
    <n v="262733"/>
    <n v="196175"/>
    <n v="343307"/>
    <n v="244564"/>
    <n v="427987"/>
    <n v="275359"/>
    <n v="481878"/>
    <n v="305732"/>
    <n v="535031"/>
  </r>
  <r>
    <n v="10"/>
    <s v="Region X - Northwest"/>
    <x v="49"/>
    <s v="AK"/>
    <x v="360"/>
    <n v="4"/>
    <x v="3"/>
    <n v="98198"/>
    <n v="157116"/>
    <n v="137477"/>
    <n v="219962"/>
    <n v="176756"/>
    <n v="282809"/>
    <n v="235674"/>
    <n v="377079"/>
    <n v="294593"/>
    <n v="471348"/>
    <n v="333872"/>
    <n v="534195"/>
    <n v="373151"/>
    <n v="597041"/>
  </r>
  <r>
    <n v="10"/>
    <s v="Region X - Northwest"/>
    <x v="49"/>
    <s v="AK"/>
    <x v="361"/>
    <n v="1"/>
    <x v="0"/>
    <n v="109893"/>
    <n v="192312"/>
    <n v="144766"/>
    <n v="253340"/>
    <n v="173422"/>
    <n v="303489"/>
    <n v="208764"/>
    <n v="365337"/>
    <n v="246151"/>
    <n v="430764"/>
    <n v="269093"/>
    <n v="470913"/>
    <n v="289575"/>
    <n v="506756"/>
  </r>
  <r>
    <n v="10"/>
    <s v="Region X - Northwest"/>
    <x v="49"/>
    <s v="AK"/>
    <x v="361"/>
    <n v="2"/>
    <x v="1"/>
    <n v="104436"/>
    <n v="182764"/>
    <n v="137937"/>
    <n v="241389"/>
    <n v="165688"/>
    <n v="289955"/>
    <n v="200541"/>
    <n v="350947"/>
    <n v="238682"/>
    <n v="417694"/>
    <n v="263234"/>
    <n v="460660"/>
    <n v="286277"/>
    <n v="500984"/>
  </r>
  <r>
    <n v="10"/>
    <s v="Region X - Northwest"/>
    <x v="49"/>
    <s v="AK"/>
    <x v="361"/>
    <n v="3"/>
    <x v="2"/>
    <n v="85331"/>
    <n v="149329"/>
    <n v="117840"/>
    <n v="206220"/>
    <n v="149415"/>
    <n v="261476"/>
    <n v="195041"/>
    <n v="341322"/>
    <n v="243117"/>
    <n v="425456"/>
    <n v="273639"/>
    <n v="478869"/>
    <n v="303721"/>
    <n v="531511"/>
  </r>
  <r>
    <n v="10"/>
    <s v="Region X - Northwest"/>
    <x v="49"/>
    <s v="AK"/>
    <x v="361"/>
    <n v="4"/>
    <x v="3"/>
    <n v="98724"/>
    <n v="157959"/>
    <n v="138214"/>
    <n v="221142"/>
    <n v="177704"/>
    <n v="284326"/>
    <n v="236938"/>
    <n v="379101"/>
    <n v="296173"/>
    <n v="473876"/>
    <n v="335662"/>
    <n v="537060"/>
    <n v="375152"/>
    <n v="600243"/>
  </r>
  <r>
    <n v="10"/>
    <s v="Region X - Northwest"/>
    <x v="50"/>
    <s v="ID"/>
    <x v="362"/>
    <n v="1"/>
    <x v="0"/>
    <n v="80542"/>
    <n v="140948"/>
    <n v="106236"/>
    <n v="185912"/>
    <n v="127480"/>
    <n v="223090"/>
    <n v="153830"/>
    <n v="269202"/>
    <n v="181454"/>
    <n v="317545"/>
    <n v="198385"/>
    <n v="347173"/>
    <n v="213510"/>
    <n v="373642"/>
  </r>
  <r>
    <n v="10"/>
    <s v="Region X - Northwest"/>
    <x v="50"/>
    <s v="ID"/>
    <x v="362"/>
    <n v="2"/>
    <x v="1"/>
    <n v="76361"/>
    <n v="133632"/>
    <n v="101003"/>
    <n v="176756"/>
    <n v="121555"/>
    <n v="212721"/>
    <n v="147529"/>
    <n v="258176"/>
    <n v="175733"/>
    <n v="307532"/>
    <n v="193896"/>
    <n v="339318"/>
    <n v="210983"/>
    <n v="369220"/>
  </r>
  <r>
    <n v="10"/>
    <s v="Region X - Northwest"/>
    <x v="50"/>
    <s v="ID"/>
    <x v="362"/>
    <n v="3"/>
    <x v="2"/>
    <n v="62106"/>
    <n v="108686"/>
    <n v="85705"/>
    <n v="149983"/>
    <n v="108588"/>
    <n v="190029"/>
    <n v="141583"/>
    <n v="247769"/>
    <n v="176454"/>
    <n v="308795"/>
    <n v="198530"/>
    <n v="347428"/>
    <n v="220269"/>
    <n v="385471"/>
  </r>
  <r>
    <n v="10"/>
    <s v="Region X - Northwest"/>
    <x v="50"/>
    <s v="ID"/>
    <x v="362"/>
    <n v="4"/>
    <x v="3"/>
    <n v="72586"/>
    <n v="116138"/>
    <n v="101621"/>
    <n v="162593"/>
    <n v="130655"/>
    <n v="209048"/>
    <n v="174207"/>
    <n v="278731"/>
    <n v="217758"/>
    <n v="348413"/>
    <n v="246793"/>
    <n v="394869"/>
    <n v="275827"/>
    <n v="441324"/>
  </r>
  <r>
    <n v="10"/>
    <s v="Region X - Northwest"/>
    <x v="50"/>
    <s v="ID"/>
    <x v="363"/>
    <n v="1"/>
    <x v="0"/>
    <n v="84459"/>
    <n v="147803"/>
    <n v="111189"/>
    <n v="194580"/>
    <n v="133084"/>
    <n v="232896"/>
    <n v="160007"/>
    <n v="280013"/>
    <n v="188621"/>
    <n v="330087"/>
    <n v="206192"/>
    <n v="360836"/>
    <n v="221873"/>
    <n v="388278"/>
  </r>
  <r>
    <n v="10"/>
    <s v="Region X - Northwest"/>
    <x v="50"/>
    <s v="ID"/>
    <x v="363"/>
    <n v="2"/>
    <x v="1"/>
    <n v="80362"/>
    <n v="140634"/>
    <n v="106061"/>
    <n v="185607"/>
    <n v="127277"/>
    <n v="222735"/>
    <n v="153833"/>
    <n v="269208"/>
    <n v="183014"/>
    <n v="320275"/>
    <n v="201793"/>
    <n v="353139"/>
    <n v="219397"/>
    <n v="383944"/>
  </r>
  <r>
    <n v="10"/>
    <s v="Region X - Northwest"/>
    <x v="50"/>
    <s v="ID"/>
    <x v="363"/>
    <n v="3"/>
    <x v="2"/>
    <n v="65814"/>
    <n v="115174"/>
    <n v="90920"/>
    <n v="159110"/>
    <n v="115325"/>
    <n v="201820"/>
    <n v="150630"/>
    <n v="263602"/>
    <n v="187774"/>
    <n v="328604"/>
    <n v="211388"/>
    <n v="369929"/>
    <n v="234672"/>
    <n v="410676"/>
  </r>
  <r>
    <n v="10"/>
    <s v="Region X - Northwest"/>
    <x v="50"/>
    <s v="ID"/>
    <x v="363"/>
    <n v="4"/>
    <x v="3"/>
    <n v="75752"/>
    <n v="121204"/>
    <n v="106053"/>
    <n v="169685"/>
    <n v="136354"/>
    <n v="218167"/>
    <n v="181806"/>
    <n v="290889"/>
    <n v="227257"/>
    <n v="363612"/>
    <n v="257558"/>
    <n v="412093"/>
    <n v="287859"/>
    <n v="460575"/>
  </r>
  <r>
    <n v="10"/>
    <s v="Region X - Northwest"/>
    <x v="50"/>
    <s v="ID"/>
    <x v="364"/>
    <n v="1"/>
    <x v="0"/>
    <n v="79210"/>
    <n v="138617"/>
    <n v="104499"/>
    <n v="182873"/>
    <n v="125429"/>
    <n v="219500"/>
    <n v="151410"/>
    <n v="264967"/>
    <n v="178612"/>
    <n v="312571"/>
    <n v="195279"/>
    <n v="341739"/>
    <n v="210172"/>
    <n v="367800"/>
  </r>
  <r>
    <n v="10"/>
    <s v="Region X - Northwest"/>
    <x v="50"/>
    <s v="ID"/>
    <x v="364"/>
    <n v="2"/>
    <x v="1"/>
    <n v="75071"/>
    <n v="131375"/>
    <n v="99319"/>
    <n v="173809"/>
    <n v="119563"/>
    <n v="209235"/>
    <n v="145173"/>
    <n v="254052"/>
    <n v="172947"/>
    <n v="302658"/>
    <n v="190836"/>
    <n v="333962"/>
    <n v="207670"/>
    <n v="363422"/>
  </r>
  <r>
    <n v="10"/>
    <s v="Region X - Northwest"/>
    <x v="50"/>
    <s v="ID"/>
    <x v="364"/>
    <n v="3"/>
    <x v="2"/>
    <n v="61014"/>
    <n v="106774"/>
    <n v="84188"/>
    <n v="147329"/>
    <n v="106654"/>
    <n v="186644"/>
    <n v="139035"/>
    <n v="243312"/>
    <n v="173276"/>
    <n v="303232"/>
    <n v="194942"/>
    <n v="341149"/>
    <n v="216275"/>
    <n v="378482"/>
  </r>
  <r>
    <n v="10"/>
    <s v="Region X - Northwest"/>
    <x v="50"/>
    <s v="ID"/>
    <x v="364"/>
    <n v="4"/>
    <x v="3"/>
    <n v="71420"/>
    <n v="114273"/>
    <n v="99989"/>
    <n v="159982"/>
    <n v="128557"/>
    <n v="205691"/>
    <n v="171409"/>
    <n v="274255"/>
    <n v="214261"/>
    <n v="342818"/>
    <n v="242830"/>
    <n v="388527"/>
    <n v="271398"/>
    <n v="434236"/>
  </r>
  <r>
    <n v="10"/>
    <s v="Region X - Northwest"/>
    <x v="50"/>
    <s v="ID"/>
    <x v="365"/>
    <n v="1"/>
    <x v="0"/>
    <n v="78113"/>
    <n v="136697"/>
    <n v="102970"/>
    <n v="180198"/>
    <n v="123463"/>
    <n v="216061"/>
    <n v="148814"/>
    <n v="260424"/>
    <n v="175503"/>
    <n v="307130"/>
    <n v="191870"/>
    <n v="335772"/>
    <n v="206487"/>
    <n v="361352"/>
  </r>
  <r>
    <n v="10"/>
    <s v="Region X - Northwest"/>
    <x v="50"/>
    <s v="ID"/>
    <x v="365"/>
    <n v="2"/>
    <x v="1"/>
    <n v="74142"/>
    <n v="129748"/>
    <n v="98000"/>
    <n v="171499"/>
    <n v="117834"/>
    <n v="206210"/>
    <n v="142829"/>
    <n v="249950"/>
    <n v="170067"/>
    <n v="297618"/>
    <n v="187606"/>
    <n v="328310"/>
    <n v="204086"/>
    <n v="357151"/>
  </r>
  <r>
    <n v="10"/>
    <s v="Region X - Northwest"/>
    <x v="50"/>
    <s v="ID"/>
    <x v="365"/>
    <n v="3"/>
    <x v="2"/>
    <n v="60432"/>
    <n v="105756"/>
    <n v="83423"/>
    <n v="145990"/>
    <n v="105734"/>
    <n v="185035"/>
    <n v="137938"/>
    <n v="241391"/>
    <n v="171924"/>
    <n v="300868"/>
    <n v="193469"/>
    <n v="338571"/>
    <n v="214694"/>
    <n v="375714"/>
  </r>
  <r>
    <n v="10"/>
    <s v="Region X - Northwest"/>
    <x v="50"/>
    <s v="ID"/>
    <x v="365"/>
    <n v="4"/>
    <x v="3"/>
    <n v="70292"/>
    <n v="112467"/>
    <n v="98409"/>
    <n v="157454"/>
    <n v="126526"/>
    <n v="202441"/>
    <n v="168701"/>
    <n v="269921"/>
    <n v="210876"/>
    <n v="337401"/>
    <n v="238993"/>
    <n v="382388"/>
    <n v="267109"/>
    <n v="427375"/>
  </r>
  <r>
    <n v="10"/>
    <s v="Region X - Northwest"/>
    <x v="51"/>
    <s v="OR"/>
    <x v="366"/>
    <n v="1"/>
    <x v="0"/>
    <n v="86258"/>
    <n v="150951"/>
    <n v="113560"/>
    <n v="198730"/>
    <n v="135927"/>
    <n v="237873"/>
    <n v="163435"/>
    <n v="286011"/>
    <n v="192664"/>
    <n v="337162"/>
    <n v="210612"/>
    <n v="368571"/>
    <n v="226629"/>
    <n v="396602"/>
  </r>
  <r>
    <n v="10"/>
    <s v="Region X - Northwest"/>
    <x v="51"/>
    <s v="OR"/>
    <x v="366"/>
    <n v="2"/>
    <x v="1"/>
    <n v="82069"/>
    <n v="143622"/>
    <n v="108318"/>
    <n v="189557"/>
    <n v="129991"/>
    <n v="227484"/>
    <n v="157123"/>
    <n v="274965"/>
    <n v="186931"/>
    <n v="327130"/>
    <n v="206115"/>
    <n v="360701"/>
    <n v="224098"/>
    <n v="392171"/>
  </r>
  <r>
    <n v="10"/>
    <s v="Region X - Northwest"/>
    <x v="51"/>
    <s v="OR"/>
    <x v="366"/>
    <n v="3"/>
    <x v="2"/>
    <n v="67205"/>
    <n v="117609"/>
    <n v="92841"/>
    <n v="162471"/>
    <n v="117760"/>
    <n v="206079"/>
    <n v="153805"/>
    <n v="269159"/>
    <n v="191731"/>
    <n v="335529"/>
    <n v="215841"/>
    <n v="377723"/>
    <n v="239614"/>
    <n v="419324"/>
  </r>
  <r>
    <n v="10"/>
    <s v="Region X - Northwest"/>
    <x v="51"/>
    <s v="OR"/>
    <x v="366"/>
    <n v="4"/>
    <x v="3"/>
    <n v="77371"/>
    <n v="123794"/>
    <n v="108320"/>
    <n v="173312"/>
    <n v="139268"/>
    <n v="222829"/>
    <n v="185691"/>
    <n v="297106"/>
    <n v="232114"/>
    <n v="371382"/>
    <n v="263063"/>
    <n v="420900"/>
    <n v="294011"/>
    <n v="470418"/>
  </r>
  <r>
    <n v="10"/>
    <s v="Region X - Northwest"/>
    <x v="51"/>
    <s v="OR"/>
    <x v="367"/>
    <n v="1"/>
    <x v="0"/>
    <n v="83627"/>
    <n v="146347"/>
    <n v="110020"/>
    <n v="192536"/>
    <n v="131568"/>
    <n v="230244"/>
    <n v="157983"/>
    <n v="276471"/>
    <n v="186194"/>
    <n v="325839"/>
    <n v="203529"/>
    <n v="356176"/>
    <n v="218994"/>
    <n v="383239"/>
  </r>
  <r>
    <n v="10"/>
    <s v="Region X - Northwest"/>
    <x v="51"/>
    <s v="OR"/>
    <x v="367"/>
    <n v="2"/>
    <x v="1"/>
    <n v="79669"/>
    <n v="139421"/>
    <n v="105067"/>
    <n v="183867"/>
    <n v="125958"/>
    <n v="220427"/>
    <n v="152019"/>
    <n v="266033"/>
    <n v="180777"/>
    <n v="316359"/>
    <n v="199279"/>
    <n v="348739"/>
    <n v="216601"/>
    <n v="379052"/>
  </r>
  <r>
    <n v="10"/>
    <s v="Region X - Northwest"/>
    <x v="51"/>
    <s v="OR"/>
    <x v="367"/>
    <n v="3"/>
    <x v="2"/>
    <n v="65401"/>
    <n v="114452"/>
    <n v="90384"/>
    <n v="158172"/>
    <n v="114690"/>
    <n v="200707"/>
    <n v="149889"/>
    <n v="262305"/>
    <n v="186865"/>
    <n v="327013"/>
    <n v="210406"/>
    <n v="368211"/>
    <n v="233628"/>
    <n v="408850"/>
  </r>
  <r>
    <n v="10"/>
    <s v="Region X - Northwest"/>
    <x v="51"/>
    <s v="OR"/>
    <x v="367"/>
    <n v="4"/>
    <x v="3"/>
    <n v="74881"/>
    <n v="119810"/>
    <n v="104834"/>
    <n v="167734"/>
    <n v="134786"/>
    <n v="215658"/>
    <n v="179715"/>
    <n v="287544"/>
    <n v="224644"/>
    <n v="359430"/>
    <n v="254596"/>
    <n v="407354"/>
    <n v="284549"/>
    <n v="455278"/>
  </r>
  <r>
    <n v="10"/>
    <s v="Region X - Northwest"/>
    <x v="51"/>
    <s v="OR"/>
    <x v="368"/>
    <n v="1"/>
    <x v="0"/>
    <n v="85428"/>
    <n v="149498"/>
    <n v="112469"/>
    <n v="196820"/>
    <n v="134623"/>
    <n v="235590"/>
    <n v="161871"/>
    <n v="283274"/>
    <n v="190821"/>
    <n v="333936"/>
    <n v="208597"/>
    <n v="365045"/>
    <n v="224462"/>
    <n v="392808"/>
  </r>
  <r>
    <n v="10"/>
    <s v="Region X - Northwest"/>
    <x v="51"/>
    <s v="OR"/>
    <x v="368"/>
    <n v="2"/>
    <x v="1"/>
    <n v="81278"/>
    <n v="142236"/>
    <n v="107275"/>
    <n v="187730"/>
    <n v="128741"/>
    <n v="225297"/>
    <n v="155616"/>
    <n v="272329"/>
    <n v="185140"/>
    <n v="323996"/>
    <n v="204141"/>
    <n v="357247"/>
    <n v="221953"/>
    <n v="388418"/>
  </r>
  <r>
    <n v="10"/>
    <s v="Region X - Northwest"/>
    <x v="51"/>
    <s v="OR"/>
    <x v="368"/>
    <n v="3"/>
    <x v="2"/>
    <n v="66554"/>
    <n v="116469"/>
    <n v="91940"/>
    <n v="160895"/>
    <n v="116617"/>
    <n v="204079"/>
    <n v="152310"/>
    <n v="266543"/>
    <n v="189868"/>
    <n v="332269"/>
    <n v="213743"/>
    <n v="374050"/>
    <n v="237283"/>
    <n v="415246"/>
  </r>
  <r>
    <n v="10"/>
    <s v="Region X - Northwest"/>
    <x v="51"/>
    <s v="OR"/>
    <x v="368"/>
    <n v="4"/>
    <x v="3"/>
    <n v="76629"/>
    <n v="122607"/>
    <n v="107281"/>
    <n v="171649"/>
    <n v="137932"/>
    <n v="220692"/>
    <n v="183910"/>
    <n v="294256"/>
    <n v="229887"/>
    <n v="367820"/>
    <n v="260539"/>
    <n v="416862"/>
    <n v="291191"/>
    <n v="465905"/>
  </r>
  <r>
    <n v="10"/>
    <s v="Region X - Northwest"/>
    <x v="51"/>
    <s v="OR"/>
    <x v="12"/>
    <n v="1"/>
    <x v="0"/>
    <n v="85067"/>
    <n v="148868"/>
    <n v="111979"/>
    <n v="195963"/>
    <n v="134012"/>
    <n v="234521"/>
    <n v="161093"/>
    <n v="281913"/>
    <n v="189895"/>
    <n v="332317"/>
    <n v="207583"/>
    <n v="363271"/>
    <n v="223368"/>
    <n v="390894"/>
  </r>
  <r>
    <n v="10"/>
    <s v="Region X - Northwest"/>
    <x v="51"/>
    <s v="OR"/>
    <x v="12"/>
    <n v="2"/>
    <x v="1"/>
    <n v="80956"/>
    <n v="141673"/>
    <n v="106833"/>
    <n v="186958"/>
    <n v="128184"/>
    <n v="224323"/>
    <n v="154897"/>
    <n v="271069"/>
    <n v="184268"/>
    <n v="322469"/>
    <n v="203169"/>
    <n v="355545"/>
    <n v="220883"/>
    <n v="386545"/>
  </r>
  <r>
    <n v="10"/>
    <s v="Region X - Northwest"/>
    <x v="51"/>
    <s v="OR"/>
    <x v="12"/>
    <n v="3"/>
    <x v="2"/>
    <n v="66323"/>
    <n v="116066"/>
    <n v="91629"/>
    <n v="160351"/>
    <n v="116231"/>
    <n v="203405"/>
    <n v="151826"/>
    <n v="265696"/>
    <n v="189267"/>
    <n v="331218"/>
    <n v="213076"/>
    <n v="372883"/>
    <n v="236552"/>
    <n v="413967"/>
  </r>
  <r>
    <n v="10"/>
    <s v="Region X - Northwest"/>
    <x v="51"/>
    <s v="OR"/>
    <x v="12"/>
    <n v="4"/>
    <x v="3"/>
    <n v="76280"/>
    <n v="122047"/>
    <n v="106791"/>
    <n v="170866"/>
    <n v="137303"/>
    <n v="219685"/>
    <n v="183071"/>
    <n v="292913"/>
    <n v="228839"/>
    <n v="366142"/>
    <n v="259350"/>
    <n v="414961"/>
    <n v="289862"/>
    <n v="463780"/>
  </r>
  <r>
    <n v="10"/>
    <s v="Region X - Northwest"/>
    <x v="52"/>
    <s v="WA"/>
    <x v="369"/>
    <n v="1"/>
    <x v="0"/>
    <n v="88558"/>
    <n v="154977"/>
    <n v="116763"/>
    <n v="204336"/>
    <n v="140039"/>
    <n v="245069"/>
    <n v="168858"/>
    <n v="295502"/>
    <n v="199156"/>
    <n v="348523"/>
    <n v="217732"/>
    <n v="381030"/>
    <n v="234323"/>
    <n v="410066"/>
  </r>
  <r>
    <n v="10"/>
    <s v="Region X - Northwest"/>
    <x v="52"/>
    <s v="WA"/>
    <x v="369"/>
    <n v="2"/>
    <x v="1"/>
    <n v="84024"/>
    <n v="147042"/>
    <n v="111088"/>
    <n v="194405"/>
    <n v="133613"/>
    <n v="233822"/>
    <n v="162025"/>
    <n v="283543"/>
    <n v="192950"/>
    <n v="337662"/>
    <n v="212863"/>
    <n v="372510"/>
    <n v="231583"/>
    <n v="405269"/>
  </r>
  <r>
    <n v="10"/>
    <s v="Region X - Northwest"/>
    <x v="52"/>
    <s v="WA"/>
    <x v="369"/>
    <n v="3"/>
    <x v="2"/>
    <n v="68437"/>
    <n v="119765"/>
    <n v="94463"/>
    <n v="165310"/>
    <n v="119712"/>
    <n v="209497"/>
    <n v="156144"/>
    <n v="273252"/>
    <n v="194612"/>
    <n v="340570"/>
    <n v="218986"/>
    <n v="383225"/>
    <n v="242994"/>
    <n v="425240"/>
  </r>
  <r>
    <n v="10"/>
    <s v="Region X - Northwest"/>
    <x v="52"/>
    <s v="WA"/>
    <x v="369"/>
    <n v="4"/>
    <x v="3"/>
    <n v="79732"/>
    <n v="127571"/>
    <n v="111625"/>
    <n v="178600"/>
    <n v="143518"/>
    <n v="229628"/>
    <n v="191357"/>
    <n v="306171"/>
    <n v="239196"/>
    <n v="382714"/>
    <n v="271089"/>
    <n v="433743"/>
    <n v="302982"/>
    <n v="484771"/>
  </r>
  <r>
    <n v="10"/>
    <s v="Region X - Northwest"/>
    <x v="52"/>
    <s v="WA"/>
    <x v="370"/>
    <n v="1"/>
    <x v="0"/>
    <n v="89218"/>
    <n v="156132"/>
    <n v="117437"/>
    <n v="205514"/>
    <n v="140533"/>
    <n v="245933"/>
    <n v="168915"/>
    <n v="295601"/>
    <n v="199112"/>
    <n v="348446"/>
    <n v="217658"/>
    <n v="380901"/>
    <n v="234207"/>
    <n v="409863"/>
  </r>
  <r>
    <n v="10"/>
    <s v="Region X - Northwest"/>
    <x v="52"/>
    <s v="WA"/>
    <x v="370"/>
    <n v="2"/>
    <x v="1"/>
    <n v="84915"/>
    <n v="148601"/>
    <n v="112050"/>
    <n v="196088"/>
    <n v="134433"/>
    <n v="235259"/>
    <n v="162429"/>
    <n v="284251"/>
    <n v="193222"/>
    <n v="338138"/>
    <n v="213037"/>
    <n v="372815"/>
    <n v="231606"/>
    <n v="405311"/>
  </r>
  <r>
    <n v="10"/>
    <s v="Region X - Northwest"/>
    <x v="52"/>
    <s v="WA"/>
    <x v="370"/>
    <n v="3"/>
    <x v="2"/>
    <n v="69580"/>
    <n v="121764"/>
    <n v="96131"/>
    <n v="168229"/>
    <n v="121946"/>
    <n v="213405"/>
    <n v="159298"/>
    <n v="278772"/>
    <n v="198583"/>
    <n v="347521"/>
    <n v="223567"/>
    <n v="391243"/>
    <n v="248204"/>
    <n v="434357"/>
  </r>
  <r>
    <n v="10"/>
    <s v="Region X - Northwest"/>
    <x v="52"/>
    <s v="WA"/>
    <x v="370"/>
    <n v="4"/>
    <x v="3"/>
    <n v="79991"/>
    <n v="127985"/>
    <n v="111987"/>
    <n v="179179"/>
    <n v="143983"/>
    <n v="230373"/>
    <n v="191978"/>
    <n v="307165"/>
    <n v="239972"/>
    <n v="383956"/>
    <n v="271969"/>
    <n v="435150"/>
    <n v="303965"/>
    <n v="486344"/>
  </r>
  <r>
    <n v="10"/>
    <s v="Region X - Northwest"/>
    <x v="52"/>
    <s v="WA"/>
    <x v="371"/>
    <n v="1"/>
    <x v="0"/>
    <n v="84457"/>
    <n v="147800"/>
    <n v="111112"/>
    <n v="194446"/>
    <n v="132872"/>
    <n v="232527"/>
    <n v="159548"/>
    <n v="279209"/>
    <n v="188037"/>
    <n v="329065"/>
    <n v="205544"/>
    <n v="359702"/>
    <n v="221162"/>
    <n v="387033"/>
  </r>
  <r>
    <n v="10"/>
    <s v="Region X - Northwest"/>
    <x v="52"/>
    <s v="WA"/>
    <x v="371"/>
    <n v="2"/>
    <x v="1"/>
    <n v="80461"/>
    <n v="140807"/>
    <n v="106110"/>
    <n v="185693"/>
    <n v="127208"/>
    <n v="222614"/>
    <n v="153525"/>
    <n v="268669"/>
    <n v="182568"/>
    <n v="319493"/>
    <n v="201253"/>
    <n v="352193"/>
    <n v="218746"/>
    <n v="382805"/>
  </r>
  <r>
    <n v="10"/>
    <s v="Region X - Northwest"/>
    <x v="52"/>
    <s v="WA"/>
    <x v="371"/>
    <n v="3"/>
    <x v="2"/>
    <n v="66053"/>
    <n v="115592"/>
    <n v="91285"/>
    <n v="159748"/>
    <n v="115833"/>
    <n v="202707"/>
    <n v="151383"/>
    <n v="264920"/>
    <n v="188728"/>
    <n v="330274"/>
    <n v="212505"/>
    <n v="371883"/>
    <n v="235959"/>
    <n v="412928"/>
  </r>
  <r>
    <n v="10"/>
    <s v="Region X - Northwest"/>
    <x v="52"/>
    <s v="WA"/>
    <x v="371"/>
    <n v="4"/>
    <x v="3"/>
    <n v="75624"/>
    <n v="120998"/>
    <n v="105873"/>
    <n v="169397"/>
    <n v="136122"/>
    <n v="217796"/>
    <n v="181496"/>
    <n v="290394"/>
    <n v="226871"/>
    <n v="362993"/>
    <n v="257120"/>
    <n v="411392"/>
    <n v="287369"/>
    <n v="459791"/>
  </r>
  <r>
    <n v="10"/>
    <s v="Region X - Northwest"/>
    <x v="52"/>
    <s v="WA"/>
    <x v="372"/>
    <n v="1"/>
    <x v="0"/>
    <n v="85538"/>
    <n v="149691"/>
    <n v="112581"/>
    <n v="197017"/>
    <n v="134705"/>
    <n v="235734"/>
    <n v="161880"/>
    <n v="283290"/>
    <n v="190813"/>
    <n v="333923"/>
    <n v="208585"/>
    <n v="365023"/>
    <n v="224442"/>
    <n v="392774"/>
  </r>
  <r>
    <n v="10"/>
    <s v="Region X - Northwest"/>
    <x v="52"/>
    <s v="WA"/>
    <x v="372"/>
    <n v="2"/>
    <x v="1"/>
    <n v="81426"/>
    <n v="142496"/>
    <n v="107435"/>
    <n v="188011"/>
    <n v="128878"/>
    <n v="225536"/>
    <n v="155684"/>
    <n v="272447"/>
    <n v="185186"/>
    <n v="324075"/>
    <n v="204170"/>
    <n v="357298"/>
    <n v="221957"/>
    <n v="388425"/>
  </r>
  <r>
    <n v="10"/>
    <s v="Region X - Northwest"/>
    <x v="52"/>
    <s v="WA"/>
    <x v="372"/>
    <n v="3"/>
    <x v="2"/>
    <n v="66744"/>
    <n v="116802"/>
    <n v="92218"/>
    <n v="161382"/>
    <n v="116989"/>
    <n v="204730"/>
    <n v="152836"/>
    <n v="267463"/>
    <n v="190530"/>
    <n v="333427"/>
    <n v="214507"/>
    <n v="375387"/>
    <n v="238152"/>
    <n v="416766"/>
  </r>
  <r>
    <n v="10"/>
    <s v="Region X - Northwest"/>
    <x v="52"/>
    <s v="WA"/>
    <x v="372"/>
    <n v="4"/>
    <x v="3"/>
    <n v="76672"/>
    <n v="122676"/>
    <n v="107341"/>
    <n v="171746"/>
    <n v="138010"/>
    <n v="220816"/>
    <n v="184013"/>
    <n v="294421"/>
    <n v="230017"/>
    <n v="368027"/>
    <n v="260686"/>
    <n v="417097"/>
    <n v="291354"/>
    <n v="466167"/>
  </r>
  <r>
    <n v="10"/>
    <s v="Region X - Northwest"/>
    <x v="52"/>
    <s v="WA"/>
    <x v="373"/>
    <n v="1"/>
    <x v="0"/>
    <n v="82937"/>
    <n v="145140"/>
    <n v="109194"/>
    <n v="191090"/>
    <n v="130710"/>
    <n v="228743"/>
    <n v="157177"/>
    <n v="275061"/>
    <n v="185291"/>
    <n v="324258"/>
    <n v="202552"/>
    <n v="354466"/>
    <n v="217958"/>
    <n v="381426"/>
  </r>
  <r>
    <n v="10"/>
    <s v="Region X - Northwest"/>
    <x v="52"/>
    <s v="WA"/>
    <x v="373"/>
    <n v="2"/>
    <x v="1"/>
    <n v="78902"/>
    <n v="138079"/>
    <n v="104144"/>
    <n v="182252"/>
    <n v="124991"/>
    <n v="218735"/>
    <n v="151097"/>
    <n v="264420"/>
    <n v="179768"/>
    <n v="314594"/>
    <n v="198220"/>
    <n v="346885"/>
    <n v="215519"/>
    <n v="377159"/>
  </r>
  <r>
    <n v="10"/>
    <s v="Region X - Northwest"/>
    <x v="52"/>
    <s v="WA"/>
    <x v="373"/>
    <n v="3"/>
    <x v="2"/>
    <n v="64600"/>
    <n v="113049"/>
    <n v="89239"/>
    <n v="156168"/>
    <n v="113188"/>
    <n v="198079"/>
    <n v="147827"/>
    <n v="258697"/>
    <n v="184278"/>
    <n v="322487"/>
    <n v="207448"/>
    <n v="363034"/>
    <n v="230292"/>
    <n v="403012"/>
  </r>
  <r>
    <n v="10"/>
    <s v="Region X - Northwest"/>
    <x v="52"/>
    <s v="WA"/>
    <x v="373"/>
    <n v="4"/>
    <x v="3"/>
    <n v="74402"/>
    <n v="119044"/>
    <n v="104163"/>
    <n v="166661"/>
    <n v="133924"/>
    <n v="214279"/>
    <n v="178566"/>
    <n v="285705"/>
    <n v="223207"/>
    <n v="357131"/>
    <n v="252968"/>
    <n v="404749"/>
    <n v="282729"/>
    <n v="452366"/>
  </r>
  <r>
    <n v="10"/>
    <s v="Region X - Northwest"/>
    <x v="52"/>
    <s v="WA"/>
    <x v="374"/>
    <n v="1"/>
    <x v="0"/>
    <n v="88918"/>
    <n v="155607"/>
    <n v="117253"/>
    <n v="205193"/>
    <n v="140650"/>
    <n v="246138"/>
    <n v="169636"/>
    <n v="296862"/>
    <n v="200081"/>
    <n v="350142"/>
    <n v="218745"/>
    <n v="382804"/>
    <n v="235417"/>
    <n v="411980"/>
  </r>
  <r>
    <n v="10"/>
    <s v="Region X - Northwest"/>
    <x v="52"/>
    <s v="WA"/>
    <x v="374"/>
    <n v="2"/>
    <x v="1"/>
    <n v="84346"/>
    <n v="147605"/>
    <n v="111530"/>
    <n v="195177"/>
    <n v="134169"/>
    <n v="234796"/>
    <n v="162744"/>
    <n v="284803"/>
    <n v="193823"/>
    <n v="339189"/>
    <n v="213835"/>
    <n v="374212"/>
    <n v="232653"/>
    <n v="407143"/>
  </r>
  <r>
    <n v="10"/>
    <s v="Region X - Northwest"/>
    <x v="52"/>
    <s v="WA"/>
    <x v="374"/>
    <n v="3"/>
    <x v="2"/>
    <n v="68667"/>
    <n v="120168"/>
    <n v="94774"/>
    <n v="165854"/>
    <n v="120098"/>
    <n v="210171"/>
    <n v="156628"/>
    <n v="274099"/>
    <n v="195212"/>
    <n v="341621"/>
    <n v="219653"/>
    <n v="384393"/>
    <n v="243725"/>
    <n v="426519"/>
  </r>
  <r>
    <n v="10"/>
    <s v="Region X - Northwest"/>
    <x v="52"/>
    <s v="WA"/>
    <x v="374"/>
    <n v="4"/>
    <x v="3"/>
    <n v="80082"/>
    <n v="128131"/>
    <n v="112114"/>
    <n v="179383"/>
    <n v="144147"/>
    <n v="230635"/>
    <n v="192196"/>
    <n v="307514"/>
    <n v="240245"/>
    <n v="384392"/>
    <n v="272278"/>
    <n v="435644"/>
    <n v="304310"/>
    <n v="486896"/>
  </r>
  <r>
    <n v="10"/>
    <s v="Region X - Northwest"/>
    <x v="52"/>
    <s v="WA"/>
    <x v="375"/>
    <n v="1"/>
    <x v="0"/>
    <n v="89969"/>
    <n v="157445"/>
    <n v="118569"/>
    <n v="207496"/>
    <n v="142119"/>
    <n v="248709"/>
    <n v="171219"/>
    <n v="299633"/>
    <n v="201910"/>
    <n v="353343"/>
    <n v="220735"/>
    <n v="386287"/>
    <n v="237546"/>
    <n v="415706"/>
  </r>
  <r>
    <n v="10"/>
    <s v="Region X - Northwest"/>
    <x v="52"/>
    <s v="WA"/>
    <x v="375"/>
    <n v="2"/>
    <x v="1"/>
    <n v="85434"/>
    <n v="149510"/>
    <n v="112894"/>
    <n v="197564"/>
    <n v="135693"/>
    <n v="237462"/>
    <n v="164386"/>
    <n v="287675"/>
    <n v="195704"/>
    <n v="342482"/>
    <n v="215867"/>
    <n v="377767"/>
    <n v="234805"/>
    <n v="410909"/>
  </r>
  <r>
    <n v="10"/>
    <s v="Region X - Northwest"/>
    <x v="52"/>
    <s v="WA"/>
    <x v="375"/>
    <n v="3"/>
    <x v="2"/>
    <n v="69700"/>
    <n v="121974"/>
    <n v="96230"/>
    <n v="168403"/>
    <n v="121985"/>
    <n v="213474"/>
    <n v="159174"/>
    <n v="278555"/>
    <n v="198399"/>
    <n v="347199"/>
    <n v="223279"/>
    <n v="390738"/>
    <n v="247792"/>
    <n v="433637"/>
  </r>
  <r>
    <n v="10"/>
    <s v="Region X - Northwest"/>
    <x v="52"/>
    <s v="WA"/>
    <x v="375"/>
    <n v="4"/>
    <x v="3"/>
    <n v="80910"/>
    <n v="129456"/>
    <n v="113274"/>
    <n v="181239"/>
    <n v="145638"/>
    <n v="233021"/>
    <n v="194184"/>
    <n v="310695"/>
    <n v="242730"/>
    <n v="388369"/>
    <n v="275094"/>
    <n v="440151"/>
    <n v="307459"/>
    <n v="491934"/>
  </r>
  <r>
    <n v="10"/>
    <s v="Region X - Northwest"/>
    <x v="52"/>
    <s v="WA"/>
    <x v="376"/>
    <n v="1"/>
    <x v="0"/>
    <n v="84457"/>
    <n v="147800"/>
    <n v="111112"/>
    <n v="194446"/>
    <n v="132872"/>
    <n v="232527"/>
    <n v="159548"/>
    <n v="279209"/>
    <n v="188037"/>
    <n v="329065"/>
    <n v="205544"/>
    <n v="359702"/>
    <n v="221162"/>
    <n v="387033"/>
  </r>
  <r>
    <n v="10"/>
    <s v="Region X - Northwest"/>
    <x v="52"/>
    <s v="WA"/>
    <x v="376"/>
    <n v="2"/>
    <x v="1"/>
    <n v="80461"/>
    <n v="140807"/>
    <n v="106110"/>
    <n v="185693"/>
    <n v="127208"/>
    <n v="222614"/>
    <n v="153525"/>
    <n v="268669"/>
    <n v="182568"/>
    <n v="319493"/>
    <n v="201253"/>
    <n v="352193"/>
    <n v="218746"/>
    <n v="382805"/>
  </r>
  <r>
    <n v="10"/>
    <s v="Region X - Northwest"/>
    <x v="52"/>
    <s v="WA"/>
    <x v="376"/>
    <n v="3"/>
    <x v="2"/>
    <n v="66053"/>
    <n v="115592"/>
    <n v="91285"/>
    <n v="159748"/>
    <n v="115833"/>
    <n v="202707"/>
    <n v="151383"/>
    <n v="264920"/>
    <n v="188728"/>
    <n v="330274"/>
    <n v="212505"/>
    <n v="371883"/>
    <n v="235959"/>
    <n v="412928"/>
  </r>
  <r>
    <n v="10"/>
    <s v="Region X - Northwest"/>
    <x v="52"/>
    <s v="WA"/>
    <x v="376"/>
    <n v="4"/>
    <x v="3"/>
    <n v="75624"/>
    <n v="120998"/>
    <n v="105873"/>
    <n v="169397"/>
    <n v="136122"/>
    <n v="217796"/>
    <n v="181496"/>
    <n v="290394"/>
    <n v="226871"/>
    <n v="362993"/>
    <n v="257120"/>
    <n v="411392"/>
    <n v="287369"/>
    <n v="459791"/>
  </r>
  <r>
    <n v="10"/>
    <s v="Region X - Northwest"/>
    <x v="52"/>
    <s v="WA"/>
    <x v="377"/>
    <n v="1"/>
    <x v="0"/>
    <n v="90909"/>
    <n v="159090"/>
    <n v="119773"/>
    <n v="209602"/>
    <n v="143506"/>
    <n v="251135"/>
    <n v="172793"/>
    <n v="302387"/>
    <n v="203746"/>
    <n v="356556"/>
    <n v="222738"/>
    <n v="389792"/>
    <n v="239695"/>
    <n v="419466"/>
  </r>
  <r>
    <n v="10"/>
    <s v="Region X - Northwest"/>
    <x v="52"/>
    <s v="WA"/>
    <x v="377"/>
    <n v="2"/>
    <x v="1"/>
    <n v="86375"/>
    <n v="151156"/>
    <n v="114098"/>
    <n v="199671"/>
    <n v="137079"/>
    <n v="239889"/>
    <n v="165959"/>
    <n v="290429"/>
    <n v="197540"/>
    <n v="345695"/>
    <n v="217870"/>
    <n v="381272"/>
    <n v="236954"/>
    <n v="414669"/>
  </r>
  <r>
    <n v="10"/>
    <s v="Region X - Northwest"/>
    <x v="52"/>
    <s v="WA"/>
    <x v="377"/>
    <n v="3"/>
    <x v="2"/>
    <n v="70541"/>
    <n v="123447"/>
    <n v="97409"/>
    <n v="170465"/>
    <n v="123500"/>
    <n v="216125"/>
    <n v="161194"/>
    <n v="282090"/>
    <n v="200925"/>
    <n v="351618"/>
    <n v="226141"/>
    <n v="395746"/>
    <n v="250991"/>
    <n v="439234"/>
  </r>
  <r>
    <n v="10"/>
    <s v="Region X - Northwest"/>
    <x v="52"/>
    <s v="WA"/>
    <x v="377"/>
    <n v="4"/>
    <x v="3"/>
    <n v="81696"/>
    <n v="130713"/>
    <n v="114374"/>
    <n v="182998"/>
    <n v="147052"/>
    <n v="235283"/>
    <n v="196069"/>
    <n v="313711"/>
    <n v="245087"/>
    <n v="392138"/>
    <n v="277765"/>
    <n v="444424"/>
    <n v="310443"/>
    <n v="496709"/>
  </r>
  <r>
    <n v="10"/>
    <s v="Region X - Northwest"/>
    <x v="52"/>
    <s v="WA"/>
    <x v="378"/>
    <n v="1"/>
    <x v="0"/>
    <n v="84457"/>
    <n v="147800"/>
    <n v="111112"/>
    <n v="194446"/>
    <n v="132872"/>
    <n v="232527"/>
    <n v="159548"/>
    <n v="279209"/>
    <n v="188037"/>
    <n v="329065"/>
    <n v="205544"/>
    <n v="359702"/>
    <n v="221162"/>
    <n v="387033"/>
  </r>
  <r>
    <n v="10"/>
    <s v="Region X - Northwest"/>
    <x v="52"/>
    <s v="WA"/>
    <x v="378"/>
    <n v="2"/>
    <x v="1"/>
    <n v="80461"/>
    <n v="140807"/>
    <n v="106110"/>
    <n v="185693"/>
    <n v="127208"/>
    <n v="222614"/>
    <n v="153525"/>
    <n v="268669"/>
    <n v="182568"/>
    <n v="319493"/>
    <n v="201253"/>
    <n v="352193"/>
    <n v="218746"/>
    <n v="382805"/>
  </r>
  <r>
    <n v="10"/>
    <s v="Region X - Northwest"/>
    <x v="52"/>
    <s v="WA"/>
    <x v="378"/>
    <n v="3"/>
    <x v="2"/>
    <n v="66053"/>
    <n v="115592"/>
    <n v="91285"/>
    <n v="159748"/>
    <n v="115833"/>
    <n v="202707"/>
    <n v="151383"/>
    <n v="264920"/>
    <n v="188728"/>
    <n v="330274"/>
    <n v="212505"/>
    <n v="371883"/>
    <n v="235959"/>
    <n v="412928"/>
  </r>
  <r>
    <n v="10"/>
    <s v="Region X - Northwest"/>
    <x v="52"/>
    <s v="WA"/>
    <x v="378"/>
    <n v="4"/>
    <x v="3"/>
    <n v="75624"/>
    <n v="120998"/>
    <n v="105873"/>
    <n v="169397"/>
    <n v="136122"/>
    <n v="217796"/>
    <n v="181496"/>
    <n v="290394"/>
    <n v="226871"/>
    <n v="362993"/>
    <n v="257120"/>
    <n v="411392"/>
    <n v="287369"/>
    <n v="45979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Data" updatedVersion="4" minRefreshableVersion="3" asteriskTotals="1" showMultipleLabel="0" showMemberPropertyTips="0" useAutoFormatting="1" rowGrandTotals="0" itemPrintTitles="1" createdVersion="3" indent="0" compact="0" compactData="0" gridDropZones="1">
  <location ref="C11:E67" firstHeaderRow="1" firstDataRow="1" firstDataCol="2" rowPageCount="2" colPageCount="1"/>
  <pivotFields count="21">
    <pivotField compact="0" outline="0" subtotalTop="0" showAll="0" includeNewItemsInFilter="1"/>
    <pivotField compact="0" outline="0" subtotalTop="0" showAll="0" includeNewItemsInFilter="1"/>
    <pivotField axis="axisPage" compact="0" outline="0" subtotalTop="0" showAll="0" includeNewItemsInFilter="1">
      <items count="55">
        <item x="16"/>
        <item x="49"/>
        <item x="45"/>
        <item x="30"/>
        <item x="46"/>
        <item x="39"/>
        <item x="0"/>
        <item x="10"/>
        <item x="11"/>
        <item x="17"/>
        <item x="18"/>
        <item x="47"/>
        <item x="50"/>
        <item x="24"/>
        <item x="25"/>
        <item x="35"/>
        <item x="36"/>
        <item x="19"/>
        <item x="31"/>
        <item x="1"/>
        <item x="12"/>
        <item x="2"/>
        <item x="26"/>
        <item x="27"/>
        <item x="20"/>
        <item x="37"/>
        <item x="40"/>
        <item x="38"/>
        <item x="48"/>
        <item x="3"/>
        <item x="6"/>
        <item x="32"/>
        <item x="7"/>
        <item x="21"/>
        <item x="41"/>
        <item x="28"/>
        <item x="33"/>
        <item x="51"/>
        <item x="13"/>
        <item x="8"/>
        <item x="4"/>
        <item x="22"/>
        <item x="42"/>
        <item x="23"/>
        <item x="34"/>
        <item x="43"/>
        <item x="5"/>
        <item x="9"/>
        <item x="14"/>
        <item x="52"/>
        <item x="15"/>
        <item x="29"/>
        <item x="44"/>
        <item m="1" x="53"/>
        <item t="default"/>
      </items>
    </pivotField>
    <pivotField compact="0" outline="0" subtotalTop="0" showAll="0" includeNewItemsInFilter="1"/>
    <pivotField axis="axisPage" compact="0" outline="0" subtotalTop="0" showAll="0" includeNewItemsInFilter="1" sortType="ascending">
      <items count="386">
        <item x="369"/>
        <item x="231"/>
        <item x="218"/>
        <item x="135"/>
        <item x="184"/>
        <item x="38"/>
        <item x="213"/>
        <item x="205"/>
        <item x="67"/>
        <item x="68"/>
        <item x="232"/>
        <item x="356"/>
        <item x="136"/>
        <item x="166"/>
        <item x="219"/>
        <item x="54"/>
        <item x="312"/>
        <item x="29"/>
        <item x="127"/>
        <item x="114"/>
        <item x="286"/>
        <item m="1" x="380"/>
        <item x="108"/>
        <item x="30"/>
        <item x="8"/>
        <item x="233"/>
        <item x="313"/>
        <item x="62"/>
        <item x="63"/>
        <item x="9"/>
        <item x="314"/>
        <item x="220"/>
        <item x="206"/>
        <item x="167"/>
        <item x="137"/>
        <item x="234"/>
        <item x="69"/>
        <item x="152"/>
        <item x="370"/>
        <item x="366"/>
        <item x="24"/>
        <item x="168"/>
        <item x="258"/>
        <item x="315"/>
        <item x="289"/>
        <item x="39"/>
        <item x="95"/>
        <item x="293"/>
        <item x="157"/>
        <item x="87"/>
        <item x="362"/>
        <item x="14"/>
        <item x="25"/>
        <item x="0"/>
        <item x="10"/>
        <item x="235"/>
        <item x="40"/>
        <item x="26"/>
        <item x="31"/>
        <item x="273"/>
        <item x="305"/>
        <item x="302"/>
        <item x="299"/>
        <item x="259"/>
        <item x="88"/>
        <item x="128"/>
        <item x="80"/>
        <item x="144"/>
        <item x="371"/>
        <item x="303"/>
        <item x="153"/>
        <item x="185"/>
        <item x="145"/>
        <item x="186"/>
        <item x="214"/>
        <item x="304"/>
        <item x="363"/>
        <item x="138"/>
        <item x="109"/>
        <item x="17"/>
        <item x="367"/>
        <item x="120"/>
        <item x="236"/>
        <item x="260"/>
        <item x="115"/>
        <item x="261"/>
        <item x="187"/>
        <item x="237"/>
        <item x="287"/>
        <item x="262"/>
        <item x="316"/>
        <item x="169"/>
        <item x="294"/>
        <item x="96"/>
        <item x="18"/>
        <item x="263"/>
        <item x="179"/>
        <item x="129"/>
        <item x="238"/>
        <item x="154"/>
        <item x="193"/>
        <item x="317"/>
        <item x="239"/>
        <item x="240"/>
        <item x="130"/>
        <item x="41"/>
        <item x="221"/>
        <item x="70"/>
        <item x="368"/>
        <item x="318"/>
        <item x="158"/>
        <item x="357"/>
        <item x="89"/>
        <item x="15"/>
        <item x="295"/>
        <item x="131"/>
        <item x="200"/>
        <item x="188"/>
        <item x="306"/>
        <item x="170"/>
        <item x="97"/>
        <item x="201"/>
        <item x="159"/>
        <item x="241"/>
        <item m="1" x="384"/>
        <item x="32"/>
        <item x="319"/>
        <item x="267"/>
        <item x="160"/>
        <item x="33"/>
        <item x="280"/>
        <item x="288"/>
        <item x="171"/>
        <item x="290"/>
        <item x="194"/>
        <item x="132"/>
        <item x="121"/>
        <item x="122"/>
        <item x="348"/>
        <item x="123"/>
        <item x="222"/>
        <item x="64"/>
        <item x="161"/>
        <item x="242"/>
        <item x="71"/>
        <item x="81"/>
        <item x="1"/>
        <item x="124"/>
        <item x="291"/>
        <item x="349"/>
        <item x="350"/>
        <item x="207"/>
        <item x="243"/>
        <item x="90"/>
        <item x="98"/>
        <item x="364"/>
        <item x="162"/>
        <item x="320"/>
        <item x="125"/>
        <item x="102"/>
        <item x="42"/>
        <item x="146"/>
        <item x="72"/>
        <item x="202"/>
        <item x="274"/>
        <item x="244"/>
        <item x="358"/>
        <item x="268"/>
        <item x="351"/>
        <item x="19"/>
        <item x="359"/>
        <item x="372"/>
        <item x="360"/>
        <item x="103"/>
        <item x="307"/>
        <item x="147"/>
        <item x="275"/>
        <item x="148"/>
        <item x="352"/>
        <item x="163"/>
        <item x="208"/>
        <item x="73"/>
        <item x="172"/>
        <item x="245"/>
        <item x="354"/>
        <item x="223"/>
        <item x="11"/>
        <item x="281"/>
        <item x="203"/>
        <item x="373"/>
        <item x="189"/>
        <item x="321"/>
        <item x="116"/>
        <item x="246"/>
        <item x="247"/>
        <item x="110"/>
        <item x="282"/>
        <item x="195"/>
        <item x="20"/>
        <item x="180"/>
        <item x="190"/>
        <item x="173"/>
        <item x="209"/>
        <item x="91"/>
        <item x="264"/>
        <item x="353"/>
        <item x="55"/>
        <item x="224"/>
        <item x="149"/>
        <item x="104"/>
        <item x="117"/>
        <item x="248"/>
        <item x="196"/>
        <item x="181"/>
        <item x="292"/>
        <item x="99"/>
        <item x="322"/>
        <item x="323"/>
        <item x="155"/>
        <item x="210"/>
        <item x="100"/>
        <item x="27"/>
        <item x="174"/>
        <item x="175"/>
        <item m="1" x="381"/>
        <item x="225"/>
        <item x="139"/>
        <item x="21"/>
        <item x="150"/>
        <item x="43"/>
        <item x="324"/>
        <item x="2"/>
        <item x="3"/>
        <item x="4"/>
        <item x="211"/>
        <item x="44"/>
        <item x="45"/>
        <item x="34"/>
        <item x="82"/>
        <item x="83"/>
        <item x="140"/>
        <item x="35"/>
        <item x="283"/>
        <item x="84"/>
        <item x="85"/>
        <item x="5"/>
        <item x="151"/>
        <item x="325"/>
        <item m="1" x="382"/>
        <item x="249"/>
        <item x="326"/>
        <item x="226"/>
        <item x="374"/>
        <item x="284"/>
        <item x="46"/>
        <item x="141"/>
        <item x="105"/>
        <item x="118"/>
        <item x="327"/>
        <item x="119"/>
        <item x="92"/>
        <item x="328"/>
        <item x="106"/>
        <item x="74"/>
        <item x="308"/>
        <item x="296"/>
        <item x="329"/>
        <item x="269"/>
        <item x="75"/>
        <item x="330"/>
        <item x="47"/>
        <item x="365"/>
        <item x="93"/>
        <item x="56"/>
        <item x="375"/>
        <item x="12"/>
        <item x="22"/>
        <item x="48"/>
        <item x="23"/>
        <item x="376"/>
        <item x="133"/>
        <item x="297"/>
        <item x="76"/>
        <item x="331"/>
        <item x="197"/>
        <item x="355"/>
        <item x="86"/>
        <item x="332"/>
        <item x="6"/>
        <item x="49"/>
        <item x="142"/>
        <item x="50"/>
        <item x="276"/>
        <item x="111"/>
        <item x="28"/>
        <item x="333"/>
        <item x="176"/>
        <item x="270"/>
        <item x="65"/>
        <item x="300"/>
        <item x="250"/>
        <item x="251"/>
        <item x="334"/>
        <item x="335"/>
        <item x="336"/>
        <item x="337"/>
        <item x="57"/>
        <item x="338"/>
        <item x="339"/>
        <item x="340"/>
        <item x="215"/>
        <item x="341"/>
        <item x="342"/>
        <item x="112"/>
        <item x="285"/>
        <item x="77"/>
        <item x="377"/>
        <item x="277"/>
        <item x="227"/>
        <item x="252"/>
        <item x="212"/>
        <item x="309"/>
        <item x="216"/>
        <item x="265"/>
        <item x="298"/>
        <item x="361"/>
        <item x="164"/>
        <item x="343"/>
        <item x="126"/>
        <item x="143"/>
        <item x="378"/>
        <item x="156"/>
        <item x="182"/>
        <item x="58"/>
        <item x="278"/>
        <item x="279"/>
        <item x="59"/>
        <item x="228"/>
        <item x="51"/>
        <item x="198"/>
        <item x="52"/>
        <item x="107"/>
        <item x="217"/>
        <item x="344"/>
        <item x="165"/>
        <item x="204"/>
        <item x="253"/>
        <item x="191"/>
        <item x="271"/>
        <item x="177"/>
        <item x="36"/>
        <item x="310"/>
        <item x="229"/>
        <item x="101"/>
        <item x="254"/>
        <item x="113"/>
        <item x="345"/>
        <item x="301"/>
        <item x="255"/>
        <item x="346"/>
        <item x="37"/>
        <item x="256"/>
        <item x="66"/>
        <item x="61"/>
        <item x="266"/>
        <item x="13"/>
        <item x="199"/>
        <item x="78"/>
        <item x="53"/>
        <item x="94"/>
        <item x="272"/>
        <item x="257"/>
        <item x="60"/>
        <item x="7"/>
        <item x="134"/>
        <item x="230"/>
        <item x="16"/>
        <item x="183"/>
        <item m="1" x="383"/>
        <item x="79"/>
        <item x="192"/>
        <item x="178"/>
        <item x="347"/>
        <item x="311"/>
        <item m="1" x="379"/>
        <item t="default"/>
      </items>
    </pivotField>
    <pivotField compact="0" outline="0" showAll="0" defaultSubtotal="0"/>
    <pivotField axis="axisRow" compact="0" outline="0" subtotalTop="0" showAll="0" includeNewItemsInFilter="1">
      <items count="6">
        <item x="0"/>
        <item x="3"/>
        <item x="1"/>
        <item x="2"/>
        <item m="1" x="4"/>
        <item t="default"/>
      </items>
    </pivotField>
    <pivotField dataField="1" compact="0" numFmtId="41" outline="0" subtotalTop="0" showAll="0" includeNewItemsInFilter="1"/>
    <pivotField dataField="1" compact="0" numFmtId="41" outline="0" subtotalTop="0" showAll="0" includeNewItemsInFilter="1"/>
    <pivotField dataField="1" compact="0" numFmtId="41" outline="0" subtotalTop="0" showAll="0" includeNewItemsInFilter="1"/>
    <pivotField dataField="1" compact="0" numFmtId="41" outline="0" subtotalTop="0" showAll="0" includeNewItemsInFilter="1"/>
    <pivotField dataField="1" compact="0" numFmtId="41" outline="0" subtotalTop="0" showAll="0" includeNewItemsInFilter="1"/>
    <pivotField dataField="1" compact="0" numFmtId="41" outline="0" subtotalTop="0" showAll="0" includeNewItemsInFilter="1"/>
    <pivotField dataField="1" compact="0" numFmtId="41" outline="0" subtotalTop="0" showAll="0" includeNewItemsInFilter="1"/>
    <pivotField dataField="1" compact="0" numFmtId="41" outline="0" subtotalTop="0" showAll="0" includeNewItemsInFilter="1"/>
    <pivotField dataField="1" compact="0" numFmtId="41" outline="0" subtotalTop="0" showAll="0" includeNewItemsInFilter="1"/>
    <pivotField dataField="1" compact="0" numFmtId="41" outline="0" subtotalTop="0" showAll="0" includeNewItemsInFilter="1"/>
    <pivotField dataField="1" compact="0" numFmtId="41" outline="0" subtotalTop="0" showAll="0" includeNewItemsInFilter="1"/>
    <pivotField dataField="1" compact="0" numFmtId="41" outline="0" subtotalTop="0" showAll="0" includeNewItemsInFilter="1"/>
    <pivotField dataField="1" compact="0" numFmtId="41" outline="0" subtotalTop="0" showAll="0" includeNewItemsInFilter="1"/>
    <pivotField dataField="1" compact="0" numFmtId="41" outline="0" subtotalTop="0" showAll="0" includeNewItemsInFilter="1"/>
  </pivotFields>
  <rowFields count="2">
    <field x="6"/>
    <field x="-2"/>
  </rowFields>
  <rowItems count="56">
    <i>
      <x/>
      <x/>
    </i>
    <i r="1" i="1">
      <x v="1"/>
    </i>
    <i r="1" i="2">
      <x v="2"/>
    </i>
    <i r="1" i="3">
      <x v="3"/>
    </i>
    <i r="1" i="4">
      <x v="4"/>
    </i>
    <i r="1" i="5">
      <x v="5"/>
    </i>
    <i r="1" i="6">
      <x v="6"/>
    </i>
    <i r="1" i="7">
      <x v="7"/>
    </i>
    <i r="1" i="8">
      <x v="8"/>
    </i>
    <i r="1" i="9">
      <x v="9"/>
    </i>
    <i r="1" i="10">
      <x v="10"/>
    </i>
    <i r="1" i="11">
      <x v="11"/>
    </i>
    <i r="1" i="12">
      <x v="12"/>
    </i>
    <i r="1" i="13">
      <x v="13"/>
    </i>
    <i>
      <x v="1"/>
      <x/>
    </i>
    <i r="1" i="1">
      <x v="1"/>
    </i>
    <i r="1" i="2">
      <x v="2"/>
    </i>
    <i r="1" i="3">
      <x v="3"/>
    </i>
    <i r="1" i="4">
      <x v="4"/>
    </i>
    <i r="1" i="5">
      <x v="5"/>
    </i>
    <i r="1" i="6">
      <x v="6"/>
    </i>
    <i r="1" i="7">
      <x v="7"/>
    </i>
    <i r="1" i="8">
      <x v="8"/>
    </i>
    <i r="1" i="9">
      <x v="9"/>
    </i>
    <i r="1" i="10">
      <x v="10"/>
    </i>
    <i r="1" i="11">
      <x v="11"/>
    </i>
    <i r="1" i="12">
      <x v="12"/>
    </i>
    <i r="1" i="13">
      <x v="13"/>
    </i>
    <i>
      <x v="2"/>
      <x/>
    </i>
    <i r="1" i="1">
      <x v="1"/>
    </i>
    <i r="1" i="2">
      <x v="2"/>
    </i>
    <i r="1" i="3">
      <x v="3"/>
    </i>
    <i r="1" i="4">
      <x v="4"/>
    </i>
    <i r="1" i="5">
      <x v="5"/>
    </i>
    <i r="1" i="6">
      <x v="6"/>
    </i>
    <i r="1" i="7">
      <x v="7"/>
    </i>
    <i r="1" i="8">
      <x v="8"/>
    </i>
    <i r="1" i="9">
      <x v="9"/>
    </i>
    <i r="1" i="10">
      <x v="10"/>
    </i>
    <i r="1" i="11">
      <x v="11"/>
    </i>
    <i r="1" i="12">
      <x v="12"/>
    </i>
    <i r="1" i="13">
      <x v="13"/>
    </i>
    <i>
      <x v="3"/>
      <x/>
    </i>
    <i r="1" i="1">
      <x v="1"/>
    </i>
    <i r="1" i="2">
      <x v="2"/>
    </i>
    <i r="1" i="3">
      <x v="3"/>
    </i>
    <i r="1" i="4">
      <x v="4"/>
    </i>
    <i r="1" i="5">
      <x v="5"/>
    </i>
    <i r="1" i="6">
      <x v="6"/>
    </i>
    <i r="1" i="7">
      <x v="7"/>
    </i>
    <i r="1" i="8">
      <x v="8"/>
    </i>
    <i r="1" i="9">
      <x v="9"/>
    </i>
    <i r="1" i="10">
      <x v="10"/>
    </i>
    <i r="1" i="11">
      <x v="11"/>
    </i>
    <i r="1" i="12">
      <x v="12"/>
    </i>
    <i r="1" i="13">
      <x v="13"/>
    </i>
  </rowItems>
  <colItems count="1">
    <i/>
  </colItems>
  <pageFields count="2">
    <pageField fld="4" hier="-1"/>
    <pageField fld="2" hier="0"/>
  </pageFields>
  <dataFields count="14">
    <dataField name="Sum of 0 Bedrooms, TDC" fld="8" baseField="0" baseItem="0"/>
    <dataField name="Sum of 1 Bedrooms, TDC" fld="10" baseField="0" baseItem="0"/>
    <dataField name="Sum of 2 Bedrooms, TDC" fld="12" baseField="0" baseItem="0"/>
    <dataField name="Sum of 3 Bedrooms, TDC" fld="14" baseField="0" baseItem="0"/>
    <dataField name="Sum of 4 Bedrooms, TDC" fld="16" baseField="0" baseItem="0"/>
    <dataField name="Sum of 5 Bedrooms, TDC" fld="18" baseField="0" baseItem="0"/>
    <dataField name="Sum of 6 Bedrooms, TDC" fld="20" baseField="0" baseItem="0"/>
    <dataField name="Sum of 0 Bedrooms, HCC" fld="7" baseField="0" baseItem="0"/>
    <dataField name="Sum of 1 Bedrooms, HCC" fld="9" baseField="0" baseItem="0"/>
    <dataField name="Sum of 2 Bedrooms, HCC" fld="11" baseField="0" baseItem="0"/>
    <dataField name="Sum of 3 Bedrooms, HCC" fld="13" baseField="0" baseItem="0"/>
    <dataField name="Sum of 4 Bedrooms, HCC" fld="15" baseField="0" baseItem="0"/>
    <dataField name="Sum of 5 Bedrooms, HCC" fld="17" baseField="0" baseItem="0"/>
    <dataField name="Sum of 6 Bedrooms, HCC" fld="19" baseField="0" baseItem="0"/>
  </dataFields>
  <formats count="11">
    <format dxfId="17">
      <pivotArea type="all" dataOnly="0" outline="0" fieldPosition="0"/>
    </format>
    <format dxfId="16">
      <pivotArea type="all" dataOnly="0" outline="0" fieldPosition="0"/>
    </format>
    <format dxfId="15">
      <pivotArea outline="0" fieldPosition="0"/>
    </format>
    <format dxfId="14">
      <pivotArea dataOnly="0" labelOnly="1" outline="0" fieldPosition="0">
        <references count="2">
          <reference field="2" count="1" selected="0">
            <x v="0"/>
          </reference>
          <reference field="4" count="1">
            <x v="1"/>
          </reference>
        </references>
      </pivotArea>
    </format>
    <format dxfId="13">
      <pivotArea dataOnly="0" labelOnly="1" outline="0" fieldPosition="0">
        <references count="2">
          <reference field="2" count="1">
            <x v="0"/>
          </reference>
          <reference field="4" count="1" selected="0">
            <x v="1"/>
          </reference>
        </references>
      </pivotArea>
    </format>
    <format dxfId="12">
      <pivotArea dataOnly="0" labelOnly="1" outline="0" fieldPosition="0">
        <references count="2">
          <reference field="2" count="1" selected="0">
            <x v="38"/>
          </reference>
          <reference field="4" count="1">
            <x v="268"/>
          </reference>
        </references>
      </pivotArea>
    </format>
    <format dxfId="11">
      <pivotArea dataOnly="0" labelOnly="1" outline="0" fieldPosition="0">
        <references count="2">
          <reference field="2" count="1">
            <x v="38"/>
          </reference>
          <reference field="4" count="1" selected="0">
            <x v="268"/>
          </reference>
        </references>
      </pivotArea>
    </format>
    <format dxfId="10">
      <pivotArea dataOnly="0" labelOnly="1" outline="0" fieldPosition="0">
        <references count="1">
          <reference field="4" count="0"/>
        </references>
      </pivotArea>
    </format>
    <format dxfId="9">
      <pivotArea dataOnly="0" labelOnly="1" outline="0" fieldPosition="0">
        <references count="1">
          <reference field="2" count="0"/>
        </references>
      </pivotArea>
    </format>
    <format dxfId="8">
      <pivotArea type="all" dataOnly="0" outline="0" fieldPosition="0"/>
    </format>
    <format dxfId="7">
      <pivotArea dataOnly="0" labelOnly="1" outline="0" fieldPosition="0">
        <references count="1">
          <reference field="2"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portal.hud.gov/hudportal/HUD?src=/program_offices/public_indian_housing/programs/ph/capfun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8"/>
  <sheetViews>
    <sheetView showGridLines="0" tabSelected="1" zoomScale="90" zoomScaleNormal="90" workbookViewId="0">
      <selection activeCell="B1" sqref="B1:H2"/>
    </sheetView>
  </sheetViews>
  <sheetFormatPr defaultRowHeight="12.75"/>
  <cols>
    <col min="1" max="2" width="2.7109375" customWidth="1"/>
    <col min="9" max="11" width="9.7109375" customWidth="1"/>
    <col min="12" max="13" width="13.28515625" customWidth="1"/>
    <col min="14" max="14" width="10.7109375" customWidth="1"/>
    <col min="16" max="17" width="2.7109375" customWidth="1"/>
  </cols>
  <sheetData>
    <row r="1" spans="2:16" ht="28.9" customHeight="1">
      <c r="B1" s="941" t="s">
        <v>901</v>
      </c>
      <c r="C1" s="941"/>
      <c r="D1" s="941"/>
      <c r="E1" s="941"/>
      <c r="F1" s="941"/>
      <c r="G1" s="941"/>
      <c r="H1" s="941"/>
      <c r="I1" s="943" t="s">
        <v>660</v>
      </c>
      <c r="J1" s="943"/>
      <c r="K1" s="943"/>
      <c r="L1" s="27"/>
      <c r="M1" s="944" t="s">
        <v>1088</v>
      </c>
      <c r="N1" s="944"/>
      <c r="O1" s="944"/>
      <c r="P1" s="944"/>
    </row>
    <row r="2" spans="2:16" ht="15.6" customHeight="1" thickBot="1">
      <c r="B2" s="942"/>
      <c r="C2" s="942"/>
      <c r="D2" s="942"/>
      <c r="E2" s="942"/>
      <c r="F2" s="942"/>
      <c r="G2" s="942"/>
      <c r="H2" s="942"/>
      <c r="I2" s="940" t="s">
        <v>659</v>
      </c>
      <c r="J2" s="940"/>
      <c r="K2" s="940"/>
      <c r="L2" s="288"/>
      <c r="M2" s="289"/>
      <c r="N2" s="289"/>
      <c r="O2" s="289"/>
      <c r="P2" s="289"/>
    </row>
    <row r="3" spans="2:16" ht="76.150000000000006" customHeight="1" thickBot="1">
      <c r="B3" s="939" t="s">
        <v>940</v>
      </c>
      <c r="C3" s="939"/>
      <c r="D3" s="939"/>
      <c r="E3" s="939"/>
      <c r="F3" s="939"/>
      <c r="G3" s="939"/>
      <c r="H3" s="939"/>
      <c r="I3" s="939"/>
      <c r="J3" s="939"/>
      <c r="K3" s="939"/>
      <c r="L3" s="939"/>
      <c r="M3" s="939"/>
      <c r="N3" s="939"/>
      <c r="O3" s="939"/>
      <c r="P3" s="939"/>
    </row>
    <row r="4" spans="2:16" ht="15" customHeight="1" thickBot="1">
      <c r="B4" s="557"/>
      <c r="C4" s="557"/>
      <c r="D4" s="557"/>
      <c r="E4" s="557"/>
      <c r="F4" s="557"/>
      <c r="G4" s="557"/>
      <c r="H4" s="557"/>
      <c r="I4" s="557"/>
      <c r="J4" s="557"/>
      <c r="K4" s="557"/>
      <c r="L4" s="557"/>
      <c r="M4" s="557"/>
      <c r="N4" s="557"/>
      <c r="O4" s="557"/>
      <c r="P4" s="557"/>
    </row>
    <row r="5" spans="2:16" ht="51" customHeight="1" thickTop="1" thickBot="1">
      <c r="B5" s="987" t="s">
        <v>848</v>
      </c>
      <c r="C5" s="988"/>
      <c r="D5" s="988"/>
      <c r="E5" s="988"/>
      <c r="F5" s="988"/>
      <c r="G5" s="988"/>
      <c r="H5" s="988"/>
      <c r="I5" s="988"/>
      <c r="J5" s="988"/>
      <c r="K5" s="988"/>
      <c r="L5" s="988"/>
      <c r="M5" s="988"/>
      <c r="N5" s="988"/>
      <c r="O5" s="988"/>
      <c r="P5" s="989"/>
    </row>
    <row r="6" spans="2:16" ht="14.25" thickTop="1" thickBot="1"/>
    <row r="7" spans="2:16" ht="15" customHeight="1">
      <c r="B7" s="30"/>
      <c r="C7" s="70"/>
      <c r="D7" s="70"/>
      <c r="E7" s="70"/>
      <c r="F7" s="70"/>
      <c r="G7" s="70"/>
      <c r="H7" s="70"/>
      <c r="I7" s="70"/>
      <c r="J7" s="70"/>
      <c r="K7" s="70"/>
      <c r="L7" s="70"/>
      <c r="M7" s="70"/>
      <c r="N7" s="70"/>
      <c r="O7" s="70"/>
      <c r="P7" s="31"/>
    </row>
    <row r="8" spans="2:16" ht="15.75">
      <c r="B8" s="18"/>
      <c r="C8" s="947" t="s">
        <v>11</v>
      </c>
      <c r="D8" s="947"/>
      <c r="E8" s="947"/>
      <c r="F8" s="947"/>
      <c r="G8" s="947"/>
      <c r="H8" s="947"/>
      <c r="I8" s="947"/>
      <c r="J8" s="947"/>
      <c r="K8" s="947"/>
      <c r="L8" s="947"/>
      <c r="M8" s="947"/>
      <c r="N8" s="947"/>
      <c r="O8" s="947"/>
      <c r="P8" s="19"/>
    </row>
    <row r="9" spans="2:16">
      <c r="B9" s="18"/>
      <c r="D9" s="71"/>
      <c r="E9" s="71"/>
      <c r="F9" s="71"/>
      <c r="G9" s="71"/>
      <c r="H9" s="71"/>
      <c r="I9" s="71"/>
      <c r="J9" s="28"/>
      <c r="P9" s="19"/>
    </row>
    <row r="10" spans="2:16" ht="33" customHeight="1">
      <c r="B10" s="18"/>
      <c r="C10" s="160" t="s">
        <v>89</v>
      </c>
      <c r="D10" s="958" t="s">
        <v>846</v>
      </c>
      <c r="E10" s="958"/>
      <c r="F10" s="958"/>
      <c r="G10" s="958"/>
      <c r="H10" s="958"/>
      <c r="I10" s="958"/>
      <c r="J10" s="549"/>
      <c r="K10" s="959" t="s">
        <v>1096</v>
      </c>
      <c r="L10" s="959"/>
      <c r="M10" s="959"/>
      <c r="N10" s="959"/>
      <c r="P10" s="19"/>
    </row>
    <row r="11" spans="2:16">
      <c r="B11" s="18"/>
      <c r="C11" s="158" t="s">
        <v>90</v>
      </c>
      <c r="D11" s="948" t="s">
        <v>1064</v>
      </c>
      <c r="E11" s="948"/>
      <c r="F11" s="948"/>
      <c r="G11" s="948"/>
      <c r="H11" s="948"/>
      <c r="I11" s="948"/>
      <c r="K11" s="959"/>
      <c r="L11" s="959"/>
      <c r="M11" s="959"/>
      <c r="N11" s="959"/>
      <c r="O11" s="159"/>
      <c r="P11" s="19"/>
    </row>
    <row r="12" spans="2:16">
      <c r="B12" s="18"/>
      <c r="C12" s="157" t="s">
        <v>91</v>
      </c>
      <c r="D12" s="957" t="s">
        <v>93</v>
      </c>
      <c r="E12" s="957"/>
      <c r="F12" s="957"/>
      <c r="G12" s="957"/>
      <c r="H12" s="957"/>
      <c r="I12" s="957"/>
      <c r="J12" s="957"/>
      <c r="K12" s="959"/>
      <c r="L12" s="959"/>
      <c r="M12" s="959"/>
      <c r="N12" s="959"/>
      <c r="O12" s="159"/>
      <c r="P12" s="19"/>
    </row>
    <row r="13" spans="2:16">
      <c r="B13" s="18"/>
      <c r="C13" s="27"/>
      <c r="J13" s="28"/>
      <c r="K13" s="959"/>
      <c r="L13" s="959"/>
      <c r="M13" s="959"/>
      <c r="N13" s="959"/>
      <c r="O13" s="159"/>
      <c r="P13" s="19"/>
    </row>
    <row r="14" spans="2:16" ht="12.75" customHeight="1">
      <c r="B14" s="18"/>
      <c r="C14" s="945" t="s">
        <v>1074</v>
      </c>
      <c r="D14" s="945"/>
      <c r="E14" s="945"/>
      <c r="F14" s="945"/>
      <c r="G14" s="945"/>
      <c r="H14" s="945"/>
      <c r="I14" s="945"/>
      <c r="K14" s="959"/>
      <c r="L14" s="959"/>
      <c r="M14" s="959"/>
      <c r="N14" s="959"/>
      <c r="P14" s="19"/>
    </row>
    <row r="15" spans="2:16" ht="18">
      <c r="B15" s="18"/>
      <c r="C15" s="972" t="s">
        <v>92</v>
      </c>
      <c r="D15" s="972"/>
      <c r="E15" s="972"/>
      <c r="F15" s="972"/>
      <c r="G15" s="972"/>
      <c r="H15" s="972"/>
      <c r="I15" s="972"/>
      <c r="P15" s="19"/>
    </row>
    <row r="16" spans="2:16">
      <c r="B16" s="18"/>
      <c r="C16" s="676" t="s">
        <v>1067</v>
      </c>
      <c r="D16" s="675"/>
      <c r="E16" s="675"/>
      <c r="F16" s="675"/>
      <c r="G16" s="675"/>
      <c r="H16" s="675"/>
      <c r="I16" s="675"/>
      <c r="P16" s="19"/>
    </row>
    <row r="17" spans="2:19">
      <c r="B17" s="18"/>
      <c r="C17" s="676"/>
      <c r="D17" s="675"/>
      <c r="E17" s="675"/>
      <c r="F17" s="675"/>
      <c r="G17" s="675"/>
      <c r="H17" s="675"/>
      <c r="I17" s="675"/>
      <c r="P17" s="19"/>
    </row>
    <row r="18" spans="2:19" ht="12.75" customHeight="1">
      <c r="B18" s="18"/>
      <c r="C18" s="960" t="s">
        <v>1068</v>
      </c>
      <c r="D18" s="961"/>
      <c r="E18" s="961"/>
      <c r="F18" s="961"/>
      <c r="G18" s="961"/>
      <c r="H18" s="961"/>
      <c r="I18" s="961"/>
      <c r="J18" s="961"/>
      <c r="K18" s="961"/>
      <c r="L18" s="961"/>
      <c r="M18" s="961"/>
      <c r="N18" s="961"/>
      <c r="O18" s="961"/>
      <c r="P18" s="19"/>
    </row>
    <row r="19" spans="2:19" ht="12.75" customHeight="1">
      <c r="B19" s="18"/>
      <c r="C19" s="962" t="s">
        <v>96</v>
      </c>
      <c r="D19" s="963"/>
      <c r="E19" s="963"/>
      <c r="F19" s="963"/>
      <c r="G19" s="963"/>
      <c r="H19" s="963"/>
      <c r="I19" s="963"/>
      <c r="J19" s="963"/>
      <c r="K19" s="963"/>
      <c r="L19" s="963"/>
      <c r="M19" s="963"/>
      <c r="N19" s="963"/>
      <c r="O19" s="963"/>
      <c r="P19" s="19"/>
    </row>
    <row r="20" spans="2:19" ht="12.75" customHeight="1">
      <c r="B20" s="18"/>
      <c r="C20" s="950" t="s">
        <v>94</v>
      </c>
      <c r="D20" s="948"/>
      <c r="E20" s="948"/>
      <c r="F20" s="948"/>
      <c r="G20" s="948"/>
      <c r="H20" s="948"/>
      <c r="I20" s="948"/>
      <c r="J20" s="948"/>
      <c r="K20" s="948"/>
      <c r="L20" s="948"/>
      <c r="M20" s="948"/>
      <c r="N20" s="948"/>
      <c r="O20" s="948"/>
      <c r="P20" s="19"/>
    </row>
    <row r="21" spans="2:19" ht="12.75" customHeight="1">
      <c r="B21" s="18"/>
      <c r="C21" s="979" t="s">
        <v>95</v>
      </c>
      <c r="D21" s="980"/>
      <c r="E21" s="980"/>
      <c r="F21" s="980"/>
      <c r="G21" s="980"/>
      <c r="H21" s="980"/>
      <c r="I21" s="980"/>
      <c r="J21" s="980"/>
      <c r="K21" s="980"/>
      <c r="L21" s="980"/>
      <c r="M21" s="980"/>
      <c r="N21" s="980"/>
      <c r="O21" s="980"/>
      <c r="P21" s="19"/>
    </row>
    <row r="22" spans="2:19" ht="6" customHeight="1">
      <c r="B22" s="18"/>
      <c r="P22" s="19"/>
    </row>
    <row r="23" spans="2:19" ht="12.75" customHeight="1">
      <c r="B23" s="18"/>
      <c r="C23" s="964" t="s">
        <v>97</v>
      </c>
      <c r="D23" s="964"/>
      <c r="E23" s="964"/>
      <c r="F23" s="964"/>
      <c r="G23" s="964"/>
      <c r="H23" s="964"/>
      <c r="I23" s="964"/>
      <c r="J23" s="964"/>
      <c r="K23" s="964"/>
      <c r="L23" s="964"/>
      <c r="M23" s="964"/>
      <c r="N23" s="964"/>
      <c r="O23" s="964"/>
      <c r="P23" s="19"/>
    </row>
    <row r="24" spans="2:19" ht="12.75" customHeight="1">
      <c r="B24" s="18"/>
      <c r="C24" s="953" t="s">
        <v>941</v>
      </c>
      <c r="D24" s="954"/>
      <c r="E24" s="954"/>
      <c r="F24" s="954"/>
      <c r="G24" s="954"/>
      <c r="H24" s="954"/>
      <c r="I24" s="954"/>
      <c r="J24" s="954"/>
      <c r="K24" s="954"/>
      <c r="L24" s="954"/>
      <c r="M24" s="954"/>
      <c r="N24" s="954"/>
      <c r="O24" s="954"/>
      <c r="P24" s="19"/>
      <c r="S24" s="123"/>
    </row>
    <row r="25" spans="2:19" s="123" customFormat="1" ht="12.75" customHeight="1">
      <c r="B25" s="129"/>
      <c r="C25" s="946" t="s">
        <v>169</v>
      </c>
      <c r="D25" s="946"/>
      <c r="E25" s="946"/>
      <c r="F25" s="946"/>
      <c r="G25" s="946"/>
      <c r="H25" s="946"/>
      <c r="I25" s="946"/>
      <c r="J25" s="946"/>
      <c r="K25" s="946"/>
      <c r="L25" s="946"/>
      <c r="M25" s="946"/>
      <c r="N25" s="946"/>
      <c r="O25" s="946"/>
      <c r="P25" s="130"/>
      <c r="S25" s="75"/>
    </row>
    <row r="26" spans="2:19" s="75" customFormat="1">
      <c r="B26" s="127"/>
      <c r="C26" s="951" t="s">
        <v>942</v>
      </c>
      <c r="D26" s="994"/>
      <c r="E26" s="994"/>
      <c r="F26" s="994"/>
      <c r="G26" s="994"/>
      <c r="H26" s="994"/>
      <c r="I26" s="994"/>
      <c r="J26" s="994"/>
      <c r="K26" s="994"/>
      <c r="L26" s="994"/>
      <c r="M26" s="994"/>
      <c r="N26" s="994"/>
      <c r="O26" s="994"/>
      <c r="P26" s="128"/>
      <c r="S26"/>
    </row>
    <row r="27" spans="2:19">
      <c r="B27" s="18"/>
      <c r="C27" s="951" t="s">
        <v>76</v>
      </c>
      <c r="D27" s="994"/>
      <c r="E27" s="994"/>
      <c r="F27" s="994"/>
      <c r="G27" s="994"/>
      <c r="H27" s="994"/>
      <c r="I27" s="994"/>
      <c r="J27" s="994"/>
      <c r="K27" s="994"/>
      <c r="L27" s="994"/>
      <c r="M27" s="994"/>
      <c r="N27" s="994"/>
      <c r="O27" s="994"/>
      <c r="P27" s="19"/>
      <c r="S27" s="75"/>
    </row>
    <row r="28" spans="2:19" s="75" customFormat="1">
      <c r="B28" s="127"/>
      <c r="C28" s="951" t="s">
        <v>7</v>
      </c>
      <c r="D28" s="952"/>
      <c r="E28" s="952"/>
      <c r="F28" s="952"/>
      <c r="G28" s="952"/>
      <c r="H28" s="952"/>
      <c r="I28" s="952"/>
      <c r="J28" s="952"/>
      <c r="K28" s="952"/>
      <c r="L28" s="952"/>
      <c r="M28" s="952"/>
      <c r="N28" s="952"/>
      <c r="O28" s="952"/>
      <c r="P28" s="128"/>
    </row>
    <row r="29" spans="2:19" s="75" customFormat="1" ht="6" customHeight="1">
      <c r="B29" s="127"/>
      <c r="C29" s="131"/>
      <c r="D29" s="132"/>
      <c r="E29" s="132"/>
      <c r="F29" s="132"/>
      <c r="G29" s="132"/>
      <c r="H29" s="132"/>
      <c r="I29" s="132"/>
      <c r="J29" s="132"/>
      <c r="K29" s="132"/>
      <c r="L29" s="132"/>
      <c r="M29" s="132"/>
      <c r="N29" s="132"/>
      <c r="O29" s="132"/>
      <c r="P29" s="128"/>
      <c r="S29"/>
    </row>
    <row r="30" spans="2:19" ht="13.5" customHeight="1">
      <c r="B30" s="18"/>
      <c r="C30" s="946" t="s">
        <v>98</v>
      </c>
      <c r="D30" s="946"/>
      <c r="E30" s="946"/>
      <c r="F30" s="946"/>
      <c r="G30" s="946"/>
      <c r="H30" s="946"/>
      <c r="I30" s="946"/>
      <c r="J30" s="946"/>
      <c r="K30" s="946"/>
      <c r="L30" s="946"/>
      <c r="M30" s="946"/>
      <c r="N30" s="946"/>
      <c r="O30" s="946"/>
      <c r="P30" s="19"/>
    </row>
    <row r="31" spans="2:19" ht="13.5" customHeight="1">
      <c r="B31" s="18"/>
      <c r="C31" s="946" t="s">
        <v>83</v>
      </c>
      <c r="D31" s="954"/>
      <c r="E31" s="954"/>
      <c r="F31" s="954"/>
      <c r="G31" s="954"/>
      <c r="H31" s="954"/>
      <c r="I31" s="954"/>
      <c r="J31" s="954"/>
      <c r="K31" s="954"/>
      <c r="L31" s="954"/>
      <c r="M31" s="954"/>
      <c r="N31" s="954"/>
      <c r="O31" s="954"/>
      <c r="P31" s="19"/>
    </row>
    <row r="32" spans="2:19" ht="13.5" customHeight="1">
      <c r="B32" s="18"/>
      <c r="C32" s="995" t="s">
        <v>943</v>
      </c>
      <c r="D32" s="952"/>
      <c r="E32" s="952"/>
      <c r="F32" s="952"/>
      <c r="G32" s="952"/>
      <c r="H32" s="952"/>
      <c r="I32" s="952"/>
      <c r="J32" s="952"/>
      <c r="K32" s="952"/>
      <c r="L32" s="952"/>
      <c r="M32" s="952"/>
      <c r="N32" s="952"/>
      <c r="O32" s="952"/>
      <c r="P32" s="19"/>
    </row>
    <row r="33" spans="2:16" ht="6" customHeight="1">
      <c r="B33" s="18"/>
      <c r="C33" s="74"/>
      <c r="D33" s="29"/>
      <c r="E33" s="29"/>
      <c r="F33" s="29"/>
      <c r="G33" s="29"/>
      <c r="H33" s="29"/>
      <c r="I33" s="29"/>
      <c r="J33" s="29"/>
      <c r="K33" s="29"/>
      <c r="L33" s="29"/>
      <c r="M33" s="29"/>
      <c r="N33" s="29"/>
      <c r="O33" s="29"/>
      <c r="P33" s="19"/>
    </row>
    <row r="34" spans="2:16">
      <c r="B34" s="18"/>
      <c r="C34" s="996" t="s">
        <v>170</v>
      </c>
      <c r="D34" s="996"/>
      <c r="E34" s="996"/>
      <c r="F34" s="996"/>
      <c r="G34" s="996"/>
      <c r="H34" s="996"/>
      <c r="I34" s="996"/>
      <c r="J34" s="996"/>
      <c r="K34" s="996"/>
      <c r="L34" s="996"/>
      <c r="M34" s="996"/>
      <c r="N34" s="996"/>
      <c r="O34" s="996"/>
      <c r="P34" s="19"/>
    </row>
    <row r="35" spans="2:16">
      <c r="B35" s="18"/>
      <c r="C35" s="970" t="s">
        <v>71</v>
      </c>
      <c r="D35" s="971"/>
      <c r="E35" s="971"/>
      <c r="F35" s="971"/>
      <c r="G35" s="971"/>
      <c r="H35" s="971"/>
      <c r="I35" s="971"/>
      <c r="J35" s="971"/>
      <c r="K35" s="971"/>
      <c r="L35" s="971"/>
      <c r="M35" s="971"/>
      <c r="N35" s="971"/>
      <c r="O35" s="971"/>
      <c r="P35" s="19"/>
    </row>
    <row r="36" spans="2:16">
      <c r="B36" s="18"/>
      <c r="C36" s="970" t="s">
        <v>72</v>
      </c>
      <c r="D36" s="971"/>
      <c r="E36" s="971"/>
      <c r="F36" s="971"/>
      <c r="G36" s="971"/>
      <c r="H36" s="971"/>
      <c r="I36" s="971"/>
      <c r="J36" s="971"/>
      <c r="K36" s="971"/>
      <c r="L36" s="971"/>
      <c r="M36" s="971"/>
      <c r="N36" s="971"/>
      <c r="O36" s="971"/>
      <c r="P36" s="19"/>
    </row>
    <row r="37" spans="2:16">
      <c r="B37" s="18"/>
      <c r="C37" s="970" t="s">
        <v>73</v>
      </c>
      <c r="D37" s="971"/>
      <c r="E37" s="971"/>
      <c r="F37" s="971"/>
      <c r="G37" s="971"/>
      <c r="H37" s="971"/>
      <c r="I37" s="971"/>
      <c r="J37" s="971"/>
      <c r="K37" s="971"/>
      <c r="L37" s="971"/>
      <c r="M37" s="971"/>
      <c r="N37" s="971"/>
      <c r="O37" s="971"/>
      <c r="P37" s="19"/>
    </row>
    <row r="38" spans="2:16">
      <c r="B38" s="18"/>
      <c r="C38" s="970" t="s">
        <v>74</v>
      </c>
      <c r="D38" s="971"/>
      <c r="E38" s="971"/>
      <c r="F38" s="971"/>
      <c r="G38" s="971"/>
      <c r="H38" s="971"/>
      <c r="I38" s="971"/>
      <c r="J38" s="971"/>
      <c r="K38" s="971"/>
      <c r="L38" s="971"/>
      <c r="M38" s="971"/>
      <c r="N38" s="971"/>
      <c r="O38" s="971"/>
      <c r="P38" s="19"/>
    </row>
    <row r="39" spans="2:16">
      <c r="B39" s="18"/>
      <c r="C39" s="974" t="s">
        <v>75</v>
      </c>
      <c r="D39" s="982"/>
      <c r="E39" s="982"/>
      <c r="F39" s="982"/>
      <c r="G39" s="982"/>
      <c r="H39" s="982"/>
      <c r="I39" s="982"/>
      <c r="J39" s="982"/>
      <c r="K39" s="982"/>
      <c r="L39" s="982"/>
      <c r="M39" s="982"/>
      <c r="N39" s="982"/>
      <c r="O39" s="982"/>
      <c r="P39" s="19"/>
    </row>
    <row r="40" spans="2:16">
      <c r="B40" s="18"/>
      <c r="C40" s="149"/>
      <c r="D40" s="150"/>
      <c r="E40" s="150"/>
      <c r="F40" s="150"/>
      <c r="G40" s="150"/>
      <c r="H40" s="150"/>
      <c r="I40" s="150"/>
      <c r="J40" s="150"/>
      <c r="K40" s="150"/>
      <c r="L40" s="150"/>
      <c r="M40" s="150"/>
      <c r="N40" s="150"/>
      <c r="O40" s="150"/>
      <c r="P40" s="19"/>
    </row>
    <row r="41" spans="2:16">
      <c r="B41" s="18"/>
      <c r="C41" s="955" t="s">
        <v>1069</v>
      </c>
      <c r="D41" s="983"/>
      <c r="E41" s="983"/>
      <c r="F41" s="983"/>
      <c r="G41" s="983"/>
      <c r="H41" s="983"/>
      <c r="I41" s="983"/>
      <c r="J41" s="983"/>
      <c r="K41" s="983"/>
      <c r="L41" s="983"/>
      <c r="M41" s="983"/>
      <c r="N41" s="983"/>
      <c r="O41" s="983"/>
      <c r="P41" s="19"/>
    </row>
    <row r="42" spans="2:16">
      <c r="B42" s="18"/>
      <c r="C42" s="149"/>
      <c r="D42" s="150"/>
      <c r="E42" s="150"/>
      <c r="F42" s="150"/>
      <c r="G42" s="150"/>
      <c r="H42" s="150"/>
      <c r="I42" s="150"/>
      <c r="J42" s="150"/>
      <c r="K42" s="150"/>
      <c r="L42" s="150"/>
      <c r="M42" s="150"/>
      <c r="N42" s="150"/>
      <c r="O42" s="150"/>
      <c r="P42" s="19"/>
    </row>
    <row r="43" spans="2:16">
      <c r="B43" s="18"/>
      <c r="C43" s="968" t="s">
        <v>1070</v>
      </c>
      <c r="D43" s="984"/>
      <c r="E43" s="984"/>
      <c r="F43" s="984"/>
      <c r="G43" s="984"/>
      <c r="H43" s="984"/>
      <c r="I43" s="984"/>
      <c r="J43" s="984"/>
      <c r="K43" s="984"/>
      <c r="L43" s="984"/>
      <c r="M43" s="984"/>
      <c r="N43" s="984"/>
      <c r="O43" s="984"/>
      <c r="P43" s="19"/>
    </row>
    <row r="44" spans="2:16">
      <c r="B44" s="18"/>
      <c r="C44" s="149"/>
      <c r="D44" s="150"/>
      <c r="E44" s="150"/>
      <c r="F44" s="150"/>
      <c r="G44" s="150"/>
      <c r="H44" s="150"/>
      <c r="I44" s="150"/>
      <c r="J44" s="150"/>
      <c r="K44" s="150"/>
      <c r="L44" s="150"/>
      <c r="M44" s="150"/>
      <c r="N44" s="150"/>
      <c r="O44" s="150"/>
      <c r="P44" s="19"/>
    </row>
    <row r="45" spans="2:16" ht="12.75" customHeight="1">
      <c r="B45" s="18"/>
      <c r="C45" s="955" t="s">
        <v>1075</v>
      </c>
      <c r="D45" s="956"/>
      <c r="E45" s="956"/>
      <c r="F45" s="956"/>
      <c r="G45" s="956"/>
      <c r="H45" s="956"/>
      <c r="I45" s="956"/>
      <c r="J45" s="956"/>
      <c r="K45" s="956"/>
      <c r="L45" s="956"/>
      <c r="M45" s="956"/>
      <c r="N45" s="956"/>
      <c r="O45" s="956"/>
      <c r="P45" s="19"/>
    </row>
    <row r="46" spans="2:16" ht="20.25" customHeight="1">
      <c r="B46" s="18"/>
      <c r="C46" s="972" t="s">
        <v>87</v>
      </c>
      <c r="D46" s="972"/>
      <c r="E46" s="972"/>
      <c r="F46" s="972"/>
      <c r="G46" s="972"/>
      <c r="H46" s="972"/>
      <c r="I46" s="972"/>
      <c r="J46" s="972"/>
      <c r="P46" s="19"/>
    </row>
    <row r="47" spans="2:16">
      <c r="B47" s="18"/>
      <c r="C47" s="949" t="s">
        <v>88</v>
      </c>
      <c r="D47" s="949"/>
      <c r="E47" s="949"/>
      <c r="F47" s="949"/>
      <c r="G47" s="949"/>
      <c r="H47" s="949"/>
      <c r="I47" s="949"/>
      <c r="P47" s="19"/>
    </row>
    <row r="48" spans="2:16">
      <c r="B48" s="18"/>
      <c r="C48" s="993" t="s">
        <v>1079</v>
      </c>
      <c r="D48" s="949"/>
      <c r="E48" s="949"/>
      <c r="F48" s="949"/>
      <c r="G48" s="949"/>
      <c r="H48" s="949"/>
      <c r="I48" s="949"/>
      <c r="P48" s="19"/>
    </row>
    <row r="49" spans="2:16">
      <c r="B49" s="18"/>
      <c r="C49" s="680"/>
      <c r="D49" s="676"/>
      <c r="E49" s="676"/>
      <c r="F49" s="676"/>
      <c r="G49" s="676"/>
      <c r="H49" s="676"/>
      <c r="I49" s="676"/>
      <c r="P49" s="19"/>
    </row>
    <row r="50" spans="2:16" ht="12.75" customHeight="1">
      <c r="B50" s="18"/>
      <c r="C50" s="955" t="s">
        <v>1080</v>
      </c>
      <c r="D50" s="956"/>
      <c r="E50" s="956"/>
      <c r="F50" s="956"/>
      <c r="G50" s="956"/>
      <c r="H50" s="956"/>
      <c r="I50" s="956"/>
      <c r="J50" s="956"/>
      <c r="K50" s="956"/>
      <c r="L50" s="956"/>
      <c r="M50" s="956"/>
      <c r="N50" s="956"/>
      <c r="O50" s="956"/>
      <c r="P50" s="19"/>
    </row>
    <row r="51" spans="2:16" ht="18" customHeight="1">
      <c r="B51" s="18"/>
      <c r="C51" s="972" t="s">
        <v>1081</v>
      </c>
      <c r="D51" s="972"/>
      <c r="E51" s="972"/>
      <c r="F51" s="972"/>
      <c r="G51" s="972"/>
      <c r="H51" s="972"/>
      <c r="I51" s="972"/>
      <c r="J51" s="972"/>
      <c r="K51" s="972"/>
      <c r="L51" s="972"/>
      <c r="M51" s="972"/>
      <c r="N51" s="972"/>
      <c r="P51" s="19"/>
    </row>
    <row r="52" spans="2:16">
      <c r="B52" s="18"/>
      <c r="C52" s="680"/>
      <c r="D52" s="676"/>
      <c r="E52" s="676"/>
      <c r="F52" s="676"/>
      <c r="G52" s="676"/>
      <c r="H52" s="676"/>
      <c r="I52" s="676"/>
      <c r="P52" s="19"/>
    </row>
    <row r="53" spans="2:16">
      <c r="B53" s="18"/>
      <c r="C53" s="968" t="s">
        <v>1082</v>
      </c>
      <c r="D53" s="977"/>
      <c r="E53" s="977"/>
      <c r="F53" s="977"/>
      <c r="G53" s="977"/>
      <c r="H53" s="977"/>
      <c r="I53" s="977"/>
      <c r="J53" s="977"/>
      <c r="K53" s="977"/>
      <c r="L53" s="977"/>
      <c r="M53" s="977"/>
      <c r="N53" s="977"/>
      <c r="O53" s="977"/>
      <c r="P53" s="19"/>
    </row>
    <row r="54" spans="2:16">
      <c r="B54" s="18"/>
      <c r="C54" s="978" t="s">
        <v>84</v>
      </c>
      <c r="D54" s="978"/>
      <c r="E54" s="978"/>
      <c r="F54" s="978"/>
      <c r="G54" s="978"/>
      <c r="H54" s="978"/>
      <c r="I54" s="978"/>
      <c r="J54" s="978"/>
      <c r="K54" s="978"/>
      <c r="L54" s="978"/>
      <c r="M54" s="978"/>
      <c r="N54" s="978"/>
      <c r="O54" s="978"/>
      <c r="P54" s="19"/>
    </row>
    <row r="55" spans="2:16">
      <c r="B55" s="18"/>
      <c r="C55" s="978" t="s">
        <v>0</v>
      </c>
      <c r="D55" s="978"/>
      <c r="E55" s="978"/>
      <c r="F55" s="978"/>
      <c r="G55" s="978"/>
      <c r="H55" s="978"/>
      <c r="I55" s="978"/>
      <c r="J55" s="978"/>
      <c r="K55" s="978"/>
      <c r="L55" s="978"/>
      <c r="M55" s="978"/>
      <c r="N55" s="978"/>
      <c r="O55" s="978"/>
      <c r="P55" s="19"/>
    </row>
    <row r="56" spans="2:16">
      <c r="B56" s="18"/>
      <c r="C56" s="946" t="s">
        <v>167</v>
      </c>
      <c r="D56" s="946"/>
      <c r="E56" s="946"/>
      <c r="F56" s="946"/>
      <c r="G56" s="946"/>
      <c r="H56" s="946"/>
      <c r="I56" s="946"/>
      <c r="J56" s="946"/>
      <c r="K56" s="946"/>
      <c r="L56" s="946"/>
      <c r="M56" s="946"/>
      <c r="N56" s="946"/>
      <c r="O56" s="946"/>
      <c r="P56" s="19"/>
    </row>
    <row r="57" spans="2:16">
      <c r="B57" s="18"/>
      <c r="C57" s="223" t="s">
        <v>168</v>
      </c>
      <c r="P57" s="19"/>
    </row>
    <row r="58" spans="2:16">
      <c r="B58" s="18"/>
      <c r="C58" s="72"/>
      <c r="D58" s="72"/>
      <c r="E58" s="72"/>
      <c r="F58" s="72"/>
      <c r="G58" s="72"/>
      <c r="H58" s="72"/>
      <c r="I58" s="72"/>
      <c r="J58" s="72"/>
      <c r="K58" s="72"/>
      <c r="L58" s="72"/>
      <c r="M58" s="72"/>
      <c r="N58" s="72"/>
      <c r="O58" s="72"/>
      <c r="P58" s="19"/>
    </row>
    <row r="59" spans="2:16">
      <c r="B59" s="18"/>
      <c r="C59" s="968" t="s">
        <v>1083</v>
      </c>
      <c r="D59" s="977"/>
      <c r="E59" s="977"/>
      <c r="F59" s="977"/>
      <c r="G59" s="977"/>
      <c r="H59" s="977"/>
      <c r="I59" s="977"/>
      <c r="J59" s="977"/>
      <c r="K59" s="977"/>
      <c r="L59" s="977"/>
      <c r="M59" s="977"/>
      <c r="N59" s="977"/>
      <c r="O59" s="977"/>
      <c r="P59" s="19"/>
    </row>
    <row r="60" spans="2:16">
      <c r="B60" s="18"/>
      <c r="C60" s="965" t="s">
        <v>77</v>
      </c>
      <c r="D60" s="966"/>
      <c r="E60" s="966"/>
      <c r="F60" s="966"/>
      <c r="G60" s="966"/>
      <c r="H60" s="966"/>
      <c r="I60" s="966"/>
      <c r="J60" s="966"/>
      <c r="K60" s="966"/>
      <c r="L60" s="966"/>
      <c r="M60" s="966"/>
      <c r="N60" s="966"/>
      <c r="O60" s="966"/>
      <c r="P60" s="19"/>
    </row>
    <row r="61" spans="2:16">
      <c r="B61" s="18"/>
      <c r="C61" s="967" t="s">
        <v>78</v>
      </c>
      <c r="D61" s="967"/>
      <c r="E61" s="967"/>
      <c r="F61" s="967"/>
      <c r="G61" s="967"/>
      <c r="H61" s="967"/>
      <c r="I61" s="967"/>
      <c r="J61" s="967"/>
      <c r="K61" s="967"/>
      <c r="L61" s="967"/>
      <c r="M61" s="967"/>
      <c r="N61" s="967"/>
      <c r="O61" s="967"/>
      <c r="P61" s="19"/>
    </row>
    <row r="62" spans="2:16">
      <c r="B62" s="18"/>
      <c r="C62" s="73"/>
      <c r="D62" s="73"/>
      <c r="E62" s="73"/>
      <c r="F62" s="73"/>
      <c r="G62" s="73"/>
      <c r="H62" s="73"/>
      <c r="I62" s="73"/>
      <c r="J62" s="73"/>
      <c r="K62" s="73"/>
      <c r="L62" s="73"/>
      <c r="M62" s="73"/>
      <c r="N62" s="73"/>
      <c r="O62" s="73"/>
      <c r="P62" s="19"/>
    </row>
    <row r="63" spans="2:16">
      <c r="B63" s="18"/>
      <c r="C63" s="968" t="s">
        <v>1084</v>
      </c>
      <c r="D63" s="969"/>
      <c r="E63" s="969"/>
      <c r="F63" s="969"/>
      <c r="G63" s="969"/>
      <c r="H63" s="969"/>
      <c r="I63" s="969"/>
      <c r="J63" s="969"/>
      <c r="K63" s="969"/>
      <c r="L63" s="969"/>
      <c r="M63" s="969"/>
      <c r="N63" s="969"/>
      <c r="O63" s="969"/>
      <c r="P63" s="19"/>
    </row>
    <row r="64" spans="2:16">
      <c r="B64" s="18"/>
      <c r="C64" s="973" t="s">
        <v>945</v>
      </c>
      <c r="D64" s="981"/>
      <c r="E64" s="981"/>
      <c r="F64" s="981"/>
      <c r="G64" s="981"/>
      <c r="H64" s="981"/>
      <c r="I64" s="981"/>
      <c r="J64" s="981"/>
      <c r="K64" s="981"/>
      <c r="L64" s="981"/>
      <c r="M64" s="981"/>
      <c r="N64" s="981"/>
      <c r="O64" s="981"/>
      <c r="P64" s="19"/>
    </row>
    <row r="65" spans="2:16">
      <c r="B65" s="18"/>
      <c r="C65" s="985" t="s">
        <v>3</v>
      </c>
      <c r="D65" s="986"/>
      <c r="E65" s="986"/>
      <c r="F65" s="986"/>
      <c r="G65" s="986"/>
      <c r="H65" s="986"/>
      <c r="I65" s="986"/>
      <c r="J65" s="986"/>
      <c r="K65" s="986"/>
      <c r="L65" s="986"/>
      <c r="M65" s="986"/>
      <c r="N65" s="986"/>
      <c r="O65" s="986"/>
      <c r="P65" s="19"/>
    </row>
    <row r="66" spans="2:16">
      <c r="B66" s="18"/>
      <c r="C66" s="985" t="s">
        <v>5</v>
      </c>
      <c r="D66" s="986"/>
      <c r="E66" s="986"/>
      <c r="F66" s="986"/>
      <c r="G66" s="986"/>
      <c r="H66" s="986"/>
      <c r="I66" s="986"/>
      <c r="J66" s="986"/>
      <c r="K66" s="986"/>
      <c r="L66" s="986"/>
      <c r="M66" s="986"/>
      <c r="N66" s="986"/>
      <c r="O66" s="986"/>
      <c r="P66" s="19"/>
    </row>
    <row r="67" spans="2:16">
      <c r="B67" s="18"/>
      <c r="C67" s="979" t="s">
        <v>8</v>
      </c>
      <c r="D67" s="980"/>
      <c r="E67" s="980"/>
      <c r="F67" s="980"/>
      <c r="G67" s="980"/>
      <c r="H67" s="980"/>
      <c r="I67" s="980"/>
      <c r="J67" s="980"/>
      <c r="K67" s="980"/>
      <c r="L67" s="980"/>
      <c r="M67" s="980"/>
      <c r="N67" s="980"/>
      <c r="O67" s="980"/>
      <c r="P67" s="19"/>
    </row>
    <row r="68" spans="2:16">
      <c r="B68" s="18"/>
      <c r="C68" s="974" t="s">
        <v>79</v>
      </c>
      <c r="D68" s="975"/>
      <c r="E68" s="975"/>
      <c r="F68" s="975"/>
      <c r="G68" s="975"/>
      <c r="H68" s="975"/>
      <c r="I68" s="975"/>
      <c r="J68" s="975"/>
      <c r="K68" s="975"/>
      <c r="L68" s="975"/>
      <c r="M68" s="975"/>
      <c r="N68" s="975"/>
      <c r="O68" s="975"/>
      <c r="P68" s="19"/>
    </row>
    <row r="69" spans="2:16">
      <c r="B69" s="18"/>
      <c r="C69" s="974" t="s">
        <v>80</v>
      </c>
      <c r="D69" s="975"/>
      <c r="E69" s="975"/>
      <c r="F69" s="975"/>
      <c r="G69" s="975"/>
      <c r="H69" s="975"/>
      <c r="I69" s="975"/>
      <c r="J69" s="975"/>
      <c r="K69" s="975"/>
      <c r="L69" s="975"/>
      <c r="M69" s="975"/>
      <c r="N69" s="975"/>
      <c r="O69" s="975"/>
      <c r="P69" s="19"/>
    </row>
    <row r="70" spans="2:16">
      <c r="B70" s="18"/>
      <c r="C70" s="974" t="s">
        <v>81</v>
      </c>
      <c r="D70" s="975"/>
      <c r="E70" s="975"/>
      <c r="F70" s="975"/>
      <c r="G70" s="975"/>
      <c r="H70" s="975"/>
      <c r="I70" s="975"/>
      <c r="J70" s="975"/>
      <c r="K70" s="975"/>
      <c r="L70" s="975"/>
      <c r="M70" s="975"/>
      <c r="N70" s="975"/>
      <c r="O70" s="975"/>
      <c r="P70" s="19"/>
    </row>
    <row r="71" spans="2:16">
      <c r="B71" s="18"/>
      <c r="C71" s="72"/>
      <c r="D71" s="72"/>
      <c r="E71" s="72"/>
      <c r="F71" s="72"/>
      <c r="G71" s="72"/>
      <c r="H71" s="72"/>
      <c r="I71" s="72"/>
      <c r="J71" s="72"/>
      <c r="K71" s="72"/>
      <c r="L71" s="72"/>
      <c r="M71" s="72"/>
      <c r="N71" s="72"/>
      <c r="O71" s="72"/>
      <c r="P71" s="19"/>
    </row>
    <row r="72" spans="2:16">
      <c r="B72" s="18"/>
      <c r="C72" s="968" t="s">
        <v>1085</v>
      </c>
      <c r="D72" s="948"/>
      <c r="E72" s="948"/>
      <c r="F72" s="948"/>
      <c r="G72" s="948"/>
      <c r="H72" s="948"/>
      <c r="I72" s="948"/>
      <c r="J72" s="948"/>
      <c r="K72" s="948"/>
      <c r="L72" s="948"/>
      <c r="M72" s="28"/>
      <c r="N72" s="28"/>
      <c r="O72" s="28"/>
      <c r="P72" s="19"/>
    </row>
    <row r="73" spans="2:16">
      <c r="B73" s="18"/>
      <c r="C73" s="965" t="s">
        <v>1092</v>
      </c>
      <c r="D73" s="959"/>
      <c r="E73" s="959"/>
      <c r="F73" s="959"/>
      <c r="G73" s="959"/>
      <c r="H73" s="959"/>
      <c r="I73" s="959"/>
      <c r="J73" s="959"/>
      <c r="K73" s="959"/>
      <c r="L73" s="959"/>
      <c r="M73" s="959"/>
      <c r="N73" s="959"/>
      <c r="O73" s="959"/>
      <c r="P73" s="19"/>
    </row>
    <row r="74" spans="2:16">
      <c r="B74" s="18"/>
      <c r="C74" s="965" t="s">
        <v>1093</v>
      </c>
      <c r="D74" s="959"/>
      <c r="E74" s="959"/>
      <c r="F74" s="959"/>
      <c r="G74" s="959"/>
      <c r="H74" s="959"/>
      <c r="I74" s="959"/>
      <c r="J74" s="959"/>
      <c r="K74" s="959"/>
      <c r="L74" s="959"/>
      <c r="M74" s="959"/>
      <c r="N74" s="959"/>
      <c r="O74" s="959"/>
      <c r="P74" s="19"/>
    </row>
    <row r="75" spans="2:16">
      <c r="B75" s="18"/>
      <c r="C75" s="29"/>
      <c r="D75" s="28"/>
      <c r="E75" s="28"/>
      <c r="F75" s="28"/>
      <c r="G75" s="28"/>
      <c r="H75" s="28"/>
      <c r="I75" s="28"/>
      <c r="J75" s="28"/>
      <c r="K75" s="28"/>
      <c r="L75" s="28"/>
      <c r="M75" s="28"/>
      <c r="N75" s="28"/>
      <c r="O75" s="28"/>
      <c r="P75" s="19"/>
    </row>
    <row r="76" spans="2:16">
      <c r="B76" s="18"/>
      <c r="C76" s="945" t="s">
        <v>1086</v>
      </c>
      <c r="D76" s="969"/>
      <c r="E76" s="969"/>
      <c r="F76" s="969"/>
      <c r="G76" s="969"/>
      <c r="H76" s="969"/>
      <c r="I76" s="969"/>
      <c r="J76" s="969"/>
      <c r="K76" s="969"/>
      <c r="L76" s="969"/>
      <c r="M76" s="969"/>
      <c r="N76" s="969"/>
      <c r="O76" s="969"/>
      <c r="P76" s="19"/>
    </row>
    <row r="77" spans="2:16">
      <c r="B77" s="18"/>
      <c r="C77" s="991" t="s">
        <v>1</v>
      </c>
      <c r="D77" s="991"/>
      <c r="E77" s="991"/>
      <c r="F77" s="991"/>
      <c r="G77" s="991"/>
      <c r="H77" s="991"/>
      <c r="I77" s="991"/>
      <c r="J77" s="991"/>
      <c r="K77" s="991"/>
      <c r="L77" s="991"/>
      <c r="M77" s="991"/>
      <c r="N77" s="991"/>
      <c r="O77" s="991"/>
      <c r="P77" s="19"/>
    </row>
    <row r="78" spans="2:16">
      <c r="B78" s="18"/>
      <c r="C78" s="973" t="s">
        <v>944</v>
      </c>
      <c r="D78" s="973"/>
      <c r="E78" s="973"/>
      <c r="F78" s="973"/>
      <c r="G78" s="973"/>
      <c r="H78" s="973"/>
      <c r="I78" s="973"/>
      <c r="J78" s="973"/>
      <c r="K78" s="973"/>
      <c r="L78" s="973"/>
      <c r="M78" s="973"/>
      <c r="N78" s="973"/>
      <c r="O78" s="973"/>
      <c r="P78" s="19"/>
    </row>
    <row r="79" spans="2:16">
      <c r="B79" s="18"/>
      <c r="C79" s="45"/>
      <c r="D79" s="45"/>
      <c r="E79" s="45"/>
      <c r="F79" s="45"/>
      <c r="G79" s="45"/>
      <c r="H79" s="45"/>
      <c r="I79" s="45"/>
      <c r="J79" s="45"/>
      <c r="K79" s="45"/>
      <c r="L79" s="45"/>
      <c r="M79" s="45"/>
      <c r="N79" s="45"/>
      <c r="O79" s="45"/>
      <c r="P79" s="19"/>
    </row>
    <row r="80" spans="2:16">
      <c r="B80" s="18"/>
      <c r="C80" s="968" t="s">
        <v>1087</v>
      </c>
      <c r="D80" s="984"/>
      <c r="E80" s="984"/>
      <c r="F80" s="984"/>
      <c r="G80" s="984"/>
      <c r="H80" s="984"/>
      <c r="I80" s="984"/>
      <c r="J80" s="984"/>
      <c r="K80" s="984"/>
      <c r="L80" s="984"/>
      <c r="M80" s="984"/>
      <c r="N80" s="984"/>
      <c r="O80" s="984"/>
      <c r="P80" s="19"/>
    </row>
    <row r="81" spans="2:16">
      <c r="B81" s="18"/>
      <c r="C81" s="976" t="s">
        <v>101</v>
      </c>
      <c r="D81" s="964"/>
      <c r="E81" s="964"/>
      <c r="F81" s="964"/>
      <c r="G81" s="964"/>
      <c r="H81" s="964"/>
      <c r="I81" s="964"/>
      <c r="J81" s="964"/>
      <c r="K81" s="964"/>
      <c r="L81" s="964"/>
      <c r="M81" s="964"/>
      <c r="N81" s="964"/>
      <c r="O81" s="964"/>
      <c r="P81" s="19"/>
    </row>
    <row r="82" spans="2:16">
      <c r="B82" s="18"/>
      <c r="C82" s="950" t="s">
        <v>102</v>
      </c>
      <c r="D82" s="950"/>
      <c r="E82" s="950"/>
      <c r="F82" s="950"/>
      <c r="G82" s="950"/>
      <c r="H82" s="950"/>
      <c r="I82" s="950"/>
      <c r="J82" s="950"/>
      <c r="K82" s="950"/>
      <c r="L82" s="950"/>
      <c r="M82" s="950"/>
      <c r="N82" s="950"/>
      <c r="O82" s="950"/>
      <c r="P82" s="19"/>
    </row>
    <row r="83" spans="2:16">
      <c r="B83" s="18"/>
      <c r="C83" s="950" t="s">
        <v>2</v>
      </c>
      <c r="D83" s="950"/>
      <c r="E83" s="950"/>
      <c r="F83" s="950"/>
      <c r="G83" s="950"/>
      <c r="H83" s="950"/>
      <c r="I83" s="950"/>
      <c r="J83" s="950"/>
      <c r="K83" s="950"/>
      <c r="L83" s="950"/>
      <c r="M83" s="950"/>
      <c r="N83" s="950"/>
      <c r="O83" s="950"/>
      <c r="P83" s="19"/>
    </row>
    <row r="84" spans="2:16">
      <c r="B84" s="18"/>
      <c r="C84" s="992" t="s">
        <v>946</v>
      </c>
      <c r="D84" s="992"/>
      <c r="E84" s="992"/>
      <c r="F84" s="992"/>
      <c r="G84" s="992"/>
      <c r="H84" s="992"/>
      <c r="I84" s="992"/>
      <c r="J84" s="992"/>
      <c r="K84" s="992"/>
      <c r="L84" s="992"/>
      <c r="M84" s="992"/>
      <c r="N84" s="992"/>
      <c r="O84" s="992"/>
      <c r="P84" s="19"/>
    </row>
    <row r="85" spans="2:16">
      <c r="B85" s="18"/>
      <c r="C85" s="979"/>
      <c r="D85" s="979"/>
      <c r="E85" s="979"/>
      <c r="F85" s="979"/>
      <c r="G85" s="979"/>
      <c r="H85" s="979"/>
      <c r="I85" s="979"/>
      <c r="J85" s="979"/>
      <c r="K85" s="979"/>
      <c r="L85" s="979"/>
      <c r="M85" s="979"/>
      <c r="N85" s="979"/>
      <c r="O85" s="979"/>
      <c r="P85" s="19"/>
    </row>
    <row r="86" spans="2:16">
      <c r="B86" s="18"/>
      <c r="C86" s="990" t="s">
        <v>4</v>
      </c>
      <c r="D86" s="959"/>
      <c r="E86" s="959"/>
      <c r="F86" s="959"/>
      <c r="G86" s="959"/>
      <c r="H86" s="959"/>
      <c r="I86" s="959"/>
      <c r="J86" s="959"/>
      <c r="K86" s="959"/>
      <c r="L86" s="959"/>
      <c r="M86" s="959"/>
      <c r="N86" s="959"/>
      <c r="O86" s="959"/>
      <c r="P86" s="19"/>
    </row>
    <row r="87" spans="2:16" ht="13.5" thickBot="1">
      <c r="B87" s="20"/>
      <c r="C87" s="65"/>
      <c r="D87" s="65"/>
      <c r="E87" s="65"/>
      <c r="F87" s="65"/>
      <c r="G87" s="65"/>
      <c r="H87" s="65"/>
      <c r="I87" s="65"/>
      <c r="J87" s="65"/>
      <c r="K87" s="65"/>
      <c r="L87" s="65"/>
      <c r="M87" s="65"/>
      <c r="N87" s="65"/>
      <c r="O87" s="65"/>
      <c r="P87" s="21"/>
    </row>
    <row r="88" spans="2:16">
      <c r="I88" s="276"/>
      <c r="P88" s="277" t="s">
        <v>1105</v>
      </c>
    </row>
  </sheetData>
  <sheetProtection password="CE28" sheet="1" objects="1" scenarios="1"/>
  <mergeCells count="68">
    <mergeCell ref="C35:O35"/>
    <mergeCell ref="C31:O31"/>
    <mergeCell ref="C21:O21"/>
    <mergeCell ref="C26:O26"/>
    <mergeCell ref="C27:O27"/>
    <mergeCell ref="C32:O32"/>
    <mergeCell ref="C34:O34"/>
    <mergeCell ref="B5:P5"/>
    <mergeCell ref="C86:O86"/>
    <mergeCell ref="C74:O74"/>
    <mergeCell ref="C66:O66"/>
    <mergeCell ref="C73:O73"/>
    <mergeCell ref="C76:O76"/>
    <mergeCell ref="C77:O77"/>
    <mergeCell ref="C70:O70"/>
    <mergeCell ref="C68:O68"/>
    <mergeCell ref="C85:O85"/>
    <mergeCell ref="C83:O83"/>
    <mergeCell ref="C84:O84"/>
    <mergeCell ref="C82:O82"/>
    <mergeCell ref="C80:O80"/>
    <mergeCell ref="C48:I48"/>
    <mergeCell ref="C15:I15"/>
    <mergeCell ref="C72:L72"/>
    <mergeCell ref="C78:O78"/>
    <mergeCell ref="C69:O69"/>
    <mergeCell ref="C81:O81"/>
    <mergeCell ref="C37:O37"/>
    <mergeCell ref="C38:O38"/>
    <mergeCell ref="C53:O53"/>
    <mergeCell ref="C54:O54"/>
    <mergeCell ref="C67:O67"/>
    <mergeCell ref="C64:O64"/>
    <mergeCell ref="C39:O39"/>
    <mergeCell ref="C41:O41"/>
    <mergeCell ref="C43:O43"/>
    <mergeCell ref="C65:O65"/>
    <mergeCell ref="C55:O55"/>
    <mergeCell ref="C59:O59"/>
    <mergeCell ref="C56:O56"/>
    <mergeCell ref="C60:O60"/>
    <mergeCell ref="C61:O61"/>
    <mergeCell ref="C63:O63"/>
    <mergeCell ref="C36:O36"/>
    <mergeCell ref="C46:J46"/>
    <mergeCell ref="C50:O50"/>
    <mergeCell ref="C51:N51"/>
    <mergeCell ref="C14:I14"/>
    <mergeCell ref="C30:O30"/>
    <mergeCell ref="C8:O8"/>
    <mergeCell ref="D11:I11"/>
    <mergeCell ref="C47:I47"/>
    <mergeCell ref="C20:O20"/>
    <mergeCell ref="C28:O28"/>
    <mergeCell ref="C24:O24"/>
    <mergeCell ref="C25:O25"/>
    <mergeCell ref="C45:O45"/>
    <mergeCell ref="D12:J12"/>
    <mergeCell ref="D10:I10"/>
    <mergeCell ref="K10:N14"/>
    <mergeCell ref="C18:O18"/>
    <mergeCell ref="C19:O19"/>
    <mergeCell ref="C23:O23"/>
    <mergeCell ref="B3:P3"/>
    <mergeCell ref="I2:K2"/>
    <mergeCell ref="B1:H2"/>
    <mergeCell ref="I1:K1"/>
    <mergeCell ref="M1:P1"/>
  </mergeCells>
  <phoneticPr fontId="0" type="noConversion"/>
  <printOptions horizontalCentered="1"/>
  <pageMargins left="0.25" right="0.25" top="0.5" bottom="0.5" header="0.5" footer="0.25"/>
  <pageSetup scale="96" fitToHeight="0" orientation="landscape" r:id="rId1"/>
  <headerFooter alignWithMargins="0"/>
  <rowBreaks count="2" manualBreakCount="2">
    <brk id="32" max="16383" man="1"/>
    <brk id="7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6"/>
  <sheetViews>
    <sheetView zoomScaleNormal="100" workbookViewId="0">
      <selection activeCell="B2" sqref="B2"/>
    </sheetView>
  </sheetViews>
  <sheetFormatPr defaultRowHeight="12.75"/>
  <cols>
    <col min="1" max="1" width="2.85546875" customWidth="1"/>
    <col min="2" max="2" width="45.7109375" bestFit="1" customWidth="1"/>
    <col min="3" max="4" width="9.7109375" customWidth="1"/>
    <col min="5" max="5" width="14" customWidth="1"/>
    <col min="6" max="6" width="12.7109375" customWidth="1"/>
    <col min="7" max="7" width="10.7109375" customWidth="1"/>
    <col min="8" max="10" width="12.7109375" customWidth="1"/>
    <col min="11" max="11" width="2.85546875" customWidth="1"/>
    <col min="15" max="15" width="12.7109375" customWidth="1"/>
  </cols>
  <sheetData>
    <row r="1" spans="2:28" ht="13.5" thickBot="1"/>
    <row r="2" spans="2:28" ht="15" customHeight="1">
      <c r="B2" s="774" t="s">
        <v>1063</v>
      </c>
      <c r="C2" s="775"/>
      <c r="D2" s="775"/>
      <c r="E2" s="775"/>
      <c r="F2" s="775"/>
      <c r="G2" s="775"/>
      <c r="H2" s="775"/>
      <c r="I2" s="775"/>
      <c r="J2" s="776"/>
      <c r="K2" s="658"/>
      <c r="L2" s="658"/>
    </row>
    <row r="3" spans="2:28" ht="15" customHeight="1">
      <c r="B3" s="777" t="s">
        <v>1045</v>
      </c>
      <c r="C3" s="778"/>
      <c r="D3" s="778"/>
      <c r="E3" s="778"/>
      <c r="F3" s="778"/>
      <c r="G3" s="778"/>
      <c r="H3" s="778"/>
      <c r="I3" s="778"/>
      <c r="J3" s="779"/>
      <c r="K3" s="658"/>
      <c r="L3" s="658"/>
    </row>
    <row r="4" spans="2:28" ht="47.25">
      <c r="B4" s="780" t="s">
        <v>1028</v>
      </c>
      <c r="C4" s="924" t="s">
        <v>1043</v>
      </c>
      <c r="D4" s="781" t="s">
        <v>1057</v>
      </c>
      <c r="E4" s="781" t="s">
        <v>1058</v>
      </c>
      <c r="F4" s="781" t="s">
        <v>1059</v>
      </c>
      <c r="G4" s="782" t="s">
        <v>1060</v>
      </c>
      <c r="H4" s="781" t="s">
        <v>1061</v>
      </c>
      <c r="I4" s="781" t="s">
        <v>1062</v>
      </c>
      <c r="J4" s="783" t="s">
        <v>1044</v>
      </c>
      <c r="L4" s="658"/>
    </row>
    <row r="5" spans="2:28" ht="15" customHeight="1" thickBot="1">
      <c r="B5" s="784"/>
      <c r="C5" s="778"/>
      <c r="D5" s="778"/>
      <c r="E5" s="778"/>
      <c r="F5" s="785"/>
      <c r="G5" s="786"/>
      <c r="H5" s="778"/>
      <c r="I5" s="778"/>
      <c r="J5" s="787"/>
      <c r="L5" s="658"/>
    </row>
    <row r="6" spans="2:28" ht="15" customHeight="1" thickTop="1" thickBot="1">
      <c r="B6" s="1142" t="s">
        <v>960</v>
      </c>
      <c r="C6" s="730"/>
      <c r="D6" s="730"/>
      <c r="E6" s="731">
        <v>0</v>
      </c>
      <c r="F6" s="731">
        <v>0</v>
      </c>
      <c r="G6" s="788">
        <f>+E6+F6</f>
        <v>0</v>
      </c>
      <c r="H6" s="789">
        <f>E6*12*C6</f>
        <v>0</v>
      </c>
      <c r="I6" s="789">
        <f>F6*12*C6</f>
        <v>0</v>
      </c>
      <c r="J6" s="790">
        <f>+H6+I6</f>
        <v>0</v>
      </c>
      <c r="L6" s="658"/>
    </row>
    <row r="7" spans="2:28" ht="15" customHeight="1" thickTop="1" thickBot="1">
      <c r="B7" s="1142"/>
      <c r="C7" s="730"/>
      <c r="D7" s="730"/>
      <c r="E7" s="731">
        <v>0</v>
      </c>
      <c r="F7" s="731">
        <v>0</v>
      </c>
      <c r="G7" s="788">
        <f>+E7+F7</f>
        <v>0</v>
      </c>
      <c r="H7" s="789">
        <f>E7*12*C7</f>
        <v>0</v>
      </c>
      <c r="I7" s="789">
        <f>F7*12*C7</f>
        <v>0</v>
      </c>
      <c r="J7" s="790">
        <f>+H7+I7</f>
        <v>0</v>
      </c>
      <c r="L7" s="658"/>
    </row>
    <row r="8" spans="2:28" ht="15" customHeight="1" thickTop="1" thickBot="1">
      <c r="B8" s="1142"/>
      <c r="C8" s="730"/>
      <c r="D8" s="730"/>
      <c r="E8" s="731">
        <v>0</v>
      </c>
      <c r="F8" s="731">
        <v>0</v>
      </c>
      <c r="G8" s="788">
        <f>+E8+F8</f>
        <v>0</v>
      </c>
      <c r="H8" s="789">
        <f>E8*12*C8</f>
        <v>0</v>
      </c>
      <c r="I8" s="789">
        <f>F8*12*C8</f>
        <v>0</v>
      </c>
      <c r="J8" s="790">
        <f>+H8+I8</f>
        <v>0</v>
      </c>
      <c r="L8" s="658"/>
    </row>
    <row r="9" spans="2:28" ht="15" customHeight="1" thickTop="1" thickBot="1">
      <c r="B9" s="1142"/>
      <c r="C9" s="730"/>
      <c r="D9" s="730"/>
      <c r="E9" s="731">
        <v>0</v>
      </c>
      <c r="F9" s="731">
        <v>0</v>
      </c>
      <c r="G9" s="788">
        <f>(E9+F9)*C9</f>
        <v>0</v>
      </c>
      <c r="H9" s="789">
        <f>E9*12*C9</f>
        <v>0</v>
      </c>
      <c r="I9" s="789">
        <f>F9*12*C9</f>
        <v>0</v>
      </c>
      <c r="J9" s="799">
        <f t="shared" ref="J9" si="0">G9*12</f>
        <v>0</v>
      </c>
      <c r="L9" s="658"/>
    </row>
    <row r="10" spans="2:28" ht="15" customHeight="1" thickTop="1">
      <c r="B10" s="791" t="s">
        <v>1109</v>
      </c>
      <c r="C10" s="792">
        <f>SUM(C6:C9)</f>
        <v>0</v>
      </c>
      <c r="D10" s="921"/>
      <c r="E10" s="922"/>
      <c r="F10" s="922"/>
      <c r="G10" s="923"/>
      <c r="H10" s="788">
        <f t="shared" ref="H10:I10" si="1">SUM(H6:H9)</f>
        <v>0</v>
      </c>
      <c r="I10" s="788">
        <f t="shared" si="1"/>
        <v>0</v>
      </c>
      <c r="J10" s="794">
        <f>+H10+I10</f>
        <v>0</v>
      </c>
      <c r="L10" s="658"/>
      <c r="Y10" s="276"/>
      <c r="AA10" s="277"/>
      <c r="AB10" s="732"/>
    </row>
    <row r="11" spans="2:28" ht="15" customHeight="1" thickBot="1">
      <c r="B11" s="784"/>
      <c r="C11" s="778"/>
      <c r="D11" s="778"/>
      <c r="E11" s="788"/>
      <c r="F11" s="788"/>
      <c r="G11" s="793"/>
      <c r="H11" s="789"/>
      <c r="I11" s="789"/>
      <c r="J11" s="795"/>
      <c r="L11" s="658"/>
      <c r="AA11" s="276"/>
    </row>
    <row r="12" spans="2:28" ht="15" customHeight="1" thickTop="1" thickBot="1">
      <c r="B12" s="1143" t="s">
        <v>1112</v>
      </c>
      <c r="C12" s="730"/>
      <c r="D12" s="730"/>
      <c r="E12" s="731">
        <v>0</v>
      </c>
      <c r="F12" s="731">
        <v>0</v>
      </c>
      <c r="G12" s="789">
        <f>+E12+F12</f>
        <v>0</v>
      </c>
      <c r="H12" s="789">
        <f>+(E12*12)*C12</f>
        <v>0</v>
      </c>
      <c r="I12" s="789">
        <f>+(F12*12)*C12</f>
        <v>0</v>
      </c>
      <c r="J12" s="790">
        <f>+H12+I12</f>
        <v>0</v>
      </c>
      <c r="L12" s="658"/>
    </row>
    <row r="13" spans="2:28" ht="15" customHeight="1" thickTop="1" thickBot="1">
      <c r="B13" s="1143"/>
      <c r="C13" s="730"/>
      <c r="D13" s="730"/>
      <c r="E13" s="731">
        <v>0</v>
      </c>
      <c r="F13" s="731">
        <v>0</v>
      </c>
      <c r="G13" s="789">
        <f t="shared" ref="G13:G15" si="2">+E13+F13</f>
        <v>0</v>
      </c>
      <c r="H13" s="789">
        <f>+(E13*12)*C13</f>
        <v>0</v>
      </c>
      <c r="I13" s="789">
        <f>+(F13*12)*C13</f>
        <v>0</v>
      </c>
      <c r="J13" s="790">
        <f>+H13+I13</f>
        <v>0</v>
      </c>
      <c r="L13" s="658"/>
      <c r="Y13" s="276"/>
    </row>
    <row r="14" spans="2:28" ht="15" customHeight="1" thickTop="1" thickBot="1">
      <c r="B14" s="1143"/>
      <c r="C14" s="730"/>
      <c r="D14" s="730"/>
      <c r="E14" s="731">
        <v>0</v>
      </c>
      <c r="F14" s="731">
        <v>0</v>
      </c>
      <c r="G14" s="789">
        <f t="shared" si="2"/>
        <v>0</v>
      </c>
      <c r="H14" s="789">
        <f>+(E14*12)*$C14</f>
        <v>0</v>
      </c>
      <c r="I14" s="789">
        <f>+(F14*12)*$C14</f>
        <v>0</v>
      </c>
      <c r="J14" s="790">
        <f>+H14+I14</f>
        <v>0</v>
      </c>
      <c r="L14" s="658"/>
    </row>
    <row r="15" spans="2:28" ht="15" customHeight="1" thickTop="1" thickBot="1">
      <c r="B15" s="1143"/>
      <c r="C15" s="730"/>
      <c r="D15" s="730"/>
      <c r="E15" s="731">
        <v>0</v>
      </c>
      <c r="F15" s="731">
        <v>0</v>
      </c>
      <c r="G15" s="789">
        <f t="shared" si="2"/>
        <v>0</v>
      </c>
      <c r="H15" s="789">
        <f>+(E15*12)*$C15</f>
        <v>0</v>
      </c>
      <c r="I15" s="789">
        <f>+(F15*12)*$C15</f>
        <v>0</v>
      </c>
      <c r="J15" s="799">
        <f>+H15+I15</f>
        <v>0</v>
      </c>
      <c r="L15" s="658"/>
    </row>
    <row r="16" spans="2:28" ht="15" customHeight="1" thickTop="1">
      <c r="B16" s="791" t="s">
        <v>1110</v>
      </c>
      <c r="C16" s="792">
        <f>SUM(C12:C15)</f>
        <v>0</v>
      </c>
      <c r="D16" s="921"/>
      <c r="E16" s="922"/>
      <c r="F16" s="922"/>
      <c r="G16" s="925"/>
      <c r="H16" s="789">
        <f>SUM(H12:H15)</f>
        <v>0</v>
      </c>
      <c r="I16" s="789">
        <f>SUM(I12:I15)</f>
        <v>0</v>
      </c>
      <c r="J16" s="794">
        <f>SUM(J12:J15)</f>
        <v>0</v>
      </c>
      <c r="L16" s="658"/>
    </row>
    <row r="17" spans="2:12" ht="15" customHeight="1" thickBot="1">
      <c r="B17" s="784"/>
      <c r="C17" s="778"/>
      <c r="D17" s="778"/>
      <c r="E17" s="788"/>
      <c r="F17" s="788"/>
      <c r="G17" s="793"/>
      <c r="H17" s="788"/>
      <c r="I17" s="788"/>
      <c r="J17" s="795"/>
      <c r="L17" s="658"/>
    </row>
    <row r="18" spans="2:12" ht="15" customHeight="1" thickTop="1" thickBot="1">
      <c r="B18" s="1144" t="s">
        <v>1047</v>
      </c>
      <c r="C18" s="730"/>
      <c r="D18" s="730"/>
      <c r="E18" s="797"/>
      <c r="F18" s="797"/>
      <c r="G18" s="731">
        <v>0</v>
      </c>
      <c r="H18" s="797"/>
      <c r="I18" s="797"/>
      <c r="J18" s="790">
        <f>+(G18*12)*C18</f>
        <v>0</v>
      </c>
      <c r="L18" s="658"/>
    </row>
    <row r="19" spans="2:12" ht="15" customHeight="1" thickTop="1" thickBot="1">
      <c r="B19" s="1144"/>
      <c r="C19" s="730"/>
      <c r="D19" s="730"/>
      <c r="E19" s="797"/>
      <c r="F19" s="797"/>
      <c r="G19" s="731">
        <v>0</v>
      </c>
      <c r="H19" s="797"/>
      <c r="I19" s="797"/>
      <c r="J19" s="790">
        <f>+(G19*12)*C19</f>
        <v>0</v>
      </c>
      <c r="L19" s="658"/>
    </row>
    <row r="20" spans="2:12" ht="15" customHeight="1" thickTop="1" thickBot="1">
      <c r="B20" s="1144"/>
      <c r="C20" s="730"/>
      <c r="D20" s="730"/>
      <c r="E20" s="797"/>
      <c r="F20" s="797"/>
      <c r="G20" s="731">
        <v>0</v>
      </c>
      <c r="H20" s="797"/>
      <c r="I20" s="797"/>
      <c r="J20" s="790">
        <f>+(G20*12)*C20</f>
        <v>0</v>
      </c>
      <c r="L20" s="658"/>
    </row>
    <row r="21" spans="2:12" ht="15" customHeight="1" thickTop="1" thickBot="1">
      <c r="B21" s="1144"/>
      <c r="C21" s="730"/>
      <c r="D21" s="730"/>
      <c r="E21" s="797"/>
      <c r="F21" s="797"/>
      <c r="G21" s="731">
        <v>0</v>
      </c>
      <c r="H21" s="798"/>
      <c r="I21" s="797"/>
      <c r="J21" s="799">
        <f>+(G21*12)*C21</f>
        <v>0</v>
      </c>
      <c r="L21" s="658"/>
    </row>
    <row r="22" spans="2:12" ht="15" customHeight="1" thickTop="1">
      <c r="B22" s="800" t="s">
        <v>1116</v>
      </c>
      <c r="C22" s="778">
        <f>SUM(C18:C21)</f>
        <v>0</v>
      </c>
      <c r="D22" s="801"/>
      <c r="E22" s="797"/>
      <c r="F22" s="797"/>
      <c r="G22" s="925"/>
      <c r="H22" s="797"/>
      <c r="I22" s="797"/>
      <c r="J22" s="794">
        <f>SUM(J18:J21)</f>
        <v>0</v>
      </c>
      <c r="L22" s="658"/>
    </row>
    <row r="23" spans="2:12" ht="15" customHeight="1" thickBot="1">
      <c r="B23" s="784"/>
      <c r="C23" s="778"/>
      <c r="D23" s="778"/>
      <c r="E23" s="788"/>
      <c r="F23" s="802"/>
      <c r="G23" s="796"/>
      <c r="H23" s="802"/>
      <c r="I23" s="788"/>
      <c r="J23" s="795"/>
      <c r="L23" s="658"/>
    </row>
    <row r="24" spans="2:12" ht="15" customHeight="1" thickTop="1" thickBot="1">
      <c r="B24" s="1144" t="s">
        <v>961</v>
      </c>
      <c r="C24" s="730"/>
      <c r="D24" s="730"/>
      <c r="E24" s="797"/>
      <c r="F24" s="797"/>
      <c r="G24" s="731">
        <v>0</v>
      </c>
      <c r="H24" s="797"/>
      <c r="I24" s="797"/>
      <c r="J24" s="790">
        <f>+(G24*12)*C24</f>
        <v>0</v>
      </c>
      <c r="L24" s="658"/>
    </row>
    <row r="25" spans="2:12" ht="15" customHeight="1" thickTop="1" thickBot="1">
      <c r="B25" s="1144"/>
      <c r="C25" s="730"/>
      <c r="D25" s="730"/>
      <c r="E25" s="797"/>
      <c r="F25" s="797"/>
      <c r="G25" s="731">
        <v>0</v>
      </c>
      <c r="H25" s="797"/>
      <c r="I25" s="797"/>
      <c r="J25" s="790">
        <f>+(G25*12)*C25</f>
        <v>0</v>
      </c>
      <c r="L25" s="658"/>
    </row>
    <row r="26" spans="2:12" ht="15" customHeight="1" thickTop="1" thickBot="1">
      <c r="B26" s="1144"/>
      <c r="C26" s="730"/>
      <c r="D26" s="730"/>
      <c r="E26" s="797"/>
      <c r="F26" s="797"/>
      <c r="G26" s="731">
        <v>0</v>
      </c>
      <c r="H26" s="797"/>
      <c r="I26" s="797"/>
      <c r="J26" s="790">
        <f>+(G26*12)*C26</f>
        <v>0</v>
      </c>
      <c r="L26" s="658"/>
    </row>
    <row r="27" spans="2:12" ht="15" customHeight="1" thickTop="1" thickBot="1">
      <c r="B27" s="1144"/>
      <c r="C27" s="730"/>
      <c r="D27" s="730"/>
      <c r="E27" s="797"/>
      <c r="F27" s="797"/>
      <c r="G27" s="731">
        <v>0</v>
      </c>
      <c r="H27" s="798"/>
      <c r="I27" s="797"/>
      <c r="J27" s="799">
        <f>+(G27*12)*C27</f>
        <v>0</v>
      </c>
      <c r="L27" s="658"/>
    </row>
    <row r="28" spans="2:12" ht="15" customHeight="1" thickTop="1">
      <c r="B28" s="827" t="s">
        <v>1117</v>
      </c>
      <c r="C28" s="828">
        <f>SUM(C24:C27)</f>
        <v>0</v>
      </c>
      <c r="D28" s="829"/>
      <c r="E28" s="830"/>
      <c r="F28" s="830"/>
      <c r="G28" s="831">
        <f>SUM(G24:G27)</f>
        <v>0</v>
      </c>
      <c r="H28" s="830"/>
      <c r="I28" s="830"/>
      <c r="J28" s="832">
        <f>SUM(J24:J27)</f>
        <v>0</v>
      </c>
      <c r="K28" s="661"/>
      <c r="L28" s="658"/>
    </row>
    <row r="29" spans="2:12" ht="15" customHeight="1" thickBot="1">
      <c r="B29" s="778"/>
      <c r="C29" s="802"/>
      <c r="D29" s="802"/>
      <c r="E29" s="802"/>
      <c r="F29" s="802"/>
      <c r="G29" s="833"/>
      <c r="H29" s="802"/>
      <c r="I29" s="802"/>
      <c r="J29" s="793"/>
      <c r="K29" s="661"/>
      <c r="L29" s="658"/>
    </row>
    <row r="30" spans="2:12" ht="15" customHeight="1" thickTop="1" thickBot="1">
      <c r="B30" s="773" t="s">
        <v>1118</v>
      </c>
      <c r="C30" s="797"/>
      <c r="D30" s="797"/>
      <c r="E30" s="797"/>
      <c r="F30" s="797"/>
      <c r="G30" s="731">
        <v>0</v>
      </c>
      <c r="H30" s="797"/>
      <c r="I30" s="797"/>
      <c r="J30" s="793">
        <f>G30*12</f>
        <v>0</v>
      </c>
      <c r="K30" s="661"/>
      <c r="L30" s="658"/>
    </row>
    <row r="31" spans="2:12" ht="15" customHeight="1" thickTop="1">
      <c r="B31" s="276"/>
      <c r="C31" s="658"/>
      <c r="D31" s="658"/>
      <c r="E31" s="658"/>
      <c r="F31" s="658"/>
      <c r="G31" s="658"/>
      <c r="H31" s="660"/>
      <c r="I31" s="658"/>
      <c r="J31" s="658"/>
      <c r="K31" s="277" t="s">
        <v>1105</v>
      </c>
      <c r="L31" s="658"/>
    </row>
    <row r="32" spans="2:12" ht="15" customHeight="1">
      <c r="C32" s="658"/>
      <c r="D32" s="658"/>
      <c r="E32" s="658"/>
      <c r="F32" s="658"/>
      <c r="G32" s="658"/>
      <c r="H32" s="660"/>
      <c r="I32" s="658"/>
      <c r="J32" s="658"/>
      <c r="L32" s="658"/>
    </row>
    <row r="33" spans="2:12" ht="15" customHeight="1">
      <c r="B33" s="658"/>
      <c r="C33" s="658"/>
      <c r="D33" s="658"/>
      <c r="E33" s="658"/>
      <c r="F33" s="658"/>
      <c r="G33" s="658"/>
      <c r="H33" s="660"/>
      <c r="I33" s="658"/>
      <c r="J33" s="658"/>
      <c r="K33" s="658"/>
      <c r="L33" s="658"/>
    </row>
    <row r="34" spans="2:12" ht="15" customHeight="1">
      <c r="B34" s="658"/>
      <c r="C34" s="658"/>
      <c r="D34" s="658"/>
      <c r="E34" s="658"/>
      <c r="F34" s="658"/>
      <c r="G34" s="658"/>
      <c r="H34" s="658"/>
      <c r="I34" s="658"/>
      <c r="J34" s="658"/>
      <c r="K34" s="658"/>
      <c r="L34" s="658"/>
    </row>
    <row r="35" spans="2:12" ht="15" customHeight="1">
      <c r="B35" s="658"/>
      <c r="C35" s="658"/>
      <c r="D35" s="658"/>
      <c r="E35" s="658"/>
      <c r="F35" s="658"/>
      <c r="G35" s="658"/>
      <c r="H35" s="658"/>
      <c r="I35" s="658"/>
      <c r="J35" s="658"/>
      <c r="K35" s="658"/>
      <c r="L35" s="658"/>
    </row>
    <row r="36" spans="2:12" ht="15" customHeight="1">
      <c r="B36" s="658"/>
      <c r="C36" s="658"/>
      <c r="D36" s="658"/>
      <c r="E36" s="658"/>
      <c r="F36" s="658"/>
      <c r="G36" s="658"/>
      <c r="H36" s="658"/>
      <c r="I36" s="658"/>
      <c r="J36" s="658"/>
      <c r="K36" s="658"/>
      <c r="L36" s="658"/>
    </row>
    <row r="37" spans="2:12" ht="15" customHeight="1">
      <c r="B37" s="658"/>
      <c r="C37" s="658"/>
      <c r="D37" s="658"/>
      <c r="E37" s="658"/>
      <c r="F37" s="658"/>
      <c r="G37" s="658"/>
      <c r="H37" s="658"/>
      <c r="I37" s="658"/>
      <c r="J37" s="658"/>
      <c r="K37" s="658"/>
      <c r="L37" s="658"/>
    </row>
    <row r="38" spans="2:12" ht="15" customHeight="1">
      <c r="B38" s="658"/>
      <c r="C38" s="658"/>
      <c r="D38" s="658"/>
      <c r="E38" s="658"/>
      <c r="F38" s="658"/>
      <c r="G38" s="658"/>
      <c r="H38" s="658"/>
      <c r="I38" s="658"/>
      <c r="J38" s="658"/>
      <c r="K38" s="658"/>
      <c r="L38" s="658"/>
    </row>
    <row r="39" spans="2:12" ht="15" customHeight="1">
      <c r="B39" s="658"/>
      <c r="C39" s="658"/>
      <c r="D39" s="658"/>
      <c r="E39" s="658"/>
      <c r="F39" s="658"/>
      <c r="G39" s="658"/>
      <c r="H39" s="658"/>
      <c r="I39" s="658"/>
      <c r="J39" s="658"/>
      <c r="K39" s="658"/>
      <c r="L39" s="658"/>
    </row>
    <row r="40" spans="2:12" ht="15" customHeight="1">
      <c r="B40" s="658"/>
      <c r="C40" s="658"/>
      <c r="D40" s="658"/>
      <c r="E40" s="658"/>
      <c r="F40" s="658"/>
      <c r="G40" s="658"/>
      <c r="H40" s="658"/>
      <c r="I40" s="658"/>
      <c r="J40" s="658"/>
      <c r="K40" s="658"/>
      <c r="L40" s="658"/>
    </row>
    <row r="41" spans="2:12" ht="15">
      <c r="B41" s="658"/>
      <c r="C41" s="658"/>
      <c r="D41" s="658"/>
      <c r="E41" s="658"/>
      <c r="F41" s="658"/>
      <c r="G41" s="658"/>
      <c r="H41" s="658"/>
      <c r="I41" s="658"/>
      <c r="J41" s="658"/>
      <c r="K41" s="658"/>
      <c r="L41" s="658"/>
    </row>
    <row r="42" spans="2:12" ht="15">
      <c r="B42" s="658"/>
      <c r="C42" s="658"/>
      <c r="D42" s="658"/>
      <c r="E42" s="658"/>
      <c r="F42" s="658"/>
      <c r="G42" s="658"/>
      <c r="H42" s="658"/>
      <c r="I42" s="658"/>
      <c r="J42" s="658"/>
      <c r="K42" s="658"/>
      <c r="L42" s="658"/>
    </row>
    <row r="43" spans="2:12" ht="15">
      <c r="B43" s="658"/>
      <c r="C43" s="658"/>
      <c r="D43" s="658"/>
      <c r="E43" s="658"/>
      <c r="F43" s="658"/>
      <c r="G43" s="658"/>
      <c r="H43" s="658"/>
      <c r="I43" s="658"/>
      <c r="J43" s="658"/>
      <c r="K43" s="658"/>
      <c r="L43" s="658"/>
    </row>
    <row r="44" spans="2:12" ht="15">
      <c r="B44" s="658"/>
      <c r="C44" s="658"/>
      <c r="D44" s="658"/>
      <c r="E44" s="658"/>
      <c r="F44" s="658"/>
      <c r="G44" s="658"/>
      <c r="H44" s="658"/>
      <c r="I44" s="658"/>
      <c r="J44" s="658"/>
      <c r="K44" s="658"/>
      <c r="L44" s="658"/>
    </row>
    <row r="45" spans="2:12" ht="15">
      <c r="B45" s="658"/>
      <c r="C45" s="658"/>
      <c r="D45" s="658"/>
      <c r="E45" s="658"/>
      <c r="F45" s="658"/>
      <c r="G45" s="658"/>
      <c r="H45" s="658"/>
      <c r="I45" s="658"/>
      <c r="J45" s="658"/>
      <c r="K45" s="658"/>
      <c r="L45" s="658"/>
    </row>
    <row r="46" spans="2:12" ht="15">
      <c r="B46" s="658"/>
      <c r="C46" s="658"/>
      <c r="D46" s="658"/>
      <c r="E46" s="658"/>
      <c r="F46" s="658"/>
      <c r="G46" s="658"/>
      <c r="H46" s="658"/>
      <c r="I46" s="658"/>
      <c r="J46" s="658"/>
      <c r="K46" s="658"/>
      <c r="L46" s="658"/>
    </row>
  </sheetData>
  <sheetProtection password="CE28" sheet="1" objects="1" scenarios="1"/>
  <mergeCells count="4">
    <mergeCell ref="B6:B9"/>
    <mergeCell ref="B12:B15"/>
    <mergeCell ref="B18:B21"/>
    <mergeCell ref="B24:B27"/>
  </mergeCells>
  <printOptions gridLines="1"/>
  <pageMargins left="0.7" right="0.7" top="0.75" bottom="0.75" header="0.3" footer="0.3"/>
  <pageSetup scale="8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zoomScaleNormal="100" zoomScaleSheetLayoutView="90" workbookViewId="0">
      <pane ySplit="3" topLeftCell="A4" activePane="bottomLeft" state="frozen"/>
      <selection pane="bottomLeft" activeCell="G8" sqref="G8"/>
    </sheetView>
  </sheetViews>
  <sheetFormatPr defaultColWidth="8.85546875" defaultRowHeight="12.75"/>
  <cols>
    <col min="1" max="2" width="3.28515625" style="292" customWidth="1"/>
    <col min="3" max="6" width="11.85546875" style="292" customWidth="1"/>
    <col min="7" max="7" width="13.7109375" style="292" bestFit="1" customWidth="1"/>
    <col min="8" max="8" width="13.7109375" style="292" customWidth="1"/>
    <col min="9" max="10" width="10.140625" style="292" customWidth="1"/>
    <col min="11" max="11" width="2.7109375" style="292" customWidth="1"/>
    <col min="12" max="16384" width="8.85546875" style="292"/>
  </cols>
  <sheetData>
    <row r="1" spans="1:13">
      <c r="A1" s="291"/>
      <c r="B1" s="291"/>
      <c r="C1" s="291"/>
      <c r="D1" s="291"/>
      <c r="E1" s="291"/>
      <c r="F1" s="291"/>
      <c r="G1" s="291"/>
      <c r="H1" s="291"/>
      <c r="I1" s="291"/>
      <c r="J1" s="291"/>
      <c r="K1" s="291"/>
      <c r="L1" s="657"/>
      <c r="M1" s="657"/>
    </row>
    <row r="2" spans="1:13" ht="13.5" thickBot="1">
      <c r="A2" s="291"/>
      <c r="B2" s="291"/>
      <c r="C2" s="291"/>
      <c r="D2" s="291"/>
      <c r="E2" s="291"/>
      <c r="F2" s="291"/>
      <c r="G2" s="291"/>
      <c r="H2" s="291"/>
      <c r="I2" s="291"/>
      <c r="J2" s="291"/>
      <c r="K2" s="291"/>
      <c r="L2" s="657"/>
      <c r="M2" s="657"/>
    </row>
    <row r="3" spans="1:13" ht="23.25" customHeight="1">
      <c r="A3" s="291"/>
      <c r="B3" s="812"/>
      <c r="C3" s="813"/>
      <c r="D3" s="814" t="s">
        <v>1050</v>
      </c>
      <c r="E3" s="814"/>
      <c r="F3" s="814"/>
      <c r="G3" s="815"/>
      <c r="H3" s="815"/>
      <c r="I3" s="814"/>
      <c r="J3" s="816"/>
      <c r="K3" s="291"/>
      <c r="L3" s="657"/>
      <c r="M3" s="657"/>
    </row>
    <row r="4" spans="1:13" ht="15">
      <c r="A4" s="291"/>
      <c r="B4" s="817"/>
      <c r="C4" s="654"/>
      <c r="D4" s="654"/>
      <c r="E4" s="654"/>
      <c r="F4" s="654"/>
      <c r="G4" s="654"/>
      <c r="H4" s="654"/>
      <c r="I4" s="654"/>
      <c r="J4" s="818"/>
      <c r="K4" s="291"/>
      <c r="L4" s="657"/>
      <c r="M4" s="657"/>
    </row>
    <row r="5" spans="1:13" ht="15">
      <c r="A5" s="291"/>
      <c r="B5" s="817"/>
      <c r="C5" s="654"/>
      <c r="D5" s="654"/>
      <c r="E5" s="654"/>
      <c r="F5" s="654"/>
      <c r="G5" s="654"/>
      <c r="H5" s="654"/>
      <c r="I5" s="654"/>
      <c r="J5" s="818"/>
      <c r="K5" s="291"/>
      <c r="L5" s="657"/>
      <c r="M5" s="657"/>
    </row>
    <row r="6" spans="1:13" ht="15">
      <c r="A6" s="291"/>
      <c r="B6" s="817"/>
      <c r="C6" s="656" t="s">
        <v>1056</v>
      </c>
      <c r="D6" s="654"/>
      <c r="E6" s="654"/>
      <c r="F6" s="654"/>
      <c r="G6" s="654"/>
      <c r="H6" s="654"/>
      <c r="I6" s="654"/>
      <c r="J6" s="818"/>
      <c r="K6" s="291"/>
      <c r="L6" s="657"/>
      <c r="M6" s="657"/>
    </row>
    <row r="7" spans="1:13" ht="15.75" thickBot="1">
      <c r="A7" s="291"/>
      <c r="B7" s="817"/>
      <c r="C7" s="654"/>
      <c r="D7" s="654"/>
      <c r="E7" s="654"/>
      <c r="F7" s="654"/>
      <c r="G7" s="654"/>
      <c r="H7" s="654"/>
      <c r="I7" s="654"/>
      <c r="J7" s="818"/>
      <c r="K7" s="291"/>
      <c r="L7" s="657"/>
      <c r="M7" s="657"/>
    </row>
    <row r="8" spans="1:13" ht="19.899999999999999" customHeight="1" thickTop="1" thickBot="1">
      <c r="A8" s="291"/>
      <c r="B8" s="817"/>
      <c r="C8" s="1145" t="s">
        <v>1051</v>
      </c>
      <c r="D8" s="1146"/>
      <c r="E8" s="1146"/>
      <c r="F8" s="1149"/>
      <c r="G8" s="1157">
        <v>0</v>
      </c>
      <c r="H8" s="806"/>
      <c r="I8" s="654"/>
      <c r="J8" s="818"/>
      <c r="K8" s="291"/>
      <c r="L8" s="657"/>
      <c r="M8" s="657"/>
    </row>
    <row r="9" spans="1:13" ht="19.899999999999999" customHeight="1" thickTop="1" thickBot="1">
      <c r="A9" s="291"/>
      <c r="B9" s="817"/>
      <c r="C9" s="1145" t="s">
        <v>1052</v>
      </c>
      <c r="D9" s="1146"/>
      <c r="E9" s="1146"/>
      <c r="F9" s="1149"/>
      <c r="G9" s="1158">
        <v>0</v>
      </c>
      <c r="H9" s="674"/>
      <c r="I9" s="654"/>
      <c r="J9" s="818"/>
      <c r="K9" s="291"/>
      <c r="L9" s="657"/>
      <c r="M9" s="657"/>
    </row>
    <row r="10" spans="1:13" ht="19.899999999999999" customHeight="1" thickTop="1" thickBot="1">
      <c r="A10" s="291"/>
      <c r="B10" s="817"/>
      <c r="C10" s="1145" t="s">
        <v>1053</v>
      </c>
      <c r="D10" s="1146"/>
      <c r="E10" s="1146"/>
      <c r="F10" s="1149"/>
      <c r="G10" s="1158">
        <v>0</v>
      </c>
      <c r="H10" s="674"/>
      <c r="I10" s="654"/>
      <c r="J10" s="818"/>
      <c r="K10" s="291"/>
      <c r="L10" s="657"/>
      <c r="M10" s="657"/>
    </row>
    <row r="11" spans="1:13" ht="19.899999999999999" customHeight="1" thickTop="1" thickBot="1">
      <c r="A11" s="291"/>
      <c r="B11" s="817"/>
      <c r="C11" s="1145" t="s">
        <v>851</v>
      </c>
      <c r="D11" s="1146"/>
      <c r="E11" s="1146"/>
      <c r="F11" s="1149"/>
      <c r="G11" s="1158">
        <v>0</v>
      </c>
      <c r="H11" s="674"/>
      <c r="I11" s="654"/>
      <c r="J11" s="818"/>
      <c r="K11" s="291"/>
      <c r="L11" s="657"/>
      <c r="M11" s="657"/>
    </row>
    <row r="12" spans="1:13" ht="19.899999999999999" customHeight="1" thickTop="1" thickBot="1">
      <c r="A12" s="291"/>
      <c r="B12" s="817"/>
      <c r="C12" s="1145" t="s">
        <v>1054</v>
      </c>
      <c r="D12" s="1146"/>
      <c r="E12" s="1146"/>
      <c r="F12" s="1149"/>
      <c r="G12" s="807">
        <v>0</v>
      </c>
      <c r="H12" s="808">
        <f>IFERROR(G12/'Unit Mix'!S50,0)</f>
        <v>0</v>
      </c>
      <c r="I12" s="654" t="s">
        <v>1108</v>
      </c>
      <c r="J12" s="818"/>
      <c r="K12" s="291"/>
      <c r="L12" s="657"/>
      <c r="M12" s="657"/>
    </row>
    <row r="13" spans="1:13" ht="19.899999999999999" customHeight="1" thickTop="1" thickBot="1">
      <c r="A13" s="291"/>
      <c r="B13" s="817"/>
      <c r="C13" s="1145" t="s">
        <v>1055</v>
      </c>
      <c r="D13" s="1146"/>
      <c r="E13" s="1146"/>
      <c r="F13" s="1149"/>
      <c r="G13" s="1158">
        <v>0</v>
      </c>
      <c r="H13" s="674"/>
      <c r="I13" s="654"/>
      <c r="J13" s="818"/>
      <c r="K13" s="291"/>
      <c r="L13" s="657"/>
      <c r="M13" s="657"/>
    </row>
    <row r="14" spans="1:13" ht="19.899999999999999" customHeight="1" thickTop="1">
      <c r="A14" s="291"/>
      <c r="B14" s="817"/>
      <c r="C14" s="654"/>
      <c r="D14" s="654"/>
      <c r="E14" s="654"/>
      <c r="F14" s="654"/>
      <c r="G14" s="654"/>
      <c r="H14" s="654"/>
      <c r="I14" s="654"/>
      <c r="J14" s="818"/>
      <c r="K14" s="291"/>
      <c r="L14" s="657"/>
      <c r="M14" s="657"/>
    </row>
    <row r="15" spans="1:13" ht="19.899999999999999" customHeight="1">
      <c r="A15" s="291"/>
      <c r="B15" s="817"/>
      <c r="C15" s="656" t="s">
        <v>1036</v>
      </c>
      <c r="D15" s="654"/>
      <c r="E15" s="654"/>
      <c r="F15" s="654"/>
      <c r="G15" s="654"/>
      <c r="H15" s="654"/>
      <c r="I15" s="654"/>
      <c r="J15" s="818"/>
      <c r="K15" s="291"/>
      <c r="L15" s="657"/>
      <c r="M15" s="657"/>
    </row>
    <row r="16" spans="1:13" ht="19.899999999999999" customHeight="1" thickBot="1">
      <c r="A16" s="291"/>
      <c r="B16" s="817"/>
      <c r="C16" s="656"/>
      <c r="D16" s="654"/>
      <c r="E16" s="654"/>
      <c r="F16" s="654"/>
      <c r="G16" s="654"/>
      <c r="H16" s="654"/>
      <c r="I16" s="654"/>
      <c r="J16" s="818"/>
      <c r="K16" s="291"/>
      <c r="L16" s="657"/>
      <c r="M16" s="657"/>
    </row>
    <row r="17" spans="1:13" ht="19.899999999999999" customHeight="1" thickTop="1" thickBot="1">
      <c r="A17" s="291"/>
      <c r="B17" s="817"/>
      <c r="C17" s="654"/>
      <c r="D17" s="1145" t="s">
        <v>1039</v>
      </c>
      <c r="E17" s="1146"/>
      <c r="F17" s="1147"/>
      <c r="G17" s="807">
        <v>0</v>
      </c>
      <c r="H17" s="808">
        <f>IFERROR(G17/'Unit Mix'!S50,0)</f>
        <v>0</v>
      </c>
      <c r="I17" s="654" t="s">
        <v>1153</v>
      </c>
      <c r="J17" s="819"/>
      <c r="K17" s="291"/>
      <c r="L17" s="657"/>
      <c r="M17" s="657"/>
    </row>
    <row r="18" spans="1:13" ht="19.899999999999999" customHeight="1" thickTop="1" thickBot="1">
      <c r="A18" s="291"/>
      <c r="B18" s="817"/>
      <c r="C18" s="654"/>
      <c r="D18" s="1148" t="s">
        <v>1038</v>
      </c>
      <c r="E18" s="1148"/>
      <c r="F18" s="1145"/>
      <c r="G18" s="1158">
        <v>0</v>
      </c>
      <c r="H18" s="808"/>
      <c r="I18" s="654"/>
      <c r="J18" s="819"/>
      <c r="K18" s="291"/>
      <c r="L18" s="657"/>
      <c r="M18" s="657"/>
    </row>
    <row r="19" spans="1:13" ht="19.899999999999999" customHeight="1" thickTop="1" thickBot="1">
      <c r="A19" s="291"/>
      <c r="B19" s="817"/>
      <c r="C19" s="654"/>
      <c r="D19" s="820"/>
      <c r="E19" s="809" t="s">
        <v>623</v>
      </c>
      <c r="F19" s="810"/>
      <c r="G19" s="667"/>
      <c r="H19" s="667"/>
      <c r="I19" s="657"/>
      <c r="J19" s="819"/>
      <c r="K19" s="291"/>
      <c r="L19" s="657"/>
      <c r="M19" s="657"/>
    </row>
    <row r="20" spans="1:13" ht="19.899999999999999" customHeight="1" thickTop="1" thickBot="1">
      <c r="A20" s="291"/>
      <c r="B20" s="817"/>
      <c r="C20" s="654"/>
      <c r="D20" s="1148" t="s">
        <v>1037</v>
      </c>
      <c r="E20" s="1148"/>
      <c r="F20" s="1145"/>
      <c r="G20" s="1158">
        <v>0</v>
      </c>
      <c r="H20" s="669"/>
      <c r="I20" s="654"/>
      <c r="J20" s="818"/>
      <c r="K20" s="291"/>
      <c r="L20" s="657"/>
      <c r="M20" s="657"/>
    </row>
    <row r="21" spans="1:13" ht="19.899999999999999" customHeight="1" thickTop="1" thickBot="1">
      <c r="A21" s="291"/>
      <c r="B21" s="821"/>
      <c r="C21" s="822"/>
      <c r="D21" s="823"/>
      <c r="E21" s="823"/>
      <c r="F21" s="823"/>
      <c r="G21" s="823"/>
      <c r="H21" s="824"/>
      <c r="I21" s="822"/>
      <c r="J21" s="825"/>
      <c r="K21" s="291"/>
      <c r="L21" s="657"/>
      <c r="M21" s="657"/>
    </row>
    <row r="22" spans="1:13" ht="15">
      <c r="A22" s="291"/>
      <c r="B22" s="654"/>
      <c r="C22" s="654"/>
      <c r="D22" s="654"/>
      <c r="E22" s="654"/>
      <c r="F22" s="654"/>
      <c r="G22" s="654"/>
      <c r="H22" s="654"/>
      <c r="I22" s="654"/>
      <c r="J22" s="655" t="s">
        <v>1105</v>
      </c>
      <c r="K22" s="291"/>
      <c r="L22" s="657"/>
      <c r="M22" s="657"/>
    </row>
    <row r="23" spans="1:13">
      <c r="A23" s="291"/>
      <c r="B23" s="291"/>
      <c r="C23" s="291"/>
      <c r="D23" s="291"/>
      <c r="E23" s="291"/>
      <c r="F23" s="291"/>
      <c r="G23" s="291"/>
      <c r="H23" s="291"/>
      <c r="I23" s="291"/>
      <c r="J23" s="668"/>
      <c r="K23" s="291"/>
      <c r="L23" s="657"/>
      <c r="M23" s="657"/>
    </row>
    <row r="24" spans="1:13">
      <c r="A24" s="657"/>
      <c r="B24" s="657"/>
      <c r="C24" s="657"/>
      <c r="D24" s="657"/>
      <c r="E24" s="657"/>
      <c r="F24" s="657"/>
      <c r="G24" s="657"/>
      <c r="H24" s="657"/>
      <c r="I24" s="657"/>
      <c r="J24" s="657"/>
      <c r="K24" s="657"/>
      <c r="L24" s="657"/>
      <c r="M24" s="657"/>
    </row>
    <row r="25" spans="1:13">
      <c r="A25" s="657"/>
      <c r="B25" s="657"/>
      <c r="C25" s="657"/>
      <c r="D25" s="657"/>
      <c r="E25" s="657"/>
      <c r="F25" s="657"/>
      <c r="G25" s="657"/>
      <c r="H25" s="657"/>
      <c r="I25" s="657"/>
      <c r="J25" s="657"/>
      <c r="K25" s="657"/>
      <c r="L25" s="657"/>
      <c r="M25" s="657"/>
    </row>
  </sheetData>
  <sheetProtection password="CE28" sheet="1" objects="1" scenarios="1" selectLockedCells="1"/>
  <mergeCells count="9">
    <mergeCell ref="D17:F17"/>
    <mergeCell ref="D20:F20"/>
    <mergeCell ref="D18:F18"/>
    <mergeCell ref="C8:F8"/>
    <mergeCell ref="C9:F9"/>
    <mergeCell ref="C10:F10"/>
    <mergeCell ref="C11:F11"/>
    <mergeCell ref="C12:F12"/>
    <mergeCell ref="C13:F13"/>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8"/>
  <sheetViews>
    <sheetView zoomScale="75" zoomScaleNormal="75" workbookViewId="0">
      <pane xSplit="1" ySplit="9" topLeftCell="B10" activePane="bottomRight" state="frozen"/>
      <selection pane="topRight" activeCell="B1" sqref="B1"/>
      <selection pane="bottomLeft" activeCell="A10" sqref="A10"/>
      <selection pane="bottomRight" activeCell="D9" sqref="D9"/>
    </sheetView>
  </sheetViews>
  <sheetFormatPr defaultColWidth="9.140625" defaultRowHeight="20.100000000000001" customHeight="1"/>
  <cols>
    <col min="1" max="1" width="3.42578125" style="593" customWidth="1"/>
    <col min="2" max="2" width="2.85546875" style="593" customWidth="1"/>
    <col min="3" max="3" width="43.28515625" style="593" customWidth="1"/>
    <col min="4" max="7" width="12.7109375" style="593" customWidth="1"/>
    <col min="8" max="10" width="13.42578125" style="593" customWidth="1"/>
    <col min="11" max="18" width="12.7109375" style="593" customWidth="1"/>
    <col min="19" max="20" width="3.7109375" style="593" customWidth="1"/>
    <col min="21" max="27" width="9.7109375" style="593" customWidth="1"/>
    <col min="28" max="257" width="9.140625" style="593"/>
    <col min="258" max="258" width="2.85546875" style="593" customWidth="1"/>
    <col min="259" max="259" width="43.28515625" style="593" customWidth="1"/>
    <col min="260" max="274" width="12.7109375" style="593" customWidth="1"/>
    <col min="275" max="283" width="9.7109375" style="593" customWidth="1"/>
    <col min="284" max="513" width="9.140625" style="593"/>
    <col min="514" max="514" width="2.85546875" style="593" customWidth="1"/>
    <col min="515" max="515" width="43.28515625" style="593" customWidth="1"/>
    <col min="516" max="530" width="12.7109375" style="593" customWidth="1"/>
    <col min="531" max="539" width="9.7109375" style="593" customWidth="1"/>
    <col min="540" max="769" width="9.140625" style="593"/>
    <col min="770" max="770" width="2.85546875" style="593" customWidth="1"/>
    <col min="771" max="771" width="43.28515625" style="593" customWidth="1"/>
    <col min="772" max="786" width="12.7109375" style="593" customWidth="1"/>
    <col min="787" max="795" width="9.7109375" style="593" customWidth="1"/>
    <col min="796" max="1025" width="9.140625" style="593"/>
    <col min="1026" max="1026" width="2.85546875" style="593" customWidth="1"/>
    <col min="1027" max="1027" width="43.28515625" style="593" customWidth="1"/>
    <col min="1028" max="1042" width="12.7109375" style="593" customWidth="1"/>
    <col min="1043" max="1051" width="9.7109375" style="593" customWidth="1"/>
    <col min="1052" max="1281" width="9.140625" style="593"/>
    <col min="1282" max="1282" width="2.85546875" style="593" customWidth="1"/>
    <col min="1283" max="1283" width="43.28515625" style="593" customWidth="1"/>
    <col min="1284" max="1298" width="12.7109375" style="593" customWidth="1"/>
    <col min="1299" max="1307" width="9.7109375" style="593" customWidth="1"/>
    <col min="1308" max="1537" width="9.140625" style="593"/>
    <col min="1538" max="1538" width="2.85546875" style="593" customWidth="1"/>
    <col min="1539" max="1539" width="43.28515625" style="593" customWidth="1"/>
    <col min="1540" max="1554" width="12.7109375" style="593" customWidth="1"/>
    <col min="1555" max="1563" width="9.7109375" style="593" customWidth="1"/>
    <col min="1564" max="1793" width="9.140625" style="593"/>
    <col min="1794" max="1794" width="2.85546875" style="593" customWidth="1"/>
    <col min="1795" max="1795" width="43.28515625" style="593" customWidth="1"/>
    <col min="1796" max="1810" width="12.7109375" style="593" customWidth="1"/>
    <col min="1811" max="1819" width="9.7109375" style="593" customWidth="1"/>
    <col min="1820" max="2049" width="9.140625" style="593"/>
    <col min="2050" max="2050" width="2.85546875" style="593" customWidth="1"/>
    <col min="2051" max="2051" width="43.28515625" style="593" customWidth="1"/>
    <col min="2052" max="2066" width="12.7109375" style="593" customWidth="1"/>
    <col min="2067" max="2075" width="9.7109375" style="593" customWidth="1"/>
    <col min="2076" max="2305" width="9.140625" style="593"/>
    <col min="2306" max="2306" width="2.85546875" style="593" customWidth="1"/>
    <col min="2307" max="2307" width="43.28515625" style="593" customWidth="1"/>
    <col min="2308" max="2322" width="12.7109375" style="593" customWidth="1"/>
    <col min="2323" max="2331" width="9.7109375" style="593" customWidth="1"/>
    <col min="2332" max="2561" width="9.140625" style="593"/>
    <col min="2562" max="2562" width="2.85546875" style="593" customWidth="1"/>
    <col min="2563" max="2563" width="43.28515625" style="593" customWidth="1"/>
    <col min="2564" max="2578" width="12.7109375" style="593" customWidth="1"/>
    <col min="2579" max="2587" width="9.7109375" style="593" customWidth="1"/>
    <col min="2588" max="2817" width="9.140625" style="593"/>
    <col min="2818" max="2818" width="2.85546875" style="593" customWidth="1"/>
    <col min="2819" max="2819" width="43.28515625" style="593" customWidth="1"/>
    <col min="2820" max="2834" width="12.7109375" style="593" customWidth="1"/>
    <col min="2835" max="2843" width="9.7109375" style="593" customWidth="1"/>
    <col min="2844" max="3073" width="9.140625" style="593"/>
    <col min="3074" max="3074" width="2.85546875" style="593" customWidth="1"/>
    <col min="3075" max="3075" width="43.28515625" style="593" customWidth="1"/>
    <col min="3076" max="3090" width="12.7109375" style="593" customWidth="1"/>
    <col min="3091" max="3099" width="9.7109375" style="593" customWidth="1"/>
    <col min="3100" max="3329" width="9.140625" style="593"/>
    <col min="3330" max="3330" width="2.85546875" style="593" customWidth="1"/>
    <col min="3331" max="3331" width="43.28515625" style="593" customWidth="1"/>
    <col min="3332" max="3346" width="12.7109375" style="593" customWidth="1"/>
    <col min="3347" max="3355" width="9.7109375" style="593" customWidth="1"/>
    <col min="3356" max="3585" width="9.140625" style="593"/>
    <col min="3586" max="3586" width="2.85546875" style="593" customWidth="1"/>
    <col min="3587" max="3587" width="43.28515625" style="593" customWidth="1"/>
    <col min="3588" max="3602" width="12.7109375" style="593" customWidth="1"/>
    <col min="3603" max="3611" width="9.7109375" style="593" customWidth="1"/>
    <col min="3612" max="3841" width="9.140625" style="593"/>
    <col min="3842" max="3842" width="2.85546875" style="593" customWidth="1"/>
    <col min="3843" max="3843" width="43.28515625" style="593" customWidth="1"/>
    <col min="3844" max="3858" width="12.7109375" style="593" customWidth="1"/>
    <col min="3859" max="3867" width="9.7109375" style="593" customWidth="1"/>
    <col min="3868" max="4097" width="9.140625" style="593"/>
    <col min="4098" max="4098" width="2.85546875" style="593" customWidth="1"/>
    <col min="4099" max="4099" width="43.28515625" style="593" customWidth="1"/>
    <col min="4100" max="4114" width="12.7109375" style="593" customWidth="1"/>
    <col min="4115" max="4123" width="9.7109375" style="593" customWidth="1"/>
    <col min="4124" max="4353" width="9.140625" style="593"/>
    <col min="4354" max="4354" width="2.85546875" style="593" customWidth="1"/>
    <col min="4355" max="4355" width="43.28515625" style="593" customWidth="1"/>
    <col min="4356" max="4370" width="12.7109375" style="593" customWidth="1"/>
    <col min="4371" max="4379" width="9.7109375" style="593" customWidth="1"/>
    <col min="4380" max="4609" width="9.140625" style="593"/>
    <col min="4610" max="4610" width="2.85546875" style="593" customWidth="1"/>
    <col min="4611" max="4611" width="43.28515625" style="593" customWidth="1"/>
    <col min="4612" max="4626" width="12.7109375" style="593" customWidth="1"/>
    <col min="4627" max="4635" width="9.7109375" style="593" customWidth="1"/>
    <col min="4636" max="4865" width="9.140625" style="593"/>
    <col min="4866" max="4866" width="2.85546875" style="593" customWidth="1"/>
    <col min="4867" max="4867" width="43.28515625" style="593" customWidth="1"/>
    <col min="4868" max="4882" width="12.7109375" style="593" customWidth="1"/>
    <col min="4883" max="4891" width="9.7109375" style="593" customWidth="1"/>
    <col min="4892" max="5121" width="9.140625" style="593"/>
    <col min="5122" max="5122" width="2.85546875" style="593" customWidth="1"/>
    <col min="5123" max="5123" width="43.28515625" style="593" customWidth="1"/>
    <col min="5124" max="5138" width="12.7109375" style="593" customWidth="1"/>
    <col min="5139" max="5147" width="9.7109375" style="593" customWidth="1"/>
    <col min="5148" max="5377" width="9.140625" style="593"/>
    <col min="5378" max="5378" width="2.85546875" style="593" customWidth="1"/>
    <col min="5379" max="5379" width="43.28515625" style="593" customWidth="1"/>
    <col min="5380" max="5394" width="12.7109375" style="593" customWidth="1"/>
    <col min="5395" max="5403" width="9.7109375" style="593" customWidth="1"/>
    <col min="5404" max="5633" width="9.140625" style="593"/>
    <col min="5634" max="5634" width="2.85546875" style="593" customWidth="1"/>
    <col min="5635" max="5635" width="43.28515625" style="593" customWidth="1"/>
    <col min="5636" max="5650" width="12.7109375" style="593" customWidth="1"/>
    <col min="5651" max="5659" width="9.7109375" style="593" customWidth="1"/>
    <col min="5660" max="5889" width="9.140625" style="593"/>
    <col min="5890" max="5890" width="2.85546875" style="593" customWidth="1"/>
    <col min="5891" max="5891" width="43.28515625" style="593" customWidth="1"/>
    <col min="5892" max="5906" width="12.7109375" style="593" customWidth="1"/>
    <col min="5907" max="5915" width="9.7109375" style="593" customWidth="1"/>
    <col min="5916" max="6145" width="9.140625" style="593"/>
    <col min="6146" max="6146" width="2.85546875" style="593" customWidth="1"/>
    <col min="6147" max="6147" width="43.28515625" style="593" customWidth="1"/>
    <col min="6148" max="6162" width="12.7109375" style="593" customWidth="1"/>
    <col min="6163" max="6171" width="9.7109375" style="593" customWidth="1"/>
    <col min="6172" max="6401" width="9.140625" style="593"/>
    <col min="6402" max="6402" width="2.85546875" style="593" customWidth="1"/>
    <col min="6403" max="6403" width="43.28515625" style="593" customWidth="1"/>
    <col min="6404" max="6418" width="12.7109375" style="593" customWidth="1"/>
    <col min="6419" max="6427" width="9.7109375" style="593" customWidth="1"/>
    <col min="6428" max="6657" width="9.140625" style="593"/>
    <col min="6658" max="6658" width="2.85546875" style="593" customWidth="1"/>
    <col min="6659" max="6659" width="43.28515625" style="593" customWidth="1"/>
    <col min="6660" max="6674" width="12.7109375" style="593" customWidth="1"/>
    <col min="6675" max="6683" width="9.7109375" style="593" customWidth="1"/>
    <col min="6684" max="6913" width="9.140625" style="593"/>
    <col min="6914" max="6914" width="2.85546875" style="593" customWidth="1"/>
    <col min="6915" max="6915" width="43.28515625" style="593" customWidth="1"/>
    <col min="6916" max="6930" width="12.7109375" style="593" customWidth="1"/>
    <col min="6931" max="6939" width="9.7109375" style="593" customWidth="1"/>
    <col min="6940" max="7169" width="9.140625" style="593"/>
    <col min="7170" max="7170" width="2.85546875" style="593" customWidth="1"/>
    <col min="7171" max="7171" width="43.28515625" style="593" customWidth="1"/>
    <col min="7172" max="7186" width="12.7109375" style="593" customWidth="1"/>
    <col min="7187" max="7195" width="9.7109375" style="593" customWidth="1"/>
    <col min="7196" max="7425" width="9.140625" style="593"/>
    <col min="7426" max="7426" width="2.85546875" style="593" customWidth="1"/>
    <col min="7427" max="7427" width="43.28515625" style="593" customWidth="1"/>
    <col min="7428" max="7442" width="12.7109375" style="593" customWidth="1"/>
    <col min="7443" max="7451" width="9.7109375" style="593" customWidth="1"/>
    <col min="7452" max="7681" width="9.140625" style="593"/>
    <col min="7682" max="7682" width="2.85546875" style="593" customWidth="1"/>
    <col min="7683" max="7683" width="43.28515625" style="593" customWidth="1"/>
    <col min="7684" max="7698" width="12.7109375" style="593" customWidth="1"/>
    <col min="7699" max="7707" width="9.7109375" style="593" customWidth="1"/>
    <col min="7708" max="7937" width="9.140625" style="593"/>
    <col min="7938" max="7938" width="2.85546875" style="593" customWidth="1"/>
    <col min="7939" max="7939" width="43.28515625" style="593" customWidth="1"/>
    <col min="7940" max="7954" width="12.7109375" style="593" customWidth="1"/>
    <col min="7955" max="7963" width="9.7109375" style="593" customWidth="1"/>
    <col min="7964" max="8193" width="9.140625" style="593"/>
    <col min="8194" max="8194" width="2.85546875" style="593" customWidth="1"/>
    <col min="8195" max="8195" width="43.28515625" style="593" customWidth="1"/>
    <col min="8196" max="8210" width="12.7109375" style="593" customWidth="1"/>
    <col min="8211" max="8219" width="9.7109375" style="593" customWidth="1"/>
    <col min="8220" max="8449" width="9.140625" style="593"/>
    <col min="8450" max="8450" width="2.85546875" style="593" customWidth="1"/>
    <col min="8451" max="8451" width="43.28515625" style="593" customWidth="1"/>
    <col min="8452" max="8466" width="12.7109375" style="593" customWidth="1"/>
    <col min="8467" max="8475" width="9.7109375" style="593" customWidth="1"/>
    <col min="8476" max="8705" width="9.140625" style="593"/>
    <col min="8706" max="8706" width="2.85546875" style="593" customWidth="1"/>
    <col min="8707" max="8707" width="43.28515625" style="593" customWidth="1"/>
    <col min="8708" max="8722" width="12.7109375" style="593" customWidth="1"/>
    <col min="8723" max="8731" width="9.7109375" style="593" customWidth="1"/>
    <col min="8732" max="8961" width="9.140625" style="593"/>
    <col min="8962" max="8962" width="2.85546875" style="593" customWidth="1"/>
    <col min="8963" max="8963" width="43.28515625" style="593" customWidth="1"/>
    <col min="8964" max="8978" width="12.7109375" style="593" customWidth="1"/>
    <col min="8979" max="8987" width="9.7109375" style="593" customWidth="1"/>
    <col min="8988" max="9217" width="9.140625" style="593"/>
    <col min="9218" max="9218" width="2.85546875" style="593" customWidth="1"/>
    <col min="9219" max="9219" width="43.28515625" style="593" customWidth="1"/>
    <col min="9220" max="9234" width="12.7109375" style="593" customWidth="1"/>
    <col min="9235" max="9243" width="9.7109375" style="593" customWidth="1"/>
    <col min="9244" max="9473" width="9.140625" style="593"/>
    <col min="9474" max="9474" width="2.85546875" style="593" customWidth="1"/>
    <col min="9475" max="9475" width="43.28515625" style="593" customWidth="1"/>
    <col min="9476" max="9490" width="12.7109375" style="593" customWidth="1"/>
    <col min="9491" max="9499" width="9.7109375" style="593" customWidth="1"/>
    <col min="9500" max="9729" width="9.140625" style="593"/>
    <col min="9730" max="9730" width="2.85546875" style="593" customWidth="1"/>
    <col min="9731" max="9731" width="43.28515625" style="593" customWidth="1"/>
    <col min="9732" max="9746" width="12.7109375" style="593" customWidth="1"/>
    <col min="9747" max="9755" width="9.7109375" style="593" customWidth="1"/>
    <col min="9756" max="9985" width="9.140625" style="593"/>
    <col min="9986" max="9986" width="2.85546875" style="593" customWidth="1"/>
    <col min="9987" max="9987" width="43.28515625" style="593" customWidth="1"/>
    <col min="9988" max="10002" width="12.7109375" style="593" customWidth="1"/>
    <col min="10003" max="10011" width="9.7109375" style="593" customWidth="1"/>
    <col min="10012" max="10241" width="9.140625" style="593"/>
    <col min="10242" max="10242" width="2.85546875" style="593" customWidth="1"/>
    <col min="10243" max="10243" width="43.28515625" style="593" customWidth="1"/>
    <col min="10244" max="10258" width="12.7109375" style="593" customWidth="1"/>
    <col min="10259" max="10267" width="9.7109375" style="593" customWidth="1"/>
    <col min="10268" max="10497" width="9.140625" style="593"/>
    <col min="10498" max="10498" width="2.85546875" style="593" customWidth="1"/>
    <col min="10499" max="10499" width="43.28515625" style="593" customWidth="1"/>
    <col min="10500" max="10514" width="12.7109375" style="593" customWidth="1"/>
    <col min="10515" max="10523" width="9.7109375" style="593" customWidth="1"/>
    <col min="10524" max="10753" width="9.140625" style="593"/>
    <col min="10754" max="10754" width="2.85546875" style="593" customWidth="1"/>
    <col min="10755" max="10755" width="43.28515625" style="593" customWidth="1"/>
    <col min="10756" max="10770" width="12.7109375" style="593" customWidth="1"/>
    <col min="10771" max="10779" width="9.7109375" style="593" customWidth="1"/>
    <col min="10780" max="11009" width="9.140625" style="593"/>
    <col min="11010" max="11010" width="2.85546875" style="593" customWidth="1"/>
    <col min="11011" max="11011" width="43.28515625" style="593" customWidth="1"/>
    <col min="11012" max="11026" width="12.7109375" style="593" customWidth="1"/>
    <col min="11027" max="11035" width="9.7109375" style="593" customWidth="1"/>
    <col min="11036" max="11265" width="9.140625" style="593"/>
    <col min="11266" max="11266" width="2.85546875" style="593" customWidth="1"/>
    <col min="11267" max="11267" width="43.28515625" style="593" customWidth="1"/>
    <col min="11268" max="11282" width="12.7109375" style="593" customWidth="1"/>
    <col min="11283" max="11291" width="9.7109375" style="593" customWidth="1"/>
    <col min="11292" max="11521" width="9.140625" style="593"/>
    <col min="11522" max="11522" width="2.85546875" style="593" customWidth="1"/>
    <col min="11523" max="11523" width="43.28515625" style="593" customWidth="1"/>
    <col min="11524" max="11538" width="12.7109375" style="593" customWidth="1"/>
    <col min="11539" max="11547" width="9.7109375" style="593" customWidth="1"/>
    <col min="11548" max="11777" width="9.140625" style="593"/>
    <col min="11778" max="11778" width="2.85546875" style="593" customWidth="1"/>
    <col min="11779" max="11779" width="43.28515625" style="593" customWidth="1"/>
    <col min="11780" max="11794" width="12.7109375" style="593" customWidth="1"/>
    <col min="11795" max="11803" width="9.7109375" style="593" customWidth="1"/>
    <col min="11804" max="12033" width="9.140625" style="593"/>
    <col min="12034" max="12034" width="2.85546875" style="593" customWidth="1"/>
    <col min="12035" max="12035" width="43.28515625" style="593" customWidth="1"/>
    <col min="12036" max="12050" width="12.7109375" style="593" customWidth="1"/>
    <col min="12051" max="12059" width="9.7109375" style="593" customWidth="1"/>
    <col min="12060" max="12289" width="9.140625" style="593"/>
    <col min="12290" max="12290" width="2.85546875" style="593" customWidth="1"/>
    <col min="12291" max="12291" width="43.28515625" style="593" customWidth="1"/>
    <col min="12292" max="12306" width="12.7109375" style="593" customWidth="1"/>
    <col min="12307" max="12315" width="9.7109375" style="593" customWidth="1"/>
    <col min="12316" max="12545" width="9.140625" style="593"/>
    <col min="12546" max="12546" width="2.85546875" style="593" customWidth="1"/>
    <col min="12547" max="12547" width="43.28515625" style="593" customWidth="1"/>
    <col min="12548" max="12562" width="12.7109375" style="593" customWidth="1"/>
    <col min="12563" max="12571" width="9.7109375" style="593" customWidth="1"/>
    <col min="12572" max="12801" width="9.140625" style="593"/>
    <col min="12802" max="12802" width="2.85546875" style="593" customWidth="1"/>
    <col min="12803" max="12803" width="43.28515625" style="593" customWidth="1"/>
    <col min="12804" max="12818" width="12.7109375" style="593" customWidth="1"/>
    <col min="12819" max="12827" width="9.7109375" style="593" customWidth="1"/>
    <col min="12828" max="13057" width="9.140625" style="593"/>
    <col min="13058" max="13058" width="2.85546875" style="593" customWidth="1"/>
    <col min="13059" max="13059" width="43.28515625" style="593" customWidth="1"/>
    <col min="13060" max="13074" width="12.7109375" style="593" customWidth="1"/>
    <col min="13075" max="13083" width="9.7109375" style="593" customWidth="1"/>
    <col min="13084" max="13313" width="9.140625" style="593"/>
    <col min="13314" max="13314" width="2.85546875" style="593" customWidth="1"/>
    <col min="13315" max="13315" width="43.28515625" style="593" customWidth="1"/>
    <col min="13316" max="13330" width="12.7109375" style="593" customWidth="1"/>
    <col min="13331" max="13339" width="9.7109375" style="593" customWidth="1"/>
    <col min="13340" max="13569" width="9.140625" style="593"/>
    <col min="13570" max="13570" width="2.85546875" style="593" customWidth="1"/>
    <col min="13571" max="13571" width="43.28515625" style="593" customWidth="1"/>
    <col min="13572" max="13586" width="12.7109375" style="593" customWidth="1"/>
    <col min="13587" max="13595" width="9.7109375" style="593" customWidth="1"/>
    <col min="13596" max="13825" width="9.140625" style="593"/>
    <col min="13826" max="13826" width="2.85546875" style="593" customWidth="1"/>
    <col min="13827" max="13827" width="43.28515625" style="593" customWidth="1"/>
    <col min="13828" max="13842" width="12.7109375" style="593" customWidth="1"/>
    <col min="13843" max="13851" width="9.7109375" style="593" customWidth="1"/>
    <col min="13852" max="14081" width="9.140625" style="593"/>
    <col min="14082" max="14082" width="2.85546875" style="593" customWidth="1"/>
    <col min="14083" max="14083" width="43.28515625" style="593" customWidth="1"/>
    <col min="14084" max="14098" width="12.7109375" style="593" customWidth="1"/>
    <col min="14099" max="14107" width="9.7109375" style="593" customWidth="1"/>
    <col min="14108" max="14337" width="9.140625" style="593"/>
    <col min="14338" max="14338" width="2.85546875" style="593" customWidth="1"/>
    <col min="14339" max="14339" width="43.28515625" style="593" customWidth="1"/>
    <col min="14340" max="14354" width="12.7109375" style="593" customWidth="1"/>
    <col min="14355" max="14363" width="9.7109375" style="593" customWidth="1"/>
    <col min="14364" max="14593" width="9.140625" style="593"/>
    <col min="14594" max="14594" width="2.85546875" style="593" customWidth="1"/>
    <col min="14595" max="14595" width="43.28515625" style="593" customWidth="1"/>
    <col min="14596" max="14610" width="12.7109375" style="593" customWidth="1"/>
    <col min="14611" max="14619" width="9.7109375" style="593" customWidth="1"/>
    <col min="14620" max="14849" width="9.140625" style="593"/>
    <col min="14850" max="14850" width="2.85546875" style="593" customWidth="1"/>
    <col min="14851" max="14851" width="43.28515625" style="593" customWidth="1"/>
    <col min="14852" max="14866" width="12.7109375" style="593" customWidth="1"/>
    <col min="14867" max="14875" width="9.7109375" style="593" customWidth="1"/>
    <col min="14876" max="15105" width="9.140625" style="593"/>
    <col min="15106" max="15106" width="2.85546875" style="593" customWidth="1"/>
    <col min="15107" max="15107" width="43.28515625" style="593" customWidth="1"/>
    <col min="15108" max="15122" width="12.7109375" style="593" customWidth="1"/>
    <col min="15123" max="15131" width="9.7109375" style="593" customWidth="1"/>
    <col min="15132" max="15361" width="9.140625" style="593"/>
    <col min="15362" max="15362" width="2.85546875" style="593" customWidth="1"/>
    <col min="15363" max="15363" width="43.28515625" style="593" customWidth="1"/>
    <col min="15364" max="15378" width="12.7109375" style="593" customWidth="1"/>
    <col min="15379" max="15387" width="9.7109375" style="593" customWidth="1"/>
    <col min="15388" max="15617" width="9.140625" style="593"/>
    <col min="15618" max="15618" width="2.85546875" style="593" customWidth="1"/>
    <col min="15619" max="15619" width="43.28515625" style="593" customWidth="1"/>
    <col min="15620" max="15634" width="12.7109375" style="593" customWidth="1"/>
    <col min="15635" max="15643" width="9.7109375" style="593" customWidth="1"/>
    <col min="15644" max="15873" width="9.140625" style="593"/>
    <col min="15874" max="15874" width="2.85546875" style="593" customWidth="1"/>
    <col min="15875" max="15875" width="43.28515625" style="593" customWidth="1"/>
    <col min="15876" max="15890" width="12.7109375" style="593" customWidth="1"/>
    <col min="15891" max="15899" width="9.7109375" style="593" customWidth="1"/>
    <col min="15900" max="16129" width="9.140625" style="593"/>
    <col min="16130" max="16130" width="2.85546875" style="593" customWidth="1"/>
    <col min="16131" max="16131" width="43.28515625" style="593" customWidth="1"/>
    <col min="16132" max="16146" width="12.7109375" style="593" customWidth="1"/>
    <col min="16147" max="16155" width="9.7109375" style="593" customWidth="1"/>
    <col min="16156" max="16384" width="9.140625" style="593"/>
  </cols>
  <sheetData>
    <row r="1" spans="1:28" s="589" customFormat="1" ht="14.25" customHeight="1" thickBot="1">
      <c r="C1" s="590"/>
      <c r="D1" s="591"/>
    </row>
    <row r="2" spans="1:28" ht="20.25" customHeight="1">
      <c r="A2" s="760"/>
      <c r="B2" s="771"/>
      <c r="C2" s="757"/>
      <c r="D2" s="757"/>
      <c r="E2" s="757"/>
      <c r="F2" s="757"/>
      <c r="G2" s="757"/>
      <c r="H2" s="1150" t="s">
        <v>682</v>
      </c>
      <c r="I2" s="1150"/>
      <c r="J2" s="1150"/>
      <c r="K2" s="757"/>
      <c r="L2" s="757"/>
      <c r="M2" s="757"/>
      <c r="N2" s="757"/>
      <c r="O2" s="757"/>
      <c r="P2" s="757"/>
      <c r="Q2" s="757"/>
      <c r="R2" s="757"/>
      <c r="S2" s="592"/>
    </row>
    <row r="3" spans="1:28" ht="20.100000000000001" customHeight="1">
      <c r="A3" s="760"/>
      <c r="B3" s="772"/>
      <c r="C3" s="761" t="s">
        <v>665</v>
      </c>
      <c r="D3" s="564" t="str">
        <f>'Unit Mix'!G6</f>
        <v>Housing Authority of New Orleans</v>
      </c>
      <c r="E3" s="565"/>
      <c r="F3" s="565"/>
      <c r="G3" s="565"/>
      <c r="H3" s="565"/>
      <c r="I3" s="565"/>
      <c r="J3" s="565"/>
      <c r="K3" s="565"/>
      <c r="L3" s="565"/>
      <c r="M3" s="565"/>
      <c r="N3" s="565"/>
      <c r="O3" s="565"/>
      <c r="P3" s="565"/>
      <c r="Q3" s="565"/>
      <c r="R3" s="565"/>
      <c r="S3" s="596"/>
    </row>
    <row r="4" spans="1:28" ht="20.100000000000001" customHeight="1">
      <c r="A4" s="760"/>
      <c r="B4" s="772"/>
      <c r="C4" s="761" t="s">
        <v>663</v>
      </c>
      <c r="D4" s="564">
        <f>'Unit Mix'!G7</f>
        <v>0</v>
      </c>
      <c r="E4" s="565"/>
      <c r="F4" s="565"/>
      <c r="G4" s="565"/>
      <c r="H4" s="565"/>
      <c r="I4" s="565"/>
      <c r="J4" s="565"/>
      <c r="K4" s="565"/>
      <c r="L4" s="565"/>
      <c r="M4" s="565"/>
      <c r="N4" s="565"/>
      <c r="O4" s="565"/>
      <c r="P4" s="565"/>
      <c r="Q4" s="565"/>
      <c r="R4" s="565"/>
      <c r="S4" s="596"/>
    </row>
    <row r="5" spans="1:28" ht="20.100000000000001" customHeight="1">
      <c r="A5" s="760"/>
      <c r="B5" s="772"/>
      <c r="C5" s="761" t="s">
        <v>661</v>
      </c>
      <c r="D5" s="564" t="str">
        <f>'Unit Mix'!G8</f>
        <v>St. Bernard Phase III</v>
      </c>
      <c r="E5" s="565"/>
      <c r="F5" s="565"/>
      <c r="G5" s="565"/>
      <c r="H5" s="565"/>
      <c r="I5" s="565"/>
      <c r="J5" s="565"/>
      <c r="K5" s="565"/>
      <c r="L5" s="565"/>
      <c r="M5" s="565"/>
      <c r="N5" s="565"/>
      <c r="O5" s="565"/>
      <c r="P5" s="565"/>
      <c r="Q5" s="565"/>
      <c r="R5" s="565"/>
      <c r="S5" s="596"/>
    </row>
    <row r="6" spans="1:28" ht="20.100000000000001" customHeight="1">
      <c r="A6" s="760"/>
      <c r="B6" s="772"/>
      <c r="C6" s="761" t="s">
        <v>662</v>
      </c>
      <c r="D6" s="564" t="str">
        <f>'Unit Mix'!G9</f>
        <v>[enter the new AMP-format development number]</v>
      </c>
      <c r="E6" s="565"/>
      <c r="F6" s="565"/>
      <c r="G6" s="565"/>
      <c r="H6" s="565"/>
      <c r="I6" s="565"/>
      <c r="J6" s="565"/>
      <c r="K6" s="565"/>
      <c r="L6" s="565"/>
      <c r="M6" s="565"/>
      <c r="N6" s="565"/>
      <c r="O6" s="565"/>
      <c r="P6" s="565"/>
      <c r="Q6" s="565"/>
      <c r="R6" s="565"/>
      <c r="S6" s="596"/>
    </row>
    <row r="7" spans="1:28" ht="20.100000000000001" customHeight="1" thickBot="1">
      <c r="A7" s="760"/>
      <c r="B7" s="772"/>
      <c r="C7" s="762"/>
      <c r="D7" s="763"/>
      <c r="E7" s="565"/>
      <c r="F7" s="565" t="s">
        <v>91</v>
      </c>
      <c r="G7" s="565"/>
      <c r="H7" s="565"/>
      <c r="I7" s="565"/>
      <c r="J7" s="565"/>
      <c r="K7" s="565"/>
      <c r="L7" s="565"/>
      <c r="M7" s="565"/>
      <c r="N7" s="565"/>
      <c r="O7" s="565"/>
      <c r="P7" s="565"/>
      <c r="Q7" s="565"/>
      <c r="R7" s="565"/>
      <c r="S7" s="596"/>
    </row>
    <row r="8" spans="1:28" ht="20.100000000000001" customHeight="1" thickBot="1">
      <c r="A8" s="760"/>
      <c r="B8" s="764"/>
      <c r="C8" s="765"/>
      <c r="D8" s="766" t="s">
        <v>914</v>
      </c>
      <c r="E8" s="758" t="s">
        <v>915</v>
      </c>
      <c r="F8" s="758" t="s">
        <v>916</v>
      </c>
      <c r="G8" s="758" t="s">
        <v>919</v>
      </c>
      <c r="H8" s="758" t="s">
        <v>920</v>
      </c>
      <c r="I8" s="758" t="s">
        <v>921</v>
      </c>
      <c r="J8" s="758" t="s">
        <v>917</v>
      </c>
      <c r="K8" s="758" t="s">
        <v>918</v>
      </c>
      <c r="L8" s="758" t="s">
        <v>922</v>
      </c>
      <c r="M8" s="758" t="s">
        <v>923</v>
      </c>
      <c r="N8" s="758" t="s">
        <v>924</v>
      </c>
      <c r="O8" s="758" t="s">
        <v>925</v>
      </c>
      <c r="P8" s="758" t="s">
        <v>926</v>
      </c>
      <c r="Q8" s="758" t="s">
        <v>927</v>
      </c>
      <c r="R8" s="759" t="s">
        <v>928</v>
      </c>
      <c r="S8" s="597"/>
      <c r="T8" s="598"/>
      <c r="U8" s="598"/>
      <c r="V8" s="598"/>
      <c r="W8" s="598"/>
      <c r="X8" s="598"/>
      <c r="Y8" s="598"/>
      <c r="Z8" s="598"/>
      <c r="AA8" s="598"/>
      <c r="AB8" s="598"/>
    </row>
    <row r="9" spans="1:28" ht="20.100000000000001" customHeight="1" thickTop="1" thickBot="1">
      <c r="B9" s="594"/>
      <c r="C9" s="595"/>
      <c r="D9" s="735">
        <v>2016</v>
      </c>
      <c r="E9" s="728">
        <f>D9+1</f>
        <v>2017</v>
      </c>
      <c r="F9" s="728">
        <f t="shared" ref="F9:R9" si="0">E9+1</f>
        <v>2018</v>
      </c>
      <c r="G9" s="728">
        <f t="shared" si="0"/>
        <v>2019</v>
      </c>
      <c r="H9" s="728">
        <f t="shared" si="0"/>
        <v>2020</v>
      </c>
      <c r="I9" s="728">
        <f t="shared" si="0"/>
        <v>2021</v>
      </c>
      <c r="J9" s="728">
        <f t="shared" si="0"/>
        <v>2022</v>
      </c>
      <c r="K9" s="728">
        <f t="shared" si="0"/>
        <v>2023</v>
      </c>
      <c r="L9" s="728">
        <f t="shared" si="0"/>
        <v>2024</v>
      </c>
      <c r="M9" s="728">
        <f t="shared" si="0"/>
        <v>2025</v>
      </c>
      <c r="N9" s="728">
        <f t="shared" si="0"/>
        <v>2026</v>
      </c>
      <c r="O9" s="728">
        <f t="shared" si="0"/>
        <v>2027</v>
      </c>
      <c r="P9" s="728">
        <f t="shared" si="0"/>
        <v>2028</v>
      </c>
      <c r="Q9" s="728">
        <f t="shared" si="0"/>
        <v>2029</v>
      </c>
      <c r="R9" s="728">
        <f t="shared" si="0"/>
        <v>2030</v>
      </c>
      <c r="S9" s="663"/>
      <c r="T9" s="664"/>
      <c r="U9" s="664"/>
      <c r="V9" s="664"/>
      <c r="W9" s="664"/>
      <c r="X9" s="664"/>
      <c r="Y9" s="664"/>
      <c r="Z9" s="664"/>
      <c r="AA9" s="664"/>
      <c r="AB9" s="664"/>
    </row>
    <row r="10" spans="1:28" ht="20.100000000000001" customHeight="1" thickTop="1">
      <c r="B10" s="594"/>
      <c r="C10" s="749" t="s">
        <v>907</v>
      </c>
      <c r="D10" s="803"/>
      <c r="E10" s="804"/>
      <c r="F10" s="804"/>
      <c r="G10" s="804"/>
      <c r="H10" s="804"/>
      <c r="I10" s="804"/>
      <c r="J10" s="804"/>
      <c r="K10" s="804"/>
      <c r="L10" s="804"/>
      <c r="M10" s="804"/>
      <c r="N10" s="804"/>
      <c r="O10" s="804"/>
      <c r="P10" s="804"/>
      <c r="Q10" s="804"/>
      <c r="R10" s="804"/>
      <c r="S10" s="663"/>
      <c r="T10" s="664"/>
      <c r="U10" s="664"/>
      <c r="V10" s="664"/>
      <c r="W10" s="664"/>
      <c r="X10" s="664"/>
      <c r="Y10" s="664"/>
      <c r="Z10" s="664"/>
      <c r="AA10" s="664"/>
      <c r="AB10" s="664"/>
    </row>
    <row r="11" spans="1:28" ht="20.100000000000001" customHeight="1">
      <c r="B11" s="594"/>
      <c r="C11" s="745" t="s">
        <v>1115</v>
      </c>
      <c r="D11" s="729">
        <f>+'Proforma Income'!$J28</f>
        <v>0</v>
      </c>
      <c r="E11" s="729">
        <f>D11+D11*'ProForma Assumptions'!$G8</f>
        <v>0</v>
      </c>
      <c r="F11" s="729">
        <f>E11+E11*'ProForma Assumptions'!$G8</f>
        <v>0</v>
      </c>
      <c r="G11" s="729">
        <f>F11+F11*'ProForma Assumptions'!$G8</f>
        <v>0</v>
      </c>
      <c r="H11" s="729">
        <f>G11+G11*'ProForma Assumptions'!$G8</f>
        <v>0</v>
      </c>
      <c r="I11" s="729">
        <f>H11+H11*'ProForma Assumptions'!$G8</f>
        <v>0</v>
      </c>
      <c r="J11" s="729">
        <f>I11+I11*'ProForma Assumptions'!$G8</f>
        <v>0</v>
      </c>
      <c r="K11" s="729">
        <f>J11+J11*'ProForma Assumptions'!$G8</f>
        <v>0</v>
      </c>
      <c r="L11" s="729">
        <f>K11+K11*'ProForma Assumptions'!$G8</f>
        <v>0</v>
      </c>
      <c r="M11" s="729">
        <f>L11+L11*'ProForma Assumptions'!$G8</f>
        <v>0</v>
      </c>
      <c r="N11" s="729">
        <f>M11+M11*'ProForma Assumptions'!$G8</f>
        <v>0</v>
      </c>
      <c r="O11" s="729">
        <f>N11+N11*'ProForma Assumptions'!$G8</f>
        <v>0</v>
      </c>
      <c r="P11" s="729">
        <f>O11+O11*'ProForma Assumptions'!$G8</f>
        <v>0</v>
      </c>
      <c r="Q11" s="729">
        <f>P11+P11*'ProForma Assumptions'!$G8</f>
        <v>0</v>
      </c>
      <c r="R11" s="729">
        <f>Q11+Q11*'ProForma Assumptions'!$G8</f>
        <v>0</v>
      </c>
      <c r="S11" s="663"/>
      <c r="T11" s="664"/>
      <c r="U11" s="664"/>
      <c r="V11" s="664"/>
      <c r="W11" s="664"/>
      <c r="X11" s="664"/>
      <c r="Y11" s="664"/>
      <c r="Z11" s="664"/>
      <c r="AA11" s="664"/>
      <c r="AB11" s="664"/>
    </row>
    <row r="12" spans="1:28" ht="20.100000000000001" customHeight="1" thickBot="1">
      <c r="B12" s="594"/>
      <c r="C12" s="745" t="s">
        <v>1046</v>
      </c>
      <c r="D12" s="736">
        <f>+'Proforma Income'!J22</f>
        <v>0</v>
      </c>
      <c r="E12" s="736">
        <f>D12+D12*'ProForma Assumptions'!$G8</f>
        <v>0</v>
      </c>
      <c r="F12" s="736">
        <f>E12+E12*'ProForma Assumptions'!$G8</f>
        <v>0</v>
      </c>
      <c r="G12" s="736">
        <f>F12+F12*'ProForma Assumptions'!$G8</f>
        <v>0</v>
      </c>
      <c r="H12" s="736">
        <f>G12+G12*'ProForma Assumptions'!$G8</f>
        <v>0</v>
      </c>
      <c r="I12" s="736">
        <f>H12+H12*'ProForma Assumptions'!$G8</f>
        <v>0</v>
      </c>
      <c r="J12" s="736">
        <f>I12+I12*'ProForma Assumptions'!$G8</f>
        <v>0</v>
      </c>
      <c r="K12" s="736">
        <f>J12+J12*'ProForma Assumptions'!$G8</f>
        <v>0</v>
      </c>
      <c r="L12" s="736">
        <f>K12+K12*'ProForma Assumptions'!$G8</f>
        <v>0</v>
      </c>
      <c r="M12" s="736">
        <f>L12+L12*'ProForma Assumptions'!$G8</f>
        <v>0</v>
      </c>
      <c r="N12" s="736">
        <f>M12+M12*'ProForma Assumptions'!$G8</f>
        <v>0</v>
      </c>
      <c r="O12" s="736">
        <f>N12+N12*'ProForma Assumptions'!$G8</f>
        <v>0</v>
      </c>
      <c r="P12" s="736">
        <f>O12+O12*'ProForma Assumptions'!$G8</f>
        <v>0</v>
      </c>
      <c r="Q12" s="736">
        <f>P12+P12*'ProForma Assumptions'!$G8</f>
        <v>0</v>
      </c>
      <c r="R12" s="736">
        <f>Q12+Q12*'ProForma Assumptions'!$G8</f>
        <v>0</v>
      </c>
      <c r="S12" s="663"/>
      <c r="T12" s="664"/>
      <c r="U12" s="664"/>
      <c r="V12" s="664"/>
      <c r="W12" s="664"/>
      <c r="X12" s="664"/>
      <c r="Y12" s="664"/>
      <c r="Z12" s="664"/>
      <c r="AA12" s="664"/>
      <c r="AB12" s="664"/>
    </row>
    <row r="13" spans="1:28" ht="20.100000000000001" customHeight="1" thickTop="1">
      <c r="B13" s="594"/>
      <c r="C13" s="750" t="s">
        <v>911</v>
      </c>
      <c r="D13" s="753">
        <f>D11+D12</f>
        <v>0</v>
      </c>
      <c r="E13" s="753">
        <f t="shared" ref="E13:R13" si="1">E11+E12</f>
        <v>0</v>
      </c>
      <c r="F13" s="753">
        <f t="shared" si="1"/>
        <v>0</v>
      </c>
      <c r="G13" s="753">
        <f t="shared" si="1"/>
        <v>0</v>
      </c>
      <c r="H13" s="753">
        <f t="shared" si="1"/>
        <v>0</v>
      </c>
      <c r="I13" s="753">
        <f t="shared" si="1"/>
        <v>0</v>
      </c>
      <c r="J13" s="753">
        <f t="shared" si="1"/>
        <v>0</v>
      </c>
      <c r="K13" s="753">
        <f t="shared" si="1"/>
        <v>0</v>
      </c>
      <c r="L13" s="753">
        <f t="shared" si="1"/>
        <v>0</v>
      </c>
      <c r="M13" s="753">
        <f t="shared" si="1"/>
        <v>0</v>
      </c>
      <c r="N13" s="753">
        <f t="shared" si="1"/>
        <v>0</v>
      </c>
      <c r="O13" s="753">
        <f t="shared" si="1"/>
        <v>0</v>
      </c>
      <c r="P13" s="753">
        <f t="shared" si="1"/>
        <v>0</v>
      </c>
      <c r="Q13" s="753">
        <f t="shared" si="1"/>
        <v>0</v>
      </c>
      <c r="R13" s="753">
        <f t="shared" si="1"/>
        <v>0</v>
      </c>
      <c r="S13" s="663"/>
      <c r="T13" s="664"/>
      <c r="U13" s="664"/>
      <c r="V13" s="664"/>
      <c r="W13" s="664"/>
      <c r="X13" s="664"/>
      <c r="Y13" s="664"/>
      <c r="Z13" s="664"/>
      <c r="AA13" s="664"/>
      <c r="AB13" s="664"/>
    </row>
    <row r="14" spans="1:28" ht="20.100000000000001" customHeight="1">
      <c r="B14" s="594"/>
      <c r="C14" s="767" t="s">
        <v>1048</v>
      </c>
      <c r="D14" s="756"/>
      <c r="E14" s="756"/>
      <c r="F14" s="756"/>
      <c r="G14" s="756"/>
      <c r="H14" s="756"/>
      <c r="I14" s="756"/>
      <c r="J14" s="756"/>
      <c r="K14" s="756"/>
      <c r="L14" s="756"/>
      <c r="M14" s="756"/>
      <c r="N14" s="756"/>
      <c r="O14" s="756"/>
      <c r="P14" s="756"/>
      <c r="Q14" s="756"/>
      <c r="R14" s="756"/>
      <c r="S14" s="663"/>
      <c r="T14" s="664"/>
      <c r="U14" s="664"/>
      <c r="V14" s="664"/>
      <c r="W14" s="664"/>
      <c r="X14" s="664"/>
      <c r="Y14" s="664"/>
      <c r="Z14" s="664"/>
      <c r="AA14" s="664"/>
      <c r="AB14" s="664"/>
    </row>
    <row r="15" spans="1:28" ht="20.100000000000001" customHeight="1">
      <c r="B15" s="594"/>
      <c r="C15" s="744" t="s">
        <v>902</v>
      </c>
      <c r="D15" s="729">
        <f>'Proforma Income'!H16</f>
        <v>0</v>
      </c>
      <c r="E15" s="729">
        <f>D15+D15*'ProForma Assumptions'!$G$8</f>
        <v>0</v>
      </c>
      <c r="F15" s="729">
        <f>E15+E15*'ProForma Assumptions'!$G$8</f>
        <v>0</v>
      </c>
      <c r="G15" s="729">
        <f>F15+F15*'ProForma Assumptions'!$G$8</f>
        <v>0</v>
      </c>
      <c r="H15" s="729">
        <f>G15+G15*'ProForma Assumptions'!$G$8</f>
        <v>0</v>
      </c>
      <c r="I15" s="729">
        <f>H15+H15*'ProForma Assumptions'!$G$8</f>
        <v>0</v>
      </c>
      <c r="J15" s="729">
        <f>I15+I15*'ProForma Assumptions'!$G$8</f>
        <v>0</v>
      </c>
      <c r="K15" s="729">
        <f>J15+J15*'ProForma Assumptions'!$G$8</f>
        <v>0</v>
      </c>
      <c r="L15" s="729">
        <f>K15+K15*'ProForma Assumptions'!$G$8</f>
        <v>0</v>
      </c>
      <c r="M15" s="729">
        <f>L15+L15*'ProForma Assumptions'!$G$8</f>
        <v>0</v>
      </c>
      <c r="N15" s="729">
        <f>M15+M15*'ProForma Assumptions'!$G$8</f>
        <v>0</v>
      </c>
      <c r="O15" s="729">
        <f>N15+N15*'ProForma Assumptions'!$G$8</f>
        <v>0</v>
      </c>
      <c r="P15" s="729">
        <f>O15+O15*'ProForma Assumptions'!$G$8</f>
        <v>0</v>
      </c>
      <c r="Q15" s="729">
        <f>P15+P15*'ProForma Assumptions'!$G$8</f>
        <v>0</v>
      </c>
      <c r="R15" s="729">
        <f>Q15+Q15*'ProForma Assumptions'!$G$8</f>
        <v>0</v>
      </c>
      <c r="S15" s="663"/>
      <c r="T15" s="664"/>
      <c r="U15" s="664"/>
      <c r="V15" s="664"/>
      <c r="W15" s="664"/>
      <c r="X15" s="664"/>
      <c r="Y15" s="664"/>
      <c r="Z15" s="664"/>
      <c r="AA15" s="664"/>
      <c r="AB15" s="664"/>
    </row>
    <row r="16" spans="1:28" ht="20.100000000000001" customHeight="1" thickBot="1">
      <c r="B16" s="594"/>
      <c r="C16" s="745" t="s">
        <v>1113</v>
      </c>
      <c r="D16" s="736">
        <f>'Proforma Income'!I16</f>
        <v>0</v>
      </c>
      <c r="E16" s="736">
        <f>D16+D16*'ProForma Assumptions'!$G$8</f>
        <v>0</v>
      </c>
      <c r="F16" s="736">
        <f>E16+E16*'ProForma Assumptions'!$G$8</f>
        <v>0</v>
      </c>
      <c r="G16" s="736">
        <f>F16+F16*'ProForma Assumptions'!$G$8</f>
        <v>0</v>
      </c>
      <c r="H16" s="736">
        <f>G16+G16*'ProForma Assumptions'!$G$8</f>
        <v>0</v>
      </c>
      <c r="I16" s="736">
        <f>H16+H16*'ProForma Assumptions'!$G$8</f>
        <v>0</v>
      </c>
      <c r="J16" s="736">
        <f>I16+I16*'ProForma Assumptions'!$G$8</f>
        <v>0</v>
      </c>
      <c r="K16" s="736">
        <f>J16+J16*'ProForma Assumptions'!$G$8</f>
        <v>0</v>
      </c>
      <c r="L16" s="736">
        <f>K16+K16*'ProForma Assumptions'!$G$8</f>
        <v>0</v>
      </c>
      <c r="M16" s="736">
        <f>L16+L16*'ProForma Assumptions'!$G$8</f>
        <v>0</v>
      </c>
      <c r="N16" s="736">
        <f>M16+M16*'ProForma Assumptions'!$G$8</f>
        <v>0</v>
      </c>
      <c r="O16" s="736">
        <f>N16+N16*'ProForma Assumptions'!$G$8</f>
        <v>0</v>
      </c>
      <c r="P16" s="736">
        <f>O16+O16*'ProForma Assumptions'!$G$8</f>
        <v>0</v>
      </c>
      <c r="Q16" s="736">
        <f>P16+P16*'ProForma Assumptions'!$G$8</f>
        <v>0</v>
      </c>
      <c r="R16" s="736">
        <f>Q16+Q16*'ProForma Assumptions'!$G$8</f>
        <v>0</v>
      </c>
      <c r="S16" s="663"/>
      <c r="T16" s="664"/>
      <c r="U16" s="664"/>
      <c r="V16" s="664"/>
      <c r="W16" s="664"/>
      <c r="X16" s="664"/>
      <c r="Y16" s="664"/>
      <c r="Z16" s="664"/>
      <c r="AA16" s="664"/>
      <c r="AB16" s="664"/>
    </row>
    <row r="17" spans="2:30" ht="20.100000000000001" customHeight="1" thickTop="1">
      <c r="B17" s="594"/>
      <c r="C17" s="747" t="s">
        <v>1114</v>
      </c>
      <c r="D17" s="753">
        <f>D16+D15</f>
        <v>0</v>
      </c>
      <c r="E17" s="753">
        <f>E16+E15</f>
        <v>0</v>
      </c>
      <c r="F17" s="753">
        <f t="shared" ref="F17:R17" si="2">F16+F15</f>
        <v>0</v>
      </c>
      <c r="G17" s="753">
        <f t="shared" si="2"/>
        <v>0</v>
      </c>
      <c r="H17" s="753">
        <f t="shared" si="2"/>
        <v>0</v>
      </c>
      <c r="I17" s="753">
        <f t="shared" si="2"/>
        <v>0</v>
      </c>
      <c r="J17" s="753">
        <f t="shared" si="2"/>
        <v>0</v>
      </c>
      <c r="K17" s="753">
        <f t="shared" si="2"/>
        <v>0</v>
      </c>
      <c r="L17" s="753">
        <f t="shared" si="2"/>
        <v>0</v>
      </c>
      <c r="M17" s="753">
        <f t="shared" si="2"/>
        <v>0</v>
      </c>
      <c r="N17" s="753">
        <f t="shared" si="2"/>
        <v>0</v>
      </c>
      <c r="O17" s="753">
        <f t="shared" si="2"/>
        <v>0</v>
      </c>
      <c r="P17" s="753">
        <f t="shared" si="2"/>
        <v>0</v>
      </c>
      <c r="Q17" s="753">
        <f t="shared" si="2"/>
        <v>0</v>
      </c>
      <c r="R17" s="753">
        <f t="shared" si="2"/>
        <v>0</v>
      </c>
      <c r="S17" s="663"/>
      <c r="T17" s="664"/>
      <c r="U17" s="664"/>
      <c r="V17" s="664"/>
      <c r="W17" s="664"/>
      <c r="X17" s="664"/>
      <c r="Y17" s="664"/>
      <c r="Z17" s="664"/>
      <c r="AA17" s="664"/>
      <c r="AB17" s="664"/>
    </row>
    <row r="18" spans="2:30" s="599" customFormat="1" ht="20.100000000000001" customHeight="1">
      <c r="B18" s="662"/>
      <c r="C18" s="767" t="s">
        <v>904</v>
      </c>
      <c r="D18" s="756"/>
      <c r="E18" s="756"/>
      <c r="F18" s="756"/>
      <c r="G18" s="756"/>
      <c r="H18" s="756"/>
      <c r="I18" s="756"/>
      <c r="J18" s="756"/>
      <c r="K18" s="756"/>
      <c r="L18" s="756"/>
      <c r="M18" s="756"/>
      <c r="N18" s="756"/>
      <c r="O18" s="756"/>
      <c r="P18" s="756"/>
      <c r="Q18" s="756"/>
      <c r="R18" s="756"/>
      <c r="S18" s="663"/>
      <c r="T18" s="664"/>
      <c r="U18" s="664"/>
      <c r="V18" s="664"/>
      <c r="W18" s="664"/>
      <c r="X18" s="664"/>
      <c r="Y18" s="664"/>
      <c r="Z18" s="664"/>
      <c r="AA18" s="664"/>
      <c r="AB18" s="664"/>
    </row>
    <row r="19" spans="2:30" s="599" customFormat="1" ht="20.100000000000001" customHeight="1">
      <c r="B19" s="662"/>
      <c r="C19" s="744" t="s">
        <v>902</v>
      </c>
      <c r="D19" s="729">
        <f>'Proforma Income'!H10</f>
        <v>0</v>
      </c>
      <c r="E19" s="729">
        <f>D19+D19*'ProForma Assumptions'!$G$8</f>
        <v>0</v>
      </c>
      <c r="F19" s="729">
        <f>E19+E19*'ProForma Assumptions'!$G$8</f>
        <v>0</v>
      </c>
      <c r="G19" s="729">
        <f>F19+F19*'ProForma Assumptions'!$G$8</f>
        <v>0</v>
      </c>
      <c r="H19" s="729">
        <f>G19+G19*'ProForma Assumptions'!$G$8</f>
        <v>0</v>
      </c>
      <c r="I19" s="729">
        <f>H19+H19*'ProForma Assumptions'!$G$8</f>
        <v>0</v>
      </c>
      <c r="J19" s="729">
        <f>I19+I19*'ProForma Assumptions'!$G$8</f>
        <v>0</v>
      </c>
      <c r="K19" s="729">
        <f>J19+J19*'ProForma Assumptions'!$G$8</f>
        <v>0</v>
      </c>
      <c r="L19" s="729">
        <f>K19+K19*'ProForma Assumptions'!$G$8</f>
        <v>0</v>
      </c>
      <c r="M19" s="729">
        <f>L19+L19*'ProForma Assumptions'!$G$8</f>
        <v>0</v>
      </c>
      <c r="N19" s="729">
        <f>M19+M19*'ProForma Assumptions'!$G$8</f>
        <v>0</v>
      </c>
      <c r="O19" s="729">
        <f>N19+N19*'ProForma Assumptions'!$G$8</f>
        <v>0</v>
      </c>
      <c r="P19" s="729">
        <f>O19+O19*'ProForma Assumptions'!$G$8</f>
        <v>0</v>
      </c>
      <c r="Q19" s="729">
        <f>P19+P19*'ProForma Assumptions'!$G$8</f>
        <v>0</v>
      </c>
      <c r="R19" s="729">
        <f>Q19+Q19*'ProForma Assumptions'!$G$8</f>
        <v>0</v>
      </c>
      <c r="S19" s="670"/>
      <c r="T19" s="671"/>
      <c r="U19" s="671"/>
      <c r="V19" s="664"/>
      <c r="W19" s="664"/>
      <c r="X19" s="664"/>
      <c r="Y19" s="664"/>
      <c r="Z19" s="664"/>
      <c r="AA19" s="664"/>
      <c r="AB19" s="664"/>
    </row>
    <row r="20" spans="2:30" s="599" customFormat="1" ht="20.100000000000001" customHeight="1">
      <c r="B20" s="662"/>
      <c r="C20" s="745" t="s">
        <v>903</v>
      </c>
      <c r="D20" s="729">
        <f>'Proforma Income'!I10</f>
        <v>0</v>
      </c>
      <c r="E20" s="729">
        <f>D20+D20*'ProForma Assumptions'!$G$8</f>
        <v>0</v>
      </c>
      <c r="F20" s="729">
        <f>E20+E20*'ProForma Assumptions'!$G$8</f>
        <v>0</v>
      </c>
      <c r="G20" s="729">
        <f>F20+F20*'ProForma Assumptions'!$G$8</f>
        <v>0</v>
      </c>
      <c r="H20" s="729">
        <f>G20+G20*'ProForma Assumptions'!$G$8</f>
        <v>0</v>
      </c>
      <c r="I20" s="729">
        <f>H20+H20*'ProForma Assumptions'!$G$8</f>
        <v>0</v>
      </c>
      <c r="J20" s="729">
        <f>I20+I20*'ProForma Assumptions'!$G$8</f>
        <v>0</v>
      </c>
      <c r="K20" s="729">
        <f>J20+J20*'ProForma Assumptions'!$G$8</f>
        <v>0</v>
      </c>
      <c r="L20" s="729">
        <f>K20+K20*'ProForma Assumptions'!$G$8</f>
        <v>0</v>
      </c>
      <c r="M20" s="729">
        <f>L20+L20*'ProForma Assumptions'!$G$8</f>
        <v>0</v>
      </c>
      <c r="N20" s="729">
        <f>M20+M20*'ProForma Assumptions'!$G$8</f>
        <v>0</v>
      </c>
      <c r="O20" s="729">
        <f>N20+N20*'ProForma Assumptions'!$G$8</f>
        <v>0</v>
      </c>
      <c r="P20" s="729">
        <f>O20+O20*'ProForma Assumptions'!$G$8</f>
        <v>0</v>
      </c>
      <c r="Q20" s="729">
        <f>P20+P20*'ProForma Assumptions'!$G$8</f>
        <v>0</v>
      </c>
      <c r="R20" s="729">
        <f>Q20+Q20*'ProForma Assumptions'!$G$8</f>
        <v>0</v>
      </c>
      <c r="S20" s="670"/>
      <c r="T20" s="671"/>
      <c r="U20" s="671"/>
      <c r="V20" s="664"/>
      <c r="W20" s="664"/>
      <c r="X20" s="664"/>
      <c r="Y20" s="664"/>
      <c r="Z20" s="664"/>
      <c r="AA20" s="664"/>
      <c r="AB20" s="664"/>
    </row>
    <row r="21" spans="2:30" ht="20.100000000000001" customHeight="1" thickBot="1">
      <c r="B21" s="594"/>
      <c r="C21" s="747" t="s">
        <v>905</v>
      </c>
      <c r="D21" s="736">
        <f>+D19+D20</f>
        <v>0</v>
      </c>
      <c r="E21" s="736">
        <f t="shared" ref="E21:R21" si="3">+E19+E20</f>
        <v>0</v>
      </c>
      <c r="F21" s="736">
        <f t="shared" si="3"/>
        <v>0</v>
      </c>
      <c r="G21" s="736">
        <f t="shared" si="3"/>
        <v>0</v>
      </c>
      <c r="H21" s="736">
        <f t="shared" si="3"/>
        <v>0</v>
      </c>
      <c r="I21" s="736">
        <f t="shared" si="3"/>
        <v>0</v>
      </c>
      <c r="J21" s="736">
        <f t="shared" si="3"/>
        <v>0</v>
      </c>
      <c r="K21" s="736">
        <f t="shared" si="3"/>
        <v>0</v>
      </c>
      <c r="L21" s="736">
        <f t="shared" si="3"/>
        <v>0</v>
      </c>
      <c r="M21" s="736">
        <f t="shared" si="3"/>
        <v>0</v>
      </c>
      <c r="N21" s="736">
        <f t="shared" si="3"/>
        <v>0</v>
      </c>
      <c r="O21" s="736">
        <f t="shared" si="3"/>
        <v>0</v>
      </c>
      <c r="P21" s="736">
        <f t="shared" si="3"/>
        <v>0</v>
      </c>
      <c r="Q21" s="736">
        <f t="shared" si="3"/>
        <v>0</v>
      </c>
      <c r="R21" s="729">
        <f t="shared" si="3"/>
        <v>0</v>
      </c>
      <c r="S21" s="670"/>
      <c r="T21" s="671"/>
      <c r="U21" s="671"/>
      <c r="V21" s="664"/>
      <c r="W21" s="664"/>
      <c r="X21" s="664"/>
      <c r="Y21" s="664"/>
      <c r="Z21" s="664"/>
      <c r="AA21" s="664"/>
      <c r="AB21" s="664"/>
    </row>
    <row r="22" spans="2:30" ht="20.100000000000001" customHeight="1" thickTop="1">
      <c r="B22" s="594"/>
      <c r="C22" s="747" t="s">
        <v>670</v>
      </c>
      <c r="D22" s="752">
        <f>+D13+D17+D21</f>
        <v>0</v>
      </c>
      <c r="E22" s="752">
        <f t="shared" ref="E22:R22" si="4">+E13+E17+E21</f>
        <v>0</v>
      </c>
      <c r="F22" s="752">
        <f t="shared" si="4"/>
        <v>0</v>
      </c>
      <c r="G22" s="752">
        <f t="shared" si="4"/>
        <v>0</v>
      </c>
      <c r="H22" s="752">
        <f t="shared" si="4"/>
        <v>0</v>
      </c>
      <c r="I22" s="752">
        <f t="shared" si="4"/>
        <v>0</v>
      </c>
      <c r="J22" s="752">
        <f t="shared" si="4"/>
        <v>0</v>
      </c>
      <c r="K22" s="752">
        <f t="shared" si="4"/>
        <v>0</v>
      </c>
      <c r="L22" s="752">
        <f t="shared" si="4"/>
        <v>0</v>
      </c>
      <c r="M22" s="752">
        <f t="shared" si="4"/>
        <v>0</v>
      </c>
      <c r="N22" s="752">
        <f t="shared" si="4"/>
        <v>0</v>
      </c>
      <c r="O22" s="752">
        <f t="shared" si="4"/>
        <v>0</v>
      </c>
      <c r="P22" s="752">
        <f t="shared" si="4"/>
        <v>0</v>
      </c>
      <c r="Q22" s="752">
        <f t="shared" si="4"/>
        <v>0</v>
      </c>
      <c r="R22" s="752">
        <f t="shared" si="4"/>
        <v>0</v>
      </c>
      <c r="S22" s="601"/>
      <c r="T22" s="602"/>
      <c r="U22" s="602"/>
      <c r="V22" s="599"/>
      <c r="W22" s="599"/>
      <c r="X22" s="599"/>
      <c r="Y22" s="599"/>
      <c r="Z22" s="599"/>
      <c r="AA22" s="599"/>
      <c r="AB22" s="599"/>
    </row>
    <row r="23" spans="2:30" ht="20.100000000000001" customHeight="1" thickBot="1">
      <c r="B23" s="594"/>
      <c r="C23" s="745" t="s">
        <v>909</v>
      </c>
      <c r="D23" s="736">
        <f>'Proforma Income'!J30</f>
        <v>0</v>
      </c>
      <c r="E23" s="736">
        <f>D23+D23*'ProForma Assumptions'!$G$9</f>
        <v>0</v>
      </c>
      <c r="F23" s="736">
        <f>E23+E23*'ProForma Assumptions'!$G$9</f>
        <v>0</v>
      </c>
      <c r="G23" s="736">
        <f>F23+F23*'ProForma Assumptions'!$G$9</f>
        <v>0</v>
      </c>
      <c r="H23" s="736">
        <f>G23+G23*'ProForma Assumptions'!$G$9</f>
        <v>0</v>
      </c>
      <c r="I23" s="736">
        <f>H23+H23*'ProForma Assumptions'!$G$9</f>
        <v>0</v>
      </c>
      <c r="J23" s="736">
        <f>I23+I23*'ProForma Assumptions'!$G$9</f>
        <v>0</v>
      </c>
      <c r="K23" s="736">
        <f>J23+J23*'ProForma Assumptions'!$G$9</f>
        <v>0</v>
      </c>
      <c r="L23" s="736">
        <f>K23+K23*'ProForma Assumptions'!$G$9</f>
        <v>0</v>
      </c>
      <c r="M23" s="736">
        <f>L23+L23*'ProForma Assumptions'!$G$9</f>
        <v>0</v>
      </c>
      <c r="N23" s="736">
        <f>M23+M23*'ProForma Assumptions'!$G$9</f>
        <v>0</v>
      </c>
      <c r="O23" s="736">
        <f>N23+N23*'ProForma Assumptions'!$G$9</f>
        <v>0</v>
      </c>
      <c r="P23" s="736">
        <f>O23+O23*'ProForma Assumptions'!$G$9</f>
        <v>0</v>
      </c>
      <c r="Q23" s="736">
        <f>P23+P23*'ProForma Assumptions'!$G$9</f>
        <v>0</v>
      </c>
      <c r="R23" s="736">
        <f>Q23+Q23*'ProForma Assumptions'!$G$9</f>
        <v>0</v>
      </c>
      <c r="S23" s="601"/>
      <c r="T23" s="602"/>
      <c r="U23" s="602"/>
      <c r="V23" s="599"/>
      <c r="W23" s="599"/>
      <c r="X23" s="599"/>
      <c r="Y23" s="599"/>
      <c r="Z23" s="599"/>
      <c r="AA23" s="599"/>
      <c r="AB23" s="599"/>
      <c r="AC23" s="599"/>
      <c r="AD23" s="599"/>
    </row>
    <row r="24" spans="2:30" ht="20.100000000000001" customHeight="1" thickTop="1">
      <c r="B24" s="594"/>
      <c r="C24" s="747" t="s">
        <v>910</v>
      </c>
      <c r="D24" s="753">
        <f>+D22+D23</f>
        <v>0</v>
      </c>
      <c r="E24" s="753">
        <f t="shared" ref="E24:R24" si="5">+E22+E23</f>
        <v>0</v>
      </c>
      <c r="F24" s="753">
        <f t="shared" si="5"/>
        <v>0</v>
      </c>
      <c r="G24" s="753">
        <f t="shared" si="5"/>
        <v>0</v>
      </c>
      <c r="H24" s="753">
        <f t="shared" si="5"/>
        <v>0</v>
      </c>
      <c r="I24" s="753">
        <f t="shared" si="5"/>
        <v>0</v>
      </c>
      <c r="J24" s="753">
        <f t="shared" si="5"/>
        <v>0</v>
      </c>
      <c r="K24" s="753">
        <f t="shared" si="5"/>
        <v>0</v>
      </c>
      <c r="L24" s="753">
        <f t="shared" si="5"/>
        <v>0</v>
      </c>
      <c r="M24" s="753">
        <f t="shared" si="5"/>
        <v>0</v>
      </c>
      <c r="N24" s="753">
        <f t="shared" si="5"/>
        <v>0</v>
      </c>
      <c r="O24" s="753">
        <f t="shared" si="5"/>
        <v>0</v>
      </c>
      <c r="P24" s="753">
        <f t="shared" si="5"/>
        <v>0</v>
      </c>
      <c r="Q24" s="753">
        <f t="shared" si="5"/>
        <v>0</v>
      </c>
      <c r="R24" s="753">
        <f t="shared" si="5"/>
        <v>0</v>
      </c>
      <c r="S24" s="601"/>
      <c r="T24" s="602"/>
      <c r="U24" s="602"/>
      <c r="V24" s="599"/>
      <c r="W24" s="599"/>
      <c r="X24" s="599"/>
      <c r="Y24" s="599"/>
      <c r="Z24" s="599"/>
      <c r="AA24" s="599"/>
      <c r="AB24" s="599"/>
      <c r="AC24" s="599"/>
      <c r="AD24" s="599"/>
    </row>
    <row r="25" spans="2:30" ht="20.100000000000001" customHeight="1" thickBot="1">
      <c r="B25" s="594"/>
      <c r="C25" s="745" t="s">
        <v>906</v>
      </c>
      <c r="D25" s="736">
        <f>+D24*'ProForma Assumptions'!$G$10</f>
        <v>0</v>
      </c>
      <c r="E25" s="736">
        <f>+E24*'ProForma Assumptions'!$G$10</f>
        <v>0</v>
      </c>
      <c r="F25" s="736">
        <f>+F24*'ProForma Assumptions'!$G$10</f>
        <v>0</v>
      </c>
      <c r="G25" s="736">
        <f>+G24*'ProForma Assumptions'!$G$10</f>
        <v>0</v>
      </c>
      <c r="H25" s="736">
        <f>+H24*'ProForma Assumptions'!$G$10</f>
        <v>0</v>
      </c>
      <c r="I25" s="736">
        <f>+I24*'ProForma Assumptions'!$G$10</f>
        <v>0</v>
      </c>
      <c r="J25" s="736">
        <f>+J24*'ProForma Assumptions'!$G$10</f>
        <v>0</v>
      </c>
      <c r="K25" s="736">
        <f>+K24*'ProForma Assumptions'!$G$10</f>
        <v>0</v>
      </c>
      <c r="L25" s="736">
        <f>+L24*'ProForma Assumptions'!$G$10</f>
        <v>0</v>
      </c>
      <c r="M25" s="736">
        <f>+M24*'ProForma Assumptions'!$G$10</f>
        <v>0</v>
      </c>
      <c r="N25" s="736">
        <f>+N24*'ProForma Assumptions'!$G$10</f>
        <v>0</v>
      </c>
      <c r="O25" s="736">
        <f>+O24*'ProForma Assumptions'!$G$10</f>
        <v>0</v>
      </c>
      <c r="P25" s="736">
        <f>+P24*'ProForma Assumptions'!$G$10</f>
        <v>0</v>
      </c>
      <c r="Q25" s="736">
        <f>+Q24*'ProForma Assumptions'!$G$10</f>
        <v>0</v>
      </c>
      <c r="R25" s="736">
        <f>+R24*'ProForma Assumptions'!$G$10</f>
        <v>0</v>
      </c>
      <c r="S25" s="601"/>
      <c r="T25" s="602"/>
      <c r="U25" s="602"/>
      <c r="V25" s="599"/>
      <c r="W25" s="599"/>
      <c r="X25" s="599"/>
      <c r="Y25" s="599"/>
      <c r="Z25" s="599"/>
      <c r="AA25" s="599"/>
      <c r="AB25" s="599"/>
    </row>
    <row r="26" spans="2:30" ht="20.100000000000001" customHeight="1" thickTop="1">
      <c r="B26" s="594"/>
      <c r="C26" s="747" t="s">
        <v>671</v>
      </c>
      <c r="D26" s="754">
        <f>+D24-D25</f>
        <v>0</v>
      </c>
      <c r="E26" s="754">
        <f t="shared" ref="E26:R26" si="6">+E24-E25</f>
        <v>0</v>
      </c>
      <c r="F26" s="754">
        <f t="shared" si="6"/>
        <v>0</v>
      </c>
      <c r="G26" s="754">
        <f t="shared" si="6"/>
        <v>0</v>
      </c>
      <c r="H26" s="754">
        <f t="shared" si="6"/>
        <v>0</v>
      </c>
      <c r="I26" s="754">
        <f t="shared" si="6"/>
        <v>0</v>
      </c>
      <c r="J26" s="754">
        <f t="shared" si="6"/>
        <v>0</v>
      </c>
      <c r="K26" s="754">
        <f t="shared" si="6"/>
        <v>0</v>
      </c>
      <c r="L26" s="754">
        <f t="shared" si="6"/>
        <v>0</v>
      </c>
      <c r="M26" s="754">
        <f t="shared" si="6"/>
        <v>0</v>
      </c>
      <c r="N26" s="754">
        <f t="shared" si="6"/>
        <v>0</v>
      </c>
      <c r="O26" s="754">
        <f t="shared" si="6"/>
        <v>0</v>
      </c>
      <c r="P26" s="754">
        <f t="shared" si="6"/>
        <v>0</v>
      </c>
      <c r="Q26" s="754">
        <f t="shared" si="6"/>
        <v>0</v>
      </c>
      <c r="R26" s="754">
        <f t="shared" si="6"/>
        <v>0</v>
      </c>
      <c r="S26" s="601"/>
      <c r="T26" s="602"/>
      <c r="U26" s="602"/>
      <c r="V26" s="599"/>
      <c r="W26" s="599"/>
      <c r="X26" s="599"/>
      <c r="Y26" s="599"/>
      <c r="Z26" s="599"/>
      <c r="AA26" s="599"/>
      <c r="AB26" s="599"/>
    </row>
    <row r="27" spans="2:30" ht="20.100000000000001" customHeight="1">
      <c r="B27" s="594"/>
      <c r="C27" s="747"/>
      <c r="D27" s="604"/>
      <c r="E27" s="755"/>
      <c r="F27" s="755"/>
      <c r="G27" s="755"/>
      <c r="H27" s="755"/>
      <c r="I27" s="755"/>
      <c r="J27" s="755"/>
      <c r="K27" s="755"/>
      <c r="L27" s="755"/>
      <c r="M27" s="755"/>
      <c r="N27" s="755"/>
      <c r="O27" s="755"/>
      <c r="P27" s="755"/>
      <c r="Q27" s="755"/>
      <c r="R27" s="755"/>
      <c r="S27" s="601"/>
      <c r="T27" s="602"/>
      <c r="U27" s="602"/>
      <c r="V27" s="599"/>
      <c r="W27" s="599"/>
      <c r="X27" s="599"/>
      <c r="Y27" s="599"/>
      <c r="Z27" s="599"/>
      <c r="AA27" s="599"/>
      <c r="AB27" s="599"/>
    </row>
    <row r="28" spans="2:30" ht="20.100000000000001" customHeight="1" thickBot="1">
      <c r="B28" s="594"/>
      <c r="C28" s="749" t="s">
        <v>908</v>
      </c>
      <c r="D28" s="927" t="s">
        <v>91</v>
      </c>
      <c r="E28" s="748"/>
      <c r="F28" s="748"/>
      <c r="G28" s="748"/>
      <c r="H28" s="748"/>
      <c r="I28" s="748"/>
      <c r="J28" s="748"/>
      <c r="K28" s="748"/>
      <c r="L28" s="748"/>
      <c r="M28" s="748"/>
      <c r="N28" s="748"/>
      <c r="O28" s="748"/>
      <c r="P28" s="748"/>
      <c r="Q28" s="748"/>
      <c r="R28" s="748"/>
      <c r="S28" s="601"/>
      <c r="T28" s="602"/>
      <c r="U28" s="602"/>
      <c r="V28" s="599"/>
      <c r="W28" s="599"/>
      <c r="X28" s="599"/>
      <c r="Y28" s="599"/>
      <c r="Z28" s="599"/>
      <c r="AA28" s="599"/>
      <c r="AB28" s="599"/>
    </row>
    <row r="29" spans="2:30" ht="20.100000000000001" customHeight="1" thickTop="1" thickBot="1">
      <c r="B29" s="594"/>
      <c r="C29" s="745" t="s">
        <v>981</v>
      </c>
      <c r="D29" s="665">
        <v>0</v>
      </c>
      <c r="E29" s="926">
        <f>D29+'ProForma Assumptions'!$G$11*D29</f>
        <v>0</v>
      </c>
      <c r="F29" s="753">
        <f>E29+'ProForma Assumptions'!$G$11*E29</f>
        <v>0</v>
      </c>
      <c r="G29" s="753">
        <f>F29+'ProForma Assumptions'!$G$11*F29</f>
        <v>0</v>
      </c>
      <c r="H29" s="753">
        <f>G29+'ProForma Assumptions'!$G$11*G29</f>
        <v>0</v>
      </c>
      <c r="I29" s="753">
        <f>H29+'ProForma Assumptions'!$G$11*H29</f>
        <v>0</v>
      </c>
      <c r="J29" s="753">
        <f>I29+'ProForma Assumptions'!$G$11*I29</f>
        <v>0</v>
      </c>
      <c r="K29" s="753">
        <f>J29+'ProForma Assumptions'!$G$11*J29</f>
        <v>0</v>
      </c>
      <c r="L29" s="753">
        <f>K29+'ProForma Assumptions'!$G$11*K29</f>
        <v>0</v>
      </c>
      <c r="M29" s="753">
        <f>L29+'ProForma Assumptions'!$G$11*L29</f>
        <v>0</v>
      </c>
      <c r="N29" s="753">
        <f>M29+'ProForma Assumptions'!$G$11*M29</f>
        <v>0</v>
      </c>
      <c r="O29" s="753">
        <f>N29+'ProForma Assumptions'!$G$11*N29</f>
        <v>0</v>
      </c>
      <c r="P29" s="753">
        <f>O29+'ProForma Assumptions'!$G$11*O29</f>
        <v>0</v>
      </c>
      <c r="Q29" s="753">
        <f>P29+'ProForma Assumptions'!$G$11*P29</f>
        <v>0</v>
      </c>
      <c r="R29" s="753">
        <f>Q29+'ProForma Assumptions'!$G$11*Q29</f>
        <v>0</v>
      </c>
      <c r="S29" s="601"/>
      <c r="T29" s="602"/>
      <c r="U29" s="602"/>
      <c r="V29" s="599"/>
      <c r="W29" s="599"/>
      <c r="X29" s="599"/>
      <c r="Y29" s="599"/>
      <c r="Z29" s="599"/>
      <c r="AA29" s="599"/>
      <c r="AB29" s="599"/>
      <c r="AC29" s="599"/>
    </row>
    <row r="30" spans="2:30" ht="20.100000000000001" customHeight="1" thickTop="1" thickBot="1">
      <c r="B30" s="594"/>
      <c r="C30" s="745" t="s">
        <v>672</v>
      </c>
      <c r="D30" s="729">
        <f>IF(OR('ProForma Assumptions'!$G$17=0,'ProForma Assumptions'!$G$17=""),'ProForma Assumptions'!$G$20*D26,'ProForma Assumptions'!$G$17)</f>
        <v>0</v>
      </c>
      <c r="E30" s="729">
        <f>IF('ProForma Assumptions'!$G$17=0,'ProForma Assumptions'!$G$20*E26,'ProForma Assumptions'!$G$18*D30+D30)</f>
        <v>0</v>
      </c>
      <c r="F30" s="729">
        <f>IF('ProForma Assumptions'!$G$17=0,'ProForma Assumptions'!$G$20*F26,'ProForma Assumptions'!$G$18*E30+E30)</f>
        <v>0</v>
      </c>
      <c r="G30" s="729">
        <f>IF('ProForma Assumptions'!$G$17=0,'ProForma Assumptions'!$G$20*G26,'ProForma Assumptions'!$G$18*F30+F30)</f>
        <v>0</v>
      </c>
      <c r="H30" s="729">
        <f>IF('ProForma Assumptions'!$G$17=0,'ProForma Assumptions'!$G$20*H26,'ProForma Assumptions'!$G$18*G30+G30)</f>
        <v>0</v>
      </c>
      <c r="I30" s="729">
        <f>IF('ProForma Assumptions'!$G$17=0,'ProForma Assumptions'!$G$20*I26,'ProForma Assumptions'!$G$18*H30+H30)</f>
        <v>0</v>
      </c>
      <c r="J30" s="729">
        <f>IF('ProForma Assumptions'!$G$17=0,'ProForma Assumptions'!$G$20*J26,'ProForma Assumptions'!$G$18*I30+I30)</f>
        <v>0</v>
      </c>
      <c r="K30" s="729">
        <f>IF('ProForma Assumptions'!$G$17=0,'ProForma Assumptions'!$G$20*K26,'ProForma Assumptions'!$G$18*J30+J30)</f>
        <v>0</v>
      </c>
      <c r="L30" s="729">
        <f>IF('ProForma Assumptions'!$G$17=0,'ProForma Assumptions'!$G$20*L26,'ProForma Assumptions'!$G$18*K30+K30)</f>
        <v>0</v>
      </c>
      <c r="M30" s="729">
        <f>IF('ProForma Assumptions'!$G$17=0,'ProForma Assumptions'!$G$20*M26,'ProForma Assumptions'!$G$18*L30+L30)</f>
        <v>0</v>
      </c>
      <c r="N30" s="729">
        <f>IF('ProForma Assumptions'!$G$17=0,'ProForma Assumptions'!$G$20*N26,'ProForma Assumptions'!$G$18*M30+M30)</f>
        <v>0</v>
      </c>
      <c r="O30" s="729">
        <f>IF('ProForma Assumptions'!$G$17=0,'ProForma Assumptions'!$G$20*O26,'ProForma Assumptions'!$G$18*N30+N30)</f>
        <v>0</v>
      </c>
      <c r="P30" s="729">
        <f>IF('ProForma Assumptions'!$G$17=0,'ProForma Assumptions'!$G$20*P26,'ProForma Assumptions'!$G$18*O30+O30)</f>
        <v>0</v>
      </c>
      <c r="Q30" s="729">
        <f>IF('ProForma Assumptions'!$G$17=0,'ProForma Assumptions'!$G$20*Q26,'ProForma Assumptions'!$G$18*P30+P30)</f>
        <v>0</v>
      </c>
      <c r="R30" s="729">
        <f>IF('ProForma Assumptions'!$G$17=0,'ProForma Assumptions'!$G$20*R26,'ProForma Assumptions'!$G$18*Q30+Q30)</f>
        <v>0</v>
      </c>
      <c r="S30" s="601"/>
      <c r="T30" s="602"/>
      <c r="U30" s="602"/>
      <c r="V30" s="599"/>
      <c r="W30" s="599"/>
      <c r="X30" s="599"/>
      <c r="Y30" s="599"/>
      <c r="Z30" s="599"/>
      <c r="AA30" s="599"/>
      <c r="AB30" s="599"/>
      <c r="AC30" s="599"/>
    </row>
    <row r="31" spans="2:30" s="603" customFormat="1" ht="20.100000000000001" customHeight="1" thickTop="1" thickBot="1">
      <c r="B31" s="600"/>
      <c r="C31" s="745" t="s">
        <v>982</v>
      </c>
      <c r="D31" s="665">
        <v>0</v>
      </c>
      <c r="E31" s="753">
        <f>D31+'ProForma Assumptions'!$G$11*D31</f>
        <v>0</v>
      </c>
      <c r="F31" s="729">
        <f>E31+'ProForma Assumptions'!$G$11*E31</f>
        <v>0</v>
      </c>
      <c r="G31" s="729">
        <f>F31+'ProForma Assumptions'!$G$11*F31</f>
        <v>0</v>
      </c>
      <c r="H31" s="729">
        <f>G31+'ProForma Assumptions'!$G$11*G31</f>
        <v>0</v>
      </c>
      <c r="I31" s="729">
        <f>H31+'ProForma Assumptions'!$G$11*H31</f>
        <v>0</v>
      </c>
      <c r="J31" s="729">
        <f>I31+'ProForma Assumptions'!$G$11*I31</f>
        <v>0</v>
      </c>
      <c r="K31" s="729">
        <f>J31+'ProForma Assumptions'!$G$11*J31</f>
        <v>0</v>
      </c>
      <c r="L31" s="729">
        <f>K31+'ProForma Assumptions'!$G$11*K31</f>
        <v>0</v>
      </c>
      <c r="M31" s="729">
        <f>L31+'ProForma Assumptions'!$G$11*L31</f>
        <v>0</v>
      </c>
      <c r="N31" s="729">
        <f>M31+'ProForma Assumptions'!$G$11*M31</f>
        <v>0</v>
      </c>
      <c r="O31" s="729">
        <f>N31+'ProForma Assumptions'!$G$11*N31</f>
        <v>0</v>
      </c>
      <c r="P31" s="729">
        <f>O31+'ProForma Assumptions'!$G$11*O31</f>
        <v>0</v>
      </c>
      <c r="Q31" s="729">
        <f>P31+'ProForma Assumptions'!$G$11*P31</f>
        <v>0</v>
      </c>
      <c r="R31" s="729">
        <f>Q31+'ProForma Assumptions'!$G$11*Q31</f>
        <v>0</v>
      </c>
      <c r="S31" s="601"/>
      <c r="T31" s="602"/>
      <c r="U31" s="602"/>
      <c r="V31" s="602"/>
      <c r="W31" s="602"/>
      <c r="X31" s="602"/>
      <c r="Y31" s="602"/>
      <c r="Z31" s="602"/>
      <c r="AA31" s="602"/>
      <c r="AB31" s="602"/>
      <c r="AC31" s="602"/>
    </row>
    <row r="32" spans="2:30" s="603" customFormat="1" ht="20.100000000000001" customHeight="1" thickTop="1" thickBot="1">
      <c r="B32" s="600"/>
      <c r="C32" s="745" t="s">
        <v>675</v>
      </c>
      <c r="D32" s="665">
        <v>0</v>
      </c>
      <c r="E32" s="729">
        <f>D32+'ProForma Assumptions'!$G$11*D32</f>
        <v>0</v>
      </c>
      <c r="F32" s="729">
        <f>E32+'ProForma Assumptions'!$G$11*E32</f>
        <v>0</v>
      </c>
      <c r="G32" s="729">
        <f>F32+'ProForma Assumptions'!$G$11*F32</f>
        <v>0</v>
      </c>
      <c r="H32" s="729">
        <f>G32+'ProForma Assumptions'!$G$11*G32</f>
        <v>0</v>
      </c>
      <c r="I32" s="729">
        <f>H32+'ProForma Assumptions'!$G$11*H32</f>
        <v>0</v>
      </c>
      <c r="J32" s="729">
        <f>I32+'ProForma Assumptions'!$G$11*I32</f>
        <v>0</v>
      </c>
      <c r="K32" s="729">
        <f>J32+'ProForma Assumptions'!$G$11*J32</f>
        <v>0</v>
      </c>
      <c r="L32" s="729">
        <f>K32+'ProForma Assumptions'!$G$11*K32</f>
        <v>0</v>
      </c>
      <c r="M32" s="729">
        <f>L32+'ProForma Assumptions'!$G$11*L32</f>
        <v>0</v>
      </c>
      <c r="N32" s="729">
        <f>M32+'ProForma Assumptions'!$G$11*M32</f>
        <v>0</v>
      </c>
      <c r="O32" s="729">
        <f>N32+'ProForma Assumptions'!$G$11*N32</f>
        <v>0</v>
      </c>
      <c r="P32" s="729">
        <f>O32+'ProForma Assumptions'!$G$11*O32</f>
        <v>0</v>
      </c>
      <c r="Q32" s="729">
        <f>P32+'ProForma Assumptions'!$G$11*P32</f>
        <v>0</v>
      </c>
      <c r="R32" s="729">
        <f>Q32+'ProForma Assumptions'!$G$11*Q32</f>
        <v>0</v>
      </c>
      <c r="S32" s="601"/>
      <c r="T32" s="602"/>
      <c r="U32" s="602"/>
      <c r="V32" s="602"/>
      <c r="W32" s="602"/>
      <c r="X32" s="602"/>
      <c r="Y32" s="602"/>
      <c r="Z32" s="602"/>
      <c r="AA32" s="602"/>
      <c r="AB32" s="602"/>
      <c r="AC32" s="602"/>
    </row>
    <row r="33" spans="1:34" s="603" customFormat="1" ht="20.100000000000001" customHeight="1" thickTop="1" thickBot="1">
      <c r="B33" s="600"/>
      <c r="C33" s="745" t="s">
        <v>678</v>
      </c>
      <c r="D33" s="665">
        <v>0</v>
      </c>
      <c r="E33" s="729">
        <f>D33+'ProForma Assumptions'!$G$11*D33</f>
        <v>0</v>
      </c>
      <c r="F33" s="729">
        <f>E33+'ProForma Assumptions'!$G$11*E33</f>
        <v>0</v>
      </c>
      <c r="G33" s="729">
        <f>F33+'ProForma Assumptions'!$G$11*F33</f>
        <v>0</v>
      </c>
      <c r="H33" s="729">
        <f>G33+'ProForma Assumptions'!$G$11*G33</f>
        <v>0</v>
      </c>
      <c r="I33" s="729">
        <f>H33+'ProForma Assumptions'!$G$11*H33</f>
        <v>0</v>
      </c>
      <c r="J33" s="729">
        <f>I33+'ProForma Assumptions'!$G$11*I33</f>
        <v>0</v>
      </c>
      <c r="K33" s="729">
        <f>J33+'ProForma Assumptions'!$G$11*J33</f>
        <v>0</v>
      </c>
      <c r="L33" s="729">
        <f>K33+'ProForma Assumptions'!$G$11*K33</f>
        <v>0</v>
      </c>
      <c r="M33" s="729">
        <f>L33+'ProForma Assumptions'!$G$11*L33</f>
        <v>0</v>
      </c>
      <c r="N33" s="729">
        <f>M33+'ProForma Assumptions'!$G$11*M33</f>
        <v>0</v>
      </c>
      <c r="O33" s="729">
        <f>N33+'ProForma Assumptions'!$G$11*N33</f>
        <v>0</v>
      </c>
      <c r="P33" s="729">
        <f>O33+'ProForma Assumptions'!$G$11*O33</f>
        <v>0</v>
      </c>
      <c r="Q33" s="729">
        <f>P33+'ProForma Assumptions'!$G$11*P33</f>
        <v>0</v>
      </c>
      <c r="R33" s="729">
        <f>Q33+'ProForma Assumptions'!$G$11*Q33</f>
        <v>0</v>
      </c>
      <c r="S33" s="601"/>
      <c r="T33" s="602"/>
      <c r="U33" s="602"/>
      <c r="V33" s="602"/>
      <c r="W33" s="602"/>
      <c r="X33" s="602"/>
      <c r="Y33" s="602"/>
      <c r="Z33" s="602"/>
      <c r="AA33" s="602"/>
      <c r="AB33" s="602"/>
      <c r="AC33" s="602"/>
    </row>
    <row r="34" spans="1:34" s="603" customFormat="1" ht="20.100000000000001" customHeight="1" thickTop="1" thickBot="1">
      <c r="B34" s="600"/>
      <c r="C34" s="745" t="s">
        <v>674</v>
      </c>
      <c r="D34" s="665">
        <v>0</v>
      </c>
      <c r="E34" s="729">
        <f>D34+'ProForma Assumptions'!$G$11*D34</f>
        <v>0</v>
      </c>
      <c r="F34" s="729">
        <f>E34+'ProForma Assumptions'!$G$11*E34</f>
        <v>0</v>
      </c>
      <c r="G34" s="729">
        <f>F34+'ProForma Assumptions'!$G$11*F34</f>
        <v>0</v>
      </c>
      <c r="H34" s="729">
        <f>G34+'ProForma Assumptions'!$G$11*G34</f>
        <v>0</v>
      </c>
      <c r="I34" s="729">
        <f>H34+'ProForma Assumptions'!$G$11*H34</f>
        <v>0</v>
      </c>
      <c r="J34" s="729">
        <f>I34+'ProForma Assumptions'!$G$11*I34</f>
        <v>0</v>
      </c>
      <c r="K34" s="729">
        <f>J34+'ProForma Assumptions'!$G$11*J34</f>
        <v>0</v>
      </c>
      <c r="L34" s="729">
        <f>K34+'ProForma Assumptions'!$G$11*K34</f>
        <v>0</v>
      </c>
      <c r="M34" s="729">
        <f>L34+'ProForma Assumptions'!$G$11*L34</f>
        <v>0</v>
      </c>
      <c r="N34" s="729">
        <f>M34+'ProForma Assumptions'!$G$11*M34</f>
        <v>0</v>
      </c>
      <c r="O34" s="729">
        <f>N34+'ProForma Assumptions'!$G$11*N34</f>
        <v>0</v>
      </c>
      <c r="P34" s="729">
        <f>O34+'ProForma Assumptions'!$G$11*O34</f>
        <v>0</v>
      </c>
      <c r="Q34" s="729">
        <f>P34+'ProForma Assumptions'!$G$11*P34</f>
        <v>0</v>
      </c>
      <c r="R34" s="729">
        <f>Q34+'ProForma Assumptions'!$G$11*Q34</f>
        <v>0</v>
      </c>
      <c r="S34" s="601"/>
      <c r="T34" s="602"/>
      <c r="U34" s="602"/>
      <c r="V34" s="602"/>
      <c r="W34" s="602"/>
      <c r="X34" s="602"/>
      <c r="Y34" s="602"/>
      <c r="Z34" s="602"/>
      <c r="AA34" s="602"/>
      <c r="AB34" s="602"/>
      <c r="AC34" s="602"/>
    </row>
    <row r="35" spans="1:34" s="603" customFormat="1" ht="20.100000000000001" customHeight="1" thickTop="1" thickBot="1">
      <c r="B35" s="600" t="s">
        <v>91</v>
      </c>
      <c r="C35" s="745" t="s">
        <v>673</v>
      </c>
      <c r="D35" s="665">
        <v>0</v>
      </c>
      <c r="E35" s="729">
        <f>D35+'ProForma Assumptions'!$G$11*D35</f>
        <v>0</v>
      </c>
      <c r="F35" s="729">
        <f>E35+'ProForma Assumptions'!$G$11*E35</f>
        <v>0</v>
      </c>
      <c r="G35" s="729">
        <f>F35+'ProForma Assumptions'!$G$11*F35</f>
        <v>0</v>
      </c>
      <c r="H35" s="729">
        <f>G35+'ProForma Assumptions'!$G$11*G35</f>
        <v>0</v>
      </c>
      <c r="I35" s="729">
        <f>H35+'ProForma Assumptions'!$G$11*H35</f>
        <v>0</v>
      </c>
      <c r="J35" s="729">
        <f>I35+'ProForma Assumptions'!$G$11*I35</f>
        <v>0</v>
      </c>
      <c r="K35" s="729">
        <f>J35+'ProForma Assumptions'!$G$11*J35</f>
        <v>0</v>
      </c>
      <c r="L35" s="729">
        <f>K35+'ProForma Assumptions'!$G$11*K35</f>
        <v>0</v>
      </c>
      <c r="M35" s="729">
        <f>L35+'ProForma Assumptions'!$G$11*L35</f>
        <v>0</v>
      </c>
      <c r="N35" s="729">
        <f>M35+'ProForma Assumptions'!$G$11*M35</f>
        <v>0</v>
      </c>
      <c r="O35" s="729">
        <f>N35+'ProForma Assumptions'!$G$11*N35</f>
        <v>0</v>
      </c>
      <c r="P35" s="729">
        <f>O35+'ProForma Assumptions'!$G$11*O35</f>
        <v>0</v>
      </c>
      <c r="Q35" s="729">
        <f>P35+'ProForma Assumptions'!$G$11*P35</f>
        <v>0</v>
      </c>
      <c r="R35" s="729">
        <f>Q35+'ProForma Assumptions'!$G$11*Q35</f>
        <v>0</v>
      </c>
      <c r="S35" s="601"/>
      <c r="T35" s="602"/>
      <c r="U35" s="602"/>
      <c r="V35" s="602"/>
      <c r="W35" s="602"/>
      <c r="X35" s="602"/>
      <c r="Y35" s="602"/>
      <c r="Z35" s="602"/>
      <c r="AA35" s="602"/>
      <c r="AB35" s="602"/>
      <c r="AC35" s="602"/>
    </row>
    <row r="36" spans="1:34" s="603" customFormat="1" ht="20.100000000000001" customHeight="1" thickTop="1" thickBot="1">
      <c r="B36" s="600"/>
      <c r="C36" s="745" t="s">
        <v>679</v>
      </c>
      <c r="D36" s="665">
        <v>0</v>
      </c>
      <c r="E36" s="729">
        <f>D36+'ProForma Assumptions'!$G$11*D36</f>
        <v>0</v>
      </c>
      <c r="F36" s="729">
        <f>E36+'ProForma Assumptions'!$G$11*E36</f>
        <v>0</v>
      </c>
      <c r="G36" s="729">
        <f>F36+'ProForma Assumptions'!$G$11*F36</f>
        <v>0</v>
      </c>
      <c r="H36" s="729">
        <f>G36+'ProForma Assumptions'!$G$11*G36</f>
        <v>0</v>
      </c>
      <c r="I36" s="729">
        <f>H36+'ProForma Assumptions'!$G$11*H36</f>
        <v>0</v>
      </c>
      <c r="J36" s="729">
        <f>I36+'ProForma Assumptions'!$G$11*I36</f>
        <v>0</v>
      </c>
      <c r="K36" s="729">
        <f>J36+'ProForma Assumptions'!$G$11*J36</f>
        <v>0</v>
      </c>
      <c r="L36" s="729">
        <f>K36+'ProForma Assumptions'!$G$11*K36</f>
        <v>0</v>
      </c>
      <c r="M36" s="729">
        <f>L36+'ProForma Assumptions'!$G$11*L36</f>
        <v>0</v>
      </c>
      <c r="N36" s="729">
        <f>M36+'ProForma Assumptions'!$G$11*M36</f>
        <v>0</v>
      </c>
      <c r="O36" s="729">
        <f>N36+'ProForma Assumptions'!$G$11*N36</f>
        <v>0</v>
      </c>
      <c r="P36" s="729">
        <f>O36+'ProForma Assumptions'!$G$11*O36</f>
        <v>0</v>
      </c>
      <c r="Q36" s="729">
        <f>P36+'ProForma Assumptions'!$G$11*P36</f>
        <v>0</v>
      </c>
      <c r="R36" s="729">
        <f>Q36+'ProForma Assumptions'!$G$11*Q36</f>
        <v>0</v>
      </c>
      <c r="S36" s="601"/>
      <c r="T36" s="602"/>
      <c r="U36" s="602"/>
      <c r="V36" s="602"/>
      <c r="W36" s="602"/>
      <c r="X36" s="602"/>
      <c r="Y36" s="602"/>
      <c r="Z36" s="602"/>
      <c r="AA36" s="602"/>
      <c r="AB36" s="602"/>
      <c r="AC36" s="602"/>
    </row>
    <row r="37" spans="1:34" s="603" customFormat="1" ht="20.100000000000001" customHeight="1" thickTop="1" thickBot="1">
      <c r="B37" s="600"/>
      <c r="C37" s="745" t="s">
        <v>676</v>
      </c>
      <c r="D37" s="665">
        <v>0</v>
      </c>
      <c r="E37" s="811">
        <f>D37+'ProForma Assumptions'!$G$11*D37</f>
        <v>0</v>
      </c>
      <c r="F37" s="811">
        <f>E37+'ProForma Assumptions'!$G$11*E37</f>
        <v>0</v>
      </c>
      <c r="G37" s="811">
        <f>F37+'ProForma Assumptions'!$G$11*F37</f>
        <v>0</v>
      </c>
      <c r="H37" s="811">
        <f>G37+'ProForma Assumptions'!$G$11*G37</f>
        <v>0</v>
      </c>
      <c r="I37" s="811">
        <f>H37+'ProForma Assumptions'!$G$11*H37</f>
        <v>0</v>
      </c>
      <c r="J37" s="811">
        <f>I37+'ProForma Assumptions'!$G$11*I37</f>
        <v>0</v>
      </c>
      <c r="K37" s="811">
        <f>J37+'ProForma Assumptions'!$G$11*J37</f>
        <v>0</v>
      </c>
      <c r="L37" s="811">
        <f>K37+'ProForma Assumptions'!$G$11*K37</f>
        <v>0</v>
      </c>
      <c r="M37" s="811">
        <f>L37+'ProForma Assumptions'!$G$11*L37</f>
        <v>0</v>
      </c>
      <c r="N37" s="811">
        <f>M37+'ProForma Assumptions'!$G$11*M37</f>
        <v>0</v>
      </c>
      <c r="O37" s="811">
        <f>N37+'ProForma Assumptions'!$G$11*N37</f>
        <v>0</v>
      </c>
      <c r="P37" s="811">
        <f>O37+'ProForma Assumptions'!$G$11*O37</f>
        <v>0</v>
      </c>
      <c r="Q37" s="811">
        <f>P37+'ProForma Assumptions'!$G$11*P37</f>
        <v>0</v>
      </c>
      <c r="R37" s="811">
        <f>Q37+'ProForma Assumptions'!$G$11*Q37</f>
        <v>0</v>
      </c>
      <c r="S37" s="601"/>
      <c r="T37" s="602"/>
      <c r="U37" s="602"/>
      <c r="V37" s="602"/>
      <c r="W37" s="602"/>
      <c r="X37" s="602"/>
      <c r="Y37" s="602"/>
      <c r="Z37" s="602"/>
      <c r="AA37" s="602"/>
      <c r="AB37" s="602"/>
      <c r="AC37" s="602"/>
    </row>
    <row r="38" spans="1:34" s="603" customFormat="1" ht="20.100000000000001" customHeight="1" thickTop="1" thickBot="1">
      <c r="B38" s="600"/>
      <c r="C38" s="745" t="s">
        <v>677</v>
      </c>
      <c r="D38" s="665"/>
      <c r="E38" s="665"/>
      <c r="F38" s="665"/>
      <c r="G38" s="665"/>
      <c r="H38" s="665"/>
      <c r="I38" s="665"/>
      <c r="J38" s="665"/>
      <c r="K38" s="665"/>
      <c r="L38" s="665"/>
      <c r="M38" s="665"/>
      <c r="N38" s="665"/>
      <c r="O38" s="665"/>
      <c r="P38" s="665"/>
      <c r="Q38" s="665"/>
      <c r="R38" s="665"/>
      <c r="S38" s="601"/>
      <c r="T38" s="602"/>
      <c r="U38" s="602"/>
      <c r="V38" s="602"/>
      <c r="W38" s="602"/>
      <c r="X38" s="602"/>
      <c r="Y38" s="602"/>
      <c r="Z38" s="602"/>
      <c r="AA38" s="602"/>
      <c r="AB38" s="602"/>
      <c r="AC38" s="602"/>
    </row>
    <row r="39" spans="1:34" s="603" customFormat="1" ht="20.100000000000001" customHeight="1" thickTop="1" thickBot="1">
      <c r="B39" s="600"/>
      <c r="C39" s="768" t="s">
        <v>754</v>
      </c>
      <c r="D39" s="753">
        <f>+'ProForma Assumptions'!G12</f>
        <v>0</v>
      </c>
      <c r="E39" s="826">
        <f>D39+'ProForma Assumptions'!$G$13*D39</f>
        <v>0</v>
      </c>
      <c r="F39" s="826">
        <f>E39+'ProForma Assumptions'!$G$13*E39</f>
        <v>0</v>
      </c>
      <c r="G39" s="826">
        <f>F39+'ProForma Assumptions'!$G$13*F39</f>
        <v>0</v>
      </c>
      <c r="H39" s="826">
        <f>G39+'ProForma Assumptions'!$G$13*G39</f>
        <v>0</v>
      </c>
      <c r="I39" s="826">
        <f>H39+'ProForma Assumptions'!$G$13*H39</f>
        <v>0</v>
      </c>
      <c r="J39" s="826">
        <f>I39+'ProForma Assumptions'!$G$13*I39</f>
        <v>0</v>
      </c>
      <c r="K39" s="826">
        <f>J39+'ProForma Assumptions'!$G$13*J39</f>
        <v>0</v>
      </c>
      <c r="L39" s="826">
        <f>K39+'ProForma Assumptions'!$G$13*K39</f>
        <v>0</v>
      </c>
      <c r="M39" s="826">
        <f>L39+'ProForma Assumptions'!$G$13*L39</f>
        <v>0</v>
      </c>
      <c r="N39" s="826">
        <f>M39+'ProForma Assumptions'!$G$13*M39</f>
        <v>0</v>
      </c>
      <c r="O39" s="826">
        <f>N39+'ProForma Assumptions'!$G$13*N39</f>
        <v>0</v>
      </c>
      <c r="P39" s="826">
        <f>O39+'ProForma Assumptions'!$G$13*O39</f>
        <v>0</v>
      </c>
      <c r="Q39" s="826">
        <f>P39+'ProForma Assumptions'!$G$13*P39</f>
        <v>0</v>
      </c>
      <c r="R39" s="826">
        <f>Q39+'ProForma Assumptions'!$G$13*Q39</f>
        <v>0</v>
      </c>
      <c r="S39" s="601"/>
      <c r="T39" s="602"/>
      <c r="U39" s="602"/>
      <c r="V39" s="602"/>
      <c r="W39" s="602"/>
      <c r="X39" s="602"/>
      <c r="Y39" s="602"/>
      <c r="Z39" s="602"/>
      <c r="AA39" s="602"/>
      <c r="AB39" s="602"/>
      <c r="AC39" s="602"/>
    </row>
    <row r="40" spans="1:34" s="603" customFormat="1" ht="20.100000000000001" customHeight="1" thickTop="1" thickBot="1">
      <c r="B40" s="600"/>
      <c r="C40" s="770" t="s">
        <v>980</v>
      </c>
      <c r="D40" s="665"/>
      <c r="E40" s="665"/>
      <c r="F40" s="665"/>
      <c r="G40" s="665"/>
      <c r="H40" s="665"/>
      <c r="I40" s="665"/>
      <c r="J40" s="665"/>
      <c r="K40" s="665"/>
      <c r="L40" s="665"/>
      <c r="M40" s="665"/>
      <c r="N40" s="665"/>
      <c r="O40" s="665"/>
      <c r="P40" s="665"/>
      <c r="Q40" s="665"/>
      <c r="R40" s="665"/>
      <c r="S40" s="601"/>
      <c r="T40" s="602"/>
      <c r="U40" s="602"/>
      <c r="V40" s="602"/>
      <c r="W40" s="602"/>
      <c r="X40" s="602"/>
      <c r="Y40" s="602"/>
      <c r="Z40" s="602"/>
      <c r="AA40" s="602"/>
      <c r="AB40" s="602"/>
      <c r="AC40" s="602"/>
    </row>
    <row r="41" spans="1:34" s="603" customFormat="1" ht="20.100000000000001" customHeight="1" thickTop="1" thickBot="1">
      <c r="B41" s="600"/>
      <c r="C41" s="770" t="s">
        <v>980</v>
      </c>
      <c r="D41" s="665"/>
      <c r="E41" s="665"/>
      <c r="F41" s="665"/>
      <c r="G41" s="665"/>
      <c r="H41" s="665"/>
      <c r="I41" s="665"/>
      <c r="J41" s="665"/>
      <c r="K41" s="665"/>
      <c r="L41" s="665"/>
      <c r="M41" s="665"/>
      <c r="N41" s="665"/>
      <c r="O41" s="665"/>
      <c r="P41" s="665"/>
      <c r="Q41" s="665"/>
      <c r="R41" s="665"/>
      <c r="S41" s="601"/>
      <c r="T41" s="602"/>
      <c r="U41" s="602"/>
      <c r="V41" s="602"/>
      <c r="W41" s="602"/>
      <c r="X41" s="602"/>
      <c r="Y41" s="602"/>
      <c r="Z41" s="602"/>
      <c r="AA41" s="602"/>
      <c r="AB41" s="602"/>
      <c r="AC41" s="602"/>
    </row>
    <row r="42" spans="1:34" ht="20.100000000000001" customHeight="1" thickTop="1">
      <c r="B42" s="594"/>
      <c r="C42" s="769" t="s">
        <v>912</v>
      </c>
      <c r="D42" s="748">
        <f>SUM(D29:D41)</f>
        <v>0</v>
      </c>
      <c r="E42" s="748">
        <f t="shared" ref="E42:R42" si="7">SUM(E29:E41)</f>
        <v>0</v>
      </c>
      <c r="F42" s="748">
        <f t="shared" si="7"/>
        <v>0</v>
      </c>
      <c r="G42" s="748">
        <f t="shared" si="7"/>
        <v>0</v>
      </c>
      <c r="H42" s="748">
        <f t="shared" si="7"/>
        <v>0</v>
      </c>
      <c r="I42" s="748">
        <f t="shared" si="7"/>
        <v>0</v>
      </c>
      <c r="J42" s="748">
        <f t="shared" si="7"/>
        <v>0</v>
      </c>
      <c r="K42" s="748">
        <f t="shared" si="7"/>
        <v>0</v>
      </c>
      <c r="L42" s="748">
        <f t="shared" si="7"/>
        <v>0</v>
      </c>
      <c r="M42" s="748">
        <f t="shared" si="7"/>
        <v>0</v>
      </c>
      <c r="N42" s="748">
        <f t="shared" si="7"/>
        <v>0</v>
      </c>
      <c r="O42" s="748">
        <f t="shared" si="7"/>
        <v>0</v>
      </c>
      <c r="P42" s="748">
        <f t="shared" si="7"/>
        <v>0</v>
      </c>
      <c r="Q42" s="748">
        <f t="shared" si="7"/>
        <v>0</v>
      </c>
      <c r="R42" s="748">
        <f t="shared" si="7"/>
        <v>0</v>
      </c>
      <c r="S42" s="601"/>
      <c r="T42" s="602"/>
      <c r="U42" s="602"/>
      <c r="V42" s="599"/>
      <c r="W42" s="599"/>
      <c r="X42" s="599"/>
      <c r="Y42" s="599"/>
      <c r="Z42" s="599"/>
      <c r="AA42" s="599"/>
      <c r="AB42" s="599"/>
    </row>
    <row r="43" spans="1:34" ht="20.100000000000001" customHeight="1">
      <c r="B43" s="594"/>
      <c r="C43" s="749" t="s">
        <v>680</v>
      </c>
      <c r="D43" s="748">
        <f>+D26-D42</f>
        <v>0</v>
      </c>
      <c r="E43" s="748">
        <f t="shared" ref="E43:R43" si="8">+E26-E42</f>
        <v>0</v>
      </c>
      <c r="F43" s="748">
        <f t="shared" si="8"/>
        <v>0</v>
      </c>
      <c r="G43" s="748">
        <f t="shared" si="8"/>
        <v>0</v>
      </c>
      <c r="H43" s="748">
        <f t="shared" si="8"/>
        <v>0</v>
      </c>
      <c r="I43" s="748">
        <f t="shared" si="8"/>
        <v>0</v>
      </c>
      <c r="J43" s="748">
        <f t="shared" si="8"/>
        <v>0</v>
      </c>
      <c r="K43" s="748">
        <f t="shared" si="8"/>
        <v>0</v>
      </c>
      <c r="L43" s="748">
        <f t="shared" si="8"/>
        <v>0</v>
      </c>
      <c r="M43" s="748">
        <f t="shared" si="8"/>
        <v>0</v>
      </c>
      <c r="N43" s="748">
        <f t="shared" si="8"/>
        <v>0</v>
      </c>
      <c r="O43" s="748">
        <f t="shared" si="8"/>
        <v>0</v>
      </c>
      <c r="P43" s="748">
        <f t="shared" si="8"/>
        <v>0</v>
      </c>
      <c r="Q43" s="748">
        <f t="shared" si="8"/>
        <v>0</v>
      </c>
      <c r="R43" s="748">
        <f t="shared" si="8"/>
        <v>0</v>
      </c>
      <c r="S43" s="601"/>
      <c r="T43" s="602"/>
      <c r="U43" s="602"/>
      <c r="V43" s="599"/>
      <c r="W43" s="599"/>
      <c r="X43" s="599"/>
      <c r="Y43" s="599"/>
      <c r="Z43" s="599"/>
      <c r="AA43" s="599"/>
      <c r="AB43" s="599"/>
    </row>
    <row r="44" spans="1:34" ht="20.100000000000001" customHeight="1" thickBot="1">
      <c r="B44" s="594"/>
      <c r="C44" s="750" t="s">
        <v>930</v>
      </c>
      <c r="D44" s="751"/>
      <c r="E44" s="751"/>
      <c r="F44" s="751"/>
      <c r="G44" s="751"/>
      <c r="H44" s="751"/>
      <c r="I44" s="751"/>
      <c r="J44" s="751"/>
      <c r="K44" s="751"/>
      <c r="L44" s="751"/>
      <c r="M44" s="751"/>
      <c r="N44" s="751"/>
      <c r="O44" s="751"/>
      <c r="P44" s="751"/>
      <c r="Q44" s="751"/>
      <c r="R44" s="751"/>
      <c r="S44" s="601"/>
      <c r="T44" s="602"/>
      <c r="U44" s="602"/>
      <c r="V44" s="599"/>
      <c r="W44" s="599"/>
      <c r="X44" s="599"/>
      <c r="Y44" s="599"/>
      <c r="Z44" s="599"/>
      <c r="AA44" s="599"/>
      <c r="AB44" s="599"/>
      <c r="AC44" s="599"/>
      <c r="AD44" s="599"/>
      <c r="AE44" s="599"/>
      <c r="AF44" s="599"/>
      <c r="AG44" s="599"/>
      <c r="AH44" s="599"/>
    </row>
    <row r="45" spans="1:34" ht="20.100000000000001" customHeight="1" thickTop="1" thickBot="1">
      <c r="B45" s="594"/>
      <c r="C45" s="740" t="s">
        <v>983</v>
      </c>
      <c r="D45" s="665">
        <v>0</v>
      </c>
      <c r="E45" s="665">
        <v>0</v>
      </c>
      <c r="F45" s="665">
        <v>0</v>
      </c>
      <c r="G45" s="665">
        <v>0</v>
      </c>
      <c r="H45" s="665">
        <v>0</v>
      </c>
      <c r="I45" s="665">
        <v>0</v>
      </c>
      <c r="J45" s="665">
        <v>0</v>
      </c>
      <c r="K45" s="665">
        <v>0</v>
      </c>
      <c r="L45" s="665">
        <v>0</v>
      </c>
      <c r="M45" s="665">
        <v>0</v>
      </c>
      <c r="N45" s="665">
        <v>0</v>
      </c>
      <c r="O45" s="665">
        <v>0</v>
      </c>
      <c r="P45" s="665">
        <v>0</v>
      </c>
      <c r="Q45" s="665">
        <v>0</v>
      </c>
      <c r="R45" s="665">
        <v>0</v>
      </c>
      <c r="S45" s="601"/>
      <c r="T45" s="602"/>
      <c r="U45" s="602"/>
      <c r="V45" s="599"/>
      <c r="W45" s="599"/>
      <c r="X45" s="599"/>
      <c r="Y45" s="599"/>
      <c r="Z45" s="599"/>
      <c r="AA45" s="599"/>
      <c r="AB45" s="599"/>
      <c r="AC45" s="599"/>
      <c r="AD45" s="599"/>
      <c r="AE45" s="599"/>
      <c r="AF45" s="599"/>
      <c r="AG45" s="599"/>
      <c r="AH45" s="599"/>
    </row>
    <row r="46" spans="1:34" ht="20.100000000000001" customHeight="1" thickTop="1" thickBot="1">
      <c r="B46" s="594"/>
      <c r="C46" s="740" t="s">
        <v>984</v>
      </c>
      <c r="D46" s="665"/>
      <c r="E46" s="665">
        <v>0</v>
      </c>
      <c r="F46" s="665">
        <v>0</v>
      </c>
      <c r="G46" s="665">
        <v>0</v>
      </c>
      <c r="H46" s="665">
        <v>0</v>
      </c>
      <c r="I46" s="665">
        <v>0</v>
      </c>
      <c r="J46" s="665">
        <v>0</v>
      </c>
      <c r="K46" s="665">
        <v>0</v>
      </c>
      <c r="L46" s="665">
        <v>0</v>
      </c>
      <c r="M46" s="665">
        <v>0</v>
      </c>
      <c r="N46" s="665">
        <v>0</v>
      </c>
      <c r="O46" s="665">
        <v>0</v>
      </c>
      <c r="P46" s="665">
        <v>0</v>
      </c>
      <c r="Q46" s="665">
        <v>0</v>
      </c>
      <c r="R46" s="665">
        <v>0</v>
      </c>
      <c r="S46" s="601"/>
      <c r="T46" s="602"/>
      <c r="U46" s="602"/>
      <c r="V46" s="599"/>
      <c r="W46" s="599"/>
      <c r="X46" s="599"/>
      <c r="Y46" s="599"/>
      <c r="Z46" s="599"/>
      <c r="AA46" s="599"/>
      <c r="AB46" s="599"/>
      <c r="AC46" s="599"/>
      <c r="AD46" s="599"/>
      <c r="AE46" s="599"/>
      <c r="AF46" s="599"/>
      <c r="AG46" s="599"/>
      <c r="AH46" s="599"/>
    </row>
    <row r="47" spans="1:34" ht="20.100000000000001" customHeight="1" thickTop="1" thickBot="1">
      <c r="B47" s="594"/>
      <c r="C47" s="740" t="s">
        <v>985</v>
      </c>
      <c r="D47" s="665">
        <v>0</v>
      </c>
      <c r="E47" s="665">
        <v>0</v>
      </c>
      <c r="F47" s="665">
        <v>0</v>
      </c>
      <c r="G47" s="665">
        <v>0</v>
      </c>
      <c r="H47" s="665">
        <v>0</v>
      </c>
      <c r="I47" s="665">
        <v>0</v>
      </c>
      <c r="J47" s="665">
        <v>0</v>
      </c>
      <c r="K47" s="665">
        <v>0</v>
      </c>
      <c r="L47" s="665">
        <v>0</v>
      </c>
      <c r="M47" s="665">
        <v>0</v>
      </c>
      <c r="N47" s="665">
        <v>0</v>
      </c>
      <c r="O47" s="665">
        <v>0</v>
      </c>
      <c r="P47" s="665">
        <v>0</v>
      </c>
      <c r="Q47" s="665">
        <v>0</v>
      </c>
      <c r="R47" s="665">
        <v>0</v>
      </c>
      <c r="S47" s="601"/>
      <c r="T47" s="602"/>
      <c r="U47" s="602"/>
      <c r="V47" s="599"/>
      <c r="W47" s="599"/>
      <c r="X47" s="599"/>
      <c r="Y47" s="599"/>
      <c r="Z47" s="599"/>
      <c r="AA47" s="599"/>
      <c r="AB47" s="599"/>
      <c r="AC47" s="599"/>
      <c r="AD47" s="599"/>
      <c r="AE47" s="599"/>
      <c r="AF47" s="599"/>
      <c r="AG47" s="599"/>
      <c r="AH47" s="599"/>
    </row>
    <row r="48" spans="1:34" s="666" customFormat="1" ht="20.100000000000001" customHeight="1" thickTop="1" thickBot="1">
      <c r="A48" s="599"/>
      <c r="B48" s="662"/>
      <c r="C48" s="744" t="s">
        <v>681</v>
      </c>
      <c r="D48" s="746">
        <f>SUM(D45:D47)</f>
        <v>0</v>
      </c>
      <c r="E48" s="746">
        <f t="shared" ref="E48:R48" si="9">SUM(E45:E47)</f>
        <v>0</v>
      </c>
      <c r="F48" s="746">
        <f t="shared" si="9"/>
        <v>0</v>
      </c>
      <c r="G48" s="746">
        <f t="shared" si="9"/>
        <v>0</v>
      </c>
      <c r="H48" s="746">
        <f t="shared" si="9"/>
        <v>0</v>
      </c>
      <c r="I48" s="746">
        <f t="shared" si="9"/>
        <v>0</v>
      </c>
      <c r="J48" s="746">
        <f t="shared" si="9"/>
        <v>0</v>
      </c>
      <c r="K48" s="746">
        <f t="shared" si="9"/>
        <v>0</v>
      </c>
      <c r="L48" s="746">
        <f t="shared" si="9"/>
        <v>0</v>
      </c>
      <c r="M48" s="746">
        <f t="shared" si="9"/>
        <v>0</v>
      </c>
      <c r="N48" s="746">
        <f t="shared" si="9"/>
        <v>0</v>
      </c>
      <c r="O48" s="746">
        <f t="shared" si="9"/>
        <v>0</v>
      </c>
      <c r="P48" s="746">
        <f t="shared" si="9"/>
        <v>0</v>
      </c>
      <c r="Q48" s="746">
        <f t="shared" si="9"/>
        <v>0</v>
      </c>
      <c r="R48" s="746">
        <f t="shared" si="9"/>
        <v>0</v>
      </c>
      <c r="S48" s="601"/>
      <c r="T48" s="602"/>
      <c r="U48" s="602"/>
      <c r="V48" s="599"/>
      <c r="W48" s="599"/>
      <c r="X48" s="599"/>
      <c r="Y48" s="599"/>
      <c r="Z48" s="599"/>
      <c r="AA48" s="599"/>
      <c r="AB48" s="599"/>
    </row>
    <row r="49" spans="2:34" ht="20.100000000000001" customHeight="1" thickTop="1" thickBot="1">
      <c r="B49" s="594"/>
      <c r="C49" s="745" t="s">
        <v>929</v>
      </c>
      <c r="D49" s="743">
        <f>IFERROR(+D43/D48,0)</f>
        <v>0</v>
      </c>
      <c r="E49" s="743">
        <f t="shared" ref="E49:R49" si="10">IFERROR(+E43/E48,0)</f>
        <v>0</v>
      </c>
      <c r="F49" s="743">
        <f t="shared" si="10"/>
        <v>0</v>
      </c>
      <c r="G49" s="743">
        <f t="shared" si="10"/>
        <v>0</v>
      </c>
      <c r="H49" s="743">
        <f t="shared" si="10"/>
        <v>0</v>
      </c>
      <c r="I49" s="743">
        <f t="shared" si="10"/>
        <v>0</v>
      </c>
      <c r="J49" s="743">
        <f t="shared" si="10"/>
        <v>0</v>
      </c>
      <c r="K49" s="743">
        <f t="shared" si="10"/>
        <v>0</v>
      </c>
      <c r="L49" s="743">
        <f t="shared" si="10"/>
        <v>0</v>
      </c>
      <c r="M49" s="743">
        <f t="shared" si="10"/>
        <v>0</v>
      </c>
      <c r="N49" s="743">
        <f t="shared" si="10"/>
        <v>0</v>
      </c>
      <c r="O49" s="743">
        <f t="shared" si="10"/>
        <v>0</v>
      </c>
      <c r="P49" s="743">
        <f t="shared" si="10"/>
        <v>0</v>
      </c>
      <c r="Q49" s="743">
        <f t="shared" si="10"/>
        <v>0</v>
      </c>
      <c r="R49" s="743">
        <f t="shared" si="10"/>
        <v>0</v>
      </c>
      <c r="S49" s="601"/>
      <c r="T49" s="602"/>
      <c r="U49" s="602"/>
      <c r="V49" s="599"/>
      <c r="W49" s="599"/>
      <c r="X49" s="599"/>
      <c r="Y49" s="599"/>
      <c r="Z49" s="599"/>
      <c r="AA49" s="599"/>
      <c r="AB49" s="599"/>
      <c r="AC49" s="599"/>
      <c r="AD49" s="599"/>
      <c r="AE49" s="599"/>
      <c r="AF49" s="599"/>
      <c r="AG49" s="599"/>
      <c r="AH49" s="599"/>
    </row>
    <row r="50" spans="2:34" ht="20.100000000000001" customHeight="1" thickTop="1" thickBot="1">
      <c r="B50" s="594"/>
      <c r="C50" s="740" t="s">
        <v>986</v>
      </c>
      <c r="D50" s="665"/>
      <c r="E50" s="665"/>
      <c r="F50" s="665"/>
      <c r="G50" s="665"/>
      <c r="H50" s="665"/>
      <c r="I50" s="665"/>
      <c r="J50" s="665"/>
      <c r="K50" s="665"/>
      <c r="L50" s="665"/>
      <c r="M50" s="665"/>
      <c r="N50" s="665"/>
      <c r="O50" s="665"/>
      <c r="P50" s="665"/>
      <c r="Q50" s="665"/>
      <c r="R50" s="665"/>
      <c r="S50" s="601"/>
      <c r="T50" s="602"/>
      <c r="U50" s="602"/>
      <c r="V50" s="599"/>
      <c r="W50" s="599"/>
      <c r="X50" s="599"/>
      <c r="Y50" s="599"/>
      <c r="Z50" s="599"/>
      <c r="AA50" s="599"/>
      <c r="AB50" s="599"/>
      <c r="AC50" s="599"/>
      <c r="AD50" s="599"/>
      <c r="AE50" s="599"/>
      <c r="AF50" s="599"/>
      <c r="AG50" s="599"/>
      <c r="AH50" s="599"/>
    </row>
    <row r="51" spans="2:34" ht="20.100000000000001" customHeight="1" thickTop="1" thickBot="1">
      <c r="B51" s="594"/>
      <c r="C51" s="740" t="s">
        <v>987</v>
      </c>
      <c r="D51" s="665"/>
      <c r="E51" s="665"/>
      <c r="F51" s="665"/>
      <c r="G51" s="665"/>
      <c r="H51" s="665"/>
      <c r="I51" s="665"/>
      <c r="J51" s="665"/>
      <c r="K51" s="665"/>
      <c r="L51" s="665"/>
      <c r="M51" s="665"/>
      <c r="N51" s="665"/>
      <c r="O51" s="665"/>
      <c r="P51" s="665"/>
      <c r="Q51" s="665"/>
      <c r="R51" s="665"/>
      <c r="S51" s="601"/>
      <c r="T51" s="602"/>
      <c r="U51" s="602"/>
      <c r="V51" s="599"/>
      <c r="W51" s="599"/>
      <c r="X51" s="599"/>
      <c r="Y51" s="599"/>
      <c r="Z51" s="599"/>
      <c r="AA51" s="599"/>
      <c r="AB51" s="599"/>
      <c r="AC51" s="599"/>
      <c r="AD51" s="599"/>
      <c r="AE51" s="599"/>
      <c r="AF51" s="599"/>
      <c r="AG51" s="599"/>
      <c r="AH51" s="599"/>
    </row>
    <row r="52" spans="2:34" ht="20.100000000000001" customHeight="1" thickTop="1" thickBot="1">
      <c r="B52" s="594"/>
      <c r="C52" s="740" t="s">
        <v>987</v>
      </c>
      <c r="D52" s="665"/>
      <c r="E52" s="665"/>
      <c r="F52" s="665"/>
      <c r="G52" s="665"/>
      <c r="H52" s="665"/>
      <c r="I52" s="665"/>
      <c r="J52" s="665"/>
      <c r="K52" s="665"/>
      <c r="L52" s="665"/>
      <c r="M52" s="665"/>
      <c r="N52" s="665"/>
      <c r="O52" s="665"/>
      <c r="P52" s="665"/>
      <c r="Q52" s="665"/>
      <c r="R52" s="665"/>
      <c r="S52" s="601"/>
      <c r="T52" s="602"/>
      <c r="U52" s="602"/>
      <c r="V52" s="599"/>
      <c r="W52" s="599"/>
      <c r="X52" s="599"/>
      <c r="Y52" s="599"/>
      <c r="Z52" s="599"/>
      <c r="AA52" s="599"/>
      <c r="AB52" s="599"/>
      <c r="AC52" s="599"/>
      <c r="AD52" s="599"/>
      <c r="AE52" s="599"/>
      <c r="AF52" s="599"/>
      <c r="AG52" s="599"/>
      <c r="AH52" s="599"/>
    </row>
    <row r="53" spans="2:34" ht="20.100000000000001" customHeight="1" thickTop="1" thickBot="1">
      <c r="B53" s="594"/>
      <c r="C53" s="741" t="s">
        <v>913</v>
      </c>
      <c r="D53" s="742">
        <f>+D43-D48-D50-D51-D52</f>
        <v>0</v>
      </c>
      <c r="E53" s="742">
        <f t="shared" ref="E53:R53" si="11">+E43-E48-E50-E51-E52</f>
        <v>0</v>
      </c>
      <c r="F53" s="742">
        <f t="shared" si="11"/>
        <v>0</v>
      </c>
      <c r="G53" s="742">
        <f t="shared" si="11"/>
        <v>0</v>
      </c>
      <c r="H53" s="742">
        <f t="shared" si="11"/>
        <v>0</v>
      </c>
      <c r="I53" s="742">
        <f t="shared" si="11"/>
        <v>0</v>
      </c>
      <c r="J53" s="742">
        <f t="shared" si="11"/>
        <v>0</v>
      </c>
      <c r="K53" s="742">
        <f t="shared" si="11"/>
        <v>0</v>
      </c>
      <c r="L53" s="742">
        <f t="shared" si="11"/>
        <v>0</v>
      </c>
      <c r="M53" s="742">
        <f t="shared" si="11"/>
        <v>0</v>
      </c>
      <c r="N53" s="742">
        <f t="shared" si="11"/>
        <v>0</v>
      </c>
      <c r="O53" s="742">
        <f t="shared" si="11"/>
        <v>0</v>
      </c>
      <c r="P53" s="742">
        <f t="shared" si="11"/>
        <v>0</v>
      </c>
      <c r="Q53" s="742">
        <f t="shared" si="11"/>
        <v>0</v>
      </c>
      <c r="R53" s="742">
        <f t="shared" si="11"/>
        <v>0</v>
      </c>
      <c r="S53" s="601"/>
      <c r="T53" s="602"/>
      <c r="U53" s="602"/>
      <c r="V53" s="599"/>
      <c r="W53" s="599"/>
      <c r="X53" s="599"/>
      <c r="Y53" s="599"/>
      <c r="Z53" s="599"/>
      <c r="AA53" s="599"/>
      <c r="AB53" s="599"/>
    </row>
    <row r="54" spans="2:34" ht="20.100000000000001" customHeight="1" thickTop="1" thickBot="1">
      <c r="B54" s="594"/>
      <c r="C54" s="740" t="s">
        <v>988</v>
      </c>
      <c r="D54" s="665"/>
      <c r="E54" s="665"/>
      <c r="F54" s="665"/>
      <c r="G54" s="665"/>
      <c r="H54" s="665"/>
      <c r="I54" s="665"/>
      <c r="J54" s="665"/>
      <c r="K54" s="665"/>
      <c r="L54" s="665"/>
      <c r="M54" s="665"/>
      <c r="N54" s="665"/>
      <c r="O54" s="665"/>
      <c r="P54" s="665"/>
      <c r="Q54" s="665"/>
      <c r="R54" s="665"/>
      <c r="S54" s="601"/>
      <c r="T54" s="602"/>
      <c r="U54" s="602"/>
      <c r="V54" s="599"/>
      <c r="W54" s="599"/>
      <c r="X54" s="599"/>
      <c r="Y54" s="599"/>
      <c r="Z54" s="599"/>
      <c r="AA54" s="599"/>
      <c r="AB54" s="599"/>
    </row>
    <row r="55" spans="2:34" ht="20.100000000000001" customHeight="1" thickTop="1" thickBot="1">
      <c r="B55" s="594"/>
      <c r="C55" s="740" t="s">
        <v>989</v>
      </c>
      <c r="D55" s="665"/>
      <c r="E55" s="665"/>
      <c r="F55" s="665"/>
      <c r="G55" s="665"/>
      <c r="H55" s="665"/>
      <c r="I55" s="665"/>
      <c r="J55" s="665"/>
      <c r="K55" s="665"/>
      <c r="L55" s="665"/>
      <c r="M55" s="665"/>
      <c r="N55" s="665"/>
      <c r="O55" s="665"/>
      <c r="P55" s="665"/>
      <c r="Q55" s="665"/>
      <c r="R55" s="665"/>
      <c r="S55" s="601"/>
      <c r="T55" s="602"/>
      <c r="U55" s="602"/>
      <c r="V55" s="599"/>
      <c r="W55" s="599"/>
      <c r="X55" s="599"/>
      <c r="Y55" s="599"/>
      <c r="Z55" s="599"/>
      <c r="AA55" s="599"/>
      <c r="AB55" s="599"/>
    </row>
    <row r="56" spans="2:34" ht="20.100000000000001" customHeight="1" thickTop="1" thickBot="1">
      <c r="B56" s="594"/>
      <c r="C56" s="740" t="s">
        <v>990</v>
      </c>
      <c r="D56" s="665"/>
      <c r="E56" s="665"/>
      <c r="F56" s="665"/>
      <c r="G56" s="665"/>
      <c r="H56" s="665"/>
      <c r="I56" s="665"/>
      <c r="J56" s="665"/>
      <c r="K56" s="665"/>
      <c r="L56" s="665"/>
      <c r="M56" s="665"/>
      <c r="N56" s="665"/>
      <c r="O56" s="665"/>
      <c r="P56" s="665"/>
      <c r="Q56" s="665"/>
      <c r="R56" s="665"/>
      <c r="S56" s="601"/>
      <c r="T56" s="602"/>
      <c r="U56" s="602"/>
      <c r="V56" s="599"/>
      <c r="W56" s="599"/>
      <c r="X56" s="599"/>
      <c r="Y56" s="599"/>
      <c r="Z56" s="599"/>
      <c r="AA56" s="599"/>
      <c r="AB56" s="599"/>
    </row>
    <row r="57" spans="2:34" ht="20.100000000000001" customHeight="1" thickTop="1" thickBot="1">
      <c r="B57" s="594"/>
      <c r="C57" s="740" t="s">
        <v>988</v>
      </c>
      <c r="D57" s="665"/>
      <c r="E57" s="665"/>
      <c r="F57" s="665"/>
      <c r="G57" s="665"/>
      <c r="H57" s="665"/>
      <c r="I57" s="665"/>
      <c r="J57" s="665"/>
      <c r="K57" s="665"/>
      <c r="L57" s="665"/>
      <c r="M57" s="665"/>
      <c r="N57" s="665"/>
      <c r="O57" s="665"/>
      <c r="P57" s="665"/>
      <c r="Q57" s="665"/>
      <c r="R57" s="665"/>
      <c r="S57" s="601"/>
      <c r="T57" s="602"/>
      <c r="U57" s="602"/>
      <c r="V57" s="599"/>
      <c r="W57" s="599"/>
      <c r="X57" s="599"/>
      <c r="Y57" s="599"/>
      <c r="Z57" s="599"/>
      <c r="AA57" s="599"/>
      <c r="AB57" s="599"/>
    </row>
    <row r="58" spans="2:34" ht="20.100000000000001" customHeight="1" thickTop="1" thickBot="1">
      <c r="B58" s="594"/>
      <c r="C58" s="740" t="s">
        <v>988</v>
      </c>
      <c r="D58" s="665"/>
      <c r="E58" s="665"/>
      <c r="F58" s="665"/>
      <c r="G58" s="665"/>
      <c r="H58" s="665"/>
      <c r="I58" s="665"/>
      <c r="J58" s="665"/>
      <c r="K58" s="665"/>
      <c r="L58" s="665"/>
      <c r="M58" s="665"/>
      <c r="N58" s="665"/>
      <c r="O58" s="665"/>
      <c r="P58" s="665"/>
      <c r="Q58" s="665"/>
      <c r="R58" s="665"/>
      <c r="S58" s="601"/>
      <c r="T58" s="602"/>
      <c r="U58" s="602"/>
      <c r="V58" s="599"/>
      <c r="W58" s="599"/>
      <c r="X58" s="599"/>
      <c r="Y58" s="599"/>
      <c r="Z58" s="599"/>
      <c r="AA58" s="599"/>
      <c r="AB58" s="599"/>
    </row>
    <row r="59" spans="2:34" ht="20.100000000000001" customHeight="1" thickTop="1">
      <c r="B59" s="594"/>
      <c r="C59" s="741" t="s">
        <v>1049</v>
      </c>
      <c r="D59" s="742">
        <f>+D53-D54-D55-D56-D57-D58</f>
        <v>0</v>
      </c>
      <c r="E59" s="742">
        <f t="shared" ref="E59:R59" si="12">+E53-E54-E55-E56-E57-E58</f>
        <v>0</v>
      </c>
      <c r="F59" s="742">
        <f t="shared" si="12"/>
        <v>0</v>
      </c>
      <c r="G59" s="742">
        <f t="shared" si="12"/>
        <v>0</v>
      </c>
      <c r="H59" s="742">
        <f t="shared" si="12"/>
        <v>0</v>
      </c>
      <c r="I59" s="742">
        <f t="shared" si="12"/>
        <v>0</v>
      </c>
      <c r="J59" s="742">
        <f t="shared" si="12"/>
        <v>0</v>
      </c>
      <c r="K59" s="742">
        <f t="shared" si="12"/>
        <v>0</v>
      </c>
      <c r="L59" s="742">
        <f t="shared" si="12"/>
        <v>0</v>
      </c>
      <c r="M59" s="742">
        <f t="shared" si="12"/>
        <v>0</v>
      </c>
      <c r="N59" s="742">
        <f t="shared" si="12"/>
        <v>0</v>
      </c>
      <c r="O59" s="742">
        <f t="shared" si="12"/>
        <v>0</v>
      </c>
      <c r="P59" s="742">
        <f t="shared" si="12"/>
        <v>0</v>
      </c>
      <c r="Q59" s="742">
        <f t="shared" si="12"/>
        <v>0</v>
      </c>
      <c r="R59" s="742">
        <f t="shared" si="12"/>
        <v>0</v>
      </c>
      <c r="S59" s="601"/>
      <c r="T59" s="602"/>
      <c r="U59" s="602"/>
      <c r="V59" s="599"/>
      <c r="W59" s="599"/>
      <c r="X59" s="599"/>
      <c r="Y59" s="599"/>
      <c r="Z59" s="599"/>
      <c r="AA59" s="599"/>
      <c r="AB59" s="599"/>
    </row>
    <row r="60" spans="2:34" ht="20.100000000000001" customHeight="1" thickBot="1">
      <c r="B60" s="605"/>
      <c r="C60" s="834"/>
      <c r="D60" s="835"/>
      <c r="E60" s="835"/>
      <c r="F60" s="835"/>
      <c r="G60" s="835"/>
      <c r="H60" s="835"/>
      <c r="I60" s="835"/>
      <c r="J60" s="835"/>
      <c r="K60" s="835"/>
      <c r="L60" s="835"/>
      <c r="M60" s="835"/>
      <c r="N60" s="835"/>
      <c r="O60" s="835"/>
      <c r="P60" s="835"/>
      <c r="Q60" s="835"/>
      <c r="R60" s="835"/>
      <c r="S60" s="672"/>
      <c r="T60" s="602"/>
      <c r="U60" s="602"/>
      <c r="V60" s="599"/>
      <c r="W60" s="599"/>
      <c r="X60" s="599"/>
      <c r="Y60" s="599"/>
      <c r="Z60" s="599"/>
      <c r="AA60" s="599"/>
      <c r="AB60" s="599"/>
    </row>
    <row r="61" spans="2:34" ht="20.100000000000001" customHeight="1">
      <c r="D61" s="602" t="s">
        <v>91</v>
      </c>
      <c r="E61" s="602"/>
      <c r="F61" s="602"/>
      <c r="G61" s="602"/>
      <c r="H61" s="602"/>
      <c r="I61" s="602"/>
      <c r="J61" s="602"/>
      <c r="K61" s="602"/>
      <c r="L61" s="602"/>
      <c r="M61" s="602"/>
      <c r="N61" s="602"/>
      <c r="O61" s="602"/>
      <c r="P61" s="602"/>
      <c r="Q61" s="602"/>
      <c r="R61" s="602"/>
      <c r="S61" s="673" t="s">
        <v>1105</v>
      </c>
      <c r="T61" s="602"/>
      <c r="U61" s="603"/>
    </row>
    <row r="62" spans="2:34" ht="20.100000000000001" customHeight="1">
      <c r="D62" s="602" t="s">
        <v>91</v>
      </c>
      <c r="E62" s="602" t="s">
        <v>91</v>
      </c>
      <c r="F62" s="602" t="s">
        <v>91</v>
      </c>
      <c r="G62" s="602"/>
      <c r="H62" s="602"/>
      <c r="I62" s="602"/>
      <c r="J62" s="602"/>
      <c r="K62" s="602"/>
      <c r="L62" s="602"/>
      <c r="M62" s="602"/>
      <c r="N62" s="602"/>
      <c r="O62" s="602"/>
      <c r="P62" s="602"/>
      <c r="Q62" s="602"/>
      <c r="R62" s="602"/>
      <c r="S62" s="602"/>
      <c r="T62" s="602"/>
      <c r="U62" s="603"/>
    </row>
    <row r="63" spans="2:34" ht="20.100000000000001" customHeight="1">
      <c r="D63" s="602" t="s">
        <v>91</v>
      </c>
      <c r="E63" s="602" t="s">
        <v>91</v>
      </c>
      <c r="F63" s="602" t="s">
        <v>91</v>
      </c>
      <c r="G63" s="602"/>
      <c r="H63" s="602"/>
      <c r="I63" s="602"/>
      <c r="J63" s="602"/>
      <c r="K63" s="602"/>
      <c r="L63" s="602"/>
      <c r="M63" s="602"/>
      <c r="N63" s="602"/>
      <c r="O63" s="602"/>
      <c r="P63" s="602"/>
      <c r="Q63" s="602"/>
      <c r="R63" s="602"/>
      <c r="S63" s="602"/>
      <c r="T63" s="602"/>
      <c r="U63" s="603"/>
    </row>
    <row r="64" spans="2:34" ht="20.100000000000001" customHeight="1">
      <c r="D64" s="602"/>
      <c r="E64" s="602"/>
      <c r="F64" s="602"/>
      <c r="G64" s="602"/>
      <c r="H64" s="602"/>
      <c r="I64" s="602"/>
      <c r="J64" s="602"/>
      <c r="K64" s="602"/>
      <c r="L64" s="602"/>
      <c r="M64" s="602"/>
      <c r="N64" s="602"/>
      <c r="O64" s="602"/>
      <c r="P64" s="602"/>
      <c r="Q64" s="602"/>
      <c r="R64" s="602"/>
      <c r="S64" s="602"/>
      <c r="T64" s="602"/>
      <c r="U64" s="603"/>
    </row>
    <row r="65" spans="4:21" ht="20.100000000000001" customHeight="1">
      <c r="D65" s="602"/>
      <c r="E65" s="602"/>
      <c r="F65" s="602"/>
      <c r="G65" s="602"/>
      <c r="H65" s="602"/>
      <c r="I65" s="602"/>
      <c r="J65" s="602"/>
      <c r="K65" s="602"/>
      <c r="L65" s="602"/>
      <c r="M65" s="602"/>
      <c r="N65" s="602"/>
      <c r="O65" s="602"/>
      <c r="P65" s="602"/>
      <c r="Q65" s="602"/>
      <c r="R65" s="602"/>
      <c r="S65" s="602"/>
      <c r="T65" s="602"/>
      <c r="U65" s="603"/>
    </row>
    <row r="66" spans="4:21" ht="20.100000000000001" customHeight="1">
      <c r="D66" s="602"/>
      <c r="E66" s="602"/>
      <c r="F66" s="602"/>
      <c r="G66" s="602"/>
      <c r="H66" s="602"/>
      <c r="I66" s="602"/>
      <c r="J66" s="602"/>
      <c r="K66" s="602"/>
      <c r="L66" s="602"/>
      <c r="M66" s="602"/>
      <c r="N66" s="602"/>
      <c r="O66" s="602"/>
      <c r="P66" s="602"/>
      <c r="Q66" s="602"/>
      <c r="R66" s="602"/>
      <c r="S66" s="602"/>
      <c r="T66" s="602"/>
      <c r="U66" s="603"/>
    </row>
    <row r="67" spans="4:21" ht="20.100000000000001" customHeight="1">
      <c r="D67" s="599"/>
      <c r="E67" s="599"/>
      <c r="F67" s="599"/>
      <c r="G67" s="599"/>
      <c r="H67" s="599"/>
      <c r="I67" s="599"/>
      <c r="J67" s="599"/>
      <c r="K67" s="599"/>
      <c r="L67" s="599"/>
      <c r="M67" s="599"/>
      <c r="N67" s="599"/>
      <c r="O67" s="599"/>
      <c r="P67" s="599"/>
      <c r="Q67" s="599"/>
      <c r="R67" s="599"/>
      <c r="S67" s="599"/>
      <c r="T67" s="599"/>
    </row>
    <row r="68" spans="4:21" ht="20.100000000000001" customHeight="1">
      <c r="D68" s="599"/>
      <c r="E68" s="599"/>
      <c r="F68" s="599"/>
      <c r="G68" s="599"/>
      <c r="H68" s="599"/>
      <c r="I68" s="599"/>
      <c r="J68" s="599"/>
      <c r="K68" s="599"/>
      <c r="L68" s="599"/>
      <c r="M68" s="599"/>
      <c r="N68" s="599"/>
      <c r="O68" s="599"/>
      <c r="P68" s="599"/>
      <c r="Q68" s="599"/>
      <c r="R68" s="599"/>
      <c r="S68" s="599"/>
      <c r="T68" s="599"/>
    </row>
  </sheetData>
  <sheetProtection password="CE28" sheet="1" objects="1" scenarios="1" selectLockedCells="1"/>
  <protectedRanges>
    <protectedRange sqref="E27:R28 D25:R25" name="Range2"/>
    <protectedRange sqref="E27:R27 D25:R25" name="Range1"/>
  </protectedRanges>
  <mergeCells count="1">
    <mergeCell ref="H2:J2"/>
  </mergeCells>
  <printOptions horizontalCentered="1"/>
  <pageMargins left="0.25" right="0.25" top="0.25" bottom="0.25" header="0" footer="0"/>
  <pageSetup paperSize="5" scale="49" orientation="landscape" r:id="rId1"/>
  <headerFooter alignWithMargins="0">
    <oddHeader xml:space="preserve">&amp;LName of Project:  </oddHeader>
  </headerFooter>
  <ignoredErrors>
    <ignoredError sqref="E30 F30:R30" formula="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89"/>
  <sheetViews>
    <sheetView zoomScale="80" zoomScaleNormal="80" zoomScaleSheetLayoutView="40" workbookViewId="0">
      <pane xSplit="5" ySplit="2" topLeftCell="F3" activePane="bottomRight" state="frozen"/>
      <selection pane="topRight" activeCell="F1" sqref="F1"/>
      <selection pane="bottomLeft" activeCell="A3" sqref="A3"/>
      <selection pane="bottomRight" activeCell="F3" sqref="F3"/>
    </sheetView>
  </sheetViews>
  <sheetFormatPr defaultColWidth="6.42578125" defaultRowHeight="12.75"/>
  <cols>
    <col min="1" max="1" width="3.140625" style="296" customWidth="1"/>
    <col min="2" max="2" width="26.28515625" style="299" customWidth="1"/>
    <col min="3" max="3" width="25.5703125" style="299" customWidth="1"/>
    <col min="4" max="4" width="2.5703125" style="454" customWidth="1"/>
    <col min="5" max="6" width="15" style="296" customWidth="1"/>
    <col min="7" max="7" width="13.28515625" style="296" customWidth="1"/>
    <col min="8" max="8" width="14.7109375" style="296" customWidth="1"/>
    <col min="9" max="9" width="12.42578125" style="296" customWidth="1"/>
    <col min="10" max="10" width="14.85546875" style="296" customWidth="1"/>
    <col min="11" max="11" width="11.28515625" style="296" customWidth="1"/>
    <col min="12" max="14" width="12.5703125" style="296" customWidth="1"/>
    <col min="15" max="15" width="14.42578125" style="296" customWidth="1"/>
    <col min="16" max="16" width="11.5703125" style="296" customWidth="1"/>
    <col min="17" max="17" width="14.85546875" style="296" customWidth="1"/>
    <col min="18" max="18" width="15" style="296" customWidth="1"/>
    <col min="19" max="19" width="14.42578125" style="296" customWidth="1"/>
    <col min="20" max="20" width="13.140625" style="296" customWidth="1"/>
    <col min="21" max="23" width="17.5703125" style="296" customWidth="1"/>
    <col min="24" max="24" width="15.140625" style="296" customWidth="1"/>
    <col min="25" max="26" width="14" style="296" customWidth="1"/>
    <col min="27" max="27" width="15" style="296" customWidth="1"/>
    <col min="28" max="28" width="14.140625" style="298" hidden="1" customWidth="1"/>
    <col min="29" max="29" width="14.140625" style="296" hidden="1" customWidth="1"/>
    <col min="30" max="30" width="13.85546875" style="297" hidden="1" customWidth="1"/>
    <col min="31" max="32" width="12.42578125" style="296" hidden="1" customWidth="1"/>
    <col min="33" max="33" width="12" style="296" hidden="1" customWidth="1"/>
    <col min="34" max="35" width="11.5703125" style="296" hidden="1" customWidth="1"/>
    <col min="36" max="36" width="10.7109375" style="296" hidden="1" customWidth="1"/>
    <col min="37" max="37" width="12.85546875" style="296" hidden="1" customWidth="1"/>
    <col min="38" max="38" width="10.28515625" style="296" hidden="1" customWidth="1"/>
    <col min="39" max="39" width="12.85546875" style="296" hidden="1" customWidth="1"/>
    <col min="40" max="40" width="16" style="296" customWidth="1"/>
    <col min="41" max="41" width="2.28515625" style="296" customWidth="1"/>
    <col min="42" max="42" width="18.28515625" style="296" customWidth="1"/>
    <col min="43" max="43" width="14.85546875" style="296" customWidth="1"/>
    <col min="44" max="44" width="9.85546875" style="296" customWidth="1"/>
    <col min="45" max="16384" width="6.42578125" style="296"/>
  </cols>
  <sheetData>
    <row r="1" spans="1:41" ht="13.5" thickBot="1">
      <c r="A1" s="483"/>
      <c r="B1" s="484"/>
      <c r="C1" s="484"/>
      <c r="D1" s="485"/>
      <c r="E1" s="486"/>
      <c r="F1" s="486"/>
      <c r="G1" s="486"/>
      <c r="H1" s="486"/>
      <c r="I1" s="486"/>
      <c r="J1" s="486"/>
      <c r="K1" s="486"/>
      <c r="L1" s="486"/>
      <c r="M1" s="486"/>
      <c r="N1" s="486"/>
      <c r="O1" s="486"/>
      <c r="P1" s="486"/>
      <c r="Q1" s="486"/>
      <c r="R1" s="486"/>
      <c r="S1" s="486"/>
      <c r="T1" s="486"/>
      <c r="U1" s="486"/>
      <c r="V1" s="486"/>
      <c r="W1" s="486"/>
      <c r="X1" s="486"/>
      <c r="Y1" s="486"/>
      <c r="Z1" s="486"/>
      <c r="AA1" s="486"/>
      <c r="AB1" s="487"/>
      <c r="AC1" s="486"/>
      <c r="AD1" s="486"/>
      <c r="AE1" s="486"/>
      <c r="AF1" s="486"/>
      <c r="AG1" s="486"/>
      <c r="AH1" s="486"/>
      <c r="AI1" s="486"/>
      <c r="AJ1" s="486"/>
      <c r="AK1" s="486"/>
      <c r="AL1" s="486"/>
      <c r="AM1" s="486"/>
      <c r="AN1" s="488"/>
    </row>
    <row r="2" spans="1:41" ht="114.75" customHeight="1" thickTop="1" thickBot="1">
      <c r="A2" s="489"/>
      <c r="B2" s="1152" t="s">
        <v>1111</v>
      </c>
      <c r="C2" s="1153"/>
      <c r="D2" s="1153"/>
      <c r="E2" s="1154"/>
      <c r="F2" s="297"/>
      <c r="G2" s="297"/>
      <c r="H2" s="297"/>
      <c r="I2" s="297"/>
      <c r="J2" s="297"/>
      <c r="K2" s="297"/>
      <c r="L2" s="297"/>
      <c r="M2" s="297"/>
      <c r="N2" s="297"/>
      <c r="O2" s="297"/>
      <c r="P2" s="297"/>
      <c r="Q2" s="297"/>
      <c r="R2" s="297"/>
      <c r="S2" s="297"/>
      <c r="T2" s="297"/>
      <c r="U2" s="297"/>
      <c r="V2" s="297"/>
      <c r="W2" s="297"/>
      <c r="X2" s="297"/>
      <c r="Y2" s="297"/>
      <c r="Z2" s="297"/>
      <c r="AA2" s="297"/>
      <c r="AB2" s="326"/>
      <c r="AC2" s="297"/>
      <c r="AE2" s="297"/>
      <c r="AF2" s="297"/>
      <c r="AG2" s="297"/>
      <c r="AH2" s="297"/>
      <c r="AI2" s="297"/>
      <c r="AJ2" s="297"/>
      <c r="AK2" s="297"/>
      <c r="AL2" s="297"/>
      <c r="AM2" s="297"/>
      <c r="AN2" s="490"/>
    </row>
    <row r="3" spans="1:41" ht="13.5" thickTop="1">
      <c r="A3" s="489"/>
      <c r="B3" s="491" t="s">
        <v>665</v>
      </c>
      <c r="C3" s="327" t="str">
        <f>'Unit Mix'!G6</f>
        <v>Housing Authority of New Orleans</v>
      </c>
      <c r="D3" s="473"/>
      <c r="E3" s="297"/>
      <c r="F3" s="297"/>
      <c r="G3" s="297"/>
      <c r="H3" s="297"/>
      <c r="I3" s="297"/>
      <c r="J3" s="297"/>
      <c r="K3" s="297"/>
      <c r="L3" s="297"/>
      <c r="M3" s="297"/>
      <c r="N3" s="297"/>
      <c r="O3" s="297"/>
      <c r="P3" s="297"/>
      <c r="Q3" s="297"/>
      <c r="R3" s="297"/>
      <c r="S3" s="297"/>
      <c r="T3" s="297"/>
      <c r="U3" s="297"/>
      <c r="V3" s="297"/>
      <c r="W3" s="297"/>
      <c r="X3" s="297"/>
      <c r="Y3" s="297"/>
      <c r="Z3" s="297"/>
      <c r="AA3" s="297"/>
      <c r="AB3" s="326"/>
      <c r="AC3" s="297"/>
      <c r="AE3" s="297"/>
      <c r="AF3" s="297"/>
      <c r="AG3" s="297"/>
      <c r="AH3" s="297"/>
      <c r="AI3" s="297"/>
      <c r="AJ3" s="297"/>
      <c r="AK3" s="297"/>
      <c r="AL3" s="297"/>
      <c r="AM3" s="297"/>
      <c r="AN3" s="490"/>
    </row>
    <row r="4" spans="1:41">
      <c r="A4" s="489"/>
      <c r="B4" s="491" t="s">
        <v>663</v>
      </c>
      <c r="C4" s="327">
        <f>'Unit Mix'!G7</f>
        <v>0</v>
      </c>
      <c r="D4" s="473"/>
      <c r="E4" s="297"/>
      <c r="F4" s="297"/>
      <c r="G4" s="297"/>
      <c r="H4" s="297"/>
      <c r="I4" s="297"/>
      <c r="J4" s="297"/>
      <c r="K4" s="297"/>
      <c r="L4" s="297"/>
      <c r="M4" s="297"/>
      <c r="N4" s="297"/>
      <c r="O4" s="297"/>
      <c r="P4" s="297"/>
      <c r="Q4" s="297"/>
      <c r="R4" s="297"/>
      <c r="S4" s="297"/>
      <c r="T4" s="297"/>
      <c r="U4" s="297"/>
      <c r="V4" s="297"/>
      <c r="W4" s="297"/>
      <c r="X4" s="297"/>
      <c r="Y4" s="297"/>
      <c r="Z4" s="297"/>
      <c r="AA4" s="297"/>
      <c r="AB4" s="326"/>
      <c r="AC4" s="297"/>
      <c r="AE4" s="297"/>
      <c r="AF4" s="297"/>
      <c r="AG4" s="297"/>
      <c r="AH4" s="297"/>
      <c r="AI4" s="297"/>
      <c r="AJ4" s="297"/>
      <c r="AK4" s="297"/>
      <c r="AL4" s="297"/>
      <c r="AM4" s="297"/>
      <c r="AN4" s="490"/>
    </row>
    <row r="5" spans="1:41">
      <c r="A5" s="489"/>
      <c r="B5" s="491" t="s">
        <v>849</v>
      </c>
      <c r="C5" s="327" t="str">
        <f>'Unit Mix'!G8</f>
        <v>St. Bernard Phase III</v>
      </c>
      <c r="D5" s="473"/>
      <c r="E5" s="297"/>
      <c r="F5" s="297"/>
      <c r="G5" s="297"/>
      <c r="H5" s="297"/>
      <c r="I5" s="297"/>
      <c r="J5" s="297"/>
      <c r="K5" s="297"/>
      <c r="L5" s="297"/>
      <c r="M5" s="297"/>
      <c r="N5" s="297"/>
      <c r="O5" s="297"/>
      <c r="P5" s="297"/>
      <c r="Q5" s="297"/>
      <c r="R5" s="297"/>
      <c r="S5" s="297"/>
      <c r="T5" s="297"/>
      <c r="U5" s="297"/>
      <c r="V5" s="297"/>
      <c r="W5" s="297"/>
      <c r="X5" s="297"/>
      <c r="Y5" s="297"/>
      <c r="Z5" s="297"/>
      <c r="AA5" s="297"/>
      <c r="AB5" s="326"/>
      <c r="AC5" s="297"/>
      <c r="AE5" s="297"/>
      <c r="AF5" s="297"/>
      <c r="AG5" s="297"/>
      <c r="AH5" s="297"/>
      <c r="AI5" s="297"/>
      <c r="AJ5" s="297"/>
      <c r="AK5" s="297"/>
      <c r="AL5" s="297"/>
      <c r="AM5" s="297"/>
      <c r="AN5" s="490"/>
    </row>
    <row r="6" spans="1:41">
      <c r="A6" s="489"/>
      <c r="B6" s="491" t="s">
        <v>662</v>
      </c>
      <c r="C6" s="327" t="str">
        <f>'Unit Mix'!G9</f>
        <v>[enter the new AMP-format development number]</v>
      </c>
      <c r="D6" s="473"/>
      <c r="E6" s="297"/>
      <c r="F6" s="297"/>
      <c r="G6" s="297"/>
      <c r="H6" s="297"/>
      <c r="I6" s="297"/>
      <c r="J6" s="297"/>
      <c r="K6" s="297"/>
      <c r="L6" s="297"/>
      <c r="M6" s="297"/>
      <c r="N6" s="297"/>
      <c r="O6" s="297"/>
      <c r="P6" s="297"/>
      <c r="Q6" s="297"/>
      <c r="R6" s="297"/>
      <c r="S6" s="297"/>
      <c r="T6" s="297"/>
      <c r="U6" s="297"/>
      <c r="V6" s="297"/>
      <c r="W6" s="297"/>
      <c r="X6" s="297"/>
      <c r="Y6" s="297"/>
      <c r="Z6" s="297"/>
      <c r="AA6" s="297"/>
      <c r="AB6" s="326"/>
      <c r="AC6" s="297"/>
      <c r="AE6" s="297"/>
      <c r="AF6" s="297"/>
      <c r="AG6" s="297"/>
      <c r="AH6" s="297"/>
      <c r="AI6" s="297"/>
      <c r="AJ6" s="297"/>
      <c r="AK6" s="297"/>
      <c r="AL6" s="297"/>
      <c r="AM6" s="297"/>
      <c r="AN6" s="490"/>
    </row>
    <row r="7" spans="1:41" ht="13.5" thickBot="1">
      <c r="A7" s="489"/>
      <c r="B7" s="327"/>
      <c r="C7" s="327"/>
      <c r="D7" s="473"/>
      <c r="E7" s="297"/>
      <c r="F7" s="297"/>
      <c r="G7" s="297"/>
      <c r="H7" s="297"/>
      <c r="I7" s="297"/>
      <c r="J7" s="297"/>
      <c r="K7" s="297"/>
      <c r="L7" s="297"/>
      <c r="M7" s="297"/>
      <c r="N7" s="297"/>
      <c r="O7" s="297"/>
      <c r="P7" s="297"/>
      <c r="Q7" s="297"/>
      <c r="R7" s="297"/>
      <c r="S7" s="297"/>
      <c r="T7" s="297"/>
      <c r="U7" s="297"/>
      <c r="V7" s="297"/>
      <c r="W7" s="297"/>
      <c r="X7" s="297"/>
      <c r="Y7" s="297"/>
      <c r="Z7" s="297"/>
      <c r="AA7" s="297"/>
      <c r="AB7" s="326"/>
      <c r="AC7" s="297"/>
      <c r="AE7" s="297"/>
      <c r="AF7" s="297"/>
      <c r="AG7" s="297"/>
      <c r="AH7" s="297"/>
      <c r="AI7" s="297"/>
      <c r="AJ7" s="297"/>
      <c r="AK7" s="297"/>
      <c r="AL7" s="297"/>
      <c r="AM7" s="297"/>
      <c r="AN7" s="490"/>
    </row>
    <row r="8" spans="1:41" ht="19.5" thickTop="1" thickBot="1">
      <c r="A8" s="489"/>
      <c r="B8" s="492"/>
      <c r="C8" s="492"/>
      <c r="D8" s="331" t="s">
        <v>844</v>
      </c>
      <c r="E8" s="548">
        <v>40529.759330671295</v>
      </c>
      <c r="F8" s="297"/>
      <c r="G8" s="297"/>
      <c r="H8" s="297"/>
      <c r="I8" s="297"/>
      <c r="J8" s="297"/>
      <c r="K8" s="493">
        <v>1225314</v>
      </c>
      <c r="L8" s="493">
        <v>1293387</v>
      </c>
      <c r="M8" s="493">
        <v>1070572.5</v>
      </c>
      <c r="N8" s="493">
        <v>808366.875</v>
      </c>
      <c r="O8" s="493">
        <v>323346.75</v>
      </c>
      <c r="P8" s="493">
        <v>269455.625</v>
      </c>
      <c r="Q8" s="493">
        <v>269455.625</v>
      </c>
      <c r="R8" s="297"/>
      <c r="S8" s="297"/>
      <c r="T8" s="297"/>
      <c r="U8" s="297"/>
      <c r="V8" s="297"/>
      <c r="W8" s="297"/>
      <c r="X8" s="297"/>
      <c r="Y8" s="297"/>
      <c r="Z8" s="297"/>
      <c r="AA8" s="297"/>
      <c r="AB8" s="326"/>
      <c r="AC8" s="297"/>
      <c r="AE8" s="297"/>
      <c r="AF8" s="297"/>
      <c r="AG8" s="297"/>
      <c r="AH8" s="297"/>
      <c r="AI8" s="297"/>
      <c r="AJ8" s="297"/>
      <c r="AK8" s="297"/>
      <c r="AL8" s="297"/>
      <c r="AM8" s="297"/>
      <c r="AN8" s="490"/>
    </row>
    <row r="9" spans="1:41" ht="42" customHeight="1" thickTop="1">
      <c r="A9" s="489"/>
      <c r="B9" s="494"/>
      <c r="C9" s="494"/>
      <c r="D9" s="495"/>
      <c r="E9" s="382" t="s">
        <v>843</v>
      </c>
      <c r="F9" s="336">
        <v>2.5000000000000001E-2</v>
      </c>
      <c r="G9" s="336">
        <v>7.4999999999999997E-2</v>
      </c>
      <c r="H9" s="336">
        <v>7.4999999999999997E-2</v>
      </c>
      <c r="I9" s="336">
        <v>0.1</v>
      </c>
      <c r="J9" s="336">
        <v>0.125</v>
      </c>
      <c r="K9" s="336">
        <v>0.12</v>
      </c>
      <c r="L9" s="336">
        <v>0.12</v>
      </c>
      <c r="M9" s="336">
        <v>0.1</v>
      </c>
      <c r="N9" s="336">
        <v>7.4999999999999997E-2</v>
      </c>
      <c r="O9" s="336">
        <v>0.03</v>
      </c>
      <c r="P9" s="336">
        <v>2.5000000000000001E-2</v>
      </c>
      <c r="Q9" s="336">
        <v>2.5000000000000001E-2</v>
      </c>
      <c r="R9" s="336">
        <v>2.5000000000000001E-2</v>
      </c>
      <c r="S9" s="336">
        <v>0.08</v>
      </c>
      <c r="T9" s="336">
        <v>0</v>
      </c>
      <c r="U9" s="336">
        <v>0</v>
      </c>
      <c r="V9" s="453"/>
      <c r="W9" s="453"/>
      <c r="X9" s="453"/>
      <c r="Y9" s="453"/>
      <c r="Z9" s="453"/>
      <c r="AA9" s="453"/>
      <c r="AB9" s="453"/>
      <c r="AC9" s="453"/>
      <c r="AD9" s="453"/>
      <c r="AE9" s="453"/>
      <c r="AF9" s="300"/>
      <c r="AG9" s="300"/>
      <c r="AH9" s="300"/>
      <c r="AI9" s="300"/>
      <c r="AJ9" s="300"/>
      <c r="AK9" s="300"/>
      <c r="AL9" s="300"/>
      <c r="AM9" s="300"/>
      <c r="AN9" s="496">
        <v>1</v>
      </c>
    </row>
    <row r="10" spans="1:41" ht="15.75" thickBot="1">
      <c r="A10" s="489"/>
      <c r="B10" s="452" t="s">
        <v>842</v>
      </c>
      <c r="C10" s="452"/>
      <c r="D10" s="450"/>
      <c r="E10" s="354"/>
      <c r="F10" s="450" t="s">
        <v>841</v>
      </c>
      <c r="G10" s="450" t="s">
        <v>840</v>
      </c>
      <c r="H10" s="450" t="s">
        <v>839</v>
      </c>
      <c r="I10" s="450" t="s">
        <v>838</v>
      </c>
      <c r="J10" s="450" t="s">
        <v>837</v>
      </c>
      <c r="K10" s="450" t="s">
        <v>836</v>
      </c>
      <c r="L10" s="450" t="s">
        <v>835</v>
      </c>
      <c r="M10" s="450" t="s">
        <v>834</v>
      </c>
      <c r="N10" s="450" t="s">
        <v>833</v>
      </c>
      <c r="O10" s="450" t="s">
        <v>832</v>
      </c>
      <c r="P10" s="450" t="s">
        <v>831</v>
      </c>
      <c r="Q10" s="450" t="s">
        <v>830</v>
      </c>
      <c r="R10" s="450" t="s">
        <v>829</v>
      </c>
      <c r="S10" s="450" t="s">
        <v>828</v>
      </c>
      <c r="T10" s="450" t="s">
        <v>827</v>
      </c>
      <c r="U10" s="450" t="s">
        <v>826</v>
      </c>
      <c r="V10" s="450" t="s">
        <v>825</v>
      </c>
      <c r="W10" s="450" t="s">
        <v>824</v>
      </c>
      <c r="X10" s="450" t="s">
        <v>823</v>
      </c>
      <c r="Y10" s="450" t="s">
        <v>822</v>
      </c>
      <c r="Z10" s="450" t="s">
        <v>821</v>
      </c>
      <c r="AA10" s="450" t="s">
        <v>820</v>
      </c>
      <c r="AB10" s="450" t="s">
        <v>819</v>
      </c>
      <c r="AC10" s="450" t="s">
        <v>818</v>
      </c>
      <c r="AD10" s="450" t="s">
        <v>817</v>
      </c>
      <c r="AE10" s="450" t="s">
        <v>816</v>
      </c>
      <c r="AF10" s="450" t="s">
        <v>815</v>
      </c>
      <c r="AG10" s="450" t="s">
        <v>814</v>
      </c>
      <c r="AH10" s="450" t="s">
        <v>813</v>
      </c>
      <c r="AI10" s="450" t="s">
        <v>812</v>
      </c>
      <c r="AJ10" s="354"/>
      <c r="AK10" s="354"/>
      <c r="AL10" s="354"/>
      <c r="AM10" s="354"/>
      <c r="AN10" s="497"/>
    </row>
    <row r="11" spans="1:41" s="446" customFormat="1" ht="26.25" customHeight="1">
      <c r="A11" s="498"/>
      <c r="B11" s="449"/>
      <c r="C11" s="449"/>
      <c r="D11" s="447" t="s">
        <v>91</v>
      </c>
      <c r="E11" s="448" t="s">
        <v>811</v>
      </c>
      <c r="F11" s="448">
        <v>40513</v>
      </c>
      <c r="G11" s="448">
        <v>40544</v>
      </c>
      <c r="H11" s="447">
        <v>40575</v>
      </c>
      <c r="I11" s="447">
        <v>40606</v>
      </c>
      <c r="J11" s="447">
        <v>40637</v>
      </c>
      <c r="K11" s="447">
        <v>40668</v>
      </c>
      <c r="L11" s="447">
        <v>40699</v>
      </c>
      <c r="M11" s="447">
        <v>40730</v>
      </c>
      <c r="N11" s="447">
        <v>40761</v>
      </c>
      <c r="O11" s="447">
        <v>40792</v>
      </c>
      <c r="P11" s="447">
        <v>40823</v>
      </c>
      <c r="Q11" s="447">
        <v>40854</v>
      </c>
      <c r="R11" s="447">
        <v>40885</v>
      </c>
      <c r="S11" s="447">
        <v>40916</v>
      </c>
      <c r="T11" s="447">
        <v>40947</v>
      </c>
      <c r="U11" s="447">
        <v>40978</v>
      </c>
      <c r="V11" s="447">
        <v>41009</v>
      </c>
      <c r="W11" s="447">
        <v>41040</v>
      </c>
      <c r="X11" s="447">
        <v>41071</v>
      </c>
      <c r="Y11" s="447">
        <v>41102</v>
      </c>
      <c r="Z11" s="447">
        <v>41133</v>
      </c>
      <c r="AA11" s="447">
        <v>41164</v>
      </c>
      <c r="AB11" s="447">
        <v>41195</v>
      </c>
      <c r="AC11" s="447">
        <v>41226</v>
      </c>
      <c r="AD11" s="447">
        <v>41257</v>
      </c>
      <c r="AE11" s="447">
        <v>41288</v>
      </c>
      <c r="AF11" s="447"/>
      <c r="AG11" s="447"/>
      <c r="AH11" s="447"/>
      <c r="AI11" s="447"/>
      <c r="AJ11" s="447"/>
      <c r="AK11" s="447"/>
      <c r="AL11" s="447"/>
      <c r="AM11" s="447"/>
      <c r="AN11" s="499" t="s">
        <v>737</v>
      </c>
    </row>
    <row r="12" spans="1:41" s="376" customFormat="1" ht="68.25" customHeight="1">
      <c r="A12" s="500"/>
      <c r="B12" s="445" t="s">
        <v>810</v>
      </c>
      <c r="C12" s="445"/>
      <c r="D12" s="440"/>
      <c r="E12" s="444"/>
      <c r="F12" s="440" t="s">
        <v>809</v>
      </c>
      <c r="G12" s="440"/>
      <c r="H12" s="439"/>
      <c r="I12" s="440"/>
      <c r="J12" s="439"/>
      <c r="K12" s="439"/>
      <c r="L12" s="440"/>
      <c r="M12" s="440"/>
      <c r="N12" s="439"/>
      <c r="O12" s="439"/>
      <c r="P12" s="440"/>
      <c r="Q12" s="443"/>
      <c r="R12" s="441" t="s">
        <v>808</v>
      </c>
      <c r="S12" s="439"/>
      <c r="T12" s="440"/>
      <c r="U12" s="439"/>
      <c r="V12" s="441" t="s">
        <v>807</v>
      </c>
      <c r="W12" s="440" t="s">
        <v>91</v>
      </c>
      <c r="X12" s="443"/>
      <c r="Y12" s="442" t="s">
        <v>806</v>
      </c>
      <c r="Z12" s="440"/>
      <c r="AA12" s="385"/>
      <c r="AB12" s="439"/>
      <c r="AC12" s="439"/>
      <c r="AD12" s="441" t="s">
        <v>805</v>
      </c>
      <c r="AE12" s="439"/>
      <c r="AF12" s="439"/>
      <c r="AG12" s="439"/>
      <c r="AH12" s="440"/>
      <c r="AI12" s="440"/>
      <c r="AJ12" s="440"/>
      <c r="AK12" s="440"/>
      <c r="AL12" s="439"/>
      <c r="AM12" s="438"/>
      <c r="AN12" s="501"/>
    </row>
    <row r="13" spans="1:41" s="376" customFormat="1" ht="12.75" customHeight="1">
      <c r="A13" s="500"/>
      <c r="B13" s="502" t="s">
        <v>804</v>
      </c>
      <c r="C13" s="502"/>
      <c r="D13" s="455"/>
      <c r="E13" s="437"/>
      <c r="F13" s="385"/>
      <c r="G13" s="403"/>
      <c r="H13" s="403"/>
      <c r="I13" s="403"/>
      <c r="J13" s="380"/>
      <c r="K13" s="380"/>
      <c r="L13" s="380"/>
      <c r="M13" s="380"/>
      <c r="N13" s="380"/>
      <c r="O13" s="380"/>
      <c r="P13" s="380"/>
      <c r="Q13" s="380"/>
      <c r="R13" s="380"/>
      <c r="S13" s="380"/>
      <c r="T13" s="380"/>
      <c r="U13" s="380"/>
      <c r="V13" s="380"/>
      <c r="W13" s="403"/>
      <c r="X13" s="380"/>
      <c r="Y13" s="380"/>
      <c r="Z13" s="380"/>
      <c r="AA13" s="403"/>
      <c r="AB13" s="436"/>
      <c r="AC13" s="380"/>
      <c r="AD13" s="403"/>
      <c r="AE13" s="403"/>
      <c r="AF13" s="403"/>
      <c r="AG13" s="403"/>
      <c r="AH13" s="403"/>
      <c r="AI13" s="403"/>
      <c r="AJ13" s="380"/>
      <c r="AK13" s="385"/>
      <c r="AL13" s="385"/>
      <c r="AM13" s="380"/>
      <c r="AN13" s="503"/>
    </row>
    <row r="14" spans="1:41" s="376" customFormat="1" ht="12.75" customHeight="1">
      <c r="A14" s="500"/>
      <c r="B14" s="386" t="s">
        <v>803</v>
      </c>
      <c r="C14" s="386"/>
      <c r="D14" s="455"/>
      <c r="E14" s="435">
        <v>0</v>
      </c>
      <c r="F14" s="385">
        <v>0</v>
      </c>
      <c r="G14" s="403">
        <v>0</v>
      </c>
      <c r="H14" s="403">
        <v>0</v>
      </c>
      <c r="I14" s="403">
        <v>0</v>
      </c>
      <c r="J14" s="403">
        <v>0</v>
      </c>
      <c r="K14" s="403">
        <v>0</v>
      </c>
      <c r="L14" s="403">
        <v>0</v>
      </c>
      <c r="M14" s="403">
        <v>0</v>
      </c>
      <c r="N14" s="403">
        <v>0</v>
      </c>
      <c r="O14" s="403">
        <v>0</v>
      </c>
      <c r="P14" s="403">
        <v>0</v>
      </c>
      <c r="Q14" s="403">
        <v>0</v>
      </c>
      <c r="R14" s="403">
        <v>0</v>
      </c>
      <c r="S14" s="403">
        <v>0</v>
      </c>
      <c r="T14" s="403">
        <v>0</v>
      </c>
      <c r="U14" s="403">
        <v>0</v>
      </c>
      <c r="V14" s="403">
        <v>0</v>
      </c>
      <c r="W14" s="403">
        <v>0</v>
      </c>
      <c r="X14" s="403">
        <v>0</v>
      </c>
      <c r="Y14" s="403">
        <v>0</v>
      </c>
      <c r="Z14" s="403">
        <v>0</v>
      </c>
      <c r="AA14" s="403">
        <v>0</v>
      </c>
      <c r="AB14" s="407">
        <v>0</v>
      </c>
      <c r="AC14" s="403"/>
      <c r="AD14" s="403"/>
      <c r="AE14" s="403"/>
      <c r="AF14" s="403"/>
      <c r="AG14" s="403"/>
      <c r="AH14" s="403"/>
      <c r="AI14" s="403"/>
      <c r="AJ14" s="403"/>
      <c r="AK14" s="403"/>
      <c r="AL14" s="403"/>
      <c r="AM14" s="403"/>
      <c r="AN14" s="504">
        <v>0</v>
      </c>
      <c r="AO14" s="296">
        <v>0</v>
      </c>
    </row>
    <row r="15" spans="1:41" s="376" customFormat="1" ht="12.75" customHeight="1">
      <c r="A15" s="500"/>
      <c r="B15" s="386" t="s">
        <v>802</v>
      </c>
      <c r="C15" s="386"/>
      <c r="D15" s="455"/>
      <c r="E15" s="435">
        <v>0</v>
      </c>
      <c r="F15" s="385">
        <v>0</v>
      </c>
      <c r="G15" s="403">
        <v>0</v>
      </c>
      <c r="H15" s="403">
        <v>0</v>
      </c>
      <c r="I15" s="403">
        <v>0</v>
      </c>
      <c r="J15" s="403">
        <v>0</v>
      </c>
      <c r="K15" s="403">
        <v>0</v>
      </c>
      <c r="L15" s="403">
        <v>0</v>
      </c>
      <c r="M15" s="403">
        <v>0</v>
      </c>
      <c r="N15" s="403">
        <v>0</v>
      </c>
      <c r="O15" s="403">
        <v>0</v>
      </c>
      <c r="P15" s="403">
        <v>0</v>
      </c>
      <c r="Q15" s="403">
        <v>0</v>
      </c>
      <c r="R15" s="403">
        <v>0</v>
      </c>
      <c r="S15" s="403">
        <v>0</v>
      </c>
      <c r="T15" s="403">
        <v>0</v>
      </c>
      <c r="U15" s="403">
        <v>0</v>
      </c>
      <c r="V15" s="403">
        <v>0</v>
      </c>
      <c r="W15" s="403">
        <v>0</v>
      </c>
      <c r="X15" s="403">
        <v>0</v>
      </c>
      <c r="Y15" s="403">
        <v>0</v>
      </c>
      <c r="Z15" s="403">
        <v>0</v>
      </c>
      <c r="AA15" s="403">
        <v>0</v>
      </c>
      <c r="AB15" s="407">
        <v>0</v>
      </c>
      <c r="AC15" s="403"/>
      <c r="AD15" s="403"/>
      <c r="AE15" s="403"/>
      <c r="AF15" s="403"/>
      <c r="AG15" s="403"/>
      <c r="AH15" s="403"/>
      <c r="AI15" s="403"/>
      <c r="AJ15" s="403"/>
      <c r="AK15" s="403"/>
      <c r="AL15" s="403"/>
      <c r="AM15" s="403"/>
      <c r="AN15" s="504">
        <v>0</v>
      </c>
      <c r="AO15" s="296">
        <v>0</v>
      </c>
    </row>
    <row r="16" spans="1:41" s="297" customFormat="1" ht="12.75" customHeight="1">
      <c r="A16" s="489"/>
      <c r="B16" s="430" t="s">
        <v>801</v>
      </c>
      <c r="C16" s="430"/>
      <c r="D16" s="456"/>
      <c r="E16" s="428">
        <v>0</v>
      </c>
      <c r="F16" s="400">
        <v>0</v>
      </c>
      <c r="G16" s="400">
        <v>0</v>
      </c>
      <c r="H16" s="400">
        <v>0</v>
      </c>
      <c r="I16" s="400">
        <v>0</v>
      </c>
      <c r="J16" s="400">
        <v>0</v>
      </c>
      <c r="K16" s="400">
        <v>0</v>
      </c>
      <c r="L16" s="400">
        <v>0</v>
      </c>
      <c r="M16" s="400">
        <v>0</v>
      </c>
      <c r="N16" s="400">
        <v>0</v>
      </c>
      <c r="O16" s="400">
        <v>0</v>
      </c>
      <c r="P16" s="400">
        <v>0</v>
      </c>
      <c r="Q16" s="400">
        <v>0</v>
      </c>
      <c r="R16" s="400">
        <v>0</v>
      </c>
      <c r="S16" s="400">
        <v>0</v>
      </c>
      <c r="T16" s="400">
        <v>0</v>
      </c>
      <c r="U16" s="400">
        <v>0</v>
      </c>
      <c r="V16" s="400">
        <v>0</v>
      </c>
      <c r="W16" s="400">
        <v>0</v>
      </c>
      <c r="X16" s="400">
        <v>0</v>
      </c>
      <c r="Y16" s="400">
        <v>0</v>
      </c>
      <c r="Z16" s="400">
        <v>0</v>
      </c>
      <c r="AA16" s="400">
        <v>0</v>
      </c>
      <c r="AB16" s="427">
        <v>0</v>
      </c>
      <c r="AC16" s="400"/>
      <c r="AD16" s="400"/>
      <c r="AE16" s="400"/>
      <c r="AF16" s="400"/>
      <c r="AG16" s="400"/>
      <c r="AH16" s="400"/>
      <c r="AI16" s="400"/>
      <c r="AJ16" s="400"/>
      <c r="AK16" s="400"/>
      <c r="AL16" s="400"/>
      <c r="AM16" s="400"/>
      <c r="AN16" s="505">
        <v>0</v>
      </c>
      <c r="AO16" s="296">
        <v>0</v>
      </c>
    </row>
    <row r="17" spans="1:44" s="327" customFormat="1">
      <c r="A17" s="506"/>
      <c r="B17" s="502" t="s">
        <v>800</v>
      </c>
      <c r="C17" s="502"/>
      <c r="D17" s="457"/>
      <c r="E17" s="356"/>
      <c r="H17" s="434"/>
      <c r="I17" s="433"/>
      <c r="J17" s="433"/>
      <c r="K17" s="433"/>
      <c r="L17" s="433"/>
      <c r="M17" s="433"/>
      <c r="N17" s="433"/>
      <c r="O17" s="433"/>
      <c r="P17" s="433"/>
      <c r="Q17" s="433"/>
      <c r="R17" s="433"/>
      <c r="S17" s="433"/>
      <c r="T17" s="433"/>
      <c r="U17" s="433"/>
      <c r="V17" s="433"/>
      <c r="W17" s="433"/>
      <c r="AB17" s="342"/>
      <c r="AN17" s="507"/>
      <c r="AO17" s="296">
        <v>0</v>
      </c>
      <c r="AR17" s="313"/>
    </row>
    <row r="18" spans="1:44" s="327" customFormat="1">
      <c r="A18" s="506"/>
      <c r="B18" s="508" t="s">
        <v>658</v>
      </c>
      <c r="C18" s="508"/>
      <c r="D18" s="458"/>
      <c r="E18" s="356">
        <v>9075000</v>
      </c>
      <c r="F18" s="327">
        <v>226875</v>
      </c>
      <c r="G18" s="327">
        <v>680625</v>
      </c>
      <c r="H18" s="327">
        <v>680625</v>
      </c>
      <c r="I18" s="327">
        <v>907500</v>
      </c>
      <c r="J18" s="327">
        <v>1134375</v>
      </c>
      <c r="K18" s="327">
        <v>1089000</v>
      </c>
      <c r="L18" s="327">
        <v>1089000</v>
      </c>
      <c r="M18" s="327">
        <v>907500</v>
      </c>
      <c r="N18" s="327">
        <v>680625</v>
      </c>
      <c r="O18" s="327">
        <v>272250</v>
      </c>
      <c r="P18" s="327">
        <v>226875</v>
      </c>
      <c r="Q18" s="327">
        <v>226875</v>
      </c>
      <c r="R18" s="327">
        <v>226875</v>
      </c>
      <c r="S18" s="327">
        <v>726000</v>
      </c>
      <c r="T18" s="327">
        <v>0</v>
      </c>
      <c r="X18" s="426"/>
      <c r="Y18" s="426"/>
      <c r="Z18" s="426"/>
      <c r="AA18" s="426"/>
      <c r="AB18" s="426"/>
      <c r="AN18" s="504">
        <v>0</v>
      </c>
      <c r="AO18" s="296">
        <v>0</v>
      </c>
      <c r="AP18" s="327">
        <v>0</v>
      </c>
    </row>
    <row r="19" spans="1:44" s="327" customFormat="1">
      <c r="A19" s="506"/>
      <c r="B19" s="424" t="s">
        <v>799</v>
      </c>
      <c r="C19" s="424"/>
      <c r="D19" s="459"/>
      <c r="E19" s="423">
        <v>1000000</v>
      </c>
      <c r="F19" s="327">
        <v>25000</v>
      </c>
      <c r="G19" s="327">
        <v>75000</v>
      </c>
      <c r="H19" s="327">
        <v>75000</v>
      </c>
      <c r="I19" s="327">
        <v>100000</v>
      </c>
      <c r="J19" s="327">
        <v>125000</v>
      </c>
      <c r="K19" s="327">
        <v>120000</v>
      </c>
      <c r="L19" s="327">
        <v>120000</v>
      </c>
      <c r="M19" s="327">
        <v>100000</v>
      </c>
      <c r="N19" s="327">
        <v>75000</v>
      </c>
      <c r="O19" s="327">
        <v>30000</v>
      </c>
      <c r="P19" s="327">
        <v>25000</v>
      </c>
      <c r="Q19" s="327">
        <v>25000</v>
      </c>
      <c r="R19" s="327">
        <v>25000</v>
      </c>
      <c r="S19" s="327">
        <v>80000</v>
      </c>
      <c r="T19" s="327">
        <v>0</v>
      </c>
      <c r="AB19" s="342"/>
      <c r="AN19" s="504">
        <v>0</v>
      </c>
      <c r="AO19" s="296">
        <v>0</v>
      </c>
    </row>
    <row r="20" spans="1:44" s="327" customFormat="1">
      <c r="A20" s="506"/>
      <c r="B20" s="424" t="s">
        <v>798</v>
      </c>
      <c r="C20" s="424"/>
      <c r="D20" s="459"/>
      <c r="E20" s="423">
        <v>544500</v>
      </c>
      <c r="F20" s="327">
        <v>13612.5</v>
      </c>
      <c r="G20" s="327">
        <v>40837.5</v>
      </c>
      <c r="H20" s="327">
        <v>40837.5</v>
      </c>
      <c r="I20" s="327">
        <v>54450</v>
      </c>
      <c r="J20" s="327">
        <v>68062.5</v>
      </c>
      <c r="K20" s="327">
        <v>65340</v>
      </c>
      <c r="L20" s="327">
        <v>65340</v>
      </c>
      <c r="M20" s="327">
        <v>54450</v>
      </c>
      <c r="N20" s="327">
        <v>40837.5</v>
      </c>
      <c r="O20" s="327">
        <v>16335</v>
      </c>
      <c r="P20" s="327">
        <v>13612.5</v>
      </c>
      <c r="Q20" s="327">
        <v>13612.5</v>
      </c>
      <c r="R20" s="327">
        <v>13612.5</v>
      </c>
      <c r="S20" s="327">
        <v>43560</v>
      </c>
      <c r="T20" s="327">
        <v>0</v>
      </c>
      <c r="AN20" s="504">
        <v>0</v>
      </c>
      <c r="AO20" s="296">
        <v>0</v>
      </c>
    </row>
    <row r="21" spans="1:44" s="327" customFormat="1">
      <c r="A21" s="506"/>
      <c r="B21" s="424" t="s">
        <v>797</v>
      </c>
      <c r="C21" s="424"/>
      <c r="D21" s="458"/>
      <c r="E21" s="423">
        <v>181500</v>
      </c>
      <c r="F21" s="327">
        <v>4537.5</v>
      </c>
      <c r="G21" s="327">
        <v>13612.5</v>
      </c>
      <c r="H21" s="327">
        <v>13612.5</v>
      </c>
      <c r="I21" s="327">
        <v>18150</v>
      </c>
      <c r="J21" s="327">
        <v>22687.5</v>
      </c>
      <c r="K21" s="327">
        <v>21780</v>
      </c>
      <c r="L21" s="327">
        <v>21780</v>
      </c>
      <c r="M21" s="327">
        <v>18150</v>
      </c>
      <c r="N21" s="327">
        <v>13612.5</v>
      </c>
      <c r="O21" s="327">
        <v>5445</v>
      </c>
      <c r="P21" s="327">
        <v>4537.5</v>
      </c>
      <c r="Q21" s="327">
        <v>4537.5</v>
      </c>
      <c r="R21" s="327">
        <v>4537.5</v>
      </c>
      <c r="S21" s="327">
        <v>14520</v>
      </c>
      <c r="T21" s="327">
        <v>0</v>
      </c>
      <c r="AE21" s="327">
        <v>0</v>
      </c>
      <c r="AN21" s="504">
        <v>0</v>
      </c>
      <c r="AO21" s="296">
        <v>0</v>
      </c>
    </row>
    <row r="22" spans="1:44" s="327" customFormat="1">
      <c r="A22" s="506"/>
      <c r="B22" s="424" t="s">
        <v>796</v>
      </c>
      <c r="C22" s="424"/>
      <c r="D22" s="458"/>
      <c r="E22" s="423">
        <v>544500</v>
      </c>
      <c r="F22" s="327">
        <v>13612.5</v>
      </c>
      <c r="G22" s="327">
        <v>40837.5</v>
      </c>
      <c r="H22" s="327">
        <v>40837.5</v>
      </c>
      <c r="I22" s="327">
        <v>54450</v>
      </c>
      <c r="J22" s="327">
        <v>68062.5</v>
      </c>
      <c r="K22" s="327">
        <v>65340</v>
      </c>
      <c r="L22" s="327">
        <v>65340</v>
      </c>
      <c r="M22" s="327">
        <v>54450</v>
      </c>
      <c r="N22" s="327">
        <v>40837.5</v>
      </c>
      <c r="O22" s="327">
        <v>16335</v>
      </c>
      <c r="P22" s="327">
        <v>13612.5</v>
      </c>
      <c r="Q22" s="327">
        <v>13612.5</v>
      </c>
      <c r="R22" s="327">
        <v>13612.5</v>
      </c>
      <c r="S22" s="327">
        <v>43560</v>
      </c>
      <c r="T22" s="327">
        <v>0</v>
      </c>
      <c r="AE22" s="327">
        <v>0</v>
      </c>
      <c r="AN22" s="504">
        <v>0</v>
      </c>
      <c r="AO22" s="296">
        <v>0</v>
      </c>
    </row>
    <row r="23" spans="1:44" s="327" customFormat="1" ht="13.5" customHeight="1">
      <c r="A23" s="506"/>
      <c r="B23" s="424" t="s">
        <v>795</v>
      </c>
      <c r="C23" s="424"/>
      <c r="D23" s="458"/>
      <c r="E23" s="423"/>
      <c r="G23" s="327">
        <v>0</v>
      </c>
      <c r="H23" s="327">
        <v>0</v>
      </c>
      <c r="I23" s="327">
        <v>0</v>
      </c>
      <c r="J23" s="327">
        <v>0</v>
      </c>
      <c r="AB23" s="342"/>
      <c r="AN23" s="504">
        <v>0</v>
      </c>
      <c r="AO23" s="296">
        <v>0</v>
      </c>
    </row>
    <row r="24" spans="1:44" s="327" customFormat="1">
      <c r="A24" s="506"/>
      <c r="B24" s="424" t="s">
        <v>666</v>
      </c>
      <c r="C24" s="424"/>
      <c r="D24" s="458"/>
      <c r="E24" s="432">
        <v>725000</v>
      </c>
      <c r="F24" s="327">
        <v>0</v>
      </c>
      <c r="G24" s="327">
        <v>0</v>
      </c>
      <c r="H24" s="327">
        <v>217500</v>
      </c>
      <c r="I24" s="327">
        <v>0</v>
      </c>
      <c r="J24" s="327">
        <v>0</v>
      </c>
      <c r="K24" s="327">
        <v>145000</v>
      </c>
      <c r="L24" s="327">
        <v>0</v>
      </c>
      <c r="M24" s="327">
        <v>145000</v>
      </c>
      <c r="N24" s="327">
        <v>0</v>
      </c>
      <c r="O24" s="327">
        <v>0</v>
      </c>
      <c r="P24" s="327">
        <v>0</v>
      </c>
      <c r="Q24" s="327">
        <v>0</v>
      </c>
      <c r="R24" s="327">
        <v>0</v>
      </c>
      <c r="S24" s="327">
        <v>0</v>
      </c>
      <c r="U24" s="327">
        <v>0</v>
      </c>
      <c r="V24" s="327">
        <v>217500</v>
      </c>
      <c r="AN24" s="504">
        <v>0</v>
      </c>
      <c r="AO24" s="296">
        <v>0</v>
      </c>
    </row>
    <row r="25" spans="1:44" s="327" customFormat="1">
      <c r="A25" s="506"/>
      <c r="B25" s="327" t="s">
        <v>794</v>
      </c>
      <c r="D25" s="458"/>
      <c r="E25" s="423">
        <v>250000</v>
      </c>
      <c r="F25" s="326">
        <v>37500</v>
      </c>
      <c r="G25" s="326">
        <v>0</v>
      </c>
      <c r="H25" s="326">
        <v>0</v>
      </c>
      <c r="I25" s="326">
        <v>25000</v>
      </c>
      <c r="J25" s="326">
        <v>25000</v>
      </c>
      <c r="K25" s="326">
        <v>0</v>
      </c>
      <c r="L25" s="326">
        <v>0</v>
      </c>
      <c r="M25" s="326">
        <v>0</v>
      </c>
      <c r="N25" s="326">
        <v>0</v>
      </c>
      <c r="O25" s="326">
        <v>0</v>
      </c>
      <c r="P25" s="326">
        <v>25000</v>
      </c>
      <c r="Q25" s="326">
        <v>25000</v>
      </c>
      <c r="R25" s="326">
        <v>25000</v>
      </c>
      <c r="S25" s="326">
        <v>37500</v>
      </c>
      <c r="T25" s="326">
        <v>50000</v>
      </c>
      <c r="U25" s="326">
        <v>0</v>
      </c>
      <c r="V25" s="327">
        <v>0</v>
      </c>
      <c r="W25" s="327">
        <v>0</v>
      </c>
      <c r="AB25" s="342"/>
      <c r="AN25" s="504">
        <v>0</v>
      </c>
      <c r="AO25" s="296">
        <v>0</v>
      </c>
    </row>
    <row r="26" spans="1:44" s="327" customFormat="1">
      <c r="A26" s="506"/>
      <c r="B26" s="327" t="s">
        <v>793</v>
      </c>
      <c r="D26" s="460"/>
      <c r="E26" s="423"/>
      <c r="F26" s="327">
        <v>-28363.75</v>
      </c>
      <c r="G26" s="327">
        <v>-85091.25</v>
      </c>
      <c r="H26" s="327">
        <v>-85091.25</v>
      </c>
      <c r="I26" s="327">
        <v>-113455</v>
      </c>
      <c r="J26" s="327">
        <v>-141818.75</v>
      </c>
      <c r="K26" s="327">
        <v>-136146</v>
      </c>
      <c r="L26" s="327">
        <v>-68073</v>
      </c>
      <c r="M26" s="327">
        <v>-63977.5</v>
      </c>
      <c r="N26" s="327">
        <v>-42545.625</v>
      </c>
      <c r="O26" s="327">
        <v>-17018.25</v>
      </c>
      <c r="P26" s="327">
        <v>-14181.875</v>
      </c>
      <c r="Q26" s="327">
        <v>-14181.875</v>
      </c>
      <c r="R26" s="327">
        <v>-14181.875</v>
      </c>
      <c r="S26" s="327">
        <v>-45382</v>
      </c>
      <c r="T26" s="431">
        <v>869508</v>
      </c>
      <c r="U26" s="431">
        <v>0</v>
      </c>
      <c r="W26" s="327">
        <v>0</v>
      </c>
      <c r="AB26" s="342"/>
      <c r="AN26" s="504">
        <v>0</v>
      </c>
      <c r="AO26" s="296">
        <v>0</v>
      </c>
    </row>
    <row r="27" spans="1:44" s="297" customFormat="1" ht="12.75" customHeight="1">
      <c r="A27" s="489"/>
      <c r="B27" s="430" t="s">
        <v>792</v>
      </c>
      <c r="C27" s="429"/>
      <c r="D27" s="461" t="s">
        <v>91</v>
      </c>
      <c r="E27" s="428">
        <v>12320500</v>
      </c>
      <c r="F27" s="400">
        <v>292773.75</v>
      </c>
      <c r="G27" s="400">
        <v>765821.25</v>
      </c>
      <c r="H27" s="400">
        <v>983321.25</v>
      </c>
      <c r="I27" s="400">
        <v>1046095</v>
      </c>
      <c r="J27" s="400">
        <v>1301368.75</v>
      </c>
      <c r="K27" s="400">
        <v>1370314</v>
      </c>
      <c r="L27" s="400">
        <v>1293387</v>
      </c>
      <c r="M27" s="400">
        <v>1215572.5</v>
      </c>
      <c r="N27" s="400">
        <v>808366.875</v>
      </c>
      <c r="O27" s="400">
        <v>323346.75</v>
      </c>
      <c r="P27" s="400">
        <v>294455.625</v>
      </c>
      <c r="Q27" s="400">
        <v>294455.625</v>
      </c>
      <c r="R27" s="400">
        <v>294455.625</v>
      </c>
      <c r="S27" s="400">
        <v>899758</v>
      </c>
      <c r="T27" s="400">
        <v>919508</v>
      </c>
      <c r="U27" s="400">
        <v>0</v>
      </c>
      <c r="V27" s="400">
        <v>217500</v>
      </c>
      <c r="W27" s="400">
        <v>0</v>
      </c>
      <c r="X27" s="400">
        <v>0</v>
      </c>
      <c r="Y27" s="400">
        <v>0</v>
      </c>
      <c r="Z27" s="400">
        <v>0</v>
      </c>
      <c r="AA27" s="400">
        <v>0</v>
      </c>
      <c r="AB27" s="427">
        <v>0</v>
      </c>
      <c r="AC27" s="400"/>
      <c r="AD27" s="400"/>
      <c r="AE27" s="397"/>
      <c r="AF27" s="397"/>
      <c r="AG27" s="397"/>
      <c r="AH27" s="397"/>
      <c r="AI27" s="397"/>
      <c r="AJ27" s="397"/>
      <c r="AK27" s="397"/>
      <c r="AL27" s="397"/>
      <c r="AM27" s="397"/>
      <c r="AN27" s="505">
        <v>0</v>
      </c>
      <c r="AO27" s="296">
        <v>0</v>
      </c>
    </row>
    <row r="28" spans="1:44" s="327" customFormat="1">
      <c r="A28" s="506"/>
      <c r="B28" s="502" t="s">
        <v>791</v>
      </c>
      <c r="C28" s="502"/>
      <c r="D28" s="457"/>
      <c r="E28" s="356"/>
      <c r="K28" s="426"/>
      <c r="AB28" s="342"/>
      <c r="AN28" s="507"/>
      <c r="AO28" s="296">
        <v>0</v>
      </c>
    </row>
    <row r="29" spans="1:44" s="327" customFormat="1">
      <c r="A29" s="506"/>
      <c r="B29" s="424" t="s">
        <v>790</v>
      </c>
      <c r="C29" s="424"/>
      <c r="D29" s="459"/>
      <c r="E29" s="423">
        <v>680000</v>
      </c>
      <c r="F29" s="327">
        <v>470000</v>
      </c>
      <c r="G29" s="327">
        <v>15000</v>
      </c>
      <c r="H29" s="327">
        <v>15000</v>
      </c>
      <c r="I29" s="327">
        <v>15000</v>
      </c>
      <c r="J29" s="327">
        <v>15000</v>
      </c>
      <c r="K29" s="327">
        <v>15000</v>
      </c>
      <c r="L29" s="327">
        <v>15000</v>
      </c>
      <c r="M29" s="327">
        <v>15000</v>
      </c>
      <c r="N29" s="327">
        <v>15000</v>
      </c>
      <c r="O29" s="327">
        <v>15000</v>
      </c>
      <c r="P29" s="327">
        <v>15000</v>
      </c>
      <c r="Q29" s="327">
        <v>15000</v>
      </c>
      <c r="R29" s="327">
        <v>15000</v>
      </c>
      <c r="S29" s="327">
        <v>30000</v>
      </c>
      <c r="T29" s="327">
        <v>0</v>
      </c>
      <c r="U29" s="327">
        <v>0</v>
      </c>
      <c r="V29" s="327">
        <v>0</v>
      </c>
      <c r="W29" s="327">
        <v>0</v>
      </c>
      <c r="X29" s="327">
        <v>0</v>
      </c>
      <c r="Y29" s="327">
        <v>0</v>
      </c>
      <c r="AN29" s="504">
        <v>0</v>
      </c>
      <c r="AO29" s="296">
        <v>0</v>
      </c>
    </row>
    <row r="30" spans="1:44" s="327" customFormat="1" hidden="1">
      <c r="A30" s="506"/>
      <c r="B30" s="424" t="s">
        <v>789</v>
      </c>
      <c r="C30" s="424"/>
      <c r="D30" s="459"/>
      <c r="E30" s="423"/>
      <c r="G30" s="327">
        <v>0</v>
      </c>
      <c r="H30" s="327">
        <v>0</v>
      </c>
      <c r="I30" s="327">
        <v>0</v>
      </c>
      <c r="J30" s="327">
        <v>0</v>
      </c>
      <c r="K30" s="327">
        <v>0</v>
      </c>
      <c r="L30" s="327">
        <v>0</v>
      </c>
      <c r="M30" s="327">
        <v>0</v>
      </c>
      <c r="N30" s="327">
        <v>0</v>
      </c>
      <c r="O30" s="327">
        <v>0</v>
      </c>
      <c r="P30" s="327">
        <v>0</v>
      </c>
      <c r="Q30" s="327">
        <v>0</v>
      </c>
      <c r="R30" s="327">
        <v>0</v>
      </c>
      <c r="S30" s="327">
        <v>0</v>
      </c>
      <c r="T30" s="327">
        <v>0</v>
      </c>
      <c r="U30" s="327">
        <v>0</v>
      </c>
      <c r="V30" s="327">
        <v>0</v>
      </c>
      <c r="W30" s="327">
        <v>0</v>
      </c>
      <c r="X30" s="327">
        <v>0</v>
      </c>
      <c r="Y30" s="327">
        <v>0</v>
      </c>
      <c r="Z30" s="327">
        <v>0</v>
      </c>
      <c r="AA30" s="327">
        <v>0</v>
      </c>
      <c r="AB30" s="342">
        <v>0</v>
      </c>
      <c r="AN30" s="504">
        <v>0</v>
      </c>
      <c r="AO30" s="296">
        <v>0</v>
      </c>
    </row>
    <row r="31" spans="1:44" s="327" customFormat="1">
      <c r="A31" s="506"/>
      <c r="B31" s="424" t="s">
        <v>788</v>
      </c>
      <c r="C31" s="424"/>
      <c r="D31" s="459"/>
      <c r="E31" s="423">
        <v>25000</v>
      </c>
      <c r="F31" s="327">
        <v>25000</v>
      </c>
      <c r="AB31" s="342"/>
      <c r="AN31" s="504">
        <v>0</v>
      </c>
      <c r="AO31" s="296">
        <v>0</v>
      </c>
    </row>
    <row r="32" spans="1:44" s="327" customFormat="1">
      <c r="A32" s="506"/>
      <c r="B32" s="424" t="s">
        <v>787</v>
      </c>
      <c r="C32" s="424"/>
      <c r="D32" s="459"/>
      <c r="E32" s="423">
        <v>60000</v>
      </c>
      <c r="F32" s="327">
        <v>60000</v>
      </c>
      <c r="AB32" s="342"/>
      <c r="AN32" s="504">
        <v>0</v>
      </c>
      <c r="AO32" s="296">
        <v>0</v>
      </c>
    </row>
    <row r="33" spans="1:41" s="327" customFormat="1">
      <c r="A33" s="506"/>
      <c r="B33" s="424" t="s">
        <v>786</v>
      </c>
      <c r="C33" s="424"/>
      <c r="D33" s="459"/>
      <c r="E33" s="423">
        <v>20000</v>
      </c>
      <c r="F33" s="327">
        <v>20000</v>
      </c>
      <c r="AB33" s="342"/>
      <c r="AN33" s="504">
        <v>0</v>
      </c>
      <c r="AO33" s="296">
        <v>0</v>
      </c>
    </row>
    <row r="34" spans="1:41" s="327" customFormat="1">
      <c r="A34" s="506"/>
      <c r="B34" s="424" t="s">
        <v>675</v>
      </c>
      <c r="C34" s="424"/>
      <c r="D34" s="459"/>
      <c r="E34" s="423">
        <v>60000</v>
      </c>
      <c r="F34" s="327">
        <v>30000</v>
      </c>
      <c r="G34" s="327">
        <v>0</v>
      </c>
      <c r="O34" s="327">
        <v>0</v>
      </c>
      <c r="R34" s="327">
        <v>30000</v>
      </c>
      <c r="AB34" s="342"/>
      <c r="AN34" s="504">
        <v>0</v>
      </c>
      <c r="AO34" s="296">
        <v>0</v>
      </c>
    </row>
    <row r="35" spans="1:41" s="327" customFormat="1" hidden="1">
      <c r="A35" s="506"/>
      <c r="B35" s="327" t="s">
        <v>785</v>
      </c>
      <c r="D35" s="459"/>
      <c r="E35" s="423">
        <v>109250</v>
      </c>
      <c r="F35" s="327">
        <v>109250</v>
      </c>
      <c r="AB35" s="342"/>
      <c r="AN35" s="504">
        <v>0</v>
      </c>
      <c r="AO35" s="296">
        <v>0</v>
      </c>
    </row>
    <row r="36" spans="1:41" s="327" customFormat="1" hidden="1">
      <c r="A36" s="506"/>
      <c r="B36" s="327" t="s">
        <v>784</v>
      </c>
      <c r="D36" s="459"/>
      <c r="E36" s="425">
        <v>475000</v>
      </c>
      <c r="G36" s="327">
        <v>1299.3057291666667</v>
      </c>
      <c r="H36" s="327">
        <v>2934.332527961405</v>
      </c>
      <c r="I36" s="327">
        <v>4166.666666666667</v>
      </c>
      <c r="J36" s="327">
        <v>4166.666666666667</v>
      </c>
      <c r="K36" s="327">
        <v>4166.666666666667</v>
      </c>
      <c r="L36" s="327">
        <v>6821.9458333333341</v>
      </c>
      <c r="M36" s="327">
        <v>12011.180959351281</v>
      </c>
      <c r="N36" s="327">
        <v>17238.293412066527</v>
      </c>
      <c r="O36" s="327">
        <v>20790.495395834751</v>
      </c>
      <c r="P36" s="327">
        <v>22336.581033702012</v>
      </c>
      <c r="Q36" s="327">
        <v>23768.729007560385</v>
      </c>
      <c r="R36" s="327">
        <v>25206.844264643169</v>
      </c>
      <c r="S36" s="327">
        <v>25206.844264643169</v>
      </c>
      <c r="T36" s="327">
        <v>25206.844264643169</v>
      </c>
      <c r="U36" s="327">
        <v>25206.844264643169</v>
      </c>
      <c r="V36" s="327">
        <v>25206.844264643169</v>
      </c>
      <c r="W36" s="327">
        <v>0</v>
      </c>
      <c r="X36" s="327">
        <v>0</v>
      </c>
      <c r="Y36" s="327">
        <v>229264.91477780775</v>
      </c>
      <c r="Z36" s="327">
        <v>0</v>
      </c>
      <c r="AA36" s="327">
        <v>0</v>
      </c>
      <c r="AB36" s="327">
        <v>0</v>
      </c>
      <c r="AC36" s="327">
        <v>0</v>
      </c>
      <c r="AD36" s="327">
        <v>0</v>
      </c>
      <c r="AN36" s="504">
        <v>0</v>
      </c>
      <c r="AO36" s="296">
        <v>0</v>
      </c>
    </row>
    <row r="37" spans="1:41" s="327" customFormat="1" collapsed="1">
      <c r="A37" s="506"/>
      <c r="B37" s="327" t="s">
        <v>783</v>
      </c>
      <c r="D37" s="459"/>
      <c r="E37" s="423">
        <v>0</v>
      </c>
      <c r="F37" s="327">
        <v>0</v>
      </c>
      <c r="AB37" s="342"/>
      <c r="AN37" s="504">
        <v>0</v>
      </c>
      <c r="AO37" s="296">
        <v>0</v>
      </c>
    </row>
    <row r="38" spans="1:41" s="327" customFormat="1">
      <c r="A38" s="506"/>
      <c r="B38" s="327" t="s">
        <v>782</v>
      </c>
      <c r="D38" s="459"/>
      <c r="E38" s="423">
        <v>48000</v>
      </c>
      <c r="F38" s="327">
        <v>48000</v>
      </c>
      <c r="AB38" s="342"/>
      <c r="AN38" s="504">
        <v>0</v>
      </c>
      <c r="AO38" s="296">
        <v>0</v>
      </c>
    </row>
    <row r="39" spans="1:41" s="327" customFormat="1" hidden="1">
      <c r="A39" s="506"/>
      <c r="B39" s="327" t="s">
        <v>781</v>
      </c>
      <c r="D39" s="459"/>
      <c r="E39" s="425"/>
      <c r="AB39" s="342"/>
      <c r="AN39" s="504">
        <v>0</v>
      </c>
      <c r="AO39" s="296">
        <v>0</v>
      </c>
    </row>
    <row r="40" spans="1:41" s="327" customFormat="1" hidden="1">
      <c r="A40" s="506"/>
      <c r="B40" s="327" t="s">
        <v>780</v>
      </c>
      <c r="D40" s="459"/>
      <c r="E40" s="423">
        <v>407767</v>
      </c>
      <c r="F40" s="327">
        <v>407767</v>
      </c>
      <c r="AB40" s="342"/>
      <c r="AN40" s="504">
        <v>0</v>
      </c>
      <c r="AO40" s="296">
        <v>0</v>
      </c>
    </row>
    <row r="41" spans="1:41" s="327" customFormat="1" hidden="1">
      <c r="A41" s="506"/>
      <c r="B41" s="327" t="s">
        <v>779</v>
      </c>
      <c r="D41" s="459"/>
      <c r="E41" s="423">
        <v>0</v>
      </c>
      <c r="F41" s="327">
        <v>0</v>
      </c>
      <c r="AB41" s="342"/>
      <c r="AN41" s="504">
        <v>0</v>
      </c>
      <c r="AO41" s="296">
        <v>0</v>
      </c>
    </row>
    <row r="42" spans="1:41" s="327" customFormat="1" hidden="1">
      <c r="A42" s="506"/>
      <c r="B42" s="327" t="s">
        <v>778</v>
      </c>
      <c r="D42" s="459"/>
      <c r="E42" s="423">
        <v>0</v>
      </c>
      <c r="F42" s="327">
        <v>0</v>
      </c>
      <c r="AN42" s="504">
        <v>0</v>
      </c>
      <c r="AO42" s="296">
        <v>0</v>
      </c>
    </row>
    <row r="43" spans="1:41" s="327" customFormat="1" hidden="1">
      <c r="A43" s="506"/>
      <c r="B43" s="327" t="s">
        <v>777</v>
      </c>
      <c r="D43" s="459"/>
      <c r="E43" s="423">
        <v>0</v>
      </c>
      <c r="F43" s="327">
        <v>0</v>
      </c>
      <c r="AB43" s="342"/>
      <c r="AN43" s="504">
        <v>0</v>
      </c>
      <c r="AO43" s="296">
        <v>0</v>
      </c>
    </row>
    <row r="44" spans="1:41" s="327" customFormat="1" hidden="1">
      <c r="A44" s="506"/>
      <c r="B44" s="327" t="s">
        <v>776</v>
      </c>
      <c r="D44" s="459"/>
      <c r="E44" s="423">
        <v>40000</v>
      </c>
      <c r="F44" s="327">
        <v>40000</v>
      </c>
      <c r="AB44" s="342"/>
      <c r="AN44" s="504">
        <v>0</v>
      </c>
      <c r="AO44" s="296">
        <v>0</v>
      </c>
    </row>
    <row r="45" spans="1:41" s="327" customFormat="1" collapsed="1">
      <c r="A45" s="506"/>
      <c r="B45" s="327" t="s">
        <v>775</v>
      </c>
      <c r="D45" s="459"/>
      <c r="E45" s="423">
        <v>19625</v>
      </c>
      <c r="Y45" s="327">
        <v>19625</v>
      </c>
      <c r="AB45" s="342"/>
      <c r="AN45" s="504">
        <v>0</v>
      </c>
      <c r="AO45" s="296">
        <v>0</v>
      </c>
    </row>
    <row r="46" spans="1:41" s="327" customFormat="1" hidden="1">
      <c r="A46" s="506"/>
      <c r="B46" s="327" t="s">
        <v>774</v>
      </c>
      <c r="D46" s="459"/>
      <c r="E46" s="423">
        <v>45000</v>
      </c>
      <c r="Y46" s="327">
        <v>45000</v>
      </c>
      <c r="AB46" s="342"/>
      <c r="AN46" s="504">
        <v>0</v>
      </c>
      <c r="AO46" s="296">
        <v>0</v>
      </c>
    </row>
    <row r="47" spans="1:41" s="327" customFormat="1" hidden="1">
      <c r="A47" s="506"/>
      <c r="B47" s="424"/>
      <c r="C47" s="424"/>
      <c r="D47" s="459"/>
      <c r="E47" s="423"/>
      <c r="AB47" s="342"/>
      <c r="AN47" s="504">
        <v>0</v>
      </c>
      <c r="AO47" s="296">
        <v>0</v>
      </c>
    </row>
    <row r="48" spans="1:41" s="327" customFormat="1" hidden="1">
      <c r="A48" s="506"/>
      <c r="B48" s="424"/>
      <c r="C48" s="424"/>
      <c r="D48" s="459"/>
      <c r="E48" s="423"/>
      <c r="AB48" s="342"/>
      <c r="AN48" s="504">
        <v>0</v>
      </c>
      <c r="AO48" s="296">
        <v>0</v>
      </c>
    </row>
    <row r="49" spans="1:41" s="327" customFormat="1" hidden="1">
      <c r="A49" s="506"/>
      <c r="B49" s="424"/>
      <c r="C49" s="424"/>
      <c r="D49" s="459"/>
      <c r="E49" s="423"/>
      <c r="AB49" s="342"/>
      <c r="AN49" s="504">
        <v>0</v>
      </c>
      <c r="AO49" s="296">
        <v>0</v>
      </c>
    </row>
    <row r="50" spans="1:41" s="327" customFormat="1" hidden="1" collapsed="1">
      <c r="A50" s="506"/>
      <c r="B50" s="424"/>
      <c r="C50" s="424"/>
      <c r="D50" s="459"/>
      <c r="E50" s="423"/>
      <c r="AB50" s="342"/>
      <c r="AN50" s="504">
        <v>0</v>
      </c>
      <c r="AO50" s="296">
        <v>0</v>
      </c>
    </row>
    <row r="51" spans="1:41" s="327" customFormat="1">
      <c r="A51" s="506"/>
      <c r="B51" s="424" t="s">
        <v>768</v>
      </c>
      <c r="C51" s="424"/>
      <c r="D51" s="459"/>
      <c r="E51" s="423">
        <v>35000</v>
      </c>
      <c r="G51" s="327">
        <v>2692.3076923076924</v>
      </c>
      <c r="H51" s="327">
        <v>2692.3076923076924</v>
      </c>
      <c r="I51" s="327">
        <v>2692.3076923076924</v>
      </c>
      <c r="J51" s="327">
        <v>2692.3076923076924</v>
      </c>
      <c r="K51" s="327">
        <v>2692.3076923076924</v>
      </c>
      <c r="L51" s="327">
        <v>2692.3076923076924</v>
      </c>
      <c r="M51" s="327">
        <v>2692.3076923076924</v>
      </c>
      <c r="N51" s="327">
        <v>2692.3076923076924</v>
      </c>
      <c r="O51" s="327">
        <v>2692.3076923076924</v>
      </c>
      <c r="P51" s="327">
        <v>2692.3076923076924</v>
      </c>
      <c r="Q51" s="327">
        <v>2692.3076923076924</v>
      </c>
      <c r="R51" s="327">
        <v>2692.3076923076924</v>
      </c>
      <c r="S51" s="327">
        <v>2692.3076923076924</v>
      </c>
      <c r="AB51" s="342"/>
      <c r="AN51" s="504">
        <v>0</v>
      </c>
      <c r="AO51" s="296">
        <v>0</v>
      </c>
    </row>
    <row r="52" spans="1:41" s="327" customFormat="1">
      <c r="A52" s="506"/>
      <c r="B52" s="424" t="s">
        <v>767</v>
      </c>
      <c r="C52" s="424"/>
      <c r="D52" s="459"/>
      <c r="E52" s="423">
        <v>34000</v>
      </c>
      <c r="F52" s="327">
        <v>34000</v>
      </c>
      <c r="Y52" s="327">
        <v>0</v>
      </c>
      <c r="AA52" s="327">
        <v>0</v>
      </c>
      <c r="AB52" s="342">
        <v>0</v>
      </c>
      <c r="AN52" s="504">
        <v>0</v>
      </c>
      <c r="AO52" s="296">
        <v>0</v>
      </c>
    </row>
    <row r="53" spans="1:41" s="327" customFormat="1" hidden="1">
      <c r="A53" s="506"/>
      <c r="B53" s="424" t="s">
        <v>773</v>
      </c>
      <c r="C53" s="424"/>
      <c r="D53" s="459"/>
      <c r="E53" s="423"/>
      <c r="F53" s="327">
        <v>0</v>
      </c>
      <c r="AB53" s="342"/>
      <c r="AN53" s="504">
        <v>0</v>
      </c>
      <c r="AO53" s="296">
        <v>0</v>
      </c>
    </row>
    <row r="54" spans="1:41" s="327" customFormat="1" hidden="1">
      <c r="A54" s="506"/>
      <c r="B54" s="424" t="s">
        <v>772</v>
      </c>
      <c r="C54" s="424"/>
      <c r="D54" s="459"/>
      <c r="E54" s="423"/>
      <c r="F54" s="327">
        <v>0</v>
      </c>
      <c r="AB54" s="342"/>
      <c r="AN54" s="504">
        <v>0</v>
      </c>
      <c r="AO54" s="296">
        <v>0</v>
      </c>
    </row>
    <row r="55" spans="1:41" s="327" customFormat="1" hidden="1">
      <c r="A55" s="506"/>
      <c r="B55" s="327" t="s">
        <v>771</v>
      </c>
      <c r="D55" s="459"/>
      <c r="E55" s="423">
        <v>85000</v>
      </c>
      <c r="F55" s="327">
        <v>85000</v>
      </c>
      <c r="AB55" s="342"/>
      <c r="AN55" s="504">
        <v>0</v>
      </c>
      <c r="AO55" s="296">
        <v>0</v>
      </c>
    </row>
    <row r="56" spans="1:41" s="327" customFormat="1" hidden="1">
      <c r="A56" s="506"/>
      <c r="B56" s="327" t="s">
        <v>770</v>
      </c>
      <c r="D56" s="459"/>
      <c r="E56" s="423">
        <v>62000</v>
      </c>
      <c r="R56" s="327">
        <v>31000</v>
      </c>
      <c r="Y56" s="327">
        <v>31000</v>
      </c>
      <c r="AB56" s="342"/>
      <c r="AN56" s="504">
        <v>0</v>
      </c>
      <c r="AO56" s="296">
        <v>0</v>
      </c>
    </row>
    <row r="57" spans="1:41" s="327" customFormat="1" hidden="1">
      <c r="A57" s="506"/>
      <c r="B57" s="424" t="s">
        <v>769</v>
      </c>
      <c r="C57" s="424"/>
      <c r="D57" s="459"/>
      <c r="E57" s="423"/>
      <c r="AB57" s="342"/>
      <c r="AN57" s="504">
        <v>0</v>
      </c>
      <c r="AO57" s="296">
        <v>0</v>
      </c>
    </row>
    <row r="58" spans="1:41" s="327" customFormat="1" hidden="1">
      <c r="A58" s="506"/>
      <c r="B58" s="424" t="s">
        <v>768</v>
      </c>
      <c r="C58" s="424"/>
      <c r="D58" s="459"/>
      <c r="E58" s="423"/>
      <c r="AB58" s="342"/>
      <c r="AN58" s="504">
        <v>0</v>
      </c>
      <c r="AO58" s="296">
        <v>0</v>
      </c>
    </row>
    <row r="59" spans="1:41" s="327" customFormat="1" hidden="1">
      <c r="A59" s="506"/>
      <c r="B59" s="424" t="s">
        <v>767</v>
      </c>
      <c r="C59" s="424"/>
      <c r="D59" s="459"/>
      <c r="E59" s="423"/>
      <c r="AB59" s="342"/>
      <c r="AN59" s="504">
        <v>0</v>
      </c>
      <c r="AO59" s="296">
        <v>0</v>
      </c>
    </row>
    <row r="60" spans="1:41" s="327" customFormat="1" collapsed="1">
      <c r="A60" s="506"/>
      <c r="B60" s="327" t="s">
        <v>766</v>
      </c>
      <c r="D60" s="459"/>
      <c r="E60" s="423">
        <v>125000</v>
      </c>
      <c r="F60" s="327">
        <v>100000</v>
      </c>
      <c r="Y60" s="327">
        <v>25000</v>
      </c>
      <c r="AB60" s="342"/>
      <c r="AN60" s="504">
        <v>0</v>
      </c>
      <c r="AO60" s="296">
        <v>0</v>
      </c>
    </row>
    <row r="61" spans="1:41" s="327" customFormat="1" hidden="1">
      <c r="A61" s="506"/>
      <c r="B61" s="424" t="s">
        <v>765</v>
      </c>
      <c r="C61" s="424"/>
      <c r="D61" s="459"/>
      <c r="E61" s="423"/>
      <c r="F61" s="327">
        <v>0</v>
      </c>
      <c r="G61" s="327">
        <v>0</v>
      </c>
      <c r="AB61" s="342"/>
      <c r="AN61" s="504">
        <v>0</v>
      </c>
      <c r="AO61" s="296">
        <v>0</v>
      </c>
    </row>
    <row r="62" spans="1:41" s="327" customFormat="1" hidden="1">
      <c r="A62" s="506"/>
      <c r="B62" s="424" t="s">
        <v>764</v>
      </c>
      <c r="C62" s="424"/>
      <c r="D62" s="459"/>
      <c r="E62" s="423"/>
      <c r="G62" s="327">
        <v>0</v>
      </c>
      <c r="AB62" s="342"/>
      <c r="AN62" s="504">
        <v>0</v>
      </c>
      <c r="AO62" s="296">
        <v>0</v>
      </c>
    </row>
    <row r="63" spans="1:41" s="327" customFormat="1" hidden="1">
      <c r="A63" s="506"/>
      <c r="B63" s="424" t="s">
        <v>763</v>
      </c>
      <c r="C63" s="424"/>
      <c r="D63" s="459"/>
      <c r="E63" s="423"/>
      <c r="G63" s="327">
        <v>0</v>
      </c>
      <c r="AB63" s="342"/>
      <c r="AN63" s="504">
        <v>0</v>
      </c>
      <c r="AO63" s="296">
        <v>0</v>
      </c>
    </row>
    <row r="64" spans="1:41" s="327" customFormat="1" hidden="1">
      <c r="A64" s="506"/>
      <c r="B64" s="424" t="s">
        <v>762</v>
      </c>
      <c r="C64" s="424"/>
      <c r="D64" s="459"/>
      <c r="E64" s="423"/>
      <c r="G64" s="327">
        <v>0</v>
      </c>
      <c r="AB64" s="342"/>
      <c r="AN64" s="504">
        <v>0</v>
      </c>
      <c r="AO64" s="296">
        <v>0</v>
      </c>
    </row>
    <row r="65" spans="1:42" s="327" customFormat="1">
      <c r="A65" s="506"/>
      <c r="B65" s="424" t="s">
        <v>761</v>
      </c>
      <c r="C65" s="424"/>
      <c r="D65" s="459"/>
      <c r="E65" s="423">
        <v>80000</v>
      </c>
      <c r="F65" s="327">
        <v>40000</v>
      </c>
      <c r="R65" s="327">
        <v>0</v>
      </c>
      <c r="S65" s="327">
        <v>40000</v>
      </c>
      <c r="AB65" s="342"/>
      <c r="AN65" s="504">
        <v>0</v>
      </c>
      <c r="AO65" s="296">
        <v>0</v>
      </c>
    </row>
    <row r="66" spans="1:42" s="327" customFormat="1">
      <c r="A66" s="506"/>
      <c r="B66" s="424" t="s">
        <v>760</v>
      </c>
      <c r="C66" s="424"/>
      <c r="D66" s="459"/>
      <c r="E66" s="423">
        <v>15000</v>
      </c>
      <c r="F66" s="327">
        <v>15000</v>
      </c>
      <c r="G66" s="327">
        <v>0</v>
      </c>
      <c r="AB66" s="342"/>
      <c r="AN66" s="504">
        <v>0</v>
      </c>
      <c r="AO66" s="296">
        <v>0</v>
      </c>
    </row>
    <row r="67" spans="1:42" s="327" customFormat="1">
      <c r="A67" s="506"/>
      <c r="B67" s="327" t="s">
        <v>759</v>
      </c>
      <c r="D67" s="459"/>
      <c r="E67" s="423">
        <v>55000</v>
      </c>
      <c r="J67" s="327">
        <v>11000</v>
      </c>
      <c r="K67" s="327">
        <v>5500</v>
      </c>
      <c r="L67" s="327">
        <v>5500</v>
      </c>
      <c r="M67" s="327">
        <v>5500</v>
      </c>
      <c r="N67" s="327">
        <v>5500</v>
      </c>
      <c r="O67" s="327">
        <v>5500</v>
      </c>
      <c r="P67" s="327">
        <v>5500</v>
      </c>
      <c r="Q67" s="327">
        <v>5500</v>
      </c>
      <c r="R67" s="327">
        <v>5500</v>
      </c>
      <c r="AB67" s="342"/>
      <c r="AN67" s="504">
        <v>0</v>
      </c>
      <c r="AO67" s="296">
        <v>0</v>
      </c>
    </row>
    <row r="68" spans="1:42" s="342" customFormat="1">
      <c r="A68" s="509"/>
      <c r="B68" s="342" t="s">
        <v>758</v>
      </c>
      <c r="D68" s="462"/>
      <c r="E68" s="425">
        <v>200000</v>
      </c>
      <c r="S68" s="342">
        <v>33333.333333333336</v>
      </c>
      <c r="T68" s="342">
        <v>33333.333333333336</v>
      </c>
      <c r="U68" s="342">
        <v>33333.333333333336</v>
      </c>
      <c r="V68" s="342">
        <v>33333.333333333336</v>
      </c>
      <c r="W68" s="342">
        <v>33333.333333333336</v>
      </c>
      <c r="X68" s="342">
        <v>33333.333333333336</v>
      </c>
      <c r="AA68" s="342">
        <v>0</v>
      </c>
      <c r="AN68" s="504">
        <v>0</v>
      </c>
      <c r="AO68" s="296">
        <v>0</v>
      </c>
    </row>
    <row r="69" spans="1:42" s="327" customFormat="1">
      <c r="A69" s="506"/>
      <c r="B69" s="327" t="s">
        <v>757</v>
      </c>
      <c r="D69" s="459"/>
      <c r="E69" s="423">
        <v>48503</v>
      </c>
      <c r="M69" s="327">
        <v>3731</v>
      </c>
      <c r="N69" s="327">
        <v>3731</v>
      </c>
      <c r="O69" s="327">
        <v>3731</v>
      </c>
      <c r="P69" s="327">
        <v>3731</v>
      </c>
      <c r="Q69" s="327">
        <v>3731</v>
      </c>
      <c r="R69" s="327">
        <v>3731</v>
      </c>
      <c r="S69" s="327">
        <v>3731</v>
      </c>
      <c r="T69" s="327">
        <v>3731</v>
      </c>
      <c r="U69" s="327">
        <v>3731</v>
      </c>
      <c r="V69" s="327">
        <v>3731</v>
      </c>
      <c r="W69" s="327">
        <v>3731</v>
      </c>
      <c r="X69" s="327">
        <v>3731</v>
      </c>
      <c r="Y69" s="327">
        <v>3731</v>
      </c>
      <c r="AB69" s="342"/>
      <c r="AN69" s="504">
        <v>0</v>
      </c>
      <c r="AO69" s="296">
        <v>0</v>
      </c>
    </row>
    <row r="70" spans="1:42" s="327" customFormat="1">
      <c r="A70" s="506"/>
      <c r="B70" s="424" t="s">
        <v>756</v>
      </c>
      <c r="C70" s="424"/>
      <c r="D70" s="459"/>
      <c r="E70" s="423">
        <v>581500</v>
      </c>
      <c r="R70" s="327">
        <v>0</v>
      </c>
      <c r="W70" s="327">
        <v>0</v>
      </c>
      <c r="Y70" s="327">
        <v>581500</v>
      </c>
      <c r="Z70" s="327">
        <v>0</v>
      </c>
      <c r="AA70" s="327">
        <v>0</v>
      </c>
      <c r="AB70" s="342">
        <v>0</v>
      </c>
      <c r="AN70" s="504">
        <v>0</v>
      </c>
      <c r="AO70" s="296">
        <v>0</v>
      </c>
    </row>
    <row r="71" spans="1:42" s="327" customFormat="1" hidden="1">
      <c r="A71" s="506"/>
      <c r="B71" s="424" t="s">
        <v>705</v>
      </c>
      <c r="C71" s="424"/>
      <c r="D71" s="459"/>
      <c r="E71" s="423">
        <v>0</v>
      </c>
      <c r="Y71" s="327">
        <v>0</v>
      </c>
      <c r="Z71" s="327">
        <v>0</v>
      </c>
      <c r="AB71" s="342">
        <v>0</v>
      </c>
      <c r="AN71" s="504">
        <v>0</v>
      </c>
      <c r="AO71" s="296">
        <v>0</v>
      </c>
    </row>
    <row r="72" spans="1:42" s="327" customFormat="1" hidden="1">
      <c r="A72" s="506"/>
      <c r="B72" s="327" t="s">
        <v>755</v>
      </c>
      <c r="D72" s="459"/>
      <c r="E72" s="423">
        <v>0</v>
      </c>
      <c r="Y72" s="327">
        <v>0</v>
      </c>
      <c r="AB72" s="342"/>
      <c r="AN72" s="504">
        <v>0</v>
      </c>
      <c r="AO72" s="296">
        <v>0</v>
      </c>
    </row>
    <row r="73" spans="1:42" s="327" customFormat="1">
      <c r="A73" s="506"/>
      <c r="B73" s="327" t="s">
        <v>754</v>
      </c>
      <c r="D73" s="459"/>
      <c r="E73" s="423">
        <v>49452</v>
      </c>
      <c r="Y73" s="327">
        <v>49452</v>
      </c>
      <c r="AB73" s="342"/>
      <c r="AN73" s="504">
        <v>0</v>
      </c>
      <c r="AO73" s="296">
        <v>0</v>
      </c>
    </row>
    <row r="74" spans="1:42" s="327" customFormat="1">
      <c r="A74" s="506"/>
      <c r="B74" s="327" t="s">
        <v>753</v>
      </c>
      <c r="D74" s="459"/>
      <c r="E74" s="423">
        <v>4000</v>
      </c>
      <c r="F74" s="327">
        <v>4000</v>
      </c>
      <c r="G74" s="327">
        <v>0</v>
      </c>
      <c r="AB74" s="342"/>
      <c r="AN74" s="504">
        <v>0</v>
      </c>
      <c r="AO74" s="296">
        <v>0</v>
      </c>
    </row>
    <row r="75" spans="1:42" s="327" customFormat="1">
      <c r="A75" s="506"/>
      <c r="B75" s="424" t="s">
        <v>752</v>
      </c>
      <c r="C75" s="424"/>
      <c r="D75" s="459"/>
      <c r="E75" s="423">
        <v>171700</v>
      </c>
      <c r="F75" s="327">
        <v>171700</v>
      </c>
      <c r="T75" s="327">
        <v>0</v>
      </c>
      <c r="U75" s="327">
        <v>0</v>
      </c>
      <c r="V75" s="327">
        <v>0</v>
      </c>
      <c r="W75" s="327">
        <v>0</v>
      </c>
      <c r="X75" s="327">
        <v>0</v>
      </c>
      <c r="Y75" s="327">
        <v>0</v>
      </c>
      <c r="Z75" s="327">
        <v>0</v>
      </c>
      <c r="AA75" s="327">
        <v>0</v>
      </c>
      <c r="AB75" s="342">
        <v>0</v>
      </c>
      <c r="AN75" s="504">
        <v>0</v>
      </c>
      <c r="AO75" s="296">
        <v>0</v>
      </c>
    </row>
    <row r="76" spans="1:42" s="327" customFormat="1">
      <c r="A76" s="506"/>
      <c r="B76" s="327" t="s">
        <v>751</v>
      </c>
      <c r="D76" s="459"/>
      <c r="E76" s="423">
        <v>488800</v>
      </c>
      <c r="F76" s="327">
        <v>391040</v>
      </c>
      <c r="G76" s="327">
        <v>0</v>
      </c>
      <c r="H76" s="327">
        <v>0</v>
      </c>
      <c r="I76" s="327">
        <v>0</v>
      </c>
      <c r="J76" s="327">
        <v>0</v>
      </c>
      <c r="K76" s="327">
        <v>0</v>
      </c>
      <c r="L76" s="327">
        <v>0</v>
      </c>
      <c r="M76" s="327">
        <v>0</v>
      </c>
      <c r="N76" s="327">
        <v>0</v>
      </c>
      <c r="O76" s="327">
        <v>0</v>
      </c>
      <c r="P76" s="327">
        <v>0</v>
      </c>
      <c r="Q76" s="327">
        <v>0</v>
      </c>
      <c r="R76" s="327">
        <v>41396</v>
      </c>
      <c r="S76" s="327">
        <v>56364</v>
      </c>
      <c r="T76" s="327">
        <v>0</v>
      </c>
      <c r="U76" s="327">
        <v>0</v>
      </c>
      <c r="V76" s="327">
        <v>0</v>
      </c>
      <c r="W76" s="327">
        <v>0</v>
      </c>
      <c r="X76" s="327">
        <v>0</v>
      </c>
      <c r="Y76" s="327">
        <v>0</v>
      </c>
      <c r="AN76" s="504">
        <v>0</v>
      </c>
      <c r="AO76" s="296">
        <v>0</v>
      </c>
    </row>
    <row r="77" spans="1:42" s="327" customFormat="1">
      <c r="A77" s="506"/>
      <c r="B77" s="327" t="s">
        <v>750</v>
      </c>
      <c r="D77" s="459"/>
      <c r="E77" s="423">
        <v>1466400</v>
      </c>
      <c r="F77" s="327">
        <v>0</v>
      </c>
      <c r="G77" s="327">
        <v>0</v>
      </c>
      <c r="H77" s="327">
        <v>0</v>
      </c>
      <c r="I77" s="327">
        <v>0</v>
      </c>
      <c r="J77" s="327">
        <v>0</v>
      </c>
      <c r="K77" s="327">
        <v>0</v>
      </c>
      <c r="L77" s="327">
        <v>0</v>
      </c>
      <c r="M77" s="327">
        <v>0</v>
      </c>
      <c r="N77" s="327">
        <v>0</v>
      </c>
      <c r="O77" s="327">
        <v>0</v>
      </c>
      <c r="P77" s="327">
        <v>0</v>
      </c>
      <c r="Q77" s="327">
        <v>0</v>
      </c>
      <c r="R77" s="327">
        <v>0</v>
      </c>
      <c r="S77" s="327">
        <v>0</v>
      </c>
      <c r="T77" s="327">
        <v>0</v>
      </c>
      <c r="U77" s="327">
        <v>0</v>
      </c>
      <c r="V77" s="327">
        <v>0</v>
      </c>
      <c r="W77" s="327">
        <v>0</v>
      </c>
      <c r="X77" s="327">
        <v>0</v>
      </c>
      <c r="Y77" s="327">
        <v>1466400</v>
      </c>
      <c r="AA77" s="327">
        <v>0</v>
      </c>
      <c r="AB77" s="327">
        <v>0</v>
      </c>
      <c r="AC77" s="327">
        <v>0</v>
      </c>
      <c r="AD77" s="327">
        <v>0</v>
      </c>
      <c r="AE77" s="327">
        <v>0</v>
      </c>
      <c r="AN77" s="504">
        <v>0</v>
      </c>
      <c r="AO77" s="296">
        <v>0</v>
      </c>
    </row>
    <row r="78" spans="1:42" s="327" customFormat="1">
      <c r="A78" s="506"/>
      <c r="B78" s="327" t="s">
        <v>749</v>
      </c>
      <c r="D78" s="459"/>
      <c r="E78" s="423">
        <v>488800</v>
      </c>
      <c r="F78" s="327">
        <v>0</v>
      </c>
      <c r="G78" s="327">
        <v>0</v>
      </c>
      <c r="H78" s="327">
        <v>0</v>
      </c>
      <c r="I78" s="327">
        <v>0</v>
      </c>
      <c r="J78" s="327">
        <v>0</v>
      </c>
      <c r="K78" s="327">
        <v>0</v>
      </c>
      <c r="L78" s="327">
        <v>0</v>
      </c>
      <c r="M78" s="327">
        <v>0</v>
      </c>
      <c r="N78" s="327">
        <v>0</v>
      </c>
      <c r="O78" s="327">
        <v>0</v>
      </c>
      <c r="P78" s="327">
        <v>0</v>
      </c>
      <c r="Q78" s="327">
        <v>0</v>
      </c>
      <c r="R78" s="327">
        <v>0</v>
      </c>
      <c r="S78" s="327">
        <v>0</v>
      </c>
      <c r="T78" s="327">
        <v>0</v>
      </c>
      <c r="U78" s="327">
        <v>0</v>
      </c>
      <c r="V78" s="327">
        <v>0</v>
      </c>
      <c r="W78" s="327">
        <v>0</v>
      </c>
      <c r="X78" s="327">
        <v>0</v>
      </c>
      <c r="Y78" s="327">
        <v>488800</v>
      </c>
      <c r="Z78" s="327">
        <v>0</v>
      </c>
      <c r="AA78" s="327">
        <v>0</v>
      </c>
      <c r="AB78" s="327">
        <v>0</v>
      </c>
      <c r="AC78" s="327">
        <v>0</v>
      </c>
      <c r="AD78" s="327">
        <v>0</v>
      </c>
      <c r="AE78" s="327">
        <v>0</v>
      </c>
      <c r="AN78" s="504">
        <v>0</v>
      </c>
      <c r="AO78" s="296">
        <v>0</v>
      </c>
    </row>
    <row r="79" spans="1:42">
      <c r="A79" s="489"/>
      <c r="B79" s="422" t="s">
        <v>748</v>
      </c>
      <c r="C79" s="422"/>
      <c r="D79" s="463"/>
      <c r="E79" s="421">
        <v>5979797</v>
      </c>
      <c r="F79" s="417">
        <v>2050757</v>
      </c>
      <c r="G79" s="417">
        <v>18991.613421474358</v>
      </c>
      <c r="H79" s="417">
        <v>20626.640220269095</v>
      </c>
      <c r="I79" s="417">
        <v>21858.974358974359</v>
      </c>
      <c r="J79" s="417">
        <v>32858.974358974359</v>
      </c>
      <c r="K79" s="417">
        <v>27358.974358974359</v>
      </c>
      <c r="L79" s="417">
        <v>30014.253525641026</v>
      </c>
      <c r="M79" s="417">
        <v>38934.488651658976</v>
      </c>
      <c r="N79" s="417">
        <v>44161.601104374218</v>
      </c>
      <c r="O79" s="417">
        <v>47713.803088142442</v>
      </c>
      <c r="P79" s="417">
        <v>49259.888726009704</v>
      </c>
      <c r="Q79" s="417">
        <v>50692.036699868077</v>
      </c>
      <c r="R79" s="417">
        <v>154526.15195695084</v>
      </c>
      <c r="S79" s="417">
        <v>191327.48529028421</v>
      </c>
      <c r="T79" s="417">
        <v>62271.177597976508</v>
      </c>
      <c r="U79" s="417">
        <v>62271.177597976508</v>
      </c>
      <c r="V79" s="417">
        <v>62271.177597976508</v>
      </c>
      <c r="W79" s="417">
        <v>37064.333333333336</v>
      </c>
      <c r="X79" s="417">
        <v>37064.333333333336</v>
      </c>
      <c r="Y79" s="417">
        <v>2939772.9147778079</v>
      </c>
      <c r="Z79" s="417">
        <v>0</v>
      </c>
      <c r="AA79" s="417">
        <v>0</v>
      </c>
      <c r="AB79" s="417">
        <v>0</v>
      </c>
      <c r="AC79" s="417">
        <v>0</v>
      </c>
      <c r="AD79" s="417">
        <v>0</v>
      </c>
      <c r="AE79" s="417">
        <v>0</v>
      </c>
      <c r="AF79" s="417"/>
      <c r="AG79" s="417"/>
      <c r="AH79" s="417"/>
      <c r="AI79" s="417"/>
      <c r="AJ79" s="417"/>
      <c r="AK79" s="417"/>
      <c r="AL79" s="417"/>
      <c r="AM79" s="417"/>
      <c r="AN79" s="510">
        <v>0</v>
      </c>
      <c r="AO79" s="296">
        <v>0</v>
      </c>
      <c r="AP79" s="296">
        <v>37064.333333333336</v>
      </c>
    </row>
    <row r="80" spans="1:42" ht="15.75" customHeight="1">
      <c r="A80" s="489"/>
      <c r="B80" s="420" t="s">
        <v>744</v>
      </c>
      <c r="C80" s="420"/>
      <c r="D80" s="464"/>
      <c r="E80" s="419">
        <v>18300297</v>
      </c>
      <c r="F80" s="417">
        <v>2343530.75</v>
      </c>
      <c r="G80" s="417">
        <v>784812.86342147435</v>
      </c>
      <c r="H80" s="417">
        <v>1003947.8902202691</v>
      </c>
      <c r="I80" s="417">
        <v>1067953.9743589743</v>
      </c>
      <c r="J80" s="417">
        <v>1334227.7243589743</v>
      </c>
      <c r="K80" s="417">
        <v>1397672.9743589743</v>
      </c>
      <c r="L80" s="417">
        <v>1323401.253525641</v>
      </c>
      <c r="M80" s="417">
        <v>1254506.9886516589</v>
      </c>
      <c r="N80" s="417">
        <v>852528.47610437428</v>
      </c>
      <c r="O80" s="417">
        <v>371060.55308814242</v>
      </c>
      <c r="P80" s="417">
        <v>343715.5137260097</v>
      </c>
      <c r="Q80" s="417">
        <v>345147.6616998681</v>
      </c>
      <c r="R80" s="417">
        <v>448981.77695695084</v>
      </c>
      <c r="S80" s="417">
        <v>1091085.4852902843</v>
      </c>
      <c r="T80" s="417">
        <v>981779.17759797652</v>
      </c>
      <c r="U80" s="417">
        <v>62271.177597976508</v>
      </c>
      <c r="V80" s="417">
        <v>279771.17759797652</v>
      </c>
      <c r="W80" s="417">
        <v>37064.333333333336</v>
      </c>
      <c r="X80" s="417">
        <v>37064.333333333336</v>
      </c>
      <c r="Y80" s="417">
        <v>2939772.9147778079</v>
      </c>
      <c r="Z80" s="417">
        <v>0</v>
      </c>
      <c r="AA80" s="417">
        <v>0</v>
      </c>
      <c r="AB80" s="418">
        <v>0</v>
      </c>
      <c r="AC80" s="417">
        <v>0</v>
      </c>
      <c r="AD80" s="417">
        <v>0</v>
      </c>
      <c r="AE80" s="417">
        <v>0</v>
      </c>
      <c r="AF80" s="397"/>
      <c r="AG80" s="397"/>
      <c r="AH80" s="397"/>
      <c r="AI80" s="397"/>
      <c r="AJ80" s="397"/>
      <c r="AK80" s="397"/>
      <c r="AL80" s="397"/>
      <c r="AM80" s="397"/>
      <c r="AN80" s="510">
        <v>18300297.000000004</v>
      </c>
      <c r="AO80" s="296">
        <v>0</v>
      </c>
    </row>
    <row r="81" spans="1:41" ht="15.75" hidden="1" customHeight="1">
      <c r="A81" s="489"/>
      <c r="B81" s="414" t="s">
        <v>747</v>
      </c>
      <c r="C81" s="414"/>
      <c r="D81" s="465"/>
      <c r="E81" s="409"/>
      <c r="F81" s="416"/>
      <c r="G81" s="416"/>
      <c r="H81" s="416"/>
      <c r="I81" s="416"/>
      <c r="J81" s="416"/>
      <c r="K81" s="416"/>
      <c r="L81" s="416"/>
      <c r="M81" s="416"/>
      <c r="N81" s="416"/>
      <c r="O81" s="416"/>
      <c r="P81" s="416"/>
      <c r="Q81" s="416"/>
      <c r="R81" s="416"/>
      <c r="S81" s="416"/>
      <c r="T81" s="416"/>
      <c r="U81" s="416"/>
      <c r="V81" s="416"/>
      <c r="W81" s="416"/>
      <c r="X81" s="416">
        <v>0</v>
      </c>
      <c r="Y81" s="416"/>
      <c r="Z81" s="416"/>
      <c r="AA81" s="416"/>
      <c r="AB81" s="413"/>
      <c r="AC81" s="416"/>
      <c r="AE81" s="297"/>
      <c r="AF81" s="297"/>
      <c r="AG81" s="297"/>
      <c r="AH81" s="297"/>
      <c r="AI81" s="297"/>
      <c r="AJ81" s="297"/>
      <c r="AK81" s="297"/>
      <c r="AL81" s="297"/>
      <c r="AM81" s="297"/>
      <c r="AN81" s="511">
        <v>0</v>
      </c>
      <c r="AO81" s="296">
        <v>0</v>
      </c>
    </row>
    <row r="82" spans="1:41" ht="15.75" hidden="1" customHeight="1">
      <c r="A82" s="489"/>
      <c r="B82" s="414" t="s">
        <v>746</v>
      </c>
      <c r="C82" s="414"/>
      <c r="D82" s="465"/>
      <c r="E82" s="409"/>
      <c r="F82" s="416"/>
      <c r="G82" s="416"/>
      <c r="H82" s="416"/>
      <c r="I82" s="416"/>
      <c r="J82" s="416"/>
      <c r="K82" s="416"/>
      <c r="L82" s="416"/>
      <c r="M82" s="416"/>
      <c r="N82" s="416"/>
      <c r="O82" s="416"/>
      <c r="P82" s="416"/>
      <c r="Q82" s="416"/>
      <c r="R82" s="416"/>
      <c r="S82" s="416"/>
      <c r="T82" s="416"/>
      <c r="U82" s="416"/>
      <c r="V82" s="416"/>
      <c r="W82" s="416"/>
      <c r="X82" s="416"/>
      <c r="Y82" s="416"/>
      <c r="Z82" s="416"/>
      <c r="AA82" s="416"/>
      <c r="AB82" s="413"/>
      <c r="AC82" s="416"/>
      <c r="AE82" s="297"/>
      <c r="AF82" s="297"/>
      <c r="AG82" s="297"/>
      <c r="AH82" s="297"/>
      <c r="AI82" s="297"/>
      <c r="AJ82" s="297"/>
      <c r="AK82" s="297"/>
      <c r="AL82" s="297"/>
      <c r="AM82" s="297"/>
      <c r="AN82" s="511">
        <v>0</v>
      </c>
      <c r="AO82" s="296">
        <v>0</v>
      </c>
    </row>
    <row r="83" spans="1:41" hidden="1">
      <c r="A83" s="489"/>
      <c r="B83" s="414" t="s">
        <v>745</v>
      </c>
      <c r="C83" s="414"/>
      <c r="D83" s="465"/>
      <c r="E83" s="409"/>
      <c r="F83" s="408"/>
      <c r="G83" s="413"/>
      <c r="H83" s="413"/>
      <c r="I83" s="413"/>
      <c r="J83" s="413"/>
      <c r="K83" s="413"/>
      <c r="L83" s="413"/>
      <c r="M83" s="413"/>
      <c r="N83" s="413"/>
      <c r="O83" s="413"/>
      <c r="P83" s="413"/>
      <c r="Q83" s="413"/>
      <c r="R83" s="413"/>
      <c r="S83" s="413"/>
      <c r="T83" s="413"/>
      <c r="U83" s="413"/>
      <c r="V83" s="413"/>
      <c r="W83" s="413">
        <v>0</v>
      </c>
      <c r="X83" s="413"/>
      <c r="Y83" s="413">
        <v>0</v>
      </c>
      <c r="Z83" s="413"/>
      <c r="AA83" s="413">
        <v>0</v>
      </c>
      <c r="AB83" s="413">
        <v>0</v>
      </c>
      <c r="AC83" s="413">
        <v>0</v>
      </c>
      <c r="AD83" s="413"/>
      <c r="AE83" s="413"/>
      <c r="AF83" s="413"/>
      <c r="AG83" s="413"/>
      <c r="AH83" s="413"/>
      <c r="AI83" s="413"/>
      <c r="AJ83" s="413"/>
      <c r="AK83" s="413"/>
      <c r="AL83" s="413"/>
      <c r="AM83" s="413"/>
      <c r="AN83" s="511">
        <v>0</v>
      </c>
      <c r="AO83" s="296">
        <v>0</v>
      </c>
    </row>
    <row r="84" spans="1:41" s="360" customFormat="1" ht="21" hidden="1" customHeight="1">
      <c r="A84" s="512"/>
      <c r="B84" s="363" t="s">
        <v>744</v>
      </c>
      <c r="C84" s="363"/>
      <c r="D84" s="466"/>
      <c r="E84" s="361">
        <v>18300297</v>
      </c>
      <c r="F84" s="415">
        <v>2343530.75</v>
      </c>
      <c r="G84" s="362">
        <v>784812.86342147435</v>
      </c>
      <c r="H84" s="362">
        <v>1003947.8902202691</v>
      </c>
      <c r="I84" s="362">
        <v>1067953.9743589743</v>
      </c>
      <c r="J84" s="362">
        <v>1334227.7243589743</v>
      </c>
      <c r="K84" s="362">
        <v>1397672.9743589743</v>
      </c>
      <c r="L84" s="362">
        <v>1323401.253525641</v>
      </c>
      <c r="M84" s="362">
        <v>1254506.9886516589</v>
      </c>
      <c r="N84" s="362">
        <v>852528.47610437428</v>
      </c>
      <c r="O84" s="362">
        <v>371060.55308814242</v>
      </c>
      <c r="P84" s="362">
        <v>343715.5137260097</v>
      </c>
      <c r="Q84" s="362">
        <v>345147.6616998681</v>
      </c>
      <c r="R84" s="362">
        <v>448981.77695695084</v>
      </c>
      <c r="S84" s="362">
        <v>1091085.4852902843</v>
      </c>
      <c r="T84" s="362">
        <v>981779.17759797652</v>
      </c>
      <c r="U84" s="362">
        <v>62271.177597976508</v>
      </c>
      <c r="V84" s="362">
        <v>279771.17759797652</v>
      </c>
      <c r="W84" s="362">
        <v>37064.333333333336</v>
      </c>
      <c r="X84" s="362">
        <v>37064.333333333336</v>
      </c>
      <c r="Y84" s="362">
        <v>2939772.9147778079</v>
      </c>
      <c r="Z84" s="362">
        <v>0</v>
      </c>
      <c r="AA84" s="362">
        <v>0</v>
      </c>
      <c r="AB84" s="362">
        <v>0</v>
      </c>
      <c r="AC84" s="362">
        <v>0</v>
      </c>
      <c r="AD84" s="362">
        <v>0</v>
      </c>
      <c r="AE84" s="362"/>
      <c r="AF84" s="362"/>
      <c r="AG84" s="362"/>
      <c r="AH84" s="362"/>
      <c r="AI84" s="362"/>
      <c r="AJ84" s="362"/>
      <c r="AK84" s="361"/>
      <c r="AL84" s="362"/>
      <c r="AM84" s="362"/>
      <c r="AN84" s="510">
        <v>18300297.000000004</v>
      </c>
      <c r="AO84" s="296">
        <v>0</v>
      </c>
    </row>
    <row r="85" spans="1:41" collapsed="1">
      <c r="A85" s="489"/>
      <c r="B85" s="414" t="s">
        <v>743</v>
      </c>
      <c r="C85" s="414"/>
      <c r="D85" s="465"/>
      <c r="E85" s="409">
        <v>10925000</v>
      </c>
      <c r="F85" s="408"/>
      <c r="G85" s="413"/>
      <c r="H85" s="413"/>
      <c r="I85" s="413"/>
      <c r="J85" s="413"/>
      <c r="K85" s="413"/>
      <c r="L85" s="413"/>
      <c r="M85" s="413"/>
      <c r="N85" s="413">
        <v>0</v>
      </c>
      <c r="O85" s="413"/>
      <c r="P85" s="413"/>
      <c r="Q85" s="413"/>
      <c r="R85" s="413"/>
      <c r="S85" s="413"/>
      <c r="T85" s="413"/>
      <c r="U85" s="413"/>
      <c r="V85" s="413">
        <v>10925000</v>
      </c>
      <c r="W85" s="413"/>
      <c r="X85" s="413">
        <v>0</v>
      </c>
      <c r="Y85" s="413">
        <v>0</v>
      </c>
      <c r="Z85" s="413"/>
      <c r="AA85" s="413">
        <v>0</v>
      </c>
      <c r="AB85" s="413"/>
      <c r="AC85" s="413"/>
      <c r="AD85" s="413"/>
      <c r="AE85" s="413"/>
      <c r="AF85" s="413"/>
      <c r="AG85" s="413"/>
      <c r="AH85" s="413"/>
      <c r="AI85" s="413"/>
      <c r="AJ85" s="413"/>
      <c r="AK85" s="413"/>
      <c r="AL85" s="413"/>
      <c r="AM85" s="413"/>
      <c r="AN85" s="511">
        <v>10925000</v>
      </c>
    </row>
    <row r="86" spans="1:41" s="298" customFormat="1" ht="21" customHeight="1" thickBot="1">
      <c r="A86" s="513"/>
      <c r="B86" s="412" t="s">
        <v>742</v>
      </c>
      <c r="C86" s="412"/>
      <c r="D86" s="467" t="s">
        <v>91</v>
      </c>
      <c r="E86" s="411">
        <v>29225297</v>
      </c>
      <c r="F86" s="410">
        <v>2343530.75</v>
      </c>
      <c r="G86" s="410">
        <v>784812.86342147435</v>
      </c>
      <c r="H86" s="410">
        <v>1003947.8902202691</v>
      </c>
      <c r="I86" s="410">
        <v>1067953.9743589743</v>
      </c>
      <c r="J86" s="410">
        <v>1334227.7243589743</v>
      </c>
      <c r="K86" s="410">
        <v>1397672.9743589743</v>
      </c>
      <c r="L86" s="410">
        <v>1323401.253525641</v>
      </c>
      <c r="M86" s="410">
        <v>1254506.9886516589</v>
      </c>
      <c r="N86" s="410">
        <v>852528.47610437428</v>
      </c>
      <c r="O86" s="410">
        <v>371060.55308814242</v>
      </c>
      <c r="P86" s="410">
        <v>343715.5137260097</v>
      </c>
      <c r="Q86" s="410">
        <v>345147.6616998681</v>
      </c>
      <c r="R86" s="410">
        <v>448981.77695695084</v>
      </c>
      <c r="S86" s="410">
        <v>1091085.4852902843</v>
      </c>
      <c r="T86" s="410">
        <v>981779.17759797652</v>
      </c>
      <c r="U86" s="410">
        <v>62271.177597976508</v>
      </c>
      <c r="V86" s="410">
        <v>11204771.177597977</v>
      </c>
      <c r="W86" s="410">
        <v>37064.333333333336</v>
      </c>
      <c r="X86" s="410">
        <v>37064.333333333336</v>
      </c>
      <c r="Y86" s="410">
        <v>2939772.9147778079</v>
      </c>
      <c r="Z86" s="410">
        <v>0</v>
      </c>
      <c r="AA86" s="410">
        <v>0</v>
      </c>
      <c r="AB86" s="410">
        <v>0</v>
      </c>
      <c r="AC86" s="410">
        <v>0</v>
      </c>
      <c r="AD86" s="410">
        <v>0</v>
      </c>
      <c r="AE86" s="410"/>
      <c r="AF86" s="410"/>
      <c r="AG86" s="410"/>
      <c r="AH86" s="410"/>
      <c r="AI86" s="410"/>
      <c r="AJ86" s="410"/>
      <c r="AK86" s="410"/>
      <c r="AL86" s="410"/>
      <c r="AM86" s="410"/>
      <c r="AN86" s="514">
        <v>29225297</v>
      </c>
      <c r="AO86" s="296"/>
    </row>
    <row r="87" spans="1:41" s="298" customFormat="1" ht="11.25" hidden="1" customHeight="1">
      <c r="A87" s="513"/>
      <c r="B87" s="357"/>
      <c r="C87" s="357"/>
      <c r="D87" s="468"/>
      <c r="E87" s="409"/>
      <c r="F87" s="408"/>
      <c r="G87" s="408"/>
      <c r="H87" s="408"/>
      <c r="I87" s="408"/>
      <c r="J87" s="408"/>
      <c r="K87" s="408"/>
      <c r="L87" s="408"/>
      <c r="M87" s="408"/>
      <c r="N87" s="408"/>
      <c r="O87" s="408"/>
      <c r="P87" s="408"/>
      <c r="Q87" s="408"/>
      <c r="R87" s="408"/>
      <c r="S87" s="408"/>
      <c r="T87" s="408"/>
      <c r="U87" s="408"/>
      <c r="V87" s="408"/>
      <c r="W87" s="408"/>
      <c r="X87" s="408"/>
      <c r="Y87" s="408"/>
      <c r="Z87" s="408"/>
      <c r="AA87" s="408"/>
      <c r="AB87" s="408"/>
      <c r="AC87" s="408"/>
      <c r="AD87" s="408"/>
      <c r="AE87" s="408"/>
      <c r="AF87" s="408"/>
      <c r="AG87" s="408"/>
      <c r="AH87" s="408"/>
      <c r="AI87" s="408"/>
      <c r="AJ87" s="408"/>
      <c r="AK87" s="408"/>
      <c r="AL87" s="408"/>
      <c r="AM87" s="408"/>
      <c r="AN87" s="515"/>
    </row>
    <row r="88" spans="1:41" s="298" customFormat="1" ht="21" hidden="1" customHeight="1">
      <c r="A88" s="513"/>
      <c r="B88" s="357" t="s">
        <v>741</v>
      </c>
      <c r="C88" s="357"/>
      <c r="D88" s="469"/>
      <c r="E88" s="409"/>
      <c r="F88" s="408"/>
      <c r="G88" s="408"/>
      <c r="H88" s="408"/>
      <c r="I88" s="408"/>
      <c r="J88" s="408"/>
      <c r="K88" s="408"/>
      <c r="L88" s="408"/>
      <c r="M88" s="408"/>
      <c r="N88" s="408"/>
      <c r="O88" s="408"/>
      <c r="P88" s="408"/>
      <c r="Q88" s="408"/>
      <c r="R88" s="408"/>
      <c r="S88" s="408"/>
      <c r="T88" s="408"/>
      <c r="U88" s="408"/>
      <c r="V88" s="408"/>
      <c r="W88" s="408"/>
      <c r="X88" s="408"/>
      <c r="Y88" s="408"/>
      <c r="Z88" s="408"/>
      <c r="AA88" s="408"/>
      <c r="AB88" s="408"/>
      <c r="AC88" s="408"/>
      <c r="AD88" s="408"/>
      <c r="AE88" s="408"/>
      <c r="AF88" s="408"/>
      <c r="AG88" s="408"/>
      <c r="AH88" s="408"/>
      <c r="AI88" s="408"/>
      <c r="AJ88" s="408"/>
      <c r="AK88" s="408"/>
      <c r="AL88" s="408"/>
      <c r="AM88" s="408"/>
      <c r="AN88" s="515">
        <v>0</v>
      </c>
    </row>
    <row r="89" spans="1:41" hidden="1">
      <c r="A89" s="489"/>
      <c r="B89" s="321" t="s">
        <v>709</v>
      </c>
      <c r="C89" s="321"/>
      <c r="D89" s="473"/>
      <c r="E89" s="328">
        <v>0</v>
      </c>
      <c r="F89" s="297">
        <v>0</v>
      </c>
      <c r="G89" s="403"/>
      <c r="H89" s="403"/>
      <c r="I89" s="403"/>
      <c r="J89" s="403"/>
      <c r="K89" s="403"/>
      <c r="L89" s="403"/>
      <c r="M89" s="403"/>
      <c r="N89" s="403"/>
      <c r="O89" s="403"/>
      <c r="P89" s="403"/>
      <c r="Q89" s="403"/>
      <c r="R89" s="403"/>
      <c r="S89" s="403"/>
      <c r="T89" s="403"/>
      <c r="U89" s="403"/>
      <c r="V89" s="403"/>
      <c r="W89" s="403"/>
      <c r="X89" s="403"/>
      <c r="Y89" s="403"/>
      <c r="Z89" s="403"/>
      <c r="AA89" s="403"/>
      <c r="AB89" s="407"/>
      <c r="AC89" s="403"/>
      <c r="AD89" s="403"/>
      <c r="AE89" s="326"/>
      <c r="AF89" s="403"/>
      <c r="AG89" s="403"/>
      <c r="AH89" s="403"/>
      <c r="AI89" s="403"/>
      <c r="AJ89" s="403"/>
      <c r="AK89" s="403"/>
      <c r="AL89" s="403"/>
      <c r="AM89" s="403"/>
      <c r="AN89" s="515">
        <v>0</v>
      </c>
    </row>
    <row r="90" spans="1:41" hidden="1">
      <c r="A90" s="489"/>
      <c r="B90" s="321" t="s">
        <v>708</v>
      </c>
      <c r="C90" s="321"/>
      <c r="D90" s="473"/>
      <c r="E90" s="328">
        <v>0</v>
      </c>
      <c r="F90" s="297">
        <v>0</v>
      </c>
      <c r="G90" s="403"/>
      <c r="H90" s="403"/>
      <c r="I90" s="403"/>
      <c r="J90" s="403"/>
      <c r="K90" s="403"/>
      <c r="L90" s="403"/>
      <c r="M90" s="403"/>
      <c r="N90" s="403"/>
      <c r="O90" s="403"/>
      <c r="P90" s="403"/>
      <c r="Q90" s="403"/>
      <c r="R90" s="403"/>
      <c r="S90" s="403"/>
      <c r="T90" s="403"/>
      <c r="U90" s="403"/>
      <c r="V90" s="403"/>
      <c r="W90" s="403"/>
      <c r="X90" s="403"/>
      <c r="Y90" s="403"/>
      <c r="Z90" s="403"/>
      <c r="AA90" s="403"/>
      <c r="AB90" s="407"/>
      <c r="AC90" s="403"/>
      <c r="AD90" s="403"/>
      <c r="AE90" s="326"/>
      <c r="AF90" s="403"/>
      <c r="AG90" s="403"/>
      <c r="AH90" s="403"/>
      <c r="AI90" s="403"/>
      <c r="AJ90" s="403"/>
      <c r="AK90" s="403"/>
      <c r="AL90" s="403"/>
      <c r="AM90" s="403"/>
      <c r="AN90" s="515">
        <v>0</v>
      </c>
    </row>
    <row r="91" spans="1:41" hidden="1">
      <c r="A91" s="489"/>
      <c r="B91" s="321" t="s">
        <v>707</v>
      </c>
      <c r="C91" s="321"/>
      <c r="D91" s="473"/>
      <c r="E91" s="328">
        <v>0</v>
      </c>
      <c r="F91" s="297"/>
      <c r="G91" s="403">
        <v>0</v>
      </c>
      <c r="H91" s="403">
        <v>0</v>
      </c>
      <c r="I91" s="403">
        <v>0</v>
      </c>
      <c r="J91" s="403">
        <v>0</v>
      </c>
      <c r="K91" s="403">
        <v>0</v>
      </c>
      <c r="L91" s="403">
        <v>0</v>
      </c>
      <c r="M91" s="403">
        <v>0</v>
      </c>
      <c r="N91" s="403">
        <v>0</v>
      </c>
      <c r="O91" s="403">
        <v>0</v>
      </c>
      <c r="P91" s="403">
        <v>0</v>
      </c>
      <c r="Q91" s="403">
        <v>0</v>
      </c>
      <c r="R91" s="403">
        <v>0</v>
      </c>
      <c r="S91" s="403">
        <v>0</v>
      </c>
      <c r="T91" s="403">
        <v>0</v>
      </c>
      <c r="U91" s="403">
        <v>0</v>
      </c>
      <c r="V91" s="403">
        <v>0</v>
      </c>
      <c r="W91" s="403">
        <v>0</v>
      </c>
      <c r="X91" s="403">
        <v>0</v>
      </c>
      <c r="Y91" s="403">
        <v>0</v>
      </c>
      <c r="Z91" s="403">
        <v>0</v>
      </c>
      <c r="AA91" s="403">
        <v>0</v>
      </c>
      <c r="AB91" s="407">
        <v>0</v>
      </c>
      <c r="AC91" s="403"/>
      <c r="AD91" s="403"/>
      <c r="AE91" s="403"/>
      <c r="AF91" s="403"/>
      <c r="AG91" s="403"/>
      <c r="AH91" s="403"/>
      <c r="AI91" s="403"/>
      <c r="AJ91" s="403"/>
      <c r="AK91" s="403"/>
      <c r="AL91" s="403"/>
      <c r="AM91" s="403"/>
      <c r="AN91" s="515">
        <v>0</v>
      </c>
    </row>
    <row r="92" spans="1:41" hidden="1">
      <c r="A92" s="489"/>
      <c r="B92" s="321" t="s">
        <v>706</v>
      </c>
      <c r="C92" s="321"/>
      <c r="D92" s="473"/>
      <c r="E92" s="328"/>
      <c r="F92" s="297"/>
      <c r="G92" s="403">
        <v>0</v>
      </c>
      <c r="H92" s="403">
        <v>0</v>
      </c>
      <c r="I92" s="403">
        <v>0</v>
      </c>
      <c r="J92" s="403">
        <v>0</v>
      </c>
      <c r="K92" s="403">
        <v>0</v>
      </c>
      <c r="L92" s="403">
        <v>0</v>
      </c>
      <c r="M92" s="403">
        <v>0</v>
      </c>
      <c r="N92" s="403">
        <v>0</v>
      </c>
      <c r="O92" s="403">
        <v>0</v>
      </c>
      <c r="P92" s="403">
        <v>0</v>
      </c>
      <c r="Q92" s="403">
        <v>0</v>
      </c>
      <c r="R92" s="403">
        <v>0</v>
      </c>
      <c r="S92" s="403">
        <v>0</v>
      </c>
      <c r="T92" s="403">
        <v>0</v>
      </c>
      <c r="U92" s="403">
        <v>0</v>
      </c>
      <c r="V92" s="403">
        <v>0</v>
      </c>
      <c r="W92" s="403">
        <v>0</v>
      </c>
      <c r="X92" s="403">
        <v>0</v>
      </c>
      <c r="Y92" s="403">
        <v>0</v>
      </c>
      <c r="Z92" s="403">
        <v>0</v>
      </c>
      <c r="AA92" s="403">
        <v>0</v>
      </c>
      <c r="AB92" s="407">
        <v>0</v>
      </c>
      <c r="AC92" s="403"/>
      <c r="AD92" s="403"/>
      <c r="AE92" s="403"/>
      <c r="AF92" s="403"/>
      <c r="AG92" s="403"/>
      <c r="AH92" s="403"/>
      <c r="AI92" s="403"/>
      <c r="AJ92" s="403"/>
      <c r="AK92" s="403"/>
      <c r="AL92" s="403"/>
      <c r="AM92" s="403"/>
      <c r="AN92" s="515">
        <v>0</v>
      </c>
    </row>
    <row r="93" spans="1:41" hidden="1">
      <c r="A93" s="489"/>
      <c r="B93" s="406" t="s">
        <v>705</v>
      </c>
      <c r="C93" s="406"/>
      <c r="D93" s="470"/>
      <c r="E93" s="332"/>
      <c r="F93" s="300"/>
      <c r="G93" s="404">
        <v>0</v>
      </c>
      <c r="H93" s="404">
        <v>0</v>
      </c>
      <c r="I93" s="404">
        <v>0</v>
      </c>
      <c r="J93" s="404">
        <v>0</v>
      </c>
      <c r="K93" s="404">
        <v>0</v>
      </c>
      <c r="L93" s="404">
        <v>0</v>
      </c>
      <c r="M93" s="404">
        <v>0</v>
      </c>
      <c r="N93" s="404">
        <v>0</v>
      </c>
      <c r="O93" s="404">
        <v>0</v>
      </c>
      <c r="P93" s="404">
        <v>0</v>
      </c>
      <c r="Q93" s="404">
        <v>0</v>
      </c>
      <c r="R93" s="404">
        <v>0</v>
      </c>
      <c r="S93" s="404">
        <v>0</v>
      </c>
      <c r="T93" s="404">
        <v>0</v>
      </c>
      <c r="U93" s="404">
        <v>0</v>
      </c>
      <c r="V93" s="404">
        <v>0</v>
      </c>
      <c r="W93" s="404">
        <v>0</v>
      </c>
      <c r="X93" s="404">
        <v>0</v>
      </c>
      <c r="Y93" s="404"/>
      <c r="Z93" s="404">
        <v>0</v>
      </c>
      <c r="AA93" s="404">
        <v>0</v>
      </c>
      <c r="AB93" s="405">
        <v>0</v>
      </c>
      <c r="AC93" s="404"/>
      <c r="AD93" s="404"/>
      <c r="AE93" s="404"/>
      <c r="AF93" s="404"/>
      <c r="AG93" s="404"/>
      <c r="AH93" s="404"/>
      <c r="AI93" s="404"/>
      <c r="AJ93" s="404"/>
      <c r="AK93" s="404"/>
      <c r="AL93" s="403"/>
      <c r="AM93" s="403"/>
      <c r="AN93" s="516">
        <v>0</v>
      </c>
    </row>
    <row r="94" spans="1:41" ht="15.75" hidden="1" customHeight="1" collapsed="1" thickBot="1">
      <c r="A94" s="489"/>
      <c r="B94" s="402" t="s">
        <v>740</v>
      </c>
      <c r="C94" s="402"/>
      <c r="D94" s="456"/>
      <c r="E94" s="401">
        <v>0</v>
      </c>
      <c r="F94" s="400">
        <v>0</v>
      </c>
      <c r="G94" s="400">
        <v>0</v>
      </c>
      <c r="H94" s="400">
        <v>0</v>
      </c>
      <c r="I94" s="400">
        <v>0</v>
      </c>
      <c r="J94" s="400">
        <v>0</v>
      </c>
      <c r="K94" s="400">
        <v>0</v>
      </c>
      <c r="L94" s="400">
        <v>0</v>
      </c>
      <c r="M94" s="400">
        <v>0</v>
      </c>
      <c r="N94" s="400">
        <v>0</v>
      </c>
      <c r="O94" s="400">
        <v>0</v>
      </c>
      <c r="P94" s="400">
        <v>0</v>
      </c>
      <c r="Q94" s="400">
        <v>0</v>
      </c>
      <c r="R94" s="400">
        <v>0</v>
      </c>
      <c r="S94" s="400">
        <v>0</v>
      </c>
      <c r="T94" s="400">
        <v>0</v>
      </c>
      <c r="U94" s="400">
        <v>0</v>
      </c>
      <c r="V94" s="400">
        <v>0</v>
      </c>
      <c r="W94" s="400">
        <v>0</v>
      </c>
      <c r="X94" s="397">
        <v>0</v>
      </c>
      <c r="Y94" s="397">
        <v>0</v>
      </c>
      <c r="Z94" s="397">
        <v>0</v>
      </c>
      <c r="AA94" s="397">
        <v>0</v>
      </c>
      <c r="AB94" s="399">
        <v>0</v>
      </c>
      <c r="AC94" s="397"/>
      <c r="AD94" s="397"/>
      <c r="AE94" s="397"/>
      <c r="AF94" s="397"/>
      <c r="AG94" s="397"/>
      <c r="AH94" s="397"/>
      <c r="AI94" s="397"/>
      <c r="AJ94" s="397"/>
      <c r="AK94" s="398"/>
      <c r="AL94" s="397"/>
      <c r="AM94" s="397"/>
      <c r="AN94" s="517">
        <v>0</v>
      </c>
    </row>
    <row r="95" spans="1:41" s="344" customFormat="1" ht="13.5" hidden="1" thickBot="1">
      <c r="A95" s="518"/>
      <c r="B95" s="346" t="s">
        <v>739</v>
      </c>
      <c r="C95" s="346"/>
      <c r="D95" s="471"/>
      <c r="E95" s="345">
        <v>29225297</v>
      </c>
      <c r="F95" s="396">
        <v>2343530.75</v>
      </c>
      <c r="G95" s="346">
        <v>784812.86342147435</v>
      </c>
      <c r="H95" s="346">
        <v>1003947.8902202691</v>
      </c>
      <c r="I95" s="346">
        <v>1067953.9743589743</v>
      </c>
      <c r="J95" s="346">
        <v>1334227.7243589743</v>
      </c>
      <c r="K95" s="346">
        <v>1397672.9743589743</v>
      </c>
      <c r="L95" s="346">
        <v>1323401.253525641</v>
      </c>
      <c r="M95" s="346">
        <v>1254506.9886516589</v>
      </c>
      <c r="N95" s="346">
        <v>852528.47610437428</v>
      </c>
      <c r="O95" s="346">
        <v>371060.55308814242</v>
      </c>
      <c r="P95" s="346">
        <v>343715.5137260097</v>
      </c>
      <c r="Q95" s="346">
        <v>345147.6616998681</v>
      </c>
      <c r="R95" s="346">
        <v>448981.77695695084</v>
      </c>
      <c r="S95" s="346">
        <v>1091085.4852902843</v>
      </c>
      <c r="T95" s="346">
        <v>981779.17759797652</v>
      </c>
      <c r="U95" s="346">
        <v>62271.177597976508</v>
      </c>
      <c r="V95" s="346">
        <v>279771.17759797652</v>
      </c>
      <c r="W95" s="346">
        <v>37064.333333333336</v>
      </c>
      <c r="X95" s="346">
        <v>37064.333333333336</v>
      </c>
      <c r="Y95" s="346">
        <v>2939772.9147778079</v>
      </c>
      <c r="Z95" s="346">
        <v>0</v>
      </c>
      <c r="AA95" s="346">
        <v>0</v>
      </c>
      <c r="AB95" s="347">
        <v>0</v>
      </c>
      <c r="AC95" s="346">
        <v>0</v>
      </c>
      <c r="AD95" s="346"/>
      <c r="AE95" s="395"/>
      <c r="AF95" s="394"/>
      <c r="AG95" s="394"/>
      <c r="AH95" s="394"/>
      <c r="AI95" s="394"/>
      <c r="AJ95" s="394"/>
      <c r="AK95" s="394"/>
      <c r="AL95" s="394"/>
      <c r="AM95" s="394"/>
      <c r="AN95" s="519">
        <v>29225297</v>
      </c>
      <c r="AO95" s="344">
        <v>0</v>
      </c>
    </row>
    <row r="96" spans="1:41" hidden="1">
      <c r="A96" s="489"/>
      <c r="B96" s="343"/>
      <c r="C96" s="343"/>
      <c r="D96" s="457"/>
      <c r="E96" s="392"/>
      <c r="F96" s="327"/>
      <c r="G96" s="327"/>
      <c r="H96" s="327"/>
      <c r="I96" s="327"/>
      <c r="J96" s="327"/>
      <c r="K96" s="327"/>
      <c r="L96" s="327"/>
      <c r="M96" s="327"/>
      <c r="N96" s="327"/>
      <c r="O96" s="327"/>
      <c r="P96" s="327"/>
      <c r="Q96" s="327"/>
      <c r="R96" s="327"/>
      <c r="S96" s="327"/>
      <c r="T96" s="327"/>
      <c r="U96" s="327"/>
      <c r="V96" s="327"/>
      <c r="W96" s="327"/>
      <c r="X96" s="327"/>
      <c r="Y96" s="327"/>
      <c r="Z96" s="327"/>
      <c r="AA96" s="327"/>
      <c r="AB96" s="393"/>
      <c r="AC96" s="327"/>
      <c r="AD96" s="327"/>
      <c r="AE96" s="327"/>
      <c r="AF96" s="327"/>
      <c r="AG96" s="327"/>
      <c r="AH96" s="327"/>
      <c r="AI96" s="327"/>
      <c r="AJ96" s="327"/>
      <c r="AK96" s="356"/>
      <c r="AL96" s="327"/>
      <c r="AM96" s="327"/>
      <c r="AN96" s="520"/>
    </row>
    <row r="97" spans="1:53" s="376" customFormat="1" ht="26.25" customHeight="1" collapsed="1">
      <c r="A97" s="500"/>
      <c r="B97" s="1155" t="s">
        <v>738</v>
      </c>
      <c r="C97" s="1155"/>
      <c r="D97" s="438"/>
      <c r="E97" s="482" t="s">
        <v>845</v>
      </c>
      <c r="F97" s="388">
        <v>0.23954081408811928</v>
      </c>
      <c r="G97" s="388">
        <v>0</v>
      </c>
      <c r="H97" s="388">
        <v>0</v>
      </c>
      <c r="I97" s="388">
        <v>0</v>
      </c>
      <c r="J97" s="388">
        <v>0</v>
      </c>
      <c r="K97" s="388">
        <v>0</v>
      </c>
      <c r="L97" s="388">
        <v>0</v>
      </c>
      <c r="M97" s="388">
        <v>0</v>
      </c>
      <c r="N97" s="388">
        <v>0</v>
      </c>
      <c r="O97" s="388">
        <v>0</v>
      </c>
      <c r="P97" s="388">
        <v>0</v>
      </c>
      <c r="Q97" s="388">
        <v>0</v>
      </c>
      <c r="R97" s="388">
        <v>0.35931122113217889</v>
      </c>
      <c r="S97" s="388">
        <v>0</v>
      </c>
      <c r="T97" s="388">
        <v>0</v>
      </c>
      <c r="U97" s="388">
        <v>0</v>
      </c>
      <c r="V97" s="388">
        <v>0.4191964246542087</v>
      </c>
      <c r="W97" s="391">
        <v>0</v>
      </c>
      <c r="X97" s="390">
        <v>0</v>
      </c>
      <c r="Y97" s="390">
        <v>0.17965561056608945</v>
      </c>
      <c r="Z97" s="388">
        <v>0</v>
      </c>
      <c r="AA97" s="388">
        <v>0</v>
      </c>
      <c r="AB97" s="389">
        <v>0</v>
      </c>
      <c r="AC97" s="388"/>
      <c r="AD97" s="388"/>
      <c r="AE97" s="388"/>
      <c r="AF97" s="388"/>
      <c r="AG97" s="388"/>
      <c r="AH97" s="388"/>
      <c r="AI97" s="388"/>
      <c r="AJ97" s="388"/>
      <c r="AK97" s="388"/>
      <c r="AL97" s="388"/>
      <c r="AM97" s="388"/>
      <c r="AN97" s="521" t="s">
        <v>737</v>
      </c>
    </row>
    <row r="98" spans="1:53" s="376" customFormat="1" ht="15" hidden="1" customHeight="1">
      <c r="A98" s="500"/>
      <c r="B98" s="386" t="s">
        <v>736</v>
      </c>
      <c r="C98" s="386"/>
      <c r="D98" s="455"/>
      <c r="E98" s="384"/>
      <c r="F98" s="380"/>
      <c r="G98" s="377"/>
      <c r="H98" s="377"/>
      <c r="I98" s="377"/>
      <c r="J98" s="377"/>
      <c r="K98" s="377"/>
      <c r="L98" s="377"/>
      <c r="M98" s="383"/>
      <c r="N98" s="380"/>
      <c r="O98" s="381"/>
      <c r="P98" s="381"/>
      <c r="Q98" s="381"/>
      <c r="R98" s="381"/>
      <c r="S98" s="377"/>
      <c r="T98" s="377"/>
      <c r="U98" s="377"/>
      <c r="V98" s="381"/>
      <c r="W98" s="381"/>
      <c r="X98" s="380"/>
      <c r="Y98" s="387"/>
      <c r="Z98" s="377"/>
      <c r="AA98" s="377"/>
      <c r="AB98" s="379"/>
      <c r="AC98" s="381"/>
      <c r="AD98" s="377"/>
      <c r="AE98" s="377"/>
      <c r="AF98" s="377"/>
      <c r="AG98" s="377"/>
      <c r="AH98" s="377"/>
      <c r="AI98" s="377"/>
      <c r="AJ98" s="377"/>
      <c r="AK98" s="377"/>
      <c r="AL98" s="377"/>
      <c r="AM98" s="377"/>
      <c r="AN98" s="522">
        <v>0</v>
      </c>
    </row>
    <row r="99" spans="1:53" s="376" customFormat="1" ht="15" hidden="1" customHeight="1">
      <c r="A99" s="500"/>
      <c r="B99" s="386"/>
      <c r="C99" s="386"/>
      <c r="D99" s="455"/>
      <c r="E99" s="384"/>
      <c r="F99" s="380"/>
      <c r="G99" s="377"/>
      <c r="H99" s="377"/>
      <c r="I99" s="377"/>
      <c r="J99" s="377"/>
      <c r="K99" s="377"/>
      <c r="L99" s="377"/>
      <c r="M99" s="383"/>
      <c r="N99" s="382"/>
      <c r="O99" s="381"/>
      <c r="P99" s="381"/>
      <c r="Q99" s="381"/>
      <c r="R99" s="381"/>
      <c r="S99" s="377"/>
      <c r="T99" s="377"/>
      <c r="U99" s="377"/>
      <c r="V99" s="381"/>
      <c r="W99" s="381"/>
      <c r="X99" s="380"/>
      <c r="Y99" s="380"/>
      <c r="Z99" s="377"/>
      <c r="AA99" s="377"/>
      <c r="AB99" s="379"/>
      <c r="AC99" s="378"/>
      <c r="AD99" s="377"/>
      <c r="AE99" s="377"/>
      <c r="AF99" s="377"/>
      <c r="AG99" s="377"/>
      <c r="AH99" s="377"/>
      <c r="AI99" s="377"/>
      <c r="AJ99" s="377"/>
      <c r="AK99" s="377"/>
      <c r="AL99" s="377"/>
      <c r="AM99" s="377"/>
      <c r="AN99" s="522"/>
    </row>
    <row r="100" spans="1:53" ht="21" hidden="1" customHeight="1" thickBot="1">
      <c r="A100" s="489"/>
      <c r="B100" s="375" t="s">
        <v>735</v>
      </c>
      <c r="C100" s="375"/>
      <c r="D100" s="472"/>
      <c r="E100" s="374"/>
      <c r="F100" s="373">
        <v>1719864</v>
      </c>
      <c r="G100" s="371">
        <v>0</v>
      </c>
      <c r="H100" s="371">
        <v>0</v>
      </c>
      <c r="I100" s="371">
        <v>0</v>
      </c>
      <c r="J100" s="371">
        <v>0</v>
      </c>
      <c r="K100" s="371">
        <v>0</v>
      </c>
      <c r="L100" s="371">
        <v>0</v>
      </c>
      <c r="M100" s="371">
        <v>0</v>
      </c>
      <c r="N100" s="355">
        <v>0</v>
      </c>
      <c r="O100" s="371">
        <v>0</v>
      </c>
      <c r="P100" s="371"/>
      <c r="Q100" s="371"/>
      <c r="R100" s="373">
        <v>2579796</v>
      </c>
      <c r="S100" s="371"/>
      <c r="T100" s="371"/>
      <c r="U100" s="371"/>
      <c r="V100" s="373">
        <v>3009762</v>
      </c>
      <c r="W100" s="371">
        <v>0</v>
      </c>
      <c r="X100" s="371">
        <v>0</v>
      </c>
      <c r="Y100" s="373">
        <v>1289898</v>
      </c>
      <c r="Z100" s="371">
        <v>0</v>
      </c>
      <c r="AA100" s="371"/>
      <c r="AB100" s="371"/>
      <c r="AC100" s="371">
        <v>0</v>
      </c>
      <c r="AD100" s="371"/>
      <c r="AE100" s="371"/>
      <c r="AF100" s="372"/>
      <c r="AG100" s="371"/>
      <c r="AH100" s="371"/>
      <c r="AI100" s="371"/>
      <c r="AJ100" s="371"/>
      <c r="AK100" s="371"/>
      <c r="AL100" s="371"/>
      <c r="AM100" s="371"/>
      <c r="AN100" s="523">
        <v>8599320</v>
      </c>
      <c r="AP100" s="298"/>
    </row>
    <row r="101" spans="1:53" collapsed="1">
      <c r="A101" s="489"/>
      <c r="B101" s="327" t="s">
        <v>734</v>
      </c>
      <c r="C101" s="327"/>
      <c r="D101" s="473"/>
      <c r="E101" s="370">
        <v>8599320</v>
      </c>
      <c r="F101" s="297">
        <v>1719864</v>
      </c>
      <c r="G101" s="297">
        <v>0</v>
      </c>
      <c r="H101" s="297">
        <v>0</v>
      </c>
      <c r="I101" s="297">
        <v>0</v>
      </c>
      <c r="J101" s="297">
        <v>0</v>
      </c>
      <c r="K101" s="297">
        <v>0</v>
      </c>
      <c r="L101" s="297">
        <v>0</v>
      </c>
      <c r="M101" s="297">
        <v>0</v>
      </c>
      <c r="N101" s="297">
        <v>0</v>
      </c>
      <c r="O101" s="297">
        <v>0</v>
      </c>
      <c r="P101" s="297">
        <v>0</v>
      </c>
      <c r="Q101" s="297"/>
      <c r="R101" s="297">
        <v>448981.77695695084</v>
      </c>
      <c r="S101" s="297">
        <v>1091085.4852902843</v>
      </c>
      <c r="T101" s="297">
        <v>464779.17759797606</v>
      </c>
      <c r="U101" s="297">
        <v>62271.177597976508</v>
      </c>
      <c r="V101" s="297">
        <v>2404413.3825568124</v>
      </c>
      <c r="W101" s="297">
        <v>37064.333333333336</v>
      </c>
      <c r="X101" s="297">
        <v>37064.333333333336</v>
      </c>
      <c r="Y101" s="297">
        <v>2333796.3333333335</v>
      </c>
      <c r="Z101" s="297">
        <v>0</v>
      </c>
      <c r="AA101" s="297">
        <v>0</v>
      </c>
      <c r="AB101" s="297">
        <v>0</v>
      </c>
      <c r="AC101" s="297">
        <v>0</v>
      </c>
      <c r="AD101" s="297">
        <v>0</v>
      </c>
      <c r="AE101" s="297"/>
      <c r="AF101" s="297"/>
      <c r="AG101" s="297"/>
      <c r="AH101" s="297"/>
      <c r="AI101" s="297"/>
      <c r="AJ101" s="297"/>
      <c r="AK101" s="297"/>
      <c r="AL101" s="297"/>
      <c r="AM101" s="297"/>
      <c r="AN101" s="524">
        <v>8599320</v>
      </c>
    </row>
    <row r="102" spans="1:53">
      <c r="A102" s="489"/>
      <c r="B102" s="312" t="s">
        <v>733</v>
      </c>
      <c r="C102" s="312"/>
      <c r="D102" s="470"/>
      <c r="E102" s="332">
        <v>0</v>
      </c>
      <c r="F102" s="300">
        <v>0</v>
      </c>
      <c r="G102" s="300">
        <v>0</v>
      </c>
      <c r="H102" s="300">
        <v>0</v>
      </c>
      <c r="I102" s="300">
        <v>0</v>
      </c>
      <c r="J102" s="300">
        <v>0</v>
      </c>
      <c r="K102" s="300">
        <v>0</v>
      </c>
      <c r="L102" s="300">
        <v>0</v>
      </c>
      <c r="M102" s="300">
        <v>0</v>
      </c>
      <c r="N102" s="300"/>
      <c r="O102" s="300">
        <v>0</v>
      </c>
      <c r="P102" s="300">
        <v>0</v>
      </c>
      <c r="Q102" s="300">
        <v>0</v>
      </c>
      <c r="R102" s="300">
        <v>2130814.2230430492</v>
      </c>
      <c r="S102" s="300">
        <v>1039728.737752765</v>
      </c>
      <c r="T102" s="300">
        <v>574949.56015478889</v>
      </c>
      <c r="U102" s="300">
        <v>512678.38255681237</v>
      </c>
      <c r="V102" s="300">
        <v>1118027</v>
      </c>
      <c r="W102" s="300">
        <v>1080962.6666666667</v>
      </c>
      <c r="X102" s="300">
        <v>1043898.3333333334</v>
      </c>
      <c r="Y102" s="300">
        <v>0</v>
      </c>
      <c r="Z102" s="300">
        <v>0</v>
      </c>
      <c r="AA102" s="300">
        <v>0</v>
      </c>
      <c r="AB102" s="369">
        <v>0</v>
      </c>
      <c r="AC102" s="369">
        <v>0</v>
      </c>
      <c r="AD102" s="369">
        <v>0</v>
      </c>
      <c r="AE102" s="300"/>
      <c r="AF102" s="300"/>
      <c r="AG102" s="300"/>
      <c r="AH102" s="300"/>
      <c r="AI102" s="300"/>
      <c r="AJ102" s="300"/>
      <c r="AK102" s="300"/>
      <c r="AL102" s="300"/>
      <c r="AM102" s="300"/>
      <c r="AN102" s="525"/>
    </row>
    <row r="103" spans="1:53" hidden="1">
      <c r="A103" s="489"/>
      <c r="B103" s="327" t="s">
        <v>732</v>
      </c>
      <c r="C103" s="327"/>
      <c r="D103" s="320">
        <v>1E-10</v>
      </c>
      <c r="E103" s="356"/>
      <c r="F103" s="297">
        <v>0</v>
      </c>
      <c r="G103" s="297">
        <v>0</v>
      </c>
      <c r="H103" s="297">
        <v>0</v>
      </c>
      <c r="I103" s="297">
        <v>0</v>
      </c>
      <c r="J103" s="297">
        <v>0</v>
      </c>
      <c r="K103" s="297">
        <v>0</v>
      </c>
      <c r="L103" s="297">
        <v>0</v>
      </c>
      <c r="M103" s="297">
        <v>0</v>
      </c>
      <c r="N103" s="297">
        <v>0</v>
      </c>
      <c r="O103" s="297">
        <v>0</v>
      </c>
      <c r="P103" s="297">
        <v>0</v>
      </c>
      <c r="Q103" s="297">
        <v>0</v>
      </c>
      <c r="R103" s="297">
        <v>1.775678519202541E-5</v>
      </c>
      <c r="S103" s="297">
        <v>8.6644061479397076E-6</v>
      </c>
      <c r="T103" s="297">
        <v>4.7912463346232406E-6</v>
      </c>
      <c r="U103" s="297">
        <v>4.2723198546401036E-6</v>
      </c>
      <c r="V103" s="297">
        <v>9.3168916666666672E-6</v>
      </c>
      <c r="W103" s="297">
        <v>9.0080222222222237E-6</v>
      </c>
      <c r="X103" s="297">
        <v>8.6991527777777785E-6</v>
      </c>
      <c r="Y103" s="297">
        <v>0</v>
      </c>
      <c r="Z103" s="297">
        <v>0</v>
      </c>
      <c r="AA103" s="297">
        <v>0</v>
      </c>
      <c r="AB103" s="326">
        <v>0</v>
      </c>
      <c r="AC103" s="297">
        <v>0</v>
      </c>
      <c r="AE103" s="297"/>
      <c r="AF103" s="297"/>
      <c r="AG103" s="297"/>
      <c r="AH103" s="297"/>
      <c r="AI103" s="297"/>
      <c r="AJ103" s="297"/>
      <c r="AK103" s="297"/>
      <c r="AL103" s="297"/>
      <c r="AM103" s="297"/>
      <c r="AN103" s="524"/>
      <c r="BA103" s="297"/>
    </row>
    <row r="104" spans="1:53" hidden="1">
      <c r="A104" s="489"/>
      <c r="B104" s="327" t="s">
        <v>731</v>
      </c>
      <c r="C104" s="327"/>
      <c r="D104" s="473"/>
      <c r="E104" s="328"/>
      <c r="F104" s="297">
        <v>623666.75</v>
      </c>
      <c r="G104" s="297">
        <v>784812.86342147435</v>
      </c>
      <c r="H104" s="297">
        <v>1003947.8902202691</v>
      </c>
      <c r="I104" s="297">
        <v>1067953.9743589743</v>
      </c>
      <c r="J104" s="297">
        <v>1334227.7243589743</v>
      </c>
      <c r="K104" s="297">
        <v>1397672.9743589743</v>
      </c>
      <c r="L104" s="297">
        <v>1323401.253525641</v>
      </c>
      <c r="M104" s="297">
        <v>1254506.9886516589</v>
      </c>
      <c r="N104" s="297">
        <v>852528.47610437428</v>
      </c>
      <c r="O104" s="297">
        <v>371060.55308814242</v>
      </c>
      <c r="P104" s="297">
        <v>343715.5137260097</v>
      </c>
      <c r="Q104" s="297">
        <v>345147.6616998681</v>
      </c>
      <c r="R104" s="297">
        <v>0</v>
      </c>
      <c r="S104" s="297">
        <v>0</v>
      </c>
      <c r="T104" s="297">
        <v>516999.99999520922</v>
      </c>
      <c r="U104" s="297">
        <v>0</v>
      </c>
      <c r="V104" s="297">
        <v>8800357.7950318474</v>
      </c>
      <c r="W104" s="297">
        <v>0</v>
      </c>
      <c r="X104" s="297">
        <v>0</v>
      </c>
      <c r="Y104" s="297">
        <v>605976.5814444744</v>
      </c>
      <c r="Z104" s="297">
        <v>0</v>
      </c>
      <c r="AA104" s="297">
        <v>0</v>
      </c>
      <c r="AB104" s="297">
        <v>0</v>
      </c>
      <c r="AC104" s="297">
        <v>0</v>
      </c>
      <c r="AD104" s="297">
        <v>0</v>
      </c>
      <c r="AE104" s="297">
        <v>0</v>
      </c>
      <c r="AF104" s="297"/>
      <c r="AG104" s="297"/>
      <c r="AH104" s="297"/>
      <c r="AI104" s="297"/>
      <c r="AJ104" s="297"/>
      <c r="AK104" s="297"/>
      <c r="AL104" s="297"/>
      <c r="AM104" s="297"/>
      <c r="AN104" s="524"/>
    </row>
    <row r="105" spans="1:53" hidden="1">
      <c r="A105" s="489"/>
      <c r="B105" s="327" t="s">
        <v>730</v>
      </c>
      <c r="C105" s="327"/>
      <c r="D105" s="473"/>
      <c r="E105" s="328">
        <v>10925000</v>
      </c>
      <c r="F105" s="297">
        <v>10925000</v>
      </c>
      <c r="G105" s="297">
        <v>10613166.625</v>
      </c>
      <c r="H105" s="297">
        <v>10220760.193289263</v>
      </c>
      <c r="I105" s="297">
        <v>9925000</v>
      </c>
      <c r="J105" s="297">
        <v>9925000</v>
      </c>
      <c r="K105" s="297">
        <v>9925000</v>
      </c>
      <c r="L105" s="297">
        <v>9287733</v>
      </c>
      <c r="M105" s="297">
        <v>8042316.569755693</v>
      </c>
      <c r="N105" s="297">
        <v>6787809.5811040346</v>
      </c>
      <c r="O105" s="297">
        <v>5935281.1049996605</v>
      </c>
      <c r="P105" s="297">
        <v>5564220.551911518</v>
      </c>
      <c r="Q105" s="297">
        <v>5220505.038185508</v>
      </c>
      <c r="R105" s="297">
        <v>4875357.3764856402</v>
      </c>
      <c r="S105" s="297">
        <v>4875357.3764856402</v>
      </c>
      <c r="T105" s="297">
        <v>4875357.3764856402</v>
      </c>
      <c r="U105" s="297">
        <v>4875357.3764856402</v>
      </c>
      <c r="V105" s="297">
        <v>4875357.3764856402</v>
      </c>
      <c r="W105" s="297">
        <v>0</v>
      </c>
      <c r="X105" s="297">
        <v>0</v>
      </c>
      <c r="Y105" s="297">
        <v>0</v>
      </c>
      <c r="Z105" s="297">
        <v>0</v>
      </c>
      <c r="AA105" s="297">
        <v>0</v>
      </c>
      <c r="AB105" s="297">
        <v>0</v>
      </c>
      <c r="AC105" s="297"/>
      <c r="AE105" s="297"/>
      <c r="AF105" s="297"/>
      <c r="AG105" s="297"/>
      <c r="AH105" s="297"/>
      <c r="AI105" s="297"/>
      <c r="AJ105" s="297"/>
      <c r="AK105" s="297"/>
      <c r="AL105" s="297"/>
      <c r="AM105" s="297"/>
      <c r="AN105" s="524"/>
    </row>
    <row r="106" spans="1:53" collapsed="1">
      <c r="A106" s="489"/>
      <c r="B106" s="327" t="s">
        <v>729</v>
      </c>
      <c r="C106" s="327"/>
      <c r="D106" s="526">
        <v>0.5</v>
      </c>
      <c r="E106" s="328">
        <v>10925000</v>
      </c>
      <c r="F106" s="297">
        <v>311833.375</v>
      </c>
      <c r="G106" s="297">
        <v>392406.43171073718</v>
      </c>
      <c r="H106" s="297">
        <v>295760.19328926282</v>
      </c>
      <c r="I106" s="297">
        <v>0</v>
      </c>
      <c r="J106" s="297">
        <v>0</v>
      </c>
      <c r="K106" s="297">
        <v>637267</v>
      </c>
      <c r="L106" s="297">
        <v>1245416.4302443073</v>
      </c>
      <c r="M106" s="297">
        <v>1254506.9886516589</v>
      </c>
      <c r="N106" s="297">
        <v>852528.47610437428</v>
      </c>
      <c r="O106" s="297">
        <v>371060.55308814242</v>
      </c>
      <c r="P106" s="297">
        <v>343715.5137260097</v>
      </c>
      <c r="Q106" s="297">
        <v>345147.6616998681</v>
      </c>
      <c r="R106" s="297">
        <v>0</v>
      </c>
      <c r="S106" s="297">
        <v>0</v>
      </c>
      <c r="T106" s="297">
        <v>0</v>
      </c>
      <c r="U106" s="297">
        <v>0</v>
      </c>
      <c r="V106" s="297">
        <v>4875357.3764856402</v>
      </c>
      <c r="W106" s="297">
        <v>0</v>
      </c>
      <c r="X106" s="297">
        <v>0</v>
      </c>
      <c r="Y106" s="297">
        <v>0</v>
      </c>
      <c r="Z106" s="297">
        <v>0</v>
      </c>
      <c r="AA106" s="297">
        <v>0</v>
      </c>
      <c r="AB106" s="297">
        <v>0</v>
      </c>
      <c r="AC106" s="297">
        <v>0</v>
      </c>
      <c r="AE106" s="297"/>
      <c r="AF106" s="297"/>
      <c r="AG106" s="297"/>
      <c r="AH106" s="297"/>
      <c r="AI106" s="297"/>
      <c r="AJ106" s="297"/>
      <c r="AK106" s="297"/>
      <c r="AL106" s="297"/>
      <c r="AM106" s="297"/>
      <c r="AN106" s="524">
        <v>10925000</v>
      </c>
    </row>
    <row r="107" spans="1:53" hidden="1">
      <c r="A107" s="489"/>
      <c r="B107" s="327" t="s">
        <v>728</v>
      </c>
      <c r="C107" s="327"/>
      <c r="D107" s="473"/>
      <c r="E107" s="328">
        <v>5170000</v>
      </c>
      <c r="F107" s="297">
        <v>5170000</v>
      </c>
      <c r="G107" s="297">
        <v>4858166.625</v>
      </c>
      <c r="H107" s="297">
        <v>4465760.1932892632</v>
      </c>
      <c r="I107" s="297">
        <v>3757572.4963582568</v>
      </c>
      <c r="J107" s="297">
        <v>2689618.5219992828</v>
      </c>
      <c r="K107" s="297">
        <v>1355390.7976403085</v>
      </c>
      <c r="L107" s="297">
        <v>594984.82328133425</v>
      </c>
      <c r="M107" s="297">
        <v>517000</v>
      </c>
      <c r="N107" s="297">
        <v>517000</v>
      </c>
      <c r="O107" s="297">
        <v>517000</v>
      </c>
      <c r="P107" s="297">
        <v>517000</v>
      </c>
      <c r="Q107" s="297">
        <v>517000</v>
      </c>
      <c r="R107" s="297">
        <v>517000</v>
      </c>
      <c r="S107" s="297">
        <v>517000</v>
      </c>
      <c r="T107" s="297">
        <v>517000</v>
      </c>
      <c r="U107" s="297">
        <v>0</v>
      </c>
      <c r="V107" s="297">
        <v>0</v>
      </c>
      <c r="W107" s="297">
        <v>0</v>
      </c>
      <c r="X107" s="297">
        <v>0</v>
      </c>
      <c r="Y107" s="297">
        <v>0</v>
      </c>
      <c r="Z107" s="297">
        <v>0</v>
      </c>
      <c r="AA107" s="297">
        <v>0</v>
      </c>
      <c r="AB107" s="326">
        <v>0</v>
      </c>
      <c r="AC107" s="297">
        <v>0</v>
      </c>
      <c r="AD107" s="297">
        <v>0</v>
      </c>
      <c r="AE107" s="326">
        <v>0</v>
      </c>
      <c r="AF107" s="297">
        <v>0</v>
      </c>
      <c r="AG107" s="297">
        <v>0</v>
      </c>
      <c r="AH107" s="297">
        <v>0</v>
      </c>
      <c r="AI107" s="297">
        <v>0</v>
      </c>
      <c r="AJ107" s="297">
        <v>0</v>
      </c>
      <c r="AK107" s="297">
        <v>0</v>
      </c>
      <c r="AL107" s="297">
        <v>0</v>
      </c>
      <c r="AM107" s="297">
        <v>0</v>
      </c>
      <c r="AN107" s="524"/>
    </row>
    <row r="108" spans="1:53" collapsed="1">
      <c r="A108" s="489"/>
      <c r="B108" s="327" t="s">
        <v>727</v>
      </c>
      <c r="C108" s="327"/>
      <c r="D108" s="526">
        <v>0.5</v>
      </c>
      <c r="E108" s="328">
        <v>5170000</v>
      </c>
      <c r="F108" s="297">
        <v>311833.375</v>
      </c>
      <c r="G108" s="297">
        <v>392406.43171073718</v>
      </c>
      <c r="H108" s="297">
        <v>708187.69693100627</v>
      </c>
      <c r="I108" s="297">
        <v>1067953.9743589743</v>
      </c>
      <c r="J108" s="297">
        <v>1334227.7243589743</v>
      </c>
      <c r="K108" s="297">
        <v>760405.97435897426</v>
      </c>
      <c r="L108" s="297">
        <v>77984.823281333782</v>
      </c>
      <c r="M108" s="297"/>
      <c r="N108" s="297"/>
      <c r="O108" s="297"/>
      <c r="P108" s="297"/>
      <c r="Q108" s="297"/>
      <c r="R108" s="297"/>
      <c r="S108" s="297"/>
      <c r="T108" s="297">
        <v>517000</v>
      </c>
      <c r="U108" s="297">
        <v>0</v>
      </c>
      <c r="V108" s="297"/>
      <c r="W108" s="297"/>
      <c r="X108" s="297"/>
      <c r="Y108" s="297">
        <v>0</v>
      </c>
      <c r="Z108" s="297"/>
      <c r="AA108" s="297"/>
      <c r="AB108" s="297"/>
      <c r="AC108" s="297"/>
      <c r="AE108" s="297"/>
      <c r="AF108" s="297"/>
      <c r="AG108" s="297"/>
      <c r="AH108" s="297"/>
      <c r="AI108" s="297"/>
      <c r="AJ108" s="297"/>
      <c r="AK108" s="297"/>
      <c r="AL108" s="297"/>
      <c r="AM108" s="297"/>
      <c r="AN108" s="524">
        <v>5170000</v>
      </c>
    </row>
    <row r="109" spans="1:53" hidden="1">
      <c r="A109" s="489"/>
      <c r="B109" s="327" t="s">
        <v>726</v>
      </c>
      <c r="C109" s="327"/>
      <c r="D109" s="473"/>
      <c r="E109" s="328"/>
      <c r="F109" s="297">
        <v>0</v>
      </c>
      <c r="G109" s="297">
        <v>0</v>
      </c>
      <c r="H109" s="297">
        <v>0</v>
      </c>
      <c r="I109" s="297">
        <v>0</v>
      </c>
      <c r="J109" s="297">
        <v>0</v>
      </c>
      <c r="K109" s="297">
        <v>0</v>
      </c>
      <c r="L109" s="297">
        <v>0</v>
      </c>
      <c r="M109" s="297">
        <v>0</v>
      </c>
      <c r="N109" s="297">
        <v>0</v>
      </c>
      <c r="O109" s="297">
        <v>0</v>
      </c>
      <c r="P109" s="297">
        <v>0</v>
      </c>
      <c r="Q109" s="297">
        <v>0</v>
      </c>
      <c r="R109" s="297">
        <v>0</v>
      </c>
      <c r="S109" s="297">
        <v>0</v>
      </c>
      <c r="T109" s="297">
        <v>-4.7912471927702427E-6</v>
      </c>
      <c r="U109" s="297">
        <v>0</v>
      </c>
      <c r="V109" s="297">
        <v>3925000.4185462072</v>
      </c>
      <c r="W109" s="297">
        <v>0</v>
      </c>
      <c r="X109" s="297">
        <v>0</v>
      </c>
      <c r="Y109" s="297">
        <v>605976.5814444744</v>
      </c>
      <c r="Z109" s="297">
        <v>0</v>
      </c>
      <c r="AA109" s="297">
        <v>0</v>
      </c>
      <c r="AB109" s="297">
        <v>0</v>
      </c>
      <c r="AC109" s="297">
        <v>0</v>
      </c>
      <c r="AD109" s="297">
        <v>0</v>
      </c>
      <c r="AE109" s="297">
        <v>0</v>
      </c>
      <c r="AF109" s="297">
        <v>0</v>
      </c>
      <c r="AG109" s="297">
        <v>0</v>
      </c>
      <c r="AH109" s="297">
        <v>0</v>
      </c>
      <c r="AI109" s="297">
        <v>0</v>
      </c>
      <c r="AJ109" s="297">
        <v>0</v>
      </c>
      <c r="AK109" s="297">
        <v>0</v>
      </c>
      <c r="AL109" s="297">
        <v>0</v>
      </c>
      <c r="AM109" s="297">
        <v>0</v>
      </c>
      <c r="AN109" s="524"/>
    </row>
    <row r="110" spans="1:53" collapsed="1">
      <c r="A110" s="489"/>
      <c r="B110" s="327" t="s">
        <v>713</v>
      </c>
      <c r="C110" s="327"/>
      <c r="D110" s="527"/>
      <c r="E110" s="328">
        <v>605976.79793222575</v>
      </c>
      <c r="F110" s="297"/>
      <c r="G110" s="297"/>
      <c r="H110" s="297"/>
      <c r="I110" s="297"/>
      <c r="J110" s="297"/>
      <c r="K110" s="297"/>
      <c r="L110" s="297"/>
      <c r="M110" s="297"/>
      <c r="N110" s="297"/>
      <c r="O110" s="297"/>
      <c r="P110" s="297"/>
      <c r="Q110" s="297"/>
      <c r="R110" s="297">
        <v>0</v>
      </c>
      <c r="S110" s="297"/>
      <c r="T110" s="297">
        <v>-4.7912471927702427E-6</v>
      </c>
      <c r="U110" s="297"/>
      <c r="V110" s="297"/>
      <c r="W110" s="297"/>
      <c r="X110" s="297">
        <v>-0.20206298306584358</v>
      </c>
      <c r="Y110" s="297">
        <v>605977</v>
      </c>
      <c r="Z110" s="297">
        <v>0</v>
      </c>
      <c r="AA110" s="297"/>
      <c r="AB110" s="326"/>
      <c r="AC110" s="297"/>
      <c r="AE110" s="297"/>
      <c r="AF110" s="297"/>
      <c r="AG110" s="297"/>
      <c r="AH110" s="297"/>
      <c r="AI110" s="297"/>
      <c r="AJ110" s="297"/>
      <c r="AK110" s="297"/>
      <c r="AL110" s="297"/>
      <c r="AM110" s="297"/>
      <c r="AN110" s="524">
        <v>605976.79793222575</v>
      </c>
    </row>
    <row r="111" spans="1:53" hidden="1">
      <c r="A111" s="489"/>
      <c r="B111" s="327"/>
      <c r="C111" s="327"/>
      <c r="D111" s="473"/>
      <c r="E111" s="328"/>
      <c r="F111" s="297"/>
      <c r="G111" s="297"/>
      <c r="H111" s="297"/>
      <c r="I111" s="297"/>
      <c r="J111" s="297"/>
      <c r="K111" s="297"/>
      <c r="L111" s="297"/>
      <c r="M111" s="297"/>
      <c r="N111" s="297"/>
      <c r="O111" s="297"/>
      <c r="P111" s="297"/>
      <c r="Q111" s="297"/>
      <c r="R111" s="297"/>
      <c r="S111" s="297"/>
      <c r="T111" s="297"/>
      <c r="U111" s="297"/>
      <c r="V111" s="297"/>
      <c r="W111" s="297"/>
      <c r="X111" s="297"/>
      <c r="Y111" s="297"/>
      <c r="Z111" s="297"/>
      <c r="AA111" s="297"/>
      <c r="AB111" s="326"/>
      <c r="AC111" s="297"/>
      <c r="AE111" s="297"/>
      <c r="AF111" s="297"/>
      <c r="AG111" s="297"/>
      <c r="AH111" s="297"/>
      <c r="AI111" s="297"/>
      <c r="AJ111" s="297"/>
      <c r="AK111" s="297"/>
      <c r="AL111" s="297"/>
      <c r="AM111" s="297"/>
      <c r="AN111" s="524"/>
    </row>
    <row r="112" spans="1:53" collapsed="1">
      <c r="A112" s="489"/>
      <c r="B112" s="327"/>
      <c r="C112" s="327"/>
      <c r="D112" s="473"/>
      <c r="E112" s="328"/>
      <c r="F112" s="297"/>
      <c r="G112" s="297"/>
      <c r="H112" s="297"/>
      <c r="I112" s="297"/>
      <c r="J112" s="297"/>
      <c r="K112" s="297"/>
      <c r="L112" s="297"/>
      <c r="M112" s="297"/>
      <c r="N112" s="297"/>
      <c r="O112" s="297"/>
      <c r="P112" s="297"/>
      <c r="Q112" s="297"/>
      <c r="R112" s="297"/>
      <c r="S112" s="297"/>
      <c r="T112" s="297"/>
      <c r="U112" s="297"/>
      <c r="V112" s="297"/>
      <c r="W112" s="297"/>
      <c r="X112" s="297"/>
      <c r="Y112" s="297"/>
      <c r="Z112" s="297"/>
      <c r="AA112" s="297"/>
      <c r="AB112" s="326"/>
      <c r="AC112" s="297"/>
      <c r="AE112" s="297"/>
      <c r="AF112" s="297"/>
      <c r="AG112" s="297"/>
      <c r="AH112" s="297"/>
      <c r="AI112" s="297"/>
      <c r="AJ112" s="297"/>
      <c r="AK112" s="297"/>
      <c r="AL112" s="297"/>
      <c r="AM112" s="297"/>
      <c r="AN112" s="524"/>
    </row>
    <row r="113" spans="1:42" hidden="1">
      <c r="A113" s="489"/>
      <c r="B113" s="327"/>
      <c r="C113" s="327"/>
      <c r="D113" s="473"/>
      <c r="E113" s="328"/>
      <c r="F113" s="297"/>
      <c r="G113" s="297"/>
      <c r="H113" s="297"/>
      <c r="I113" s="297"/>
      <c r="J113" s="297"/>
      <c r="K113" s="297"/>
      <c r="L113" s="297"/>
      <c r="M113" s="297"/>
      <c r="N113" s="297"/>
      <c r="O113" s="297"/>
      <c r="P113" s="297"/>
      <c r="Q113" s="297"/>
      <c r="R113" s="297"/>
      <c r="S113" s="297"/>
      <c r="T113" s="297"/>
      <c r="U113" s="297"/>
      <c r="V113" s="297"/>
      <c r="W113" s="297"/>
      <c r="X113" s="297"/>
      <c r="Y113" s="297"/>
      <c r="Z113" s="297"/>
      <c r="AA113" s="297"/>
      <c r="AB113" s="326"/>
      <c r="AC113" s="297"/>
      <c r="AE113" s="297"/>
      <c r="AF113" s="297"/>
      <c r="AG113" s="297"/>
      <c r="AH113" s="297"/>
      <c r="AI113" s="297"/>
      <c r="AJ113" s="297"/>
      <c r="AK113" s="297"/>
      <c r="AL113" s="297"/>
      <c r="AM113" s="297"/>
      <c r="AN113" s="524"/>
    </row>
    <row r="114" spans="1:42" hidden="1">
      <c r="A114" s="489"/>
      <c r="B114" s="327"/>
      <c r="C114" s="327"/>
      <c r="D114" s="473"/>
      <c r="E114" s="328"/>
      <c r="F114" s="297"/>
      <c r="G114" s="297"/>
      <c r="H114" s="297"/>
      <c r="I114" s="297"/>
      <c r="J114" s="297"/>
      <c r="K114" s="297"/>
      <c r="L114" s="297"/>
      <c r="M114" s="297"/>
      <c r="N114" s="297"/>
      <c r="O114" s="297"/>
      <c r="P114" s="297"/>
      <c r="Q114" s="297"/>
      <c r="R114" s="297"/>
      <c r="S114" s="297"/>
      <c r="T114" s="297"/>
      <c r="U114" s="297"/>
      <c r="V114" s="297"/>
      <c r="W114" s="297"/>
      <c r="X114" s="297"/>
      <c r="Y114" s="297"/>
      <c r="Z114" s="297"/>
      <c r="AA114" s="297"/>
      <c r="AB114" s="326"/>
      <c r="AC114" s="297"/>
      <c r="AE114" s="297"/>
      <c r="AF114" s="297"/>
      <c r="AG114" s="297"/>
      <c r="AH114" s="297"/>
      <c r="AI114" s="297"/>
      <c r="AJ114" s="297"/>
      <c r="AK114" s="297"/>
      <c r="AL114" s="297"/>
      <c r="AM114" s="297"/>
      <c r="AN114" s="524"/>
    </row>
    <row r="115" spans="1:42" ht="13.5" customHeight="1" collapsed="1">
      <c r="A115" s="489"/>
      <c r="B115" s="327"/>
      <c r="C115" s="327"/>
      <c r="D115" s="473"/>
      <c r="E115" s="328"/>
      <c r="F115" s="297"/>
      <c r="G115" s="297"/>
      <c r="H115" s="297"/>
      <c r="I115" s="297"/>
      <c r="J115" s="297"/>
      <c r="K115" s="297"/>
      <c r="L115" s="297"/>
      <c r="M115" s="297"/>
      <c r="N115" s="297"/>
      <c r="O115" s="297"/>
      <c r="P115" s="297"/>
      <c r="Q115" s="297"/>
      <c r="R115" s="297"/>
      <c r="S115" s="297"/>
      <c r="T115" s="297"/>
      <c r="U115" s="297"/>
      <c r="V115" s="297"/>
      <c r="W115" s="297"/>
      <c r="X115" s="297"/>
      <c r="Y115" s="297"/>
      <c r="Z115" s="297"/>
      <c r="AA115" s="297"/>
      <c r="AB115" s="326"/>
      <c r="AC115" s="297"/>
      <c r="AE115" s="297"/>
      <c r="AF115" s="297"/>
      <c r="AG115" s="297"/>
      <c r="AH115" s="297"/>
      <c r="AI115" s="297"/>
      <c r="AJ115" s="297"/>
      <c r="AK115" s="297"/>
      <c r="AL115" s="297"/>
      <c r="AM115" s="297"/>
      <c r="AN115" s="524"/>
    </row>
    <row r="116" spans="1:42" s="298" customFormat="1" ht="13.9" hidden="1" customHeight="1">
      <c r="A116" s="513"/>
      <c r="B116" s="342" t="s">
        <v>725</v>
      </c>
      <c r="C116" s="342"/>
      <c r="D116" s="474"/>
      <c r="E116" s="368"/>
      <c r="F116" s="326">
        <v>0</v>
      </c>
      <c r="G116" s="326">
        <v>0</v>
      </c>
      <c r="H116" s="326">
        <v>0</v>
      </c>
      <c r="I116" s="326">
        <v>0</v>
      </c>
      <c r="J116" s="326">
        <v>0</v>
      </c>
      <c r="K116" s="326">
        <v>0</v>
      </c>
      <c r="L116" s="326">
        <v>0</v>
      </c>
      <c r="M116" s="326">
        <v>0</v>
      </c>
      <c r="N116" s="326">
        <v>0</v>
      </c>
      <c r="O116" s="326">
        <v>0</v>
      </c>
      <c r="P116" s="326">
        <v>0</v>
      </c>
      <c r="Q116" s="326">
        <v>0</v>
      </c>
      <c r="R116" s="326">
        <v>0</v>
      </c>
      <c r="S116" s="326">
        <v>0</v>
      </c>
      <c r="T116" s="326">
        <v>0</v>
      </c>
      <c r="U116" s="326">
        <v>0</v>
      </c>
      <c r="V116" s="326">
        <v>0</v>
      </c>
      <c r="W116" s="326">
        <v>0</v>
      </c>
      <c r="X116" s="326">
        <v>0</v>
      </c>
      <c r="Y116" s="326">
        <v>0</v>
      </c>
      <c r="Z116" s="326">
        <v>0</v>
      </c>
      <c r="AA116" s="326">
        <v>0</v>
      </c>
      <c r="AB116" s="326">
        <v>0</v>
      </c>
      <c r="AC116" s="326">
        <v>0</v>
      </c>
      <c r="AD116" s="326"/>
      <c r="AE116" s="326"/>
      <c r="AF116" s="326"/>
      <c r="AG116" s="326"/>
      <c r="AH116" s="326"/>
      <c r="AI116" s="326"/>
      <c r="AJ116" s="326"/>
      <c r="AK116" s="326"/>
      <c r="AL116" s="326"/>
      <c r="AM116" s="326"/>
      <c r="AN116" s="524"/>
    </row>
    <row r="117" spans="1:42" ht="13.9" hidden="1" customHeight="1">
      <c r="A117" s="489"/>
      <c r="B117" s="327"/>
      <c r="C117" s="327"/>
      <c r="D117" s="473"/>
      <c r="E117" s="328"/>
      <c r="F117" s="297"/>
      <c r="G117" s="297"/>
      <c r="H117" s="297"/>
      <c r="I117" s="297"/>
      <c r="J117" s="297"/>
      <c r="K117" s="297"/>
      <c r="L117" s="297"/>
      <c r="M117" s="297"/>
      <c r="N117" s="297"/>
      <c r="O117" s="297"/>
      <c r="P117" s="297"/>
      <c r="Q117" s="297"/>
      <c r="R117" s="297"/>
      <c r="S117" s="297"/>
      <c r="T117" s="297"/>
      <c r="U117" s="297"/>
      <c r="V117" s="297"/>
      <c r="W117" s="297"/>
      <c r="X117" s="297"/>
      <c r="Y117" s="297"/>
      <c r="Z117" s="297"/>
      <c r="AA117" s="297"/>
      <c r="AB117" s="326"/>
      <c r="AC117" s="297"/>
      <c r="AE117" s="297"/>
      <c r="AF117" s="297"/>
      <c r="AG117" s="297"/>
      <c r="AH117" s="297"/>
      <c r="AI117" s="297"/>
      <c r="AJ117" s="297"/>
      <c r="AK117" s="297"/>
      <c r="AL117" s="297"/>
      <c r="AM117" s="297"/>
      <c r="AN117" s="524"/>
    </row>
    <row r="118" spans="1:42" ht="13.5" hidden="1" customHeight="1">
      <c r="A118" s="489"/>
      <c r="B118" s="327"/>
      <c r="C118" s="327"/>
      <c r="D118" s="473"/>
      <c r="E118" s="328"/>
      <c r="F118" s="297"/>
      <c r="G118" s="297"/>
      <c r="H118" s="297"/>
      <c r="I118" s="297"/>
      <c r="J118" s="297"/>
      <c r="K118" s="297"/>
      <c r="L118" s="297"/>
      <c r="M118" s="297"/>
      <c r="N118" s="297"/>
      <c r="O118" s="297"/>
      <c r="P118" s="297"/>
      <c r="Q118" s="297"/>
      <c r="R118" s="297"/>
      <c r="S118" s="297"/>
      <c r="T118" s="297"/>
      <c r="U118" s="297"/>
      <c r="V118" s="297"/>
      <c r="W118" s="297"/>
      <c r="X118" s="297"/>
      <c r="Y118" s="297"/>
      <c r="Z118" s="297"/>
      <c r="AA118" s="297"/>
      <c r="AB118" s="326"/>
      <c r="AC118" s="297"/>
      <c r="AE118" s="297"/>
      <c r="AF118" s="297"/>
      <c r="AG118" s="297"/>
      <c r="AH118" s="297"/>
      <c r="AI118" s="297"/>
      <c r="AJ118" s="297"/>
      <c r="AK118" s="297"/>
      <c r="AL118" s="297"/>
      <c r="AM118" s="297"/>
      <c r="AN118" s="524"/>
    </row>
    <row r="119" spans="1:42" hidden="1">
      <c r="A119" s="489"/>
      <c r="B119" s="327" t="s">
        <v>724</v>
      </c>
      <c r="C119" s="327"/>
      <c r="D119" s="473"/>
      <c r="E119" s="328"/>
      <c r="F119" s="297"/>
      <c r="G119" s="297">
        <v>0</v>
      </c>
      <c r="H119" s="297">
        <v>0</v>
      </c>
      <c r="I119" s="297">
        <v>0</v>
      </c>
      <c r="J119" s="297">
        <v>0</v>
      </c>
      <c r="K119" s="297">
        <v>0</v>
      </c>
      <c r="L119" s="297">
        <v>0</v>
      </c>
      <c r="M119" s="297">
        <v>0</v>
      </c>
      <c r="N119" s="297">
        <v>0</v>
      </c>
      <c r="O119" s="297">
        <v>0</v>
      </c>
      <c r="P119" s="297">
        <v>0</v>
      </c>
      <c r="Q119" s="297">
        <v>0</v>
      </c>
      <c r="R119" s="297"/>
      <c r="S119" s="297">
        <v>0</v>
      </c>
      <c r="T119" s="297">
        <v>0</v>
      </c>
      <c r="U119" s="297">
        <v>0</v>
      </c>
      <c r="V119" s="297">
        <v>0</v>
      </c>
      <c r="W119" s="297"/>
      <c r="X119" s="297">
        <v>0</v>
      </c>
      <c r="Y119" s="297">
        <v>0</v>
      </c>
      <c r="Z119" s="297">
        <v>0</v>
      </c>
      <c r="AA119" s="297">
        <v>0</v>
      </c>
      <c r="AB119" s="326">
        <v>0</v>
      </c>
      <c r="AC119" s="297">
        <v>0</v>
      </c>
      <c r="AE119" s="297"/>
      <c r="AF119" s="297"/>
      <c r="AG119" s="297"/>
      <c r="AH119" s="297"/>
      <c r="AI119" s="297"/>
      <c r="AJ119" s="297"/>
      <c r="AK119" s="297"/>
      <c r="AL119" s="297"/>
      <c r="AM119" s="297"/>
      <c r="AN119" s="524">
        <v>0</v>
      </c>
    </row>
    <row r="120" spans="1:42" hidden="1">
      <c r="A120" s="489"/>
      <c r="B120" s="327" t="s">
        <v>723</v>
      </c>
      <c r="C120" s="327"/>
      <c r="D120" s="473"/>
      <c r="E120" s="328">
        <v>0</v>
      </c>
      <c r="F120" s="297"/>
      <c r="G120" s="297">
        <v>0</v>
      </c>
      <c r="H120" s="297">
        <v>0</v>
      </c>
      <c r="I120" s="297">
        <v>0</v>
      </c>
      <c r="J120" s="297">
        <v>0</v>
      </c>
      <c r="K120" s="297">
        <v>0</v>
      </c>
      <c r="L120" s="297">
        <v>0</v>
      </c>
      <c r="M120" s="297">
        <v>0</v>
      </c>
      <c r="N120" s="297">
        <v>0</v>
      </c>
      <c r="O120" s="297">
        <v>0</v>
      </c>
      <c r="P120" s="297">
        <v>0</v>
      </c>
      <c r="Q120" s="297">
        <v>0</v>
      </c>
      <c r="R120" s="297">
        <v>0</v>
      </c>
      <c r="S120" s="297">
        <v>0</v>
      </c>
      <c r="T120" s="297">
        <v>0</v>
      </c>
      <c r="U120" s="297">
        <v>0</v>
      </c>
      <c r="V120" s="297">
        <v>0</v>
      </c>
      <c r="W120" s="297">
        <v>0</v>
      </c>
      <c r="X120" s="297">
        <v>0</v>
      </c>
      <c r="Y120" s="297">
        <v>0</v>
      </c>
      <c r="Z120" s="297">
        <v>0</v>
      </c>
      <c r="AA120" s="297">
        <v>0</v>
      </c>
      <c r="AB120" s="326">
        <v>0</v>
      </c>
      <c r="AC120" s="297">
        <v>0</v>
      </c>
      <c r="AE120" s="297"/>
      <c r="AF120" s="297"/>
      <c r="AG120" s="297"/>
      <c r="AH120" s="297"/>
      <c r="AI120" s="297"/>
      <c r="AJ120" s="297"/>
      <c r="AK120" s="297"/>
      <c r="AL120" s="297"/>
      <c r="AM120" s="297"/>
      <c r="AN120" s="528">
        <v>0</v>
      </c>
    </row>
    <row r="121" spans="1:42" ht="13.5" hidden="1" customHeight="1">
      <c r="A121" s="489"/>
      <c r="B121" s="327" t="s">
        <v>722</v>
      </c>
      <c r="C121" s="327"/>
      <c r="D121" s="473"/>
      <c r="E121" s="328"/>
      <c r="F121" s="297"/>
      <c r="G121" s="297">
        <v>0</v>
      </c>
      <c r="H121" s="297">
        <v>0</v>
      </c>
      <c r="I121" s="297">
        <v>0</v>
      </c>
      <c r="J121" s="297">
        <v>0</v>
      </c>
      <c r="K121" s="297">
        <v>0</v>
      </c>
      <c r="L121" s="297">
        <v>0</v>
      </c>
      <c r="M121" s="297">
        <v>0</v>
      </c>
      <c r="N121" s="297">
        <v>0</v>
      </c>
      <c r="O121" s="297">
        <v>0</v>
      </c>
      <c r="P121" s="297">
        <v>0</v>
      </c>
      <c r="Q121" s="297">
        <v>0</v>
      </c>
      <c r="R121" s="297">
        <v>0</v>
      </c>
      <c r="S121" s="297">
        <v>0</v>
      </c>
      <c r="T121" s="297">
        <v>0</v>
      </c>
      <c r="U121" s="297">
        <v>0</v>
      </c>
      <c r="V121" s="297">
        <v>0</v>
      </c>
      <c r="W121" s="297">
        <v>0</v>
      </c>
      <c r="X121" s="297">
        <v>0</v>
      </c>
      <c r="Y121" s="297">
        <v>0</v>
      </c>
      <c r="Z121" s="297">
        <v>0</v>
      </c>
      <c r="AA121" s="297">
        <v>0</v>
      </c>
      <c r="AB121" s="326">
        <v>0</v>
      </c>
      <c r="AC121" s="297">
        <v>0</v>
      </c>
      <c r="AE121" s="297"/>
      <c r="AF121" s="297"/>
      <c r="AG121" s="297"/>
      <c r="AH121" s="297"/>
      <c r="AI121" s="297"/>
      <c r="AJ121" s="297"/>
      <c r="AK121" s="297"/>
      <c r="AL121" s="297"/>
      <c r="AM121" s="297"/>
      <c r="AN121" s="528"/>
    </row>
    <row r="122" spans="1:42" s="344" customFormat="1" collapsed="1">
      <c r="A122" s="518"/>
      <c r="B122" s="529" t="s">
        <v>721</v>
      </c>
      <c r="C122" s="529"/>
      <c r="D122" s="479"/>
      <c r="E122" s="367"/>
      <c r="F122" s="365"/>
      <c r="G122" s="365"/>
      <c r="H122" s="365"/>
      <c r="I122" s="365"/>
      <c r="J122" s="365"/>
      <c r="K122" s="365"/>
      <c r="L122" s="365"/>
      <c r="M122" s="365"/>
      <c r="N122" s="365"/>
      <c r="O122" s="365"/>
      <c r="P122" s="365"/>
      <c r="Q122" s="365"/>
      <c r="R122" s="365"/>
      <c r="S122" s="365"/>
      <c r="T122" s="365"/>
      <c r="U122" s="365"/>
      <c r="V122" s="365"/>
      <c r="W122" s="365"/>
      <c r="X122" s="365"/>
      <c r="Y122" s="365"/>
      <c r="Z122" s="365"/>
      <c r="AA122" s="365"/>
      <c r="AB122" s="366"/>
      <c r="AC122" s="365"/>
      <c r="AD122" s="365"/>
      <c r="AE122" s="365"/>
      <c r="AF122" s="365"/>
      <c r="AG122" s="365"/>
      <c r="AH122" s="365"/>
      <c r="AI122" s="365"/>
      <c r="AJ122" s="365"/>
      <c r="AK122" s="365"/>
      <c r="AL122" s="365"/>
      <c r="AM122" s="365"/>
      <c r="AN122" s="524"/>
      <c r="AP122" s="296"/>
    </row>
    <row r="123" spans="1:42" ht="12.75" hidden="1" customHeight="1">
      <c r="A123" s="489"/>
      <c r="B123" s="327" t="s">
        <v>720</v>
      </c>
      <c r="C123" s="327"/>
      <c r="D123" s="473"/>
      <c r="E123" s="328"/>
      <c r="F123" s="297"/>
      <c r="G123" s="297"/>
      <c r="H123" s="297"/>
      <c r="I123" s="297"/>
      <c r="J123" s="297"/>
      <c r="K123" s="297"/>
      <c r="L123" s="297"/>
      <c r="M123" s="297"/>
      <c r="N123" s="297"/>
      <c r="O123" s="297"/>
      <c r="P123" s="297"/>
      <c r="Q123" s="297"/>
      <c r="R123" s="297"/>
      <c r="S123" s="297"/>
      <c r="T123" s="297"/>
      <c r="U123" s="297"/>
      <c r="V123" s="297"/>
      <c r="W123" s="297"/>
      <c r="X123" s="297"/>
      <c r="Y123" s="297"/>
      <c r="Z123" s="297"/>
      <c r="AA123" s="297"/>
      <c r="AB123" s="326"/>
      <c r="AC123" s="297"/>
      <c r="AE123" s="297"/>
      <c r="AF123" s="297"/>
      <c r="AG123" s="297"/>
      <c r="AH123" s="297"/>
      <c r="AI123" s="297"/>
      <c r="AJ123" s="297"/>
      <c r="AK123" s="297"/>
      <c r="AL123" s="297"/>
      <c r="AM123" s="297"/>
      <c r="AN123" s="528">
        <v>0</v>
      </c>
    </row>
    <row r="124" spans="1:42" hidden="1">
      <c r="A124" s="489"/>
      <c r="B124" s="327" t="s">
        <v>719</v>
      </c>
      <c r="C124" s="327"/>
      <c r="D124" s="473"/>
      <c r="E124" s="328"/>
      <c r="F124" s="297"/>
      <c r="G124" s="297"/>
      <c r="H124" s="297"/>
      <c r="I124" s="297"/>
      <c r="J124" s="297"/>
      <c r="K124" s="297"/>
      <c r="L124" s="297"/>
      <c r="M124" s="297"/>
      <c r="N124" s="297"/>
      <c r="O124" s="297"/>
      <c r="P124" s="297"/>
      <c r="Q124" s="297"/>
      <c r="R124" s="297"/>
      <c r="S124" s="297"/>
      <c r="T124" s="297"/>
      <c r="U124" s="297"/>
      <c r="V124" s="297"/>
      <c r="W124" s="297"/>
      <c r="X124" s="297"/>
      <c r="Y124" s="297"/>
      <c r="Z124" s="297"/>
      <c r="AA124" s="297">
        <v>0</v>
      </c>
      <c r="AB124" s="326">
        <v>0</v>
      </c>
      <c r="AC124" s="297">
        <v>0</v>
      </c>
      <c r="AE124" s="297"/>
      <c r="AF124" s="297"/>
      <c r="AG124" s="297"/>
      <c r="AH124" s="297"/>
      <c r="AI124" s="297"/>
      <c r="AJ124" s="297"/>
      <c r="AK124" s="297"/>
      <c r="AL124" s="297"/>
      <c r="AM124" s="297"/>
      <c r="AN124" s="524">
        <v>0</v>
      </c>
    </row>
    <row r="125" spans="1:42" hidden="1">
      <c r="A125" s="489"/>
      <c r="B125" s="327" t="s">
        <v>718</v>
      </c>
      <c r="C125" s="327"/>
      <c r="D125" s="473"/>
      <c r="E125" s="328"/>
      <c r="F125" s="297"/>
      <c r="G125" s="297"/>
      <c r="H125" s="297"/>
      <c r="I125" s="297"/>
      <c r="J125" s="297"/>
      <c r="K125" s="297"/>
      <c r="L125" s="297"/>
      <c r="M125" s="297"/>
      <c r="N125" s="297"/>
      <c r="O125" s="297"/>
      <c r="P125" s="297"/>
      <c r="Q125" s="297"/>
      <c r="R125" s="297"/>
      <c r="S125" s="297"/>
      <c r="T125" s="297"/>
      <c r="U125" s="297"/>
      <c r="V125" s="297"/>
      <c r="W125" s="297"/>
      <c r="X125" s="297"/>
      <c r="Y125" s="297"/>
      <c r="Z125" s="297"/>
      <c r="AA125" s="297"/>
      <c r="AB125" s="326"/>
      <c r="AC125" s="297"/>
      <c r="AE125" s="297"/>
      <c r="AF125" s="297"/>
      <c r="AG125" s="297"/>
      <c r="AH125" s="297"/>
      <c r="AI125" s="297"/>
      <c r="AJ125" s="297"/>
      <c r="AK125" s="297"/>
      <c r="AL125" s="297"/>
      <c r="AM125" s="297"/>
      <c r="AN125" s="524">
        <v>0</v>
      </c>
    </row>
    <row r="126" spans="1:42" hidden="1">
      <c r="A126" s="489"/>
      <c r="B126" s="327" t="s">
        <v>717</v>
      </c>
      <c r="C126" s="327"/>
      <c r="D126" s="473"/>
      <c r="E126" s="328"/>
      <c r="F126" s="297"/>
      <c r="G126" s="297"/>
      <c r="H126" s="297"/>
      <c r="I126" s="297"/>
      <c r="J126" s="297"/>
      <c r="K126" s="297"/>
      <c r="L126" s="297"/>
      <c r="M126" s="297"/>
      <c r="N126" s="297"/>
      <c r="O126" s="297"/>
      <c r="P126" s="297"/>
      <c r="Q126" s="297"/>
      <c r="R126" s="297"/>
      <c r="S126" s="297"/>
      <c r="T126" s="297"/>
      <c r="U126" s="297"/>
      <c r="V126" s="297"/>
      <c r="W126" s="297"/>
      <c r="X126" s="297"/>
      <c r="Y126" s="297">
        <v>0</v>
      </c>
      <c r="Z126" s="297"/>
      <c r="AA126" s="297">
        <v>0</v>
      </c>
      <c r="AB126" s="326">
        <v>0</v>
      </c>
      <c r="AC126" s="297"/>
      <c r="AE126" s="297"/>
      <c r="AF126" s="297"/>
      <c r="AG126" s="297"/>
      <c r="AH126" s="297"/>
      <c r="AI126" s="297"/>
      <c r="AJ126" s="297"/>
      <c r="AK126" s="297"/>
      <c r="AL126" s="297"/>
      <c r="AM126" s="297"/>
      <c r="AN126" s="524">
        <v>0</v>
      </c>
    </row>
    <row r="127" spans="1:42" hidden="1">
      <c r="A127" s="489"/>
      <c r="B127" s="327" t="s">
        <v>716</v>
      </c>
      <c r="C127" s="327"/>
      <c r="D127" s="473"/>
      <c r="E127" s="328">
        <v>3924999.9999906817</v>
      </c>
      <c r="F127" s="297"/>
      <c r="G127" s="297"/>
      <c r="H127" s="297"/>
      <c r="I127" s="297"/>
      <c r="J127" s="297"/>
      <c r="K127" s="297"/>
      <c r="L127" s="297"/>
      <c r="M127" s="297"/>
      <c r="N127" s="297"/>
      <c r="O127" s="297"/>
      <c r="P127" s="297"/>
      <c r="Q127" s="297"/>
      <c r="R127" s="297"/>
      <c r="S127" s="297"/>
      <c r="T127" s="297"/>
      <c r="U127" s="297"/>
      <c r="V127" s="297">
        <v>3925000.4185462072</v>
      </c>
      <c r="W127" s="297">
        <v>0</v>
      </c>
      <c r="X127" s="297">
        <v>0</v>
      </c>
      <c r="Y127" s="297">
        <v>-0.4185555255971849</v>
      </c>
      <c r="Z127" s="297"/>
      <c r="AA127" s="297"/>
      <c r="AB127" s="326"/>
      <c r="AC127" s="297"/>
      <c r="AD127" s="297">
        <v>0</v>
      </c>
      <c r="AE127" s="297"/>
      <c r="AF127" s="297"/>
      <c r="AG127" s="297"/>
      <c r="AH127" s="297"/>
      <c r="AI127" s="297"/>
      <c r="AJ127" s="297"/>
      <c r="AK127" s="297"/>
      <c r="AL127" s="297"/>
      <c r="AM127" s="297"/>
      <c r="AN127" s="524">
        <v>3924999.9999906817</v>
      </c>
    </row>
    <row r="128" spans="1:42" collapsed="1">
      <c r="A128" s="489"/>
      <c r="B128" s="327" t="s">
        <v>715</v>
      </c>
      <c r="C128" s="327"/>
      <c r="D128" s="473"/>
      <c r="E128" s="328"/>
      <c r="F128" s="297"/>
      <c r="G128" s="297"/>
      <c r="H128" s="297"/>
      <c r="I128" s="297"/>
      <c r="J128" s="297"/>
      <c r="K128" s="297"/>
      <c r="L128" s="297"/>
      <c r="M128" s="297"/>
      <c r="N128" s="297"/>
      <c r="O128" s="297"/>
      <c r="P128" s="297"/>
      <c r="Q128" s="297"/>
      <c r="R128" s="297"/>
      <c r="S128" s="297"/>
      <c r="T128" s="297"/>
      <c r="U128" s="297"/>
      <c r="V128" s="297"/>
      <c r="W128" s="297"/>
      <c r="X128" s="297"/>
      <c r="Y128" s="297"/>
      <c r="Z128" s="297"/>
      <c r="AA128" s="297">
        <v>0</v>
      </c>
      <c r="AB128" s="326"/>
      <c r="AC128" s="297"/>
      <c r="AE128" s="297"/>
      <c r="AF128" s="297"/>
      <c r="AG128" s="297"/>
      <c r="AH128" s="297"/>
      <c r="AI128" s="297"/>
      <c r="AJ128" s="297"/>
      <c r="AK128" s="297"/>
      <c r="AL128" s="297"/>
      <c r="AM128" s="297"/>
      <c r="AN128" s="524">
        <v>0</v>
      </c>
    </row>
    <row r="129" spans="1:53" hidden="1">
      <c r="A129" s="489"/>
      <c r="B129" s="327" t="s">
        <v>714</v>
      </c>
      <c r="C129" s="327"/>
      <c r="D129" s="473"/>
      <c r="E129" s="328">
        <v>0</v>
      </c>
      <c r="F129" s="297"/>
      <c r="G129" s="297"/>
      <c r="H129" s="297"/>
      <c r="I129" s="297"/>
      <c r="J129" s="297"/>
      <c r="K129" s="297"/>
      <c r="L129" s="297"/>
      <c r="M129" s="297"/>
      <c r="N129" s="297"/>
      <c r="O129" s="297"/>
      <c r="P129" s="297"/>
      <c r="Q129" s="297"/>
      <c r="R129" s="297"/>
      <c r="S129" s="297"/>
      <c r="T129" s="297"/>
      <c r="U129" s="297"/>
      <c r="V129" s="297"/>
      <c r="W129" s="297"/>
      <c r="X129" s="297">
        <v>0</v>
      </c>
      <c r="Y129" s="297"/>
      <c r="Z129" s="297"/>
      <c r="AA129" s="297"/>
      <c r="AB129" s="326"/>
      <c r="AC129" s="297"/>
      <c r="AE129" s="297"/>
      <c r="AF129" s="297"/>
      <c r="AG129" s="297"/>
      <c r="AH129" s="297"/>
      <c r="AI129" s="297"/>
      <c r="AJ129" s="297"/>
      <c r="AK129" s="297"/>
      <c r="AL129" s="297"/>
      <c r="AM129" s="297"/>
      <c r="AN129" s="524">
        <v>0</v>
      </c>
    </row>
    <row r="130" spans="1:53" s="364" customFormat="1">
      <c r="A130" s="530"/>
      <c r="B130" s="327" t="s">
        <v>713</v>
      </c>
      <c r="C130" s="327"/>
      <c r="D130" s="473"/>
      <c r="E130" s="328"/>
      <c r="F130" s="297">
        <v>0</v>
      </c>
      <c r="G130" s="329"/>
      <c r="H130" s="329"/>
      <c r="I130" s="329"/>
      <c r="J130" s="329"/>
      <c r="K130" s="329"/>
      <c r="L130" s="329"/>
      <c r="M130" s="329"/>
      <c r="N130" s="329"/>
      <c r="O130" s="329"/>
      <c r="P130" s="329"/>
      <c r="Q130" s="329"/>
      <c r="R130" s="329"/>
      <c r="S130" s="329"/>
      <c r="T130" s="329"/>
      <c r="U130" s="329"/>
      <c r="V130" s="329"/>
      <c r="W130" s="297"/>
      <c r="X130" s="329"/>
      <c r="Y130" s="329"/>
      <c r="Z130" s="329"/>
      <c r="AA130" s="297">
        <v>0</v>
      </c>
      <c r="AB130" s="297">
        <v>0</v>
      </c>
      <c r="AC130" s="297">
        <v>0</v>
      </c>
      <c r="AD130" s="297">
        <v>0</v>
      </c>
      <c r="AE130" s="329"/>
      <c r="AF130" s="329"/>
      <c r="AG130" s="329"/>
      <c r="AH130" s="329"/>
      <c r="AI130" s="329"/>
      <c r="AJ130" s="329"/>
      <c r="AK130" s="329"/>
      <c r="AL130" s="329"/>
      <c r="AM130" s="329"/>
      <c r="AN130" s="524"/>
      <c r="AO130" s="296"/>
      <c r="AP130" s="296"/>
      <c r="AQ130" s="296"/>
    </row>
    <row r="131" spans="1:53" ht="16.5" hidden="1" customHeight="1">
      <c r="A131" s="489"/>
      <c r="B131" s="327" t="s">
        <v>712</v>
      </c>
      <c r="C131" s="327"/>
      <c r="D131" s="473"/>
      <c r="E131" s="328"/>
      <c r="F131" s="297"/>
      <c r="G131" s="297">
        <v>0</v>
      </c>
      <c r="H131" s="297">
        <v>0</v>
      </c>
      <c r="I131" s="297">
        <v>0</v>
      </c>
      <c r="J131" s="297">
        <v>0</v>
      </c>
      <c r="K131" s="297">
        <v>0</v>
      </c>
      <c r="L131" s="297">
        <v>0</v>
      </c>
      <c r="M131" s="297">
        <v>0</v>
      </c>
      <c r="N131" s="297">
        <v>0</v>
      </c>
      <c r="O131" s="297">
        <v>0</v>
      </c>
      <c r="P131" s="297">
        <v>0</v>
      </c>
      <c r="Q131" s="297">
        <v>0</v>
      </c>
      <c r="R131" s="297">
        <v>0</v>
      </c>
      <c r="S131" s="297">
        <v>0</v>
      </c>
      <c r="T131" s="297">
        <v>0</v>
      </c>
      <c r="U131" s="297">
        <v>0</v>
      </c>
      <c r="V131" s="297">
        <v>0</v>
      </c>
      <c r="W131" s="297">
        <v>0</v>
      </c>
      <c r="X131" s="297">
        <v>0</v>
      </c>
      <c r="Y131" s="297" t="e">
        <v>#REF!</v>
      </c>
      <c r="Z131" s="297">
        <v>0</v>
      </c>
      <c r="AA131" s="297">
        <v>0</v>
      </c>
      <c r="AB131" s="326">
        <v>0</v>
      </c>
      <c r="AC131" s="297"/>
      <c r="AE131" s="297"/>
      <c r="AF131" s="297"/>
      <c r="AG131" s="297"/>
      <c r="AH131" s="297"/>
      <c r="AI131" s="297"/>
      <c r="AJ131" s="297"/>
      <c r="AK131" s="297"/>
      <c r="AL131" s="297"/>
      <c r="AM131" s="297"/>
      <c r="AN131" s="524" t="e">
        <v>#REF!</v>
      </c>
    </row>
    <row r="132" spans="1:53" s="360" customFormat="1" ht="21" customHeight="1">
      <c r="A132" s="512"/>
      <c r="B132" s="363" t="s">
        <v>711</v>
      </c>
      <c r="C132" s="363"/>
      <c r="D132" s="466"/>
      <c r="E132" s="361">
        <v>29225296.797922909</v>
      </c>
      <c r="F132" s="362">
        <v>2343530.75</v>
      </c>
      <c r="G132" s="362">
        <v>784812.86342147435</v>
      </c>
      <c r="H132" s="362">
        <v>1003947.8902202691</v>
      </c>
      <c r="I132" s="362">
        <v>1067953.9743589743</v>
      </c>
      <c r="J132" s="362">
        <v>1334227.7243589743</v>
      </c>
      <c r="K132" s="362">
        <v>1397672.9743589743</v>
      </c>
      <c r="L132" s="362">
        <v>1323401.253525641</v>
      </c>
      <c r="M132" s="362">
        <v>1254506.9886516589</v>
      </c>
      <c r="N132" s="362">
        <v>852528.47610437428</v>
      </c>
      <c r="O132" s="362">
        <v>371060.55308814242</v>
      </c>
      <c r="P132" s="362">
        <v>343715.5137260097</v>
      </c>
      <c r="Q132" s="362">
        <v>345147.6616998681</v>
      </c>
      <c r="R132" s="362">
        <v>448981.77695695084</v>
      </c>
      <c r="S132" s="362">
        <v>1091085.4852902843</v>
      </c>
      <c r="T132" s="362">
        <v>981779.17759318533</v>
      </c>
      <c r="U132" s="362">
        <v>62271.177597976508</v>
      </c>
      <c r="V132" s="362">
        <v>11204771.17758866</v>
      </c>
      <c r="W132" s="362">
        <v>37064.333333333336</v>
      </c>
      <c r="X132" s="362">
        <v>37064.333333333336</v>
      </c>
      <c r="Y132" s="362">
        <v>2939772.9147778079</v>
      </c>
      <c r="Z132" s="362">
        <v>0</v>
      </c>
      <c r="AA132" s="362">
        <v>0</v>
      </c>
      <c r="AB132" s="362">
        <v>0</v>
      </c>
      <c r="AC132" s="362">
        <v>0</v>
      </c>
      <c r="AD132" s="362">
        <v>0</v>
      </c>
      <c r="AE132" s="361">
        <v>0</v>
      </c>
      <c r="AF132" s="362"/>
      <c r="AG132" s="362"/>
      <c r="AH132" s="362"/>
      <c r="AI132" s="362"/>
      <c r="AJ132" s="362"/>
      <c r="AK132" s="362"/>
      <c r="AL132" s="362"/>
      <c r="AM132" s="361"/>
      <c r="AN132" s="531">
        <v>29225296.797922906</v>
      </c>
      <c r="AO132" s="360">
        <v>0</v>
      </c>
      <c r="AP132" s="344"/>
    </row>
    <row r="133" spans="1:53">
      <c r="A133" s="489"/>
      <c r="B133" s="327"/>
      <c r="C133" s="327"/>
      <c r="D133" s="473"/>
      <c r="E133" s="297">
        <v>0</v>
      </c>
      <c r="F133" s="297">
        <v>0</v>
      </c>
      <c r="G133" s="297">
        <v>0</v>
      </c>
      <c r="H133" s="297">
        <v>0</v>
      </c>
      <c r="I133" s="297">
        <v>0</v>
      </c>
      <c r="J133" s="297">
        <v>0</v>
      </c>
      <c r="K133" s="297">
        <v>0</v>
      </c>
      <c r="L133" s="297">
        <v>0</v>
      </c>
      <c r="M133" s="297">
        <v>0</v>
      </c>
      <c r="N133" s="297">
        <v>0</v>
      </c>
      <c r="O133" s="297">
        <v>0</v>
      </c>
      <c r="P133" s="297">
        <v>0</v>
      </c>
      <c r="Q133" s="297">
        <v>0</v>
      </c>
      <c r="R133" s="297">
        <v>0</v>
      </c>
      <c r="S133" s="297">
        <v>0</v>
      </c>
      <c r="T133" s="297">
        <v>4.7911889851093292E-6</v>
      </c>
      <c r="U133" s="297">
        <v>0</v>
      </c>
      <c r="V133" s="297">
        <v>9.3169510364532471E-6</v>
      </c>
      <c r="W133" s="359">
        <v>0</v>
      </c>
      <c r="X133" s="359">
        <v>0</v>
      </c>
      <c r="Y133" s="359">
        <v>0</v>
      </c>
      <c r="Z133" s="297">
        <v>0</v>
      </c>
      <c r="AA133" s="297">
        <v>0</v>
      </c>
      <c r="AB133" s="358">
        <v>0</v>
      </c>
      <c r="AC133" s="297">
        <v>0</v>
      </c>
      <c r="AD133" s="297">
        <v>0</v>
      </c>
      <c r="AE133" s="328"/>
      <c r="AF133" s="297"/>
      <c r="AG133" s="297"/>
      <c r="AH133" s="297"/>
      <c r="AI133" s="297"/>
      <c r="AJ133" s="297"/>
      <c r="AK133" s="338"/>
      <c r="AL133" s="297"/>
      <c r="AM133" s="328"/>
      <c r="AN133" s="532">
        <v>0.20207709446549416</v>
      </c>
      <c r="AO133" s="297"/>
    </row>
    <row r="134" spans="1:53" hidden="1">
      <c r="A134" s="489"/>
      <c r="B134" s="357" t="s">
        <v>710</v>
      </c>
      <c r="C134" s="357"/>
      <c r="D134" s="473"/>
      <c r="E134" s="328"/>
      <c r="F134" s="297"/>
      <c r="G134" s="297"/>
      <c r="H134" s="297"/>
      <c r="I134" s="297"/>
      <c r="J134" s="297"/>
      <c r="K134" s="297"/>
      <c r="L134" s="297"/>
      <c r="M134" s="297"/>
      <c r="N134" s="297"/>
      <c r="O134" s="297"/>
      <c r="P134" s="297"/>
      <c r="Q134" s="297"/>
      <c r="R134" s="297"/>
      <c r="S134" s="297"/>
      <c r="T134" s="297"/>
      <c r="U134" s="297"/>
      <c r="V134" s="297"/>
      <c r="W134" s="297"/>
      <c r="X134" s="297"/>
      <c r="Y134" s="297"/>
      <c r="Z134" s="297"/>
      <c r="AA134" s="297"/>
      <c r="AB134" s="326"/>
      <c r="AC134" s="297"/>
      <c r="AE134" s="328"/>
      <c r="AF134" s="297"/>
      <c r="AG134" s="297"/>
      <c r="AH134" s="297"/>
      <c r="AI134" s="297"/>
      <c r="AJ134" s="297"/>
      <c r="AK134" s="297"/>
      <c r="AL134" s="297"/>
      <c r="AM134" s="328"/>
      <c r="AN134" s="533"/>
    </row>
    <row r="135" spans="1:53" hidden="1">
      <c r="A135" s="489"/>
      <c r="B135" s="327" t="s">
        <v>709</v>
      </c>
      <c r="C135" s="327"/>
      <c r="D135" s="457">
        <v>0</v>
      </c>
      <c r="E135" s="356">
        <v>0</v>
      </c>
      <c r="F135" s="327">
        <v>0</v>
      </c>
      <c r="G135" s="297"/>
      <c r="H135" s="297"/>
      <c r="I135" s="297"/>
      <c r="J135" s="297"/>
      <c r="K135" s="297"/>
      <c r="L135" s="297"/>
      <c r="M135" s="297"/>
      <c r="N135" s="297"/>
      <c r="O135" s="297"/>
      <c r="P135" s="297"/>
      <c r="Q135" s="297"/>
      <c r="R135" s="297"/>
      <c r="S135" s="297"/>
      <c r="T135" s="297"/>
      <c r="U135" s="297"/>
      <c r="V135" s="297"/>
      <c r="W135" s="297"/>
      <c r="X135" s="297"/>
      <c r="Y135" s="297"/>
      <c r="Z135" s="297"/>
      <c r="AA135" s="297"/>
      <c r="AB135" s="326"/>
      <c r="AC135" s="297"/>
      <c r="AE135" s="328"/>
      <c r="AF135" s="297"/>
      <c r="AG135" s="297"/>
      <c r="AH135" s="297"/>
      <c r="AI135" s="297"/>
      <c r="AJ135" s="297"/>
      <c r="AK135" s="297"/>
      <c r="AL135" s="297"/>
      <c r="AM135" s="297"/>
      <c r="AN135" s="524">
        <v>0</v>
      </c>
    </row>
    <row r="136" spans="1:53" hidden="1">
      <c r="A136" s="489"/>
      <c r="B136" s="327" t="s">
        <v>708</v>
      </c>
      <c r="C136" s="327"/>
      <c r="D136" s="457">
        <v>0</v>
      </c>
      <c r="E136" s="356">
        <v>0</v>
      </c>
      <c r="F136" s="327">
        <v>0</v>
      </c>
      <c r="G136" s="297"/>
      <c r="H136" s="297"/>
      <c r="I136" s="297"/>
      <c r="J136" s="297"/>
      <c r="K136" s="297"/>
      <c r="L136" s="297"/>
      <c r="M136" s="297"/>
      <c r="N136" s="297"/>
      <c r="O136" s="297"/>
      <c r="P136" s="297"/>
      <c r="Q136" s="297"/>
      <c r="R136" s="297"/>
      <c r="S136" s="297"/>
      <c r="T136" s="297"/>
      <c r="U136" s="297"/>
      <c r="V136" s="297"/>
      <c r="W136" s="297"/>
      <c r="X136" s="297"/>
      <c r="Y136" s="297"/>
      <c r="Z136" s="297"/>
      <c r="AA136" s="297"/>
      <c r="AB136" s="326"/>
      <c r="AC136" s="297"/>
      <c r="AE136" s="328"/>
      <c r="AF136" s="297"/>
      <c r="AG136" s="297"/>
      <c r="AH136" s="297"/>
      <c r="AI136" s="297"/>
      <c r="AJ136" s="297"/>
      <c r="AK136" s="297"/>
      <c r="AL136" s="297"/>
      <c r="AM136" s="297"/>
      <c r="AN136" s="524">
        <v>0</v>
      </c>
    </row>
    <row r="137" spans="1:53" hidden="1">
      <c r="A137" s="489"/>
      <c r="B137" s="327" t="s">
        <v>707</v>
      </c>
      <c r="C137" s="327"/>
      <c r="D137" s="457">
        <v>0</v>
      </c>
      <c r="E137" s="356">
        <v>0</v>
      </c>
      <c r="F137" s="327">
        <v>0</v>
      </c>
      <c r="G137" s="297">
        <v>0</v>
      </c>
      <c r="H137" s="297">
        <v>0</v>
      </c>
      <c r="I137" s="297">
        <v>0</v>
      </c>
      <c r="J137" s="297">
        <v>0</v>
      </c>
      <c r="K137" s="297">
        <v>0</v>
      </c>
      <c r="L137" s="297">
        <v>0</v>
      </c>
      <c r="M137" s="297">
        <v>0</v>
      </c>
      <c r="N137" s="297">
        <v>0</v>
      </c>
      <c r="O137" s="297">
        <v>0</v>
      </c>
      <c r="P137" s="297">
        <v>0</v>
      </c>
      <c r="Q137" s="297">
        <v>0</v>
      </c>
      <c r="R137" s="297">
        <v>0</v>
      </c>
      <c r="S137" s="297">
        <v>0</v>
      </c>
      <c r="T137" s="297">
        <v>0</v>
      </c>
      <c r="U137" s="297">
        <v>0</v>
      </c>
      <c r="V137" s="297">
        <v>0</v>
      </c>
      <c r="W137" s="297">
        <v>0</v>
      </c>
      <c r="X137" s="297">
        <v>0</v>
      </c>
      <c r="Y137" s="297">
        <v>0</v>
      </c>
      <c r="Z137" s="297">
        <v>0</v>
      </c>
      <c r="AA137" s="297">
        <v>0</v>
      </c>
      <c r="AB137" s="326">
        <v>0</v>
      </c>
      <c r="AC137" s="297"/>
      <c r="AE137" s="328"/>
      <c r="AF137" s="297"/>
      <c r="AG137" s="297"/>
      <c r="AH137" s="297"/>
      <c r="AI137" s="297"/>
      <c r="AJ137" s="297"/>
      <c r="AK137" s="297"/>
      <c r="AL137" s="297"/>
      <c r="AM137" s="297"/>
      <c r="AN137" s="524">
        <v>0</v>
      </c>
    </row>
    <row r="138" spans="1:53" hidden="1">
      <c r="A138" s="489"/>
      <c r="B138" s="327" t="s">
        <v>706</v>
      </c>
      <c r="C138" s="327"/>
      <c r="D138" s="457">
        <v>0</v>
      </c>
      <c r="E138" s="356">
        <v>0</v>
      </c>
      <c r="F138" s="327">
        <v>0</v>
      </c>
      <c r="G138" s="297">
        <v>0</v>
      </c>
      <c r="H138" s="297">
        <v>0</v>
      </c>
      <c r="I138" s="297">
        <v>0</v>
      </c>
      <c r="J138" s="297">
        <v>0</v>
      </c>
      <c r="K138" s="297">
        <v>0</v>
      </c>
      <c r="L138" s="297">
        <v>0</v>
      </c>
      <c r="M138" s="297">
        <v>0</v>
      </c>
      <c r="N138" s="297">
        <v>0</v>
      </c>
      <c r="O138" s="297">
        <v>0</v>
      </c>
      <c r="P138" s="297">
        <v>0</v>
      </c>
      <c r="Q138" s="297">
        <v>0</v>
      </c>
      <c r="R138" s="297">
        <v>0</v>
      </c>
      <c r="S138" s="297">
        <v>0</v>
      </c>
      <c r="T138" s="297">
        <v>0</v>
      </c>
      <c r="U138" s="297">
        <v>0</v>
      </c>
      <c r="V138" s="297">
        <v>0</v>
      </c>
      <c r="W138" s="297">
        <v>0</v>
      </c>
      <c r="X138" s="297">
        <v>0</v>
      </c>
      <c r="Y138" s="297">
        <v>0</v>
      </c>
      <c r="Z138" s="297">
        <v>0</v>
      </c>
      <c r="AA138" s="297">
        <v>0</v>
      </c>
      <c r="AB138" s="326">
        <v>0</v>
      </c>
      <c r="AC138" s="297"/>
      <c r="AE138" s="328"/>
      <c r="AF138" s="297"/>
      <c r="AG138" s="297"/>
      <c r="AH138" s="297"/>
      <c r="AI138" s="297"/>
      <c r="AJ138" s="297"/>
      <c r="AK138" s="297"/>
      <c r="AL138" s="297"/>
      <c r="AM138" s="297"/>
      <c r="AN138" s="524">
        <v>0</v>
      </c>
    </row>
    <row r="139" spans="1:53" ht="30.75" hidden="1" customHeight="1" thickBot="1">
      <c r="A139" s="489"/>
      <c r="B139" s="534" t="s">
        <v>705</v>
      </c>
      <c r="C139" s="534"/>
      <c r="D139" s="457">
        <v>0</v>
      </c>
      <c r="E139" s="356">
        <v>0</v>
      </c>
      <c r="F139" s="327">
        <v>0</v>
      </c>
      <c r="G139" s="297">
        <v>0</v>
      </c>
      <c r="H139" s="297">
        <v>0</v>
      </c>
      <c r="I139" s="297">
        <v>0</v>
      </c>
      <c r="J139" s="297">
        <v>0</v>
      </c>
      <c r="K139" s="297">
        <v>0</v>
      </c>
      <c r="L139" s="297">
        <v>0</v>
      </c>
      <c r="M139" s="297">
        <v>0</v>
      </c>
      <c r="N139" s="297">
        <v>0</v>
      </c>
      <c r="O139" s="297">
        <v>0</v>
      </c>
      <c r="P139" s="297">
        <v>0</v>
      </c>
      <c r="Q139" s="297">
        <v>0</v>
      </c>
      <c r="R139" s="297">
        <v>0</v>
      </c>
      <c r="S139" s="297">
        <v>0</v>
      </c>
      <c r="T139" s="297">
        <v>0</v>
      </c>
      <c r="U139" s="297">
        <v>0</v>
      </c>
      <c r="V139" s="297">
        <v>0</v>
      </c>
      <c r="W139" s="297">
        <v>0</v>
      </c>
      <c r="X139" s="297">
        <v>0</v>
      </c>
      <c r="Y139" s="297">
        <v>0</v>
      </c>
      <c r="Z139" s="297">
        <v>0</v>
      </c>
      <c r="AA139" s="297">
        <v>0</v>
      </c>
      <c r="AB139" s="355">
        <v>0</v>
      </c>
      <c r="AC139" s="354"/>
      <c r="AD139" s="354"/>
      <c r="AE139" s="353"/>
      <c r="AF139" s="297"/>
      <c r="AG139" s="297"/>
      <c r="AH139" s="297"/>
      <c r="AI139" s="297"/>
      <c r="AJ139" s="297"/>
      <c r="AK139" s="297"/>
      <c r="AL139" s="297"/>
      <c r="AM139" s="297"/>
      <c r="AN139" s="535">
        <v>0</v>
      </c>
    </row>
    <row r="140" spans="1:53" ht="13.5" hidden="1" thickBot="1">
      <c r="A140" s="489"/>
      <c r="B140" s="346" t="s">
        <v>704</v>
      </c>
      <c r="C140" s="346"/>
      <c r="D140" s="475"/>
      <c r="E140" s="352">
        <v>0</v>
      </c>
      <c r="F140" s="352"/>
      <c r="G140" s="350"/>
      <c r="H140" s="350"/>
      <c r="I140" s="350"/>
      <c r="J140" s="350"/>
      <c r="K140" s="350"/>
      <c r="L140" s="350"/>
      <c r="M140" s="350"/>
      <c r="N140" s="350"/>
      <c r="O140" s="350"/>
      <c r="P140" s="350"/>
      <c r="Q140" s="350"/>
      <c r="R140" s="350"/>
      <c r="S140" s="350"/>
      <c r="T140" s="350"/>
      <c r="U140" s="350"/>
      <c r="V140" s="350"/>
      <c r="W140" s="350"/>
      <c r="X140" s="350"/>
      <c r="Y140" s="350"/>
      <c r="Z140" s="350"/>
      <c r="AA140" s="350">
        <v>0</v>
      </c>
      <c r="AB140" s="351"/>
      <c r="AC140" s="350"/>
      <c r="AD140" s="350"/>
      <c r="AE140" s="350"/>
      <c r="AF140" s="350"/>
      <c r="AG140" s="350"/>
      <c r="AH140" s="350"/>
      <c r="AI140" s="350"/>
      <c r="AJ140" s="350"/>
      <c r="AK140" s="350"/>
      <c r="AL140" s="350"/>
      <c r="AM140" s="350"/>
      <c r="AN140" s="349">
        <v>0</v>
      </c>
    </row>
    <row r="141" spans="1:53" s="344" customFormat="1" ht="13.5" hidden="1" thickBot="1">
      <c r="A141" s="518"/>
      <c r="B141" s="346" t="s">
        <v>703</v>
      </c>
      <c r="C141" s="346"/>
      <c r="D141" s="471"/>
      <c r="E141" s="346">
        <v>29225297</v>
      </c>
      <c r="F141" s="346">
        <v>2343530.75</v>
      </c>
      <c r="G141" s="346">
        <v>784812.86342147435</v>
      </c>
      <c r="H141" s="346">
        <v>1003947.8902202691</v>
      </c>
      <c r="I141" s="346">
        <v>1067953.9743589743</v>
      </c>
      <c r="J141" s="346">
        <v>1334227.7243589743</v>
      </c>
      <c r="K141" s="346">
        <v>1397672.9743589743</v>
      </c>
      <c r="L141" s="346">
        <v>1323401.253525641</v>
      </c>
      <c r="M141" s="346">
        <v>1254506.9886516589</v>
      </c>
      <c r="N141" s="346">
        <v>852528.47610437428</v>
      </c>
      <c r="O141" s="346">
        <v>371060.55308814242</v>
      </c>
      <c r="P141" s="346">
        <v>343715.5137260097</v>
      </c>
      <c r="Q141" s="346">
        <v>345147.6616998681</v>
      </c>
      <c r="R141" s="346">
        <v>448981.77695695084</v>
      </c>
      <c r="S141" s="346">
        <v>1091085.4852902843</v>
      </c>
      <c r="T141" s="346">
        <v>981779.17759318533</v>
      </c>
      <c r="U141" s="346">
        <v>62271.177597976508</v>
      </c>
      <c r="V141" s="346">
        <v>11204771.17758866</v>
      </c>
      <c r="W141" s="346">
        <v>37064.333333333336</v>
      </c>
      <c r="X141" s="346">
        <v>37064.333333333336</v>
      </c>
      <c r="Y141" s="346">
        <v>2939772.9147778079</v>
      </c>
      <c r="Z141" s="348">
        <v>0</v>
      </c>
      <c r="AA141" s="348">
        <v>0</v>
      </c>
      <c r="AB141" s="347">
        <v>0</v>
      </c>
      <c r="AC141" s="346">
        <v>0</v>
      </c>
      <c r="AD141" s="346"/>
      <c r="AE141" s="346"/>
      <c r="AF141" s="346"/>
      <c r="AG141" s="346"/>
      <c r="AH141" s="346"/>
      <c r="AI141" s="346"/>
      <c r="AJ141" s="346"/>
      <c r="AK141" s="346"/>
      <c r="AL141" s="346"/>
      <c r="AM141" s="346"/>
      <c r="AN141" s="345">
        <v>29225296.797922906</v>
      </c>
    </row>
    <row r="142" spans="1:53" hidden="1">
      <c r="A142" s="489"/>
      <c r="B142" s="343"/>
      <c r="C142" s="343"/>
      <c r="D142" s="457"/>
      <c r="E142" s="343"/>
      <c r="F142" s="327"/>
      <c r="G142" s="327"/>
      <c r="H142" s="327"/>
      <c r="I142" s="327"/>
      <c r="J142" s="327"/>
      <c r="K142" s="327"/>
      <c r="L142" s="327"/>
      <c r="M142" s="327"/>
      <c r="N142" s="327"/>
      <c r="O142" s="327"/>
      <c r="P142" s="327"/>
      <c r="Q142" s="327"/>
      <c r="R142" s="327"/>
      <c r="S142" s="327"/>
      <c r="T142" s="327"/>
      <c r="U142" s="327"/>
      <c r="V142" s="327"/>
      <c r="W142" s="327"/>
      <c r="X142" s="327"/>
      <c r="Y142" s="327"/>
      <c r="Z142" s="327"/>
      <c r="AA142" s="327"/>
      <c r="AB142" s="342"/>
      <c r="AC142" s="327"/>
      <c r="AD142" s="327"/>
      <c r="AE142" s="327"/>
      <c r="AF142" s="327"/>
      <c r="AG142" s="327"/>
      <c r="AH142" s="327"/>
      <c r="AI142" s="327"/>
      <c r="AJ142" s="327"/>
      <c r="AK142" s="327"/>
      <c r="AL142" s="327"/>
      <c r="AM142" s="327"/>
      <c r="AN142" s="533"/>
    </row>
    <row r="143" spans="1:53" s="303" customFormat="1" ht="14.25" collapsed="1">
      <c r="A143" s="536"/>
      <c r="B143" s="341" t="s">
        <v>702</v>
      </c>
      <c r="C143" s="340"/>
      <c r="D143" s="476"/>
      <c r="E143" s="339">
        <v>5170000</v>
      </c>
      <c r="F143" s="339">
        <v>1544723.75</v>
      </c>
      <c r="G143" s="339">
        <v>784812.86342147447</v>
      </c>
      <c r="H143" s="339">
        <v>1003947.8902202691</v>
      </c>
      <c r="I143" s="339">
        <v>1067953.9743589745</v>
      </c>
      <c r="J143" s="339">
        <v>1334227.7243589745</v>
      </c>
      <c r="K143" s="339">
        <v>1355390.7976403085</v>
      </c>
      <c r="L143" s="339">
        <v>594984.82328133425</v>
      </c>
      <c r="M143" s="339">
        <v>517000</v>
      </c>
      <c r="N143" s="339">
        <v>517000</v>
      </c>
      <c r="O143" s="339">
        <v>371060.55308814242</v>
      </c>
      <c r="P143" s="339">
        <v>343715.5137260097</v>
      </c>
      <c r="Q143" s="339">
        <v>345147.6616998681</v>
      </c>
      <c r="R143" s="339">
        <v>407585.77695695084</v>
      </c>
      <c r="S143" s="339">
        <v>517000</v>
      </c>
      <c r="T143" s="339">
        <v>517000</v>
      </c>
      <c r="U143" s="339">
        <v>0</v>
      </c>
      <c r="V143" s="339">
        <v>0</v>
      </c>
      <c r="W143" s="339">
        <v>0</v>
      </c>
      <c r="X143" s="339">
        <v>0</v>
      </c>
      <c r="Y143" s="339"/>
      <c r="Z143" s="339">
        <v>0</v>
      </c>
      <c r="AA143" s="339">
        <v>0</v>
      </c>
      <c r="AB143" s="339">
        <v>0</v>
      </c>
      <c r="AC143" s="339">
        <v>0</v>
      </c>
      <c r="AD143" s="339">
        <v>0</v>
      </c>
      <c r="AE143" s="339">
        <v>0</v>
      </c>
      <c r="AF143" s="339"/>
      <c r="AG143" s="339"/>
      <c r="AH143" s="339"/>
      <c r="AI143" s="339"/>
      <c r="AJ143" s="339"/>
      <c r="AK143" s="339"/>
      <c r="AL143" s="339"/>
      <c r="AM143" s="339"/>
      <c r="AN143" s="532">
        <v>11221551.328752307</v>
      </c>
      <c r="AO143" s="297"/>
      <c r="AP143" s="297"/>
      <c r="AQ143" s="297"/>
      <c r="AR143" s="297"/>
      <c r="AS143" s="297"/>
      <c r="AT143" s="297"/>
      <c r="AU143" s="297"/>
      <c r="AV143" s="297"/>
      <c r="AW143" s="297"/>
      <c r="AX143" s="297"/>
      <c r="AY143" s="297"/>
      <c r="AZ143" s="297"/>
      <c r="BA143" s="304"/>
    </row>
    <row r="144" spans="1:53" s="303" customFormat="1" ht="14.25">
      <c r="A144" s="536"/>
      <c r="B144" s="337" t="s">
        <v>701</v>
      </c>
      <c r="C144" s="331"/>
      <c r="D144" s="473"/>
      <c r="E144" s="297"/>
      <c r="F144" s="297">
        <v>311833.375</v>
      </c>
      <c r="G144" s="297">
        <v>392406.43171073718</v>
      </c>
      <c r="H144" s="297">
        <v>708187.69693100627</v>
      </c>
      <c r="I144" s="297">
        <v>1067953.9743589743</v>
      </c>
      <c r="J144" s="297">
        <v>1334227.7243589743</v>
      </c>
      <c r="K144" s="297">
        <v>760405.97435897426</v>
      </c>
      <c r="L144" s="297">
        <v>77984.823281333782</v>
      </c>
      <c r="M144" s="297">
        <v>0</v>
      </c>
      <c r="N144" s="297">
        <v>0</v>
      </c>
      <c r="O144" s="297">
        <v>0</v>
      </c>
      <c r="P144" s="297">
        <v>0</v>
      </c>
      <c r="Q144" s="297">
        <v>0</v>
      </c>
      <c r="R144" s="297">
        <v>0</v>
      </c>
      <c r="S144" s="297">
        <v>0</v>
      </c>
      <c r="T144" s="297">
        <v>517000</v>
      </c>
      <c r="U144" s="297">
        <v>0</v>
      </c>
      <c r="V144" s="297">
        <v>0</v>
      </c>
      <c r="W144" s="297">
        <v>0</v>
      </c>
      <c r="X144" s="297">
        <v>0</v>
      </c>
      <c r="Y144" s="297"/>
      <c r="Z144" s="297">
        <v>0</v>
      </c>
      <c r="AA144" s="297">
        <v>0</v>
      </c>
      <c r="AB144" s="297">
        <v>0</v>
      </c>
      <c r="AC144" s="297">
        <v>0</v>
      </c>
      <c r="AD144" s="297">
        <v>0</v>
      </c>
      <c r="AE144" s="297">
        <v>0</v>
      </c>
      <c r="AF144" s="297"/>
      <c r="AG144" s="297"/>
      <c r="AH144" s="297"/>
      <c r="AI144" s="297"/>
      <c r="AJ144" s="297"/>
      <c r="AK144" s="297"/>
      <c r="AL144" s="297"/>
      <c r="AM144" s="297"/>
      <c r="AN144" s="490">
        <v>5170000</v>
      </c>
      <c r="AO144" s="292"/>
      <c r="AP144" s="297"/>
      <c r="AQ144" s="297"/>
      <c r="AR144" s="297"/>
      <c r="AS144" s="297"/>
      <c r="AT144" s="297"/>
      <c r="AU144" s="297"/>
      <c r="AV144" s="297"/>
      <c r="AW144" s="297"/>
      <c r="AX144" s="297"/>
      <c r="AY144" s="297"/>
      <c r="AZ144" s="297"/>
      <c r="BA144" s="304"/>
    </row>
    <row r="145" spans="1:53" s="304" customFormat="1" ht="14.25">
      <c r="A145" s="536"/>
      <c r="B145" s="337" t="s">
        <v>700</v>
      </c>
      <c r="C145" s="331"/>
      <c r="D145" s="473"/>
      <c r="E145" s="336"/>
      <c r="F145" s="297">
        <v>5170000</v>
      </c>
      <c r="G145" s="297">
        <v>4858166.625</v>
      </c>
      <c r="H145" s="297">
        <v>4465760.1932892632</v>
      </c>
      <c r="I145" s="297">
        <v>3757572.4963582568</v>
      </c>
      <c r="J145" s="297">
        <v>2689618.5219992828</v>
      </c>
      <c r="K145" s="297">
        <v>1355390.7976403085</v>
      </c>
      <c r="L145" s="297">
        <v>594984.82328133425</v>
      </c>
      <c r="M145" s="297">
        <v>517000</v>
      </c>
      <c r="N145" s="297">
        <v>517000</v>
      </c>
      <c r="O145" s="297">
        <v>517000</v>
      </c>
      <c r="P145" s="297">
        <v>517000</v>
      </c>
      <c r="Q145" s="297">
        <v>517000</v>
      </c>
      <c r="R145" s="297">
        <v>517000</v>
      </c>
      <c r="S145" s="297">
        <v>517000</v>
      </c>
      <c r="T145" s="297">
        <v>517000</v>
      </c>
      <c r="U145" s="297">
        <v>0</v>
      </c>
      <c r="V145" s="297">
        <v>0</v>
      </c>
      <c r="W145" s="297">
        <v>0</v>
      </c>
      <c r="X145" s="297">
        <v>0</v>
      </c>
      <c r="Y145" s="297">
        <v>0</v>
      </c>
      <c r="Z145" s="297">
        <v>0</v>
      </c>
      <c r="AA145" s="297">
        <v>0</v>
      </c>
      <c r="AB145" s="297">
        <v>0</v>
      </c>
      <c r="AC145" s="297">
        <v>0</v>
      </c>
      <c r="AD145" s="297">
        <v>0</v>
      </c>
      <c r="AE145" s="326">
        <v>0</v>
      </c>
      <c r="AF145" s="297"/>
      <c r="AG145" s="297"/>
      <c r="AH145" s="297"/>
      <c r="AI145" s="297"/>
      <c r="AJ145" s="297"/>
      <c r="AK145" s="297"/>
      <c r="AL145" s="297"/>
      <c r="AM145" s="297"/>
      <c r="AN145" s="490">
        <v>0</v>
      </c>
      <c r="AO145" s="292"/>
      <c r="AP145" s="297"/>
      <c r="AQ145" s="297"/>
      <c r="AR145" s="297"/>
      <c r="AS145" s="297"/>
      <c r="AT145" s="297"/>
      <c r="AU145" s="297"/>
      <c r="AV145" s="297"/>
      <c r="AW145" s="297"/>
      <c r="AX145" s="297"/>
      <c r="AY145" s="297"/>
      <c r="AZ145" s="297"/>
    </row>
    <row r="146" spans="1:53" s="303" customFormat="1" ht="14.25" hidden="1">
      <c r="A146" s="536"/>
      <c r="B146" s="335"/>
      <c r="C146" s="334"/>
      <c r="D146" s="47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333"/>
      <c r="AG146" s="333"/>
      <c r="AH146" s="333"/>
      <c r="AI146" s="333"/>
      <c r="AJ146" s="333"/>
      <c r="AK146" s="333"/>
      <c r="AL146" s="300"/>
      <c r="AM146" s="300"/>
      <c r="AN146" s="537"/>
      <c r="AO146" s="292"/>
      <c r="AP146" s="297"/>
      <c r="AQ146" s="297"/>
      <c r="AR146" s="297"/>
      <c r="AS146" s="297"/>
      <c r="AT146" s="297"/>
      <c r="AU146" s="297"/>
      <c r="AV146" s="297"/>
      <c r="AW146" s="297"/>
      <c r="AX146" s="297"/>
      <c r="AY146" s="297"/>
      <c r="AZ146" s="297"/>
      <c r="BA146" s="304"/>
    </row>
    <row r="147" spans="1:53" s="303" customFormat="1" ht="14.25">
      <c r="A147" s="536"/>
      <c r="B147" s="330" t="s">
        <v>699</v>
      </c>
      <c r="C147" s="331"/>
      <c r="D147" s="473"/>
      <c r="E147" s="297"/>
      <c r="F147" s="331" t="s">
        <v>698</v>
      </c>
      <c r="G147" s="331" t="s">
        <v>698</v>
      </c>
      <c r="H147" s="331" t="s">
        <v>698</v>
      </c>
      <c r="I147" s="331" t="s">
        <v>698</v>
      </c>
      <c r="J147" s="331" t="s">
        <v>698</v>
      </c>
      <c r="K147" s="331" t="s">
        <v>698</v>
      </c>
      <c r="L147" s="331" t="s">
        <v>698</v>
      </c>
      <c r="M147" s="331" t="s">
        <v>698</v>
      </c>
      <c r="N147" s="331" t="s">
        <v>698</v>
      </c>
      <c r="O147" s="331" t="s">
        <v>698</v>
      </c>
      <c r="P147" s="331" t="s">
        <v>698</v>
      </c>
      <c r="Q147" s="331" t="s">
        <v>698</v>
      </c>
      <c r="R147" s="331" t="s">
        <v>698</v>
      </c>
      <c r="S147" s="331" t="s">
        <v>698</v>
      </c>
      <c r="T147" s="331" t="s">
        <v>698</v>
      </c>
      <c r="U147" s="331" t="s">
        <v>698</v>
      </c>
      <c r="V147" s="331" t="s">
        <v>698</v>
      </c>
      <c r="W147" s="331" t="s">
        <v>698</v>
      </c>
      <c r="X147" s="331" t="s">
        <v>698</v>
      </c>
      <c r="Y147" s="331"/>
      <c r="Z147" s="331" t="s">
        <v>698</v>
      </c>
      <c r="AA147" s="331" t="s">
        <v>698</v>
      </c>
      <c r="AB147" s="331" t="s">
        <v>698</v>
      </c>
      <c r="AC147" s="331" t="s">
        <v>698</v>
      </c>
      <c r="AD147" s="331" t="s">
        <v>698</v>
      </c>
      <c r="AE147" s="331"/>
      <c r="AF147" s="329"/>
      <c r="AG147" s="329"/>
      <c r="AH147" s="329"/>
      <c r="AI147" s="329"/>
      <c r="AJ147" s="329"/>
      <c r="AK147" s="329"/>
      <c r="AL147" s="297"/>
      <c r="AM147" s="297"/>
      <c r="AN147" s="490"/>
      <c r="AO147" s="292"/>
      <c r="AP147" s="297"/>
      <c r="AQ147" s="297"/>
      <c r="AR147" s="297"/>
      <c r="AS147" s="297"/>
      <c r="AT147" s="297"/>
      <c r="AU147" s="297"/>
      <c r="AV147" s="297"/>
      <c r="AW147" s="297"/>
      <c r="AX147" s="297"/>
      <c r="AY147" s="297"/>
      <c r="AZ147" s="297"/>
      <c r="BA147" s="304"/>
    </row>
    <row r="148" spans="1:53" s="303" customFormat="1" ht="14.25">
      <c r="A148" s="536"/>
      <c r="B148" s="330" t="s">
        <v>697</v>
      </c>
      <c r="C148" s="331"/>
      <c r="D148" s="473"/>
      <c r="E148" s="297"/>
      <c r="F148" s="297">
        <v>311833.375</v>
      </c>
      <c r="G148" s="297">
        <v>704239.80671073718</v>
      </c>
      <c r="H148" s="297">
        <v>1412427.5036417434</v>
      </c>
      <c r="I148" s="297">
        <v>2480381.4780007177</v>
      </c>
      <c r="J148" s="297">
        <v>3814609.2023596922</v>
      </c>
      <c r="K148" s="297">
        <v>4575015.1767186662</v>
      </c>
      <c r="L148" s="297">
        <v>4653000</v>
      </c>
      <c r="M148" s="297">
        <v>4653000</v>
      </c>
      <c r="N148" s="297">
        <v>4653000</v>
      </c>
      <c r="O148" s="297">
        <v>4653000</v>
      </c>
      <c r="P148" s="297">
        <v>4653000</v>
      </c>
      <c r="Q148" s="297">
        <v>4653000</v>
      </c>
      <c r="R148" s="297">
        <v>4653000</v>
      </c>
      <c r="S148" s="297">
        <v>4653000</v>
      </c>
      <c r="T148" s="297">
        <v>5170000</v>
      </c>
      <c r="U148" s="297">
        <v>5170000</v>
      </c>
      <c r="V148" s="297">
        <v>5170000</v>
      </c>
      <c r="W148" s="297">
        <v>5170000</v>
      </c>
      <c r="X148" s="297">
        <v>5170000</v>
      </c>
      <c r="Y148" s="297">
        <v>5170000</v>
      </c>
      <c r="Z148" s="297">
        <v>5170000</v>
      </c>
      <c r="AA148" s="297">
        <v>5170000</v>
      </c>
      <c r="AB148" s="297">
        <v>5170000</v>
      </c>
      <c r="AC148" s="297">
        <v>5170000</v>
      </c>
      <c r="AD148" s="297">
        <v>5170000</v>
      </c>
      <c r="AE148" s="297">
        <v>5170000</v>
      </c>
      <c r="AF148" s="297">
        <v>5170000</v>
      </c>
      <c r="AG148" s="297">
        <v>5170000</v>
      </c>
      <c r="AH148" s="297">
        <v>5170000</v>
      </c>
      <c r="AI148" s="297">
        <v>5170000</v>
      </c>
      <c r="AJ148" s="329"/>
      <c r="AK148" s="329"/>
      <c r="AL148" s="297"/>
      <c r="AM148" s="297"/>
      <c r="AN148" s="490"/>
      <c r="AO148" s="292"/>
      <c r="AP148" s="297"/>
      <c r="AQ148" s="297"/>
      <c r="AR148" s="297"/>
      <c r="AS148" s="297"/>
      <c r="AT148" s="297"/>
      <c r="AU148" s="297"/>
      <c r="AV148" s="297"/>
      <c r="AW148" s="297"/>
      <c r="AX148" s="297"/>
      <c r="AY148" s="297"/>
      <c r="AZ148" s="297"/>
      <c r="BA148" s="304"/>
    </row>
    <row r="149" spans="1:53" hidden="1">
      <c r="A149" s="489"/>
      <c r="B149" s="331" t="s">
        <v>696</v>
      </c>
      <c r="C149" s="331"/>
      <c r="D149" s="457"/>
      <c r="E149" s="328"/>
      <c r="F149" s="297">
        <v>779.58343749999995</v>
      </c>
      <c r="G149" s="297">
        <v>1760.5995167768431</v>
      </c>
      <c r="H149" s="297">
        <v>3531.0687591043584</v>
      </c>
      <c r="I149" s="297">
        <v>6200.9536950017937</v>
      </c>
      <c r="J149" s="297">
        <v>9536.5230058992292</v>
      </c>
      <c r="K149" s="297">
        <v>11437.537941796667</v>
      </c>
      <c r="L149" s="297">
        <v>11632.5</v>
      </c>
      <c r="M149" s="297">
        <v>11632.5</v>
      </c>
      <c r="N149" s="297">
        <v>11632.5</v>
      </c>
      <c r="O149" s="297">
        <v>11632.5</v>
      </c>
      <c r="P149" s="297">
        <v>11632.5</v>
      </c>
      <c r="Q149" s="297">
        <v>11632.5</v>
      </c>
      <c r="R149" s="297">
        <v>11632.5</v>
      </c>
      <c r="S149" s="297">
        <v>11632.5</v>
      </c>
      <c r="T149" s="297">
        <v>12925</v>
      </c>
      <c r="U149" s="297">
        <v>12925</v>
      </c>
      <c r="V149" s="297">
        <v>12925</v>
      </c>
      <c r="W149" s="297">
        <v>12925</v>
      </c>
      <c r="X149" s="297">
        <v>12925</v>
      </c>
      <c r="Y149" s="297">
        <v>12925</v>
      </c>
      <c r="Z149" s="297">
        <v>12925</v>
      </c>
      <c r="AA149" s="297">
        <v>12925</v>
      </c>
      <c r="AB149" s="297">
        <v>12925</v>
      </c>
      <c r="AC149" s="297">
        <v>12925</v>
      </c>
      <c r="AD149" s="297">
        <v>12925</v>
      </c>
      <c r="AE149" s="297">
        <v>12925</v>
      </c>
      <c r="AF149" s="297">
        <v>12925</v>
      </c>
      <c r="AG149" s="297">
        <v>12925</v>
      </c>
      <c r="AH149" s="297">
        <v>12925</v>
      </c>
      <c r="AI149" s="297">
        <v>12925</v>
      </c>
      <c r="AJ149" s="297"/>
      <c r="AK149" s="297"/>
      <c r="AL149" s="297"/>
      <c r="AM149" s="297"/>
      <c r="AN149" s="490">
        <v>281406.26635607891</v>
      </c>
    </row>
    <row r="150" spans="1:53" hidden="1">
      <c r="A150" s="489"/>
      <c r="B150" s="327"/>
      <c r="C150" s="327"/>
      <c r="D150" s="457"/>
      <c r="E150" s="297"/>
      <c r="F150" s="297"/>
      <c r="G150" s="297"/>
      <c r="H150" s="297"/>
      <c r="I150" s="297"/>
      <c r="J150" s="297"/>
      <c r="K150" s="297"/>
      <c r="L150" s="297"/>
      <c r="M150" s="297"/>
      <c r="N150" s="297"/>
      <c r="O150" s="297"/>
      <c r="P150" s="297"/>
      <c r="Q150" s="297"/>
      <c r="R150" s="297"/>
      <c r="S150" s="297"/>
      <c r="T150" s="297"/>
      <c r="U150" s="297"/>
      <c r="V150" s="297"/>
      <c r="W150" s="297"/>
      <c r="X150" s="297"/>
      <c r="Y150" s="297"/>
      <c r="Z150" s="297"/>
      <c r="AA150" s="297"/>
      <c r="AB150" s="326"/>
      <c r="AC150" s="297">
        <v>0</v>
      </c>
      <c r="AE150" s="297"/>
      <c r="AF150" s="297"/>
      <c r="AG150" s="297"/>
      <c r="AH150" s="297"/>
      <c r="AI150" s="297"/>
      <c r="AJ150" s="297"/>
      <c r="AK150" s="297"/>
      <c r="AL150" s="297"/>
      <c r="AM150" s="297"/>
      <c r="AN150" s="490"/>
    </row>
    <row r="151" spans="1:53" ht="14.25" hidden="1">
      <c r="A151" s="489"/>
      <c r="B151" s="297"/>
      <c r="C151" s="297"/>
      <c r="D151" s="457"/>
      <c r="E151" s="304"/>
      <c r="F151" s="297"/>
      <c r="G151" s="297"/>
      <c r="H151" s="297"/>
      <c r="I151" s="297"/>
      <c r="J151" s="297"/>
      <c r="K151" s="297"/>
      <c r="L151" s="297"/>
      <c r="M151" s="297"/>
      <c r="N151" s="297"/>
      <c r="O151" s="297"/>
      <c r="P151" s="297"/>
      <c r="Q151" s="297"/>
      <c r="R151" s="297"/>
      <c r="S151" s="297"/>
      <c r="T151" s="297"/>
      <c r="U151" s="297"/>
      <c r="V151" s="297">
        <v>1118027</v>
      </c>
      <c r="W151" s="297">
        <v>1080962.6666666667</v>
      </c>
      <c r="X151" s="297"/>
      <c r="Y151" s="297"/>
      <c r="Z151" s="297"/>
      <c r="AA151" s="297"/>
      <c r="AB151" s="326"/>
      <c r="AC151" s="297">
        <v>0</v>
      </c>
      <c r="AE151" s="297"/>
      <c r="AF151" s="297"/>
      <c r="AG151" s="297"/>
      <c r="AH151" s="297"/>
      <c r="AI151" s="297"/>
      <c r="AJ151" s="297"/>
      <c r="AK151" s="297"/>
      <c r="AL151" s="297"/>
      <c r="AM151" s="297"/>
      <c r="AN151" s="490"/>
    </row>
    <row r="152" spans="1:53" s="303" customFormat="1" ht="14.25" hidden="1">
      <c r="A152" s="536"/>
      <c r="B152" s="304" t="s">
        <v>695</v>
      </c>
      <c r="C152" s="304"/>
      <c r="D152" s="538"/>
      <c r="E152" s="304"/>
      <c r="F152" s="309"/>
      <c r="G152" s="297"/>
      <c r="H152" s="297"/>
      <c r="I152" s="304"/>
      <c r="J152" s="304"/>
      <c r="K152" s="304"/>
      <c r="L152" s="304"/>
      <c r="M152" s="304"/>
      <c r="N152" s="304"/>
      <c r="O152" s="304"/>
      <c r="P152" s="304"/>
      <c r="Q152" s="304"/>
      <c r="R152" s="304"/>
      <c r="S152" s="311"/>
      <c r="T152" s="304"/>
      <c r="U152" s="304"/>
      <c r="V152" s="304">
        <v>1118027</v>
      </c>
      <c r="W152" s="304">
        <v>1080962.6666666667</v>
      </c>
      <c r="X152" s="304"/>
      <c r="Y152" s="304"/>
      <c r="Z152" s="304"/>
      <c r="AA152" s="304"/>
      <c r="AB152" s="308"/>
      <c r="AC152" s="304"/>
      <c r="AD152" s="304"/>
      <c r="AE152" s="304"/>
      <c r="AF152" s="304"/>
      <c r="AG152" s="304"/>
      <c r="AH152" s="304"/>
      <c r="AI152" s="304"/>
      <c r="AJ152" s="304"/>
      <c r="AK152" s="539"/>
      <c r="AL152" s="304"/>
      <c r="AM152" s="304"/>
      <c r="AN152" s="540"/>
    </row>
    <row r="153" spans="1:53" s="303" customFormat="1" ht="14.25" hidden="1">
      <c r="A153" s="536"/>
      <c r="B153" s="304"/>
      <c r="C153" s="304"/>
      <c r="D153" s="538"/>
      <c r="E153" s="304"/>
      <c r="F153" s="309"/>
      <c r="G153" s="297"/>
      <c r="H153" s="297"/>
      <c r="I153" s="304"/>
      <c r="J153" s="304"/>
      <c r="K153" s="304"/>
      <c r="L153" s="304"/>
      <c r="M153" s="304"/>
      <c r="N153" s="304"/>
      <c r="O153" s="304"/>
      <c r="P153" s="304"/>
      <c r="Q153" s="304"/>
      <c r="R153" s="304"/>
      <c r="S153" s="311"/>
      <c r="T153" s="304"/>
      <c r="U153" s="304"/>
      <c r="V153" s="304"/>
      <c r="W153" s="304"/>
      <c r="X153" s="304"/>
      <c r="Y153" s="304"/>
      <c r="Z153" s="304"/>
      <c r="AA153" s="304"/>
      <c r="AB153" s="308"/>
      <c r="AC153" s="304"/>
      <c r="AD153" s="304"/>
      <c r="AE153" s="304"/>
      <c r="AF153" s="304"/>
      <c r="AG153" s="304"/>
      <c r="AH153" s="304"/>
      <c r="AI153" s="304"/>
      <c r="AJ153" s="304"/>
      <c r="AK153" s="539"/>
      <c r="AL153" s="304"/>
      <c r="AM153" s="304"/>
      <c r="AN153" s="540"/>
    </row>
    <row r="154" spans="1:53" s="303" customFormat="1" ht="15" hidden="1">
      <c r="A154" s="536"/>
      <c r="B154" s="311" t="s">
        <v>694</v>
      </c>
      <c r="C154" s="311"/>
      <c r="D154" s="478">
        <v>13</v>
      </c>
      <c r="E154" s="541" t="s">
        <v>693</v>
      </c>
      <c r="F154" s="541"/>
      <c r="G154" s="304"/>
      <c r="H154" s="304"/>
      <c r="I154" s="304"/>
      <c r="J154" s="304"/>
      <c r="K154" s="304"/>
      <c r="L154" s="304"/>
      <c r="M154" s="304"/>
      <c r="N154" s="304"/>
      <c r="O154" s="304"/>
      <c r="P154" s="304"/>
      <c r="Q154" s="304"/>
      <c r="R154" s="304"/>
      <c r="S154" s="304"/>
      <c r="T154" s="304"/>
      <c r="U154" s="304"/>
      <c r="V154" s="304"/>
      <c r="W154" s="304"/>
      <c r="X154" s="304"/>
      <c r="Y154" s="304"/>
      <c r="Z154" s="304"/>
      <c r="AA154" s="304"/>
      <c r="AB154" s="308"/>
      <c r="AC154" s="304"/>
      <c r="AD154" s="304"/>
      <c r="AE154" s="304"/>
      <c r="AF154" s="304"/>
      <c r="AG154" s="304"/>
      <c r="AH154" s="304"/>
      <c r="AI154" s="304"/>
      <c r="AJ154" s="304"/>
      <c r="AK154" s="304"/>
      <c r="AL154" s="304"/>
      <c r="AM154" s="304"/>
      <c r="AN154" s="540">
        <v>0</v>
      </c>
    </row>
    <row r="155" spans="1:53" s="303" customFormat="1" ht="14.25" hidden="1">
      <c r="A155" s="536"/>
      <c r="B155" s="331" t="s">
        <v>692</v>
      </c>
      <c r="C155" s="331"/>
      <c r="D155" s="538" t="s">
        <v>691</v>
      </c>
      <c r="E155" s="297"/>
      <c r="F155" s="297"/>
      <c r="G155" s="297"/>
      <c r="H155" s="297"/>
      <c r="I155" s="304"/>
      <c r="J155" s="304"/>
      <c r="K155" s="304"/>
      <c r="L155" s="304"/>
      <c r="M155" s="304"/>
      <c r="N155" s="304"/>
      <c r="O155" s="304"/>
      <c r="P155" s="304"/>
      <c r="Q155" s="304"/>
      <c r="R155" s="304"/>
      <c r="S155" s="304"/>
      <c r="T155" s="304"/>
      <c r="U155" s="304"/>
      <c r="V155" s="304"/>
      <c r="W155" s="304"/>
      <c r="X155" s="304"/>
      <c r="Y155" s="304"/>
      <c r="Z155" s="304"/>
      <c r="AA155" s="304"/>
      <c r="AB155" s="308"/>
      <c r="AC155" s="304"/>
      <c r="AD155" s="304"/>
      <c r="AE155" s="304"/>
      <c r="AF155" s="304"/>
      <c r="AG155" s="304"/>
      <c r="AH155" s="304"/>
      <c r="AI155" s="304"/>
      <c r="AJ155" s="304"/>
      <c r="AK155" s="304"/>
      <c r="AL155" s="304"/>
      <c r="AM155" s="304"/>
      <c r="AN155" s="540"/>
    </row>
    <row r="156" spans="1:53" s="303" customFormat="1" ht="14.25" hidden="1">
      <c r="A156" s="536"/>
      <c r="B156" s="297"/>
      <c r="C156" s="297"/>
      <c r="D156" s="479"/>
      <c r="E156" s="297"/>
      <c r="F156" s="297"/>
      <c r="G156" s="297"/>
      <c r="H156" s="297"/>
      <c r="I156" s="304"/>
      <c r="J156" s="304"/>
      <c r="K156" s="304"/>
      <c r="L156" s="304"/>
      <c r="M156" s="304"/>
      <c r="N156" s="304"/>
      <c r="O156" s="304"/>
      <c r="P156" s="304"/>
      <c r="Q156" s="304"/>
      <c r="R156" s="304"/>
      <c r="S156" s="311"/>
      <c r="T156" s="304"/>
      <c r="U156" s="304"/>
      <c r="V156" s="304"/>
      <c r="W156" s="304"/>
      <c r="X156" s="304"/>
      <c r="Y156" s="304"/>
      <c r="Z156" s="304"/>
      <c r="AA156" s="304"/>
      <c r="AB156" s="308"/>
      <c r="AC156" s="304"/>
      <c r="AD156" s="304"/>
      <c r="AE156" s="304"/>
      <c r="AF156" s="304"/>
      <c r="AG156" s="304"/>
      <c r="AH156" s="304"/>
      <c r="AI156" s="304"/>
      <c r="AJ156" s="304"/>
      <c r="AK156" s="304"/>
      <c r="AL156" s="304"/>
      <c r="AM156" s="304"/>
      <c r="AN156" s="540">
        <v>0</v>
      </c>
    </row>
    <row r="157" spans="1:53" s="303" customFormat="1" ht="14.25" hidden="1">
      <c r="A157" s="536"/>
      <c r="B157" s="297" t="s">
        <v>690</v>
      </c>
      <c r="C157" s="297"/>
      <c r="D157" s="479"/>
      <c r="E157" s="297"/>
      <c r="F157" s="297"/>
      <c r="G157" s="297"/>
      <c r="H157" s="297"/>
      <c r="I157" s="304"/>
      <c r="J157" s="304"/>
      <c r="K157" s="304"/>
      <c r="L157" s="304"/>
      <c r="M157" s="304"/>
      <c r="N157" s="304"/>
      <c r="O157" s="304"/>
      <c r="P157" s="304"/>
      <c r="Q157" s="304"/>
      <c r="R157" s="304"/>
      <c r="S157" s="304"/>
      <c r="T157" s="304"/>
      <c r="U157" s="304"/>
      <c r="V157" s="304"/>
      <c r="W157" s="304"/>
      <c r="X157" s="304"/>
      <c r="Y157" s="304"/>
      <c r="Z157" s="304"/>
      <c r="AA157" s="304"/>
      <c r="AB157" s="308"/>
      <c r="AC157" s="304"/>
      <c r="AD157" s="304"/>
      <c r="AE157" s="304"/>
      <c r="AF157" s="304"/>
      <c r="AG157" s="304"/>
      <c r="AH157" s="304"/>
      <c r="AI157" s="304"/>
      <c r="AJ157" s="304"/>
      <c r="AK157" s="304"/>
      <c r="AL157" s="304"/>
      <c r="AM157" s="304"/>
      <c r="AN157" s="540"/>
    </row>
    <row r="158" spans="1:53" s="303" customFormat="1" ht="14.25" hidden="1">
      <c r="A158" s="536"/>
      <c r="B158" s="324" t="s">
        <v>689</v>
      </c>
      <c r="C158" s="324"/>
      <c r="D158" s="320">
        <v>1</v>
      </c>
      <c r="E158" s="319">
        <v>1823015.1875</v>
      </c>
      <c r="F158" s="319"/>
      <c r="G158" s="323"/>
      <c r="H158" s="322"/>
      <c r="I158" s="304"/>
      <c r="J158" s="304"/>
      <c r="K158" s="304"/>
      <c r="L158" s="304"/>
      <c r="M158" s="304"/>
      <c r="N158" s="304"/>
      <c r="O158" s="304"/>
      <c r="P158" s="304"/>
      <c r="Q158" s="304"/>
      <c r="R158" s="304"/>
      <c r="S158" s="304"/>
      <c r="T158" s="304"/>
      <c r="U158" s="304"/>
      <c r="V158" s="304"/>
      <c r="W158" s="304"/>
      <c r="X158" s="304"/>
      <c r="Y158" s="304"/>
      <c r="Z158" s="304"/>
      <c r="AA158" s="304"/>
      <c r="AB158" s="308"/>
      <c r="AC158" s="304"/>
      <c r="AD158" s="304"/>
      <c r="AE158" s="304"/>
      <c r="AF158" s="304"/>
      <c r="AG158" s="304"/>
      <c r="AH158" s="304"/>
      <c r="AI158" s="304"/>
      <c r="AJ158" s="304"/>
      <c r="AK158" s="304"/>
      <c r="AL158" s="304"/>
      <c r="AM158" s="304"/>
      <c r="AN158" s="540"/>
    </row>
    <row r="159" spans="1:53" s="303" customFormat="1" ht="14.25" hidden="1">
      <c r="A159" s="536"/>
      <c r="B159" s="324" t="s">
        <v>688</v>
      </c>
      <c r="C159" s="324"/>
      <c r="D159" s="320">
        <v>1.4151258956530224</v>
      </c>
      <c r="E159" s="319">
        <v>2579796</v>
      </c>
      <c r="F159" s="319"/>
      <c r="G159" s="318"/>
      <c r="H159" s="325"/>
      <c r="I159" s="304"/>
      <c r="J159" s="304"/>
      <c r="K159" s="304"/>
      <c r="L159" s="304"/>
      <c r="M159" s="304"/>
      <c r="N159" s="304"/>
      <c r="O159" s="304"/>
      <c r="P159" s="304"/>
      <c r="Q159" s="304"/>
      <c r="R159" s="304"/>
      <c r="S159" s="304"/>
      <c r="T159" s="304"/>
      <c r="U159" s="304"/>
      <c r="V159" s="304"/>
      <c r="W159" s="304"/>
      <c r="X159" s="304"/>
      <c r="Y159" s="304"/>
      <c r="Z159" s="304"/>
      <c r="AA159" s="304"/>
      <c r="AB159" s="308"/>
      <c r="AC159" s="304"/>
      <c r="AD159" s="304"/>
      <c r="AE159" s="304"/>
      <c r="AF159" s="304"/>
      <c r="AG159" s="304"/>
      <c r="AH159" s="304"/>
      <c r="AI159" s="304"/>
      <c r="AJ159" s="304"/>
      <c r="AK159" s="304"/>
      <c r="AL159" s="304"/>
      <c r="AM159" s="304"/>
      <c r="AN159" s="540"/>
    </row>
    <row r="160" spans="1:53" s="303" customFormat="1" ht="14.25" hidden="1">
      <c r="A160" s="536"/>
      <c r="B160" s="324" t="s">
        <v>687</v>
      </c>
      <c r="C160" s="324"/>
      <c r="D160" s="320">
        <v>0</v>
      </c>
      <c r="E160" s="319">
        <v>0</v>
      </c>
      <c r="F160" s="319"/>
      <c r="G160" s="318"/>
      <c r="H160" s="325"/>
      <c r="I160" s="304"/>
      <c r="J160" s="304"/>
      <c r="K160" s="304"/>
      <c r="L160" s="304"/>
      <c r="M160" s="304"/>
      <c r="N160" s="304"/>
      <c r="O160" s="304"/>
      <c r="P160" s="304"/>
      <c r="Q160" s="304"/>
      <c r="R160" s="304"/>
      <c r="S160" s="304"/>
      <c r="T160" s="304"/>
      <c r="U160" s="304"/>
      <c r="V160" s="304"/>
      <c r="W160" s="304"/>
      <c r="X160" s="304"/>
      <c r="Y160" s="304"/>
      <c r="Z160" s="304"/>
      <c r="AA160" s="304"/>
      <c r="AB160" s="308"/>
      <c r="AC160" s="304"/>
      <c r="AD160" s="304"/>
      <c r="AE160" s="304"/>
      <c r="AF160" s="304"/>
      <c r="AG160" s="304"/>
      <c r="AH160" s="304"/>
      <c r="AI160" s="304"/>
      <c r="AJ160" s="304"/>
      <c r="AK160" s="304"/>
      <c r="AL160" s="304"/>
      <c r="AM160" s="304"/>
      <c r="AN160" s="540"/>
    </row>
    <row r="161" spans="1:53" s="303" customFormat="1" ht="14.25" hidden="1">
      <c r="A161" s="536"/>
      <c r="B161" s="324" t="s">
        <v>686</v>
      </c>
      <c r="C161" s="324"/>
      <c r="D161" s="320">
        <v>0</v>
      </c>
      <c r="E161" s="319">
        <v>0</v>
      </c>
      <c r="F161" s="319"/>
      <c r="G161" s="323"/>
      <c r="H161" s="322"/>
      <c r="I161" s="304"/>
      <c r="J161" s="304"/>
      <c r="K161" s="304"/>
      <c r="L161" s="304"/>
      <c r="M161" s="304"/>
      <c r="N161" s="304"/>
      <c r="O161" s="304"/>
      <c r="P161" s="304"/>
      <c r="Q161" s="304"/>
      <c r="R161" s="304"/>
      <c r="S161" s="304"/>
      <c r="T161" s="304"/>
      <c r="U161" s="304"/>
      <c r="V161" s="304"/>
      <c r="W161" s="304"/>
      <c r="X161" s="304"/>
      <c r="Y161" s="304"/>
      <c r="Z161" s="304"/>
      <c r="AA161" s="304"/>
      <c r="AB161" s="308"/>
      <c r="AC161" s="304"/>
      <c r="AD161" s="304"/>
      <c r="AE161" s="304"/>
      <c r="AF161" s="304"/>
      <c r="AG161" s="304"/>
      <c r="AH161" s="304"/>
      <c r="AI161" s="304"/>
      <c r="AJ161" s="304"/>
      <c r="AK161" s="304"/>
      <c r="AL161" s="304"/>
      <c r="AM161" s="304"/>
      <c r="AN161" s="540"/>
    </row>
    <row r="162" spans="1:53" s="303" customFormat="1" ht="14.25" hidden="1">
      <c r="A162" s="536"/>
      <c r="B162" s="324" t="s">
        <v>685</v>
      </c>
      <c r="C162" s="324"/>
      <c r="D162" s="320">
        <v>0</v>
      </c>
      <c r="E162" s="319">
        <v>0</v>
      </c>
      <c r="F162" s="319"/>
      <c r="G162" s="323"/>
      <c r="H162" s="322"/>
      <c r="I162" s="304"/>
      <c r="J162" s="304"/>
      <c r="K162" s="304"/>
      <c r="L162" s="304"/>
      <c r="M162" s="304"/>
      <c r="N162" s="304"/>
      <c r="O162" s="304"/>
      <c r="P162" s="304"/>
      <c r="Q162" s="304"/>
      <c r="R162" s="304"/>
      <c r="S162" s="304"/>
      <c r="T162" s="304"/>
      <c r="U162" s="304"/>
      <c r="V162" s="304"/>
      <c r="W162" s="304"/>
      <c r="X162" s="304"/>
      <c r="Y162" s="304"/>
      <c r="Z162" s="304"/>
      <c r="AA162" s="304"/>
      <c r="AB162" s="308"/>
      <c r="AC162" s="304"/>
      <c r="AD162" s="304"/>
      <c r="AE162" s="304"/>
      <c r="AF162" s="304"/>
      <c r="AG162" s="304"/>
      <c r="AH162" s="304"/>
      <c r="AI162" s="304"/>
      <c r="AJ162" s="304"/>
      <c r="AK162" s="304"/>
      <c r="AL162" s="304"/>
      <c r="AM162" s="304"/>
      <c r="AN162" s="540"/>
    </row>
    <row r="163" spans="1:53" s="303" customFormat="1" ht="14.25" hidden="1">
      <c r="A163" s="536"/>
      <c r="B163" s="324"/>
      <c r="C163" s="324"/>
      <c r="D163" s="320"/>
      <c r="E163" s="319"/>
      <c r="F163" s="319"/>
      <c r="G163" s="323"/>
      <c r="H163" s="322"/>
      <c r="I163" s="304"/>
      <c r="J163" s="304"/>
      <c r="K163" s="304"/>
      <c r="L163" s="304"/>
      <c r="M163" s="304"/>
      <c r="N163" s="304"/>
      <c r="O163" s="304"/>
      <c r="P163" s="304"/>
      <c r="Q163" s="304"/>
      <c r="R163" s="304"/>
      <c r="S163" s="304"/>
      <c r="T163" s="304"/>
      <c r="U163" s="304"/>
      <c r="V163" s="304"/>
      <c r="W163" s="304"/>
      <c r="X163" s="304"/>
      <c r="Y163" s="304"/>
      <c r="Z163" s="304"/>
      <c r="AA163" s="304"/>
      <c r="AB163" s="308"/>
      <c r="AC163" s="304"/>
      <c r="AD163" s="304"/>
      <c r="AE163" s="304"/>
      <c r="AF163" s="304"/>
      <c r="AG163" s="304"/>
      <c r="AH163" s="304"/>
      <c r="AI163" s="304"/>
      <c r="AJ163" s="304"/>
      <c r="AK163" s="304"/>
      <c r="AL163" s="304"/>
      <c r="AM163" s="304"/>
      <c r="AN163" s="540"/>
    </row>
    <row r="164" spans="1:53" s="303" customFormat="1" ht="14.25" hidden="1">
      <c r="A164" s="536"/>
      <c r="B164" s="321" t="s">
        <v>44</v>
      </c>
      <c r="C164" s="321"/>
      <c r="D164" s="320">
        <v>2.4151258956530226</v>
      </c>
      <c r="E164" s="319">
        <v>1823015.1875</v>
      </c>
      <c r="F164" s="319"/>
      <c r="G164" s="318"/>
      <c r="H164" s="318"/>
      <c r="I164" s="304"/>
      <c r="J164" s="304"/>
      <c r="K164" s="304"/>
      <c r="L164" s="304"/>
      <c r="M164" s="304"/>
      <c r="N164" s="304"/>
      <c r="O164" s="304"/>
      <c r="P164" s="304"/>
      <c r="Q164" s="304"/>
      <c r="R164" s="304"/>
      <c r="S164" s="304"/>
      <c r="T164" s="304"/>
      <c r="U164" s="304"/>
      <c r="V164" s="304"/>
      <c r="W164" s="304"/>
      <c r="X164" s="304"/>
      <c r="Y164" s="304"/>
      <c r="Z164" s="304"/>
      <c r="AA164" s="304"/>
      <c r="AB164" s="308"/>
      <c r="AC164" s="304"/>
      <c r="AD164" s="304"/>
      <c r="AE164" s="304"/>
      <c r="AF164" s="304"/>
      <c r="AG164" s="304"/>
      <c r="AH164" s="304"/>
      <c r="AI164" s="304"/>
      <c r="AJ164" s="304"/>
      <c r="AK164" s="304"/>
      <c r="AL164" s="304"/>
      <c r="AM164" s="304"/>
      <c r="AN164" s="540"/>
    </row>
    <row r="165" spans="1:53" s="303" customFormat="1" ht="14.25" hidden="1">
      <c r="A165" s="536"/>
      <c r="B165" s="304"/>
      <c r="C165" s="304"/>
      <c r="D165" s="538"/>
      <c r="E165" s="304"/>
      <c r="F165" s="304"/>
      <c r="G165" s="304"/>
      <c r="H165" s="304"/>
      <c r="I165" s="304"/>
      <c r="J165" s="304"/>
      <c r="K165" s="304"/>
      <c r="L165" s="304"/>
      <c r="M165" s="304"/>
      <c r="N165" s="304"/>
      <c r="O165" s="304"/>
      <c r="P165" s="304"/>
      <c r="Q165" s="304"/>
      <c r="R165" s="304"/>
      <c r="S165" s="304"/>
      <c r="T165" s="304"/>
      <c r="U165" s="304"/>
      <c r="V165" s="304"/>
      <c r="W165" s="304"/>
      <c r="X165" s="304"/>
      <c r="Y165" s="304"/>
      <c r="Z165" s="304"/>
      <c r="AA165" s="304"/>
      <c r="AB165" s="308"/>
      <c r="AC165" s="304"/>
      <c r="AD165" s="304"/>
      <c r="AE165" s="304"/>
      <c r="AF165" s="304"/>
      <c r="AG165" s="304"/>
      <c r="AH165" s="304"/>
      <c r="AI165" s="304"/>
      <c r="AJ165" s="304"/>
      <c r="AK165" s="304"/>
      <c r="AL165" s="304"/>
      <c r="AM165" s="304"/>
      <c r="AN165" s="540"/>
      <c r="AP165" s="304"/>
      <c r="AQ165" s="304"/>
      <c r="AR165" s="304"/>
      <c r="AS165" s="304"/>
      <c r="AT165" s="304"/>
      <c r="AU165" s="304"/>
      <c r="AV165" s="304"/>
      <c r="AW165" s="304"/>
      <c r="AX165" s="304"/>
      <c r="AY165" s="304"/>
      <c r="AZ165" s="304"/>
      <c r="BA165" s="304"/>
    </row>
    <row r="166" spans="1:53" s="303" customFormat="1" ht="14.25" hidden="1">
      <c r="A166" s="536"/>
      <c r="B166" s="317"/>
      <c r="C166" s="304"/>
      <c r="D166" s="538"/>
      <c r="E166" s="304"/>
      <c r="F166" s="304"/>
      <c r="G166" s="304"/>
      <c r="H166" s="304"/>
      <c r="I166" s="304"/>
      <c r="J166" s="304"/>
      <c r="K166" s="304"/>
      <c r="L166" s="304"/>
      <c r="M166" s="304"/>
      <c r="N166" s="304"/>
      <c r="O166" s="304"/>
      <c r="P166" s="304"/>
      <c r="Q166" s="304"/>
      <c r="R166" s="304"/>
      <c r="S166" s="304"/>
      <c r="T166" s="304"/>
      <c r="U166" s="304"/>
      <c r="V166" s="304"/>
      <c r="W166" s="304"/>
      <c r="X166" s="304"/>
      <c r="Y166" s="304"/>
      <c r="Z166" s="304"/>
      <c r="AA166" s="304"/>
      <c r="AB166" s="308"/>
      <c r="AC166" s="304"/>
      <c r="AD166" s="304"/>
      <c r="AE166" s="304"/>
      <c r="AF166" s="304"/>
      <c r="AG166" s="304"/>
      <c r="AH166" s="304"/>
      <c r="AI166" s="304"/>
      <c r="AJ166" s="304"/>
      <c r="AK166" s="304"/>
      <c r="AL166" s="304"/>
      <c r="AM166" s="304"/>
      <c r="AN166" s="540"/>
      <c r="AO166" s="304"/>
      <c r="AP166" s="304"/>
      <c r="AQ166" s="304"/>
      <c r="AR166" s="304"/>
      <c r="AS166" s="304"/>
      <c r="AT166" s="304"/>
      <c r="AU166" s="304"/>
      <c r="AV166" s="304"/>
      <c r="AW166" s="304"/>
      <c r="AX166" s="304"/>
      <c r="AY166" s="304"/>
      <c r="AZ166" s="304"/>
      <c r="BA166" s="304"/>
    </row>
    <row r="167" spans="1:53" s="303" customFormat="1" ht="15" hidden="1">
      <c r="A167" s="536"/>
      <c r="B167" s="542"/>
      <c r="C167" s="542"/>
      <c r="D167" s="480"/>
      <c r="E167" s="304"/>
      <c r="F167" s="304"/>
      <c r="G167" s="304"/>
      <c r="H167" s="304"/>
      <c r="I167" s="304"/>
      <c r="J167" s="304"/>
      <c r="K167" s="304"/>
      <c r="L167" s="304"/>
      <c r="M167" s="304"/>
      <c r="N167" s="304"/>
      <c r="O167" s="304"/>
      <c r="P167" s="304"/>
      <c r="Q167" s="304"/>
      <c r="R167" s="304"/>
      <c r="S167" s="304"/>
      <c r="T167" s="304"/>
      <c r="U167" s="304"/>
      <c r="V167" s="304">
        <v>0</v>
      </c>
      <c r="W167" s="304"/>
      <c r="X167" s="304"/>
      <c r="Y167" s="304"/>
      <c r="Z167" s="304"/>
      <c r="AA167" s="304"/>
      <c r="AB167" s="308"/>
      <c r="AC167" s="304"/>
      <c r="AD167" s="304"/>
      <c r="AE167" s="304"/>
      <c r="AF167" s="304"/>
      <c r="AG167" s="304"/>
      <c r="AH167" s="304"/>
      <c r="AI167" s="304"/>
      <c r="AJ167" s="304"/>
      <c r="AK167" s="304"/>
      <c r="AL167" s="304"/>
      <c r="AM167" s="304"/>
      <c r="AN167" s="540"/>
      <c r="AO167" s="304"/>
      <c r="AP167" s="304"/>
      <c r="AQ167" s="304"/>
      <c r="AR167" s="304"/>
      <c r="AS167" s="304"/>
      <c r="AT167" s="304"/>
      <c r="AU167" s="304"/>
      <c r="AV167" s="304"/>
      <c r="AW167" s="304"/>
      <c r="AX167" s="304"/>
      <c r="AY167" s="304"/>
      <c r="AZ167" s="304"/>
      <c r="BA167" s="304"/>
    </row>
    <row r="168" spans="1:53" s="303" customFormat="1" ht="15" hidden="1">
      <c r="A168" s="536"/>
      <c r="B168" s="542"/>
      <c r="C168" s="542"/>
      <c r="D168" s="480"/>
      <c r="E168" s="304"/>
      <c r="F168" s="304"/>
      <c r="G168" s="304"/>
      <c r="H168" s="304"/>
      <c r="I168" s="304"/>
      <c r="J168" s="304"/>
      <c r="K168" s="304"/>
      <c r="L168" s="304"/>
      <c r="M168" s="304"/>
      <c r="N168" s="304"/>
      <c r="O168" s="304"/>
      <c r="P168" s="304"/>
      <c r="Q168" s="304"/>
      <c r="R168" s="304"/>
      <c r="S168" s="304"/>
      <c r="T168" s="304"/>
      <c r="U168" s="304"/>
      <c r="V168" s="304"/>
      <c r="W168" s="304"/>
      <c r="X168" s="304"/>
      <c r="Y168" s="304"/>
      <c r="Z168" s="304"/>
      <c r="AA168" s="304"/>
      <c r="AB168" s="308"/>
      <c r="AC168" s="304"/>
      <c r="AD168" s="304"/>
      <c r="AE168" s="304"/>
      <c r="AF168" s="304"/>
      <c r="AG168" s="304"/>
      <c r="AH168" s="304"/>
      <c r="AI168" s="304"/>
      <c r="AJ168" s="304"/>
      <c r="AK168" s="304"/>
      <c r="AL168" s="304"/>
      <c r="AM168" s="304"/>
      <c r="AN168" s="543"/>
      <c r="AO168" s="304"/>
      <c r="AP168" s="304"/>
      <c r="AQ168" s="304"/>
      <c r="AR168" s="304"/>
      <c r="AS168" s="304"/>
      <c r="AT168" s="304"/>
      <c r="AU168" s="304"/>
      <c r="AV168" s="304"/>
      <c r="AW168" s="304"/>
      <c r="AX168" s="304"/>
      <c r="AY168" s="304"/>
      <c r="AZ168" s="304"/>
      <c r="BA168" s="304"/>
    </row>
    <row r="169" spans="1:53">
      <c r="A169" s="489"/>
      <c r="B169" s="316" t="s">
        <v>684</v>
      </c>
      <c r="C169" s="316"/>
      <c r="D169" s="481"/>
      <c r="E169" s="315">
        <v>10925000</v>
      </c>
      <c r="F169" s="314">
        <v>0</v>
      </c>
      <c r="G169" s="314">
        <v>1299.3057291666667</v>
      </c>
      <c r="H169" s="314">
        <v>2934.332527961405</v>
      </c>
      <c r="I169" s="314">
        <v>4166.666666666667</v>
      </c>
      <c r="J169" s="314">
        <v>4166.666666666667</v>
      </c>
      <c r="K169" s="314">
        <v>4166.666666666667</v>
      </c>
      <c r="L169" s="314">
        <v>6821.9458333333341</v>
      </c>
      <c r="M169" s="314">
        <v>12011.180959351281</v>
      </c>
      <c r="N169" s="314">
        <v>17238.293412066527</v>
      </c>
      <c r="O169" s="314">
        <v>20790.495395834751</v>
      </c>
      <c r="P169" s="314">
        <v>22336.581033702012</v>
      </c>
      <c r="Q169" s="314">
        <v>23768.729007560385</v>
      </c>
      <c r="R169" s="314">
        <v>25206.844264643169</v>
      </c>
      <c r="S169" s="314">
        <v>25206.844264643169</v>
      </c>
      <c r="T169" s="314">
        <v>25206.844264643169</v>
      </c>
      <c r="U169" s="314">
        <v>25206.844264643169</v>
      </c>
      <c r="V169" s="314">
        <v>25206.844264643169</v>
      </c>
      <c r="W169" s="314">
        <v>0</v>
      </c>
      <c r="X169" s="314">
        <v>0</v>
      </c>
      <c r="Y169" s="314">
        <v>0</v>
      </c>
      <c r="Z169" s="314">
        <v>0</v>
      </c>
      <c r="AA169" s="314">
        <v>0</v>
      </c>
      <c r="AB169" s="314">
        <v>0</v>
      </c>
      <c r="AC169" s="314">
        <v>0</v>
      </c>
      <c r="AD169" s="314">
        <v>0</v>
      </c>
      <c r="AE169" s="314"/>
      <c r="AF169" s="313"/>
      <c r="AG169" s="313"/>
      <c r="AH169" s="313"/>
      <c r="AI169" s="313"/>
      <c r="AJ169" s="313"/>
      <c r="AK169" s="313"/>
      <c r="AL169" s="313"/>
      <c r="AM169" s="313"/>
      <c r="AN169" s="544">
        <v>245735.08522219225</v>
      </c>
      <c r="AO169" s="297"/>
      <c r="AP169" s="297"/>
      <c r="AQ169" s="297"/>
      <c r="AR169" s="297"/>
      <c r="AS169" s="297"/>
      <c r="AT169" s="297"/>
      <c r="AU169" s="297"/>
      <c r="AV169" s="297"/>
      <c r="AW169" s="297"/>
      <c r="AX169" s="297"/>
      <c r="AY169" s="297"/>
      <c r="AZ169" s="297"/>
      <c r="BA169" s="297"/>
    </row>
    <row r="170" spans="1:53" ht="13.5" thickBot="1">
      <c r="A170" s="545"/>
      <c r="B170" s="546" t="s">
        <v>683</v>
      </c>
      <c r="C170" s="546"/>
      <c r="D170" s="547"/>
      <c r="E170" s="451"/>
      <c r="F170" s="451">
        <v>311833.375</v>
      </c>
      <c r="G170" s="354">
        <v>704239.80671073718</v>
      </c>
      <c r="H170" s="354">
        <v>1000000</v>
      </c>
      <c r="I170" s="354">
        <v>1000000</v>
      </c>
      <c r="J170" s="354">
        <v>1000000</v>
      </c>
      <c r="K170" s="354">
        <v>1637267</v>
      </c>
      <c r="L170" s="354">
        <v>2882683.430244307</v>
      </c>
      <c r="M170" s="354">
        <v>4137190.4188959659</v>
      </c>
      <c r="N170" s="354">
        <v>4989718.8950003404</v>
      </c>
      <c r="O170" s="354">
        <v>5360779.448088483</v>
      </c>
      <c r="P170" s="354">
        <v>5704494.9618144929</v>
      </c>
      <c r="Q170" s="354">
        <v>6049642.6235143607</v>
      </c>
      <c r="R170" s="354">
        <v>6049642.6235143607</v>
      </c>
      <c r="S170" s="354">
        <v>6049642.6235143607</v>
      </c>
      <c r="T170" s="354">
        <v>6049642.6235143607</v>
      </c>
      <c r="U170" s="354">
        <v>6049642.6235143607</v>
      </c>
      <c r="V170" s="354">
        <v>0</v>
      </c>
      <c r="W170" s="354">
        <v>0</v>
      </c>
      <c r="X170" s="354">
        <v>0</v>
      </c>
      <c r="Y170" s="354">
        <v>0</v>
      </c>
      <c r="Z170" s="354">
        <v>0</v>
      </c>
      <c r="AA170" s="354">
        <v>0</v>
      </c>
      <c r="AB170" s="354">
        <v>0</v>
      </c>
      <c r="AC170" s="354">
        <v>0</v>
      </c>
      <c r="AD170" s="354"/>
      <c r="AE170" s="354"/>
      <c r="AF170" s="354">
        <v>0</v>
      </c>
      <c r="AG170" s="354">
        <v>0</v>
      </c>
      <c r="AH170" s="354">
        <v>0</v>
      </c>
      <c r="AI170" s="354">
        <v>0</v>
      </c>
      <c r="AJ170" s="354">
        <v>0</v>
      </c>
      <c r="AK170" s="354">
        <v>0</v>
      </c>
      <c r="AL170" s="354">
        <v>0</v>
      </c>
      <c r="AM170" s="354">
        <v>0</v>
      </c>
      <c r="AN170" s="497"/>
      <c r="AO170" s="297"/>
    </row>
    <row r="171" spans="1:53" s="303" customFormat="1" ht="21" customHeight="1">
      <c r="B171" s="307"/>
      <c r="C171" s="1156" t="s">
        <v>1105</v>
      </c>
      <c r="D171" s="1156"/>
      <c r="E171" s="1156"/>
      <c r="F171" s="311"/>
      <c r="G171" s="304"/>
      <c r="H171" s="304"/>
      <c r="I171" s="304"/>
      <c r="J171" s="304"/>
      <c r="K171" s="304"/>
      <c r="L171" s="304"/>
      <c r="M171" s="304"/>
      <c r="N171" s="304"/>
      <c r="O171" s="304"/>
      <c r="P171" s="304"/>
      <c r="Q171" s="304"/>
      <c r="R171" s="304"/>
      <c r="S171" s="304"/>
      <c r="T171" s="304"/>
      <c r="U171" s="304"/>
      <c r="V171" s="304"/>
      <c r="W171" s="304"/>
      <c r="X171" s="304"/>
      <c r="Y171" s="304"/>
      <c r="Z171" s="304"/>
      <c r="AA171" s="304"/>
      <c r="AB171" s="308"/>
      <c r="AC171" s="304"/>
      <c r="AD171" s="304"/>
      <c r="AE171" s="304"/>
      <c r="AF171" s="304"/>
      <c r="AG171" s="304"/>
      <c r="AH171" s="304"/>
      <c r="AI171" s="304"/>
      <c r="AJ171" s="304"/>
      <c r="AK171" s="304"/>
      <c r="AL171" s="304"/>
      <c r="AM171" s="304"/>
      <c r="AN171" s="331" t="s">
        <v>1105</v>
      </c>
    </row>
    <row r="172" spans="1:53" s="303" customFormat="1" ht="15.6" customHeight="1">
      <c r="B172" s="307"/>
      <c r="C172" s="307"/>
      <c r="D172" s="480"/>
      <c r="E172" s="309"/>
      <c r="F172" s="309"/>
      <c r="G172" s="304"/>
      <c r="H172" s="304"/>
      <c r="I172" s="304"/>
      <c r="J172" s="304"/>
      <c r="K172" s="304"/>
      <c r="L172" s="304"/>
      <c r="M172" s="304"/>
      <c r="N172" s="304"/>
      <c r="O172" s="304"/>
      <c r="P172" s="304"/>
      <c r="Q172" s="304"/>
      <c r="R172" s="304"/>
      <c r="S172" s="304"/>
      <c r="T172" s="304"/>
      <c r="U172" s="304"/>
      <c r="V172" s="304"/>
      <c r="W172" s="304"/>
      <c r="X172" s="304"/>
      <c r="Y172" s="304"/>
      <c r="Z172" s="304"/>
      <c r="AA172" s="304"/>
      <c r="AB172" s="308"/>
      <c r="AC172" s="304"/>
      <c r="AD172" s="304"/>
      <c r="AE172" s="304"/>
      <c r="AF172" s="304"/>
      <c r="AG172" s="304"/>
      <c r="AH172" s="304"/>
      <c r="AI172" s="304"/>
      <c r="AJ172" s="304"/>
      <c r="AK172" s="304"/>
      <c r="AL172" s="304"/>
      <c r="AM172" s="304"/>
      <c r="AN172" s="304"/>
    </row>
    <row r="173" spans="1:53" s="303" customFormat="1" ht="80.25" customHeight="1">
      <c r="B173" s="307"/>
      <c r="C173" s="307"/>
      <c r="D173" s="480"/>
      <c r="E173" s="309"/>
      <c r="F173" s="309"/>
      <c r="G173" s="304"/>
      <c r="H173" s="304"/>
      <c r="I173" s="304"/>
      <c r="J173" s="304"/>
      <c r="K173" s="304"/>
      <c r="L173" s="304"/>
      <c r="M173" s="304"/>
      <c r="N173" s="304"/>
      <c r="O173" s="304"/>
      <c r="P173" s="304"/>
      <c r="Q173" s="304"/>
      <c r="R173" s="304"/>
      <c r="S173" s="304"/>
      <c r="T173" s="304"/>
      <c r="U173" s="304"/>
      <c r="V173" s="304"/>
      <c r="W173" s="304"/>
      <c r="X173" s="304"/>
      <c r="Y173" s="304"/>
      <c r="Z173" s="304"/>
      <c r="AA173" s="304"/>
      <c r="AB173" s="304"/>
      <c r="AC173" s="304"/>
      <c r="AD173" s="304"/>
      <c r="AE173" s="304"/>
      <c r="AF173" s="304"/>
      <c r="AG173" s="304"/>
      <c r="AH173" s="304"/>
      <c r="AI173" s="304"/>
      <c r="AJ173" s="304"/>
      <c r="AK173" s="304"/>
      <c r="AL173" s="304"/>
      <c r="AM173" s="304"/>
      <c r="AN173" s="304"/>
    </row>
    <row r="174" spans="1:53" s="303" customFormat="1" ht="80.25" customHeight="1">
      <c r="B174" s="307"/>
      <c r="C174" s="307"/>
      <c r="D174" s="480"/>
      <c r="E174" s="309"/>
      <c r="F174" s="309"/>
      <c r="G174" s="309"/>
      <c r="H174" s="309"/>
      <c r="I174" s="309"/>
      <c r="J174" s="309"/>
      <c r="K174" s="309"/>
      <c r="L174" s="309"/>
      <c r="M174" s="309"/>
      <c r="N174" s="309"/>
      <c r="O174" s="309"/>
      <c r="P174" s="309"/>
      <c r="Q174" s="309"/>
      <c r="R174" s="309"/>
      <c r="S174" s="309"/>
      <c r="T174" s="309"/>
      <c r="U174" s="309"/>
      <c r="V174" s="309"/>
      <c r="W174" s="309"/>
      <c r="X174" s="309"/>
      <c r="Y174" s="309"/>
      <c r="Z174" s="309"/>
      <c r="AA174" s="309"/>
      <c r="AB174" s="309"/>
      <c r="AC174" s="309"/>
      <c r="AD174" s="309"/>
      <c r="AE174" s="304"/>
      <c r="AF174" s="304"/>
      <c r="AG174" s="304"/>
      <c r="AH174" s="304"/>
      <c r="AI174" s="304"/>
      <c r="AJ174" s="304"/>
      <c r="AK174" s="304"/>
      <c r="AL174" s="304"/>
      <c r="AM174" s="304"/>
      <c r="AN174" s="304"/>
    </row>
    <row r="175" spans="1:53" s="303" customFormat="1" ht="80.25" customHeight="1">
      <c r="B175" s="307"/>
      <c r="C175" s="307"/>
      <c r="D175" s="480"/>
      <c r="E175" s="309"/>
      <c r="F175" s="309"/>
      <c r="G175" s="304"/>
      <c r="H175" s="304"/>
      <c r="I175" s="304"/>
      <c r="J175" s="304"/>
      <c r="K175" s="304"/>
      <c r="L175" s="304"/>
      <c r="M175" s="304"/>
      <c r="N175" s="304"/>
      <c r="O175" s="304"/>
      <c r="P175" s="304"/>
      <c r="Q175" s="304"/>
      <c r="R175" s="304"/>
      <c r="S175" s="304"/>
      <c r="T175" s="304"/>
      <c r="U175" s="304"/>
      <c r="V175" s="304"/>
      <c r="W175" s="304"/>
      <c r="X175" s="304"/>
      <c r="Y175" s="304"/>
      <c r="Z175" s="304"/>
      <c r="AA175" s="304"/>
      <c r="AB175" s="308"/>
      <c r="AC175" s="304"/>
      <c r="AD175" s="304"/>
      <c r="AE175" s="304"/>
      <c r="AF175" s="304"/>
      <c r="AG175" s="304"/>
      <c r="AH175" s="304"/>
      <c r="AI175" s="304"/>
      <c r="AJ175" s="304"/>
      <c r="AK175" s="304"/>
      <c r="AL175" s="304"/>
      <c r="AM175" s="304"/>
      <c r="AN175" s="304"/>
    </row>
    <row r="176" spans="1:53" s="303" customFormat="1" ht="80.25" customHeight="1">
      <c r="B176" s="307"/>
      <c r="C176" s="307"/>
      <c r="D176" s="480"/>
      <c r="E176" s="309"/>
      <c r="G176" s="309"/>
      <c r="H176" s="309"/>
      <c r="I176" s="309"/>
      <c r="J176" s="309"/>
      <c r="K176" s="309"/>
      <c r="L176" s="309"/>
      <c r="M176" s="309"/>
      <c r="N176" s="309"/>
      <c r="O176" s="309"/>
      <c r="P176" s="309"/>
      <c r="Q176" s="309"/>
      <c r="R176" s="309"/>
      <c r="S176" s="309"/>
      <c r="T176" s="309"/>
      <c r="U176" s="309"/>
      <c r="V176" s="309"/>
      <c r="W176" s="309"/>
      <c r="X176" s="309"/>
      <c r="Y176" s="309"/>
      <c r="Z176" s="309"/>
      <c r="AA176" s="309"/>
      <c r="AB176" s="310"/>
      <c r="AC176" s="309"/>
      <c r="AD176" s="309"/>
      <c r="AE176" s="309"/>
      <c r="AF176" s="309"/>
      <c r="AG176" s="309"/>
      <c r="AH176" s="309"/>
      <c r="AI176" s="309"/>
      <c r="AJ176" s="309"/>
      <c r="AK176" s="309"/>
      <c r="AL176" s="309"/>
      <c r="AM176" s="309"/>
      <c r="AN176" s="309"/>
    </row>
    <row r="177" spans="2:42" s="303" customFormat="1" ht="80.25" customHeight="1">
      <c r="B177" s="307"/>
      <c r="C177" s="307"/>
      <c r="D177" s="480"/>
      <c r="E177" s="304"/>
      <c r="F177" s="304"/>
      <c r="G177" s="304"/>
      <c r="H177" s="304"/>
      <c r="I177" s="304"/>
      <c r="J177" s="304"/>
      <c r="K177" s="304"/>
      <c r="L177" s="304"/>
      <c r="M177" s="304"/>
      <c r="N177" s="304"/>
      <c r="O177" s="304"/>
      <c r="P177" s="304"/>
      <c r="Q177" s="304"/>
      <c r="R177" s="304"/>
      <c r="S177" s="304"/>
      <c r="T177" s="304"/>
      <c r="U177" s="304"/>
      <c r="V177" s="304"/>
      <c r="W177" s="304"/>
      <c r="X177" s="304"/>
      <c r="Y177" s="304"/>
      <c r="Z177" s="304"/>
      <c r="AA177" s="304"/>
      <c r="AB177" s="308"/>
      <c r="AC177" s="304"/>
      <c r="AD177" s="304"/>
      <c r="AE177" s="304"/>
      <c r="AF177" s="304"/>
      <c r="AG177" s="304"/>
      <c r="AH177" s="304"/>
      <c r="AI177" s="304"/>
      <c r="AJ177" s="304"/>
      <c r="AK177" s="304"/>
      <c r="AL177" s="304"/>
      <c r="AM177" s="304"/>
      <c r="AN177" s="304"/>
    </row>
    <row r="178" spans="2:42" s="303" customFormat="1" ht="80.25" customHeight="1">
      <c r="B178" s="306"/>
      <c r="C178" s="306"/>
      <c r="D178" s="477"/>
      <c r="AB178" s="305"/>
      <c r="AD178" s="304"/>
    </row>
    <row r="179" spans="2:42" s="303" customFormat="1" ht="80.25" customHeight="1">
      <c r="B179" s="307"/>
      <c r="C179" s="307"/>
      <c r="D179" s="477"/>
      <c r="F179" s="1151"/>
      <c r="G179" s="1151"/>
      <c r="AB179" s="305"/>
      <c r="AD179" s="304"/>
    </row>
    <row r="180" spans="2:42" ht="80.25" customHeight="1">
      <c r="I180" s="302"/>
    </row>
    <row r="181" spans="2:42" ht="80.25" customHeight="1"/>
    <row r="182" spans="2:42" ht="80.25" customHeight="1">
      <c r="F182" s="301"/>
    </row>
    <row r="183" spans="2:42" ht="80.25" customHeight="1"/>
    <row r="184" spans="2:42" ht="80.25" customHeight="1"/>
    <row r="185" spans="2:42" ht="80.25" customHeight="1">
      <c r="AP185" s="300"/>
    </row>
    <row r="186" spans="2:42" ht="80.25" customHeight="1"/>
    <row r="187" spans="2:42" ht="80.25" customHeight="1"/>
    <row r="188" spans="2:42" ht="80.25" customHeight="1">
      <c r="AP188" s="300"/>
    </row>
    <row r="189" spans="2:42" ht="80.25" customHeight="1"/>
  </sheetData>
  <mergeCells count="4">
    <mergeCell ref="F179:G179"/>
    <mergeCell ref="B2:E2"/>
    <mergeCell ref="B97:C97"/>
    <mergeCell ref="C171:E171"/>
  </mergeCells>
  <printOptions horizontalCentered="1" verticalCentered="1"/>
  <pageMargins left="0.25" right="0.25" top="0.25" bottom="0.25" header="0.5" footer="0.5"/>
  <pageSetup paperSize="5" scale="46" fitToWidth="5" orientation="landscape" r:id="rId1"/>
  <headerFooter alignWithMargins="0"/>
  <colBreaks count="2" manualBreakCount="2">
    <brk id="5" min="2" max="170" man="1"/>
    <brk id="17" min="2" max="170"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0"/>
  <sheetViews>
    <sheetView showGridLines="0" zoomScale="90" zoomScaleNormal="90" workbookViewId="0">
      <selection activeCell="C3" sqref="C3:P3"/>
    </sheetView>
  </sheetViews>
  <sheetFormatPr defaultColWidth="9.140625" defaultRowHeight="12.75"/>
  <cols>
    <col min="1" max="2" width="2.5703125" style="1" customWidth="1"/>
    <col min="3" max="3" width="11.28515625" style="1" customWidth="1"/>
    <col min="4" max="4" width="8.7109375" style="1" customWidth="1"/>
    <col min="5" max="16" width="9.7109375" style="1" customWidth="1"/>
    <col min="17" max="18" width="2.5703125" style="1" customWidth="1"/>
    <col min="19" max="16384" width="9.140625" style="1"/>
  </cols>
  <sheetData>
    <row r="1" spans="2:17" ht="13.5" thickBot="1"/>
    <row r="2" spans="2:17" ht="22.9" customHeight="1">
      <c r="B2" s="13"/>
      <c r="C2" s="14"/>
      <c r="D2" s="14"/>
      <c r="E2" s="14"/>
      <c r="F2" s="14"/>
      <c r="G2" s="14"/>
      <c r="H2" s="14"/>
      <c r="I2" s="274"/>
      <c r="J2" s="14"/>
      <c r="K2" s="14"/>
      <c r="L2" s="14"/>
      <c r="M2" s="14"/>
      <c r="N2" s="14"/>
      <c r="O2" s="14"/>
      <c r="P2" s="14"/>
      <c r="Q2" s="15"/>
    </row>
    <row r="3" spans="2:17" ht="26.45" customHeight="1">
      <c r="B3" s="16"/>
      <c r="C3" s="1025" t="s">
        <v>99</v>
      </c>
      <c r="D3" s="1025"/>
      <c r="E3" s="1025"/>
      <c r="F3" s="1025"/>
      <c r="G3" s="1025"/>
      <c r="H3" s="1025"/>
      <c r="I3" s="1025"/>
      <c r="J3" s="1025"/>
      <c r="K3" s="1025"/>
      <c r="L3" s="1025"/>
      <c r="M3" s="1025"/>
      <c r="N3" s="1025"/>
      <c r="O3" s="1025"/>
      <c r="P3" s="1025"/>
      <c r="Q3" s="17"/>
    </row>
    <row r="4" spans="2:17" ht="13.15" customHeight="1">
      <c r="B4" s="16"/>
      <c r="C4" s="287"/>
      <c r="D4" s="287"/>
      <c r="E4" s="1006" t="s">
        <v>1066</v>
      </c>
      <c r="F4" s="1007"/>
      <c r="G4" s="1007"/>
      <c r="H4" s="1007"/>
      <c r="I4" s="1007"/>
      <c r="J4" s="1007"/>
      <c r="K4" s="1007"/>
      <c r="L4" s="1007"/>
      <c r="M4" s="1007"/>
      <c r="N4" s="1007"/>
      <c r="O4" s="287"/>
      <c r="P4" s="287"/>
      <c r="Q4" s="17"/>
    </row>
    <row r="5" spans="2:17" ht="13.5" thickBot="1">
      <c r="B5" s="16"/>
      <c r="C5" s="5"/>
      <c r="D5" s="5"/>
      <c r="E5" s="5"/>
      <c r="F5" s="5"/>
      <c r="G5" s="5"/>
      <c r="H5" s="5"/>
      <c r="I5" s="5"/>
      <c r="J5" s="5"/>
      <c r="K5" s="5"/>
      <c r="L5" s="5"/>
      <c r="M5" s="5"/>
      <c r="N5" s="5"/>
      <c r="O5" s="5"/>
      <c r="P5" s="5"/>
      <c r="Q5" s="17"/>
    </row>
    <row r="6" spans="2:17" ht="15.75" customHeight="1" thickBot="1">
      <c r="B6" s="16"/>
      <c r="D6" s="2"/>
      <c r="E6" s="11"/>
      <c r="F6" s="290" t="s">
        <v>665</v>
      </c>
      <c r="G6" s="1000" t="s">
        <v>1133</v>
      </c>
      <c r="H6" s="1001"/>
      <c r="I6" s="1001"/>
      <c r="J6" s="1001"/>
      <c r="K6" s="1001"/>
      <c r="L6" s="1001"/>
      <c r="M6" s="1001"/>
      <c r="N6" s="1001"/>
      <c r="O6" s="1001"/>
      <c r="P6" s="1002"/>
      <c r="Q6" s="17"/>
    </row>
    <row r="7" spans="2:17" ht="13.5" thickBot="1">
      <c r="B7" s="16"/>
      <c r="D7" s="11"/>
      <c r="E7" s="11"/>
      <c r="F7" s="290" t="s">
        <v>663</v>
      </c>
      <c r="G7" s="1000"/>
      <c r="H7" s="1001"/>
      <c r="I7" s="1001"/>
      <c r="J7" s="1001"/>
      <c r="K7" s="1001"/>
      <c r="L7" s="1001"/>
      <c r="M7" s="1001"/>
      <c r="N7" s="1001"/>
      <c r="O7" s="1001"/>
      <c r="P7" s="1002"/>
      <c r="Q7" s="17"/>
    </row>
    <row r="8" spans="2:17" ht="13.9" customHeight="1" thickBot="1">
      <c r="B8" s="16"/>
      <c r="D8" s="11"/>
      <c r="E8" s="11"/>
      <c r="F8" s="290" t="s">
        <v>1065</v>
      </c>
      <c r="G8" s="1000" t="s">
        <v>1134</v>
      </c>
      <c r="H8" s="1001"/>
      <c r="I8" s="1001"/>
      <c r="J8" s="1001"/>
      <c r="K8" s="1001"/>
      <c r="L8" s="1001"/>
      <c r="M8" s="1001"/>
      <c r="N8" s="1001"/>
      <c r="O8" s="1001"/>
      <c r="P8" s="1002"/>
      <c r="Q8" s="17"/>
    </row>
    <row r="9" spans="2:17" ht="13.5" thickBot="1">
      <c r="B9" s="16"/>
      <c r="D9" s="11"/>
      <c r="F9" s="290" t="s">
        <v>662</v>
      </c>
      <c r="G9" s="1000" t="s">
        <v>664</v>
      </c>
      <c r="H9" s="1001"/>
      <c r="I9" s="1001"/>
      <c r="J9" s="1001"/>
      <c r="K9" s="1001"/>
      <c r="L9" s="1001"/>
      <c r="M9" s="1001"/>
      <c r="N9" s="1001"/>
      <c r="O9" s="1001"/>
      <c r="P9" s="1002"/>
      <c r="Q9" s="17"/>
    </row>
    <row r="10" spans="2:17">
      <c r="B10" s="16"/>
      <c r="D10" s="11"/>
      <c r="E10" s="11"/>
      <c r="G10" s="151"/>
      <c r="H10" s="151"/>
      <c r="I10" s="151"/>
      <c r="J10" s="151"/>
      <c r="K10" s="151"/>
      <c r="L10" s="151"/>
      <c r="M10" s="151"/>
      <c r="N10" s="151"/>
      <c r="O10" s="151"/>
      <c r="P10" s="151"/>
      <c r="Q10" s="17"/>
    </row>
    <row r="11" spans="2:17" ht="16.5" customHeight="1" thickBot="1">
      <c r="B11" s="16"/>
      <c r="C11" s="7"/>
      <c r="D11" s="11"/>
      <c r="E11" s="1031" t="s">
        <v>1071</v>
      </c>
      <c r="F11" s="1032"/>
      <c r="G11" s="1032"/>
      <c r="H11" s="1032"/>
      <c r="I11" s="1032"/>
      <c r="J11" s="1032"/>
      <c r="K11" s="1032"/>
      <c r="L11" s="1032"/>
      <c r="M11" s="1032"/>
      <c r="N11" s="1033"/>
      <c r="O11" s="1033"/>
      <c r="P11" s="1033"/>
      <c r="Q11" s="17"/>
    </row>
    <row r="12" spans="2:17" ht="14.25" thickTop="1" thickBot="1">
      <c r="B12" s="16"/>
      <c r="C12" s="2"/>
      <c r="D12" s="2"/>
      <c r="E12" s="997" t="s">
        <v>161</v>
      </c>
      <c r="F12" s="998"/>
      <c r="G12" s="998"/>
      <c r="H12" s="998"/>
      <c r="I12" s="998"/>
      <c r="J12" s="999"/>
      <c r="K12" s="997" t="s">
        <v>162</v>
      </c>
      <c r="L12" s="998"/>
      <c r="M12" s="998"/>
      <c r="N12" s="998"/>
      <c r="O12" s="998"/>
      <c r="P12" s="999"/>
      <c r="Q12" s="17"/>
    </row>
    <row r="13" spans="2:17" ht="28.5" customHeight="1" thickBot="1">
      <c r="B13" s="16"/>
      <c r="C13" s="2"/>
      <c r="D13" s="2"/>
      <c r="E13" s="1020" t="s">
        <v>992</v>
      </c>
      <c r="F13" s="1021"/>
      <c r="G13" s="1021"/>
      <c r="H13" s="1042" t="s">
        <v>993</v>
      </c>
      <c r="I13" s="1021"/>
      <c r="J13" s="1043"/>
      <c r="K13" s="1011" t="s">
        <v>163</v>
      </c>
      <c r="L13" s="1012"/>
      <c r="M13" s="1012"/>
      <c r="N13" s="1012" t="s">
        <v>164</v>
      </c>
      <c r="O13" s="1012"/>
      <c r="P13" s="1022"/>
      <c r="Q13" s="17"/>
    </row>
    <row r="14" spans="2:17" s="8" customFormat="1" ht="79.5" customHeight="1" thickBot="1">
      <c r="B14" s="22"/>
      <c r="C14" s="84" t="s">
        <v>52</v>
      </c>
      <c r="D14" s="133" t="s">
        <v>53</v>
      </c>
      <c r="E14" s="141" t="s">
        <v>54</v>
      </c>
      <c r="F14" s="82" t="s">
        <v>6</v>
      </c>
      <c r="G14" s="119" t="s">
        <v>55</v>
      </c>
      <c r="H14" s="81" t="s">
        <v>54</v>
      </c>
      <c r="I14" s="82" t="s">
        <v>6</v>
      </c>
      <c r="J14" s="83" t="s">
        <v>55</v>
      </c>
      <c r="K14" s="141" t="s">
        <v>54</v>
      </c>
      <c r="L14" s="82" t="s">
        <v>6</v>
      </c>
      <c r="M14" s="119" t="s">
        <v>55</v>
      </c>
      <c r="N14" s="81" t="s">
        <v>54</v>
      </c>
      <c r="O14" s="82" t="s">
        <v>6</v>
      </c>
      <c r="P14" s="83" t="s">
        <v>55</v>
      </c>
      <c r="Q14" s="23"/>
    </row>
    <row r="15" spans="2:17">
      <c r="B15" s="16"/>
      <c r="C15" s="1026" t="s">
        <v>20</v>
      </c>
      <c r="D15" s="77">
        <v>0</v>
      </c>
      <c r="E15" s="138">
        <v>0</v>
      </c>
      <c r="F15" s="86">
        <v>0</v>
      </c>
      <c r="G15" s="87">
        <v>0</v>
      </c>
      <c r="H15" s="86">
        <v>0</v>
      </c>
      <c r="I15" s="86">
        <v>0</v>
      </c>
      <c r="J15" s="88">
        <v>0</v>
      </c>
      <c r="K15" s="136">
        <v>0</v>
      </c>
      <c r="L15" s="134">
        <v>0</v>
      </c>
      <c r="M15" s="135">
        <v>0</v>
      </c>
      <c r="N15" s="137">
        <v>0</v>
      </c>
      <c r="O15" s="134">
        <v>0</v>
      </c>
      <c r="P15" s="88">
        <v>0</v>
      </c>
      <c r="Q15" s="17"/>
    </row>
    <row r="16" spans="2:17">
      <c r="B16" s="16"/>
      <c r="C16" s="1027"/>
      <c r="D16" s="10">
        <v>1</v>
      </c>
      <c r="E16" s="220">
        <v>0</v>
      </c>
      <c r="F16" s="134">
        <v>0</v>
      </c>
      <c r="G16" s="135">
        <v>0</v>
      </c>
      <c r="H16" s="134">
        <v>0</v>
      </c>
      <c r="I16" s="134">
        <v>0</v>
      </c>
      <c r="J16" s="221">
        <v>0</v>
      </c>
      <c r="K16" s="139">
        <v>0</v>
      </c>
      <c r="L16" s="90">
        <v>0</v>
      </c>
      <c r="M16" s="91">
        <v>0</v>
      </c>
      <c r="N16" s="93">
        <v>0</v>
      </c>
      <c r="O16" s="90">
        <v>0</v>
      </c>
      <c r="P16" s="142">
        <v>0</v>
      </c>
      <c r="Q16" s="17"/>
    </row>
    <row r="17" spans="2:17">
      <c r="B17" s="16"/>
      <c r="C17" s="1027"/>
      <c r="D17" s="10">
        <v>2</v>
      </c>
      <c r="E17" s="139">
        <v>0</v>
      </c>
      <c r="F17" s="90">
        <v>0</v>
      </c>
      <c r="G17" s="91">
        <v>0</v>
      </c>
      <c r="H17" s="90">
        <v>0</v>
      </c>
      <c r="I17" s="90">
        <v>0</v>
      </c>
      <c r="J17" s="92">
        <v>0</v>
      </c>
      <c r="K17" s="139">
        <v>0</v>
      </c>
      <c r="L17" s="90">
        <v>0</v>
      </c>
      <c r="M17" s="91">
        <v>0</v>
      </c>
      <c r="N17" s="93">
        <v>0</v>
      </c>
      <c r="O17" s="90">
        <v>0</v>
      </c>
      <c r="P17" s="142">
        <v>0</v>
      </c>
      <c r="Q17" s="17"/>
    </row>
    <row r="18" spans="2:17">
      <c r="B18" s="16"/>
      <c r="C18" s="1027"/>
      <c r="D18" s="10">
        <v>3</v>
      </c>
      <c r="E18" s="139">
        <v>0</v>
      </c>
      <c r="F18" s="90">
        <v>0</v>
      </c>
      <c r="G18" s="91">
        <v>0</v>
      </c>
      <c r="H18" s="90">
        <v>0</v>
      </c>
      <c r="I18" s="90">
        <v>0</v>
      </c>
      <c r="J18" s="92">
        <v>0</v>
      </c>
      <c r="K18" s="139">
        <v>0</v>
      </c>
      <c r="L18" s="90">
        <v>0</v>
      </c>
      <c r="M18" s="91">
        <v>0</v>
      </c>
      <c r="N18" s="93">
        <v>0</v>
      </c>
      <c r="O18" s="90">
        <v>0</v>
      </c>
      <c r="P18" s="142">
        <v>0</v>
      </c>
      <c r="Q18" s="17"/>
    </row>
    <row r="19" spans="2:17">
      <c r="B19" s="16"/>
      <c r="C19" s="1027"/>
      <c r="D19" s="10">
        <v>4</v>
      </c>
      <c r="E19" s="139">
        <v>0</v>
      </c>
      <c r="F19" s="90">
        <v>0</v>
      </c>
      <c r="G19" s="91">
        <v>0</v>
      </c>
      <c r="H19" s="90">
        <v>0</v>
      </c>
      <c r="I19" s="90">
        <v>0</v>
      </c>
      <c r="J19" s="92">
        <v>0</v>
      </c>
      <c r="K19" s="139">
        <v>0</v>
      </c>
      <c r="L19" s="90">
        <v>0</v>
      </c>
      <c r="M19" s="91">
        <v>0</v>
      </c>
      <c r="N19" s="93">
        <v>0</v>
      </c>
      <c r="O19" s="90">
        <v>0</v>
      </c>
      <c r="P19" s="142">
        <v>0</v>
      </c>
      <c r="Q19" s="17"/>
    </row>
    <row r="20" spans="2:17">
      <c r="B20" s="16"/>
      <c r="C20" s="1027"/>
      <c r="D20" s="78">
        <v>5</v>
      </c>
      <c r="E20" s="139">
        <v>0</v>
      </c>
      <c r="F20" s="90">
        <v>0</v>
      </c>
      <c r="G20" s="91">
        <v>0</v>
      </c>
      <c r="H20" s="90">
        <v>0</v>
      </c>
      <c r="I20" s="90">
        <v>0</v>
      </c>
      <c r="J20" s="92">
        <v>0</v>
      </c>
      <c r="K20" s="139">
        <v>0</v>
      </c>
      <c r="L20" s="90">
        <v>0</v>
      </c>
      <c r="M20" s="91">
        <v>0</v>
      </c>
      <c r="N20" s="93">
        <v>0</v>
      </c>
      <c r="O20" s="90">
        <v>0</v>
      </c>
      <c r="P20" s="142">
        <v>0</v>
      </c>
      <c r="Q20" s="17"/>
    </row>
    <row r="21" spans="2:17" ht="13.5" thickBot="1">
      <c r="B21" s="16"/>
      <c r="C21" s="1028"/>
      <c r="D21" s="79">
        <v>6</v>
      </c>
      <c r="E21" s="140">
        <v>0</v>
      </c>
      <c r="F21" s="94">
        <v>0</v>
      </c>
      <c r="G21" s="95">
        <v>0</v>
      </c>
      <c r="H21" s="94">
        <v>0</v>
      </c>
      <c r="I21" s="94">
        <v>0</v>
      </c>
      <c r="J21" s="96">
        <v>0</v>
      </c>
      <c r="K21" s="140">
        <v>0</v>
      </c>
      <c r="L21" s="94">
        <v>0</v>
      </c>
      <c r="M21" s="95">
        <v>0</v>
      </c>
      <c r="N21" s="97">
        <v>0</v>
      </c>
      <c r="O21" s="94">
        <v>0</v>
      </c>
      <c r="P21" s="143">
        <v>0</v>
      </c>
      <c r="Q21" s="17"/>
    </row>
    <row r="22" spans="2:17" ht="12.75" customHeight="1">
      <c r="B22" s="16"/>
      <c r="C22" s="1036" t="s">
        <v>25</v>
      </c>
      <c r="D22" s="77">
        <v>0</v>
      </c>
      <c r="E22" s="138">
        <v>0</v>
      </c>
      <c r="F22" s="86">
        <v>0</v>
      </c>
      <c r="G22" s="87">
        <v>0</v>
      </c>
      <c r="H22" s="86">
        <v>0</v>
      </c>
      <c r="I22" s="86">
        <v>0</v>
      </c>
      <c r="J22" s="88">
        <v>0</v>
      </c>
      <c r="K22" s="138">
        <v>0</v>
      </c>
      <c r="L22" s="86">
        <v>0</v>
      </c>
      <c r="M22" s="87">
        <v>0</v>
      </c>
      <c r="N22" s="89">
        <v>0</v>
      </c>
      <c r="O22" s="86">
        <v>0</v>
      </c>
      <c r="P22" s="144">
        <v>0</v>
      </c>
      <c r="Q22" s="17"/>
    </row>
    <row r="23" spans="2:17">
      <c r="B23" s="16"/>
      <c r="C23" s="1027"/>
      <c r="D23" s="10">
        <v>1</v>
      </c>
      <c r="E23" s="139">
        <v>0</v>
      </c>
      <c r="F23" s="90">
        <v>0</v>
      </c>
      <c r="G23" s="91">
        <v>0</v>
      </c>
      <c r="H23" s="90">
        <v>0</v>
      </c>
      <c r="I23" s="90">
        <v>0</v>
      </c>
      <c r="J23" s="92">
        <v>0</v>
      </c>
      <c r="K23" s="139">
        <v>0</v>
      </c>
      <c r="L23" s="90">
        <v>0</v>
      </c>
      <c r="M23" s="91">
        <v>0</v>
      </c>
      <c r="N23" s="93">
        <v>0</v>
      </c>
      <c r="O23" s="90">
        <v>0</v>
      </c>
      <c r="P23" s="142">
        <v>0</v>
      </c>
      <c r="Q23" s="17"/>
    </row>
    <row r="24" spans="2:17">
      <c r="B24" s="16"/>
      <c r="C24" s="1027"/>
      <c r="D24" s="10">
        <v>2</v>
      </c>
      <c r="E24" s="139">
        <v>0</v>
      </c>
      <c r="F24" s="90">
        <v>0</v>
      </c>
      <c r="G24" s="91">
        <v>0</v>
      </c>
      <c r="H24" s="90">
        <v>0</v>
      </c>
      <c r="I24" s="90">
        <v>0</v>
      </c>
      <c r="J24" s="92">
        <v>0</v>
      </c>
      <c r="K24" s="139">
        <v>0</v>
      </c>
      <c r="L24" s="90">
        <v>0</v>
      </c>
      <c r="M24" s="91">
        <v>0</v>
      </c>
      <c r="N24" s="93">
        <v>0</v>
      </c>
      <c r="O24" s="90">
        <v>0</v>
      </c>
      <c r="P24" s="142">
        <v>0</v>
      </c>
      <c r="Q24" s="17"/>
    </row>
    <row r="25" spans="2:17">
      <c r="B25" s="16"/>
      <c r="C25" s="1027"/>
      <c r="D25" s="10">
        <v>3</v>
      </c>
      <c r="E25" s="139">
        <v>0</v>
      </c>
      <c r="F25" s="90">
        <v>0</v>
      </c>
      <c r="G25" s="91">
        <v>0</v>
      </c>
      <c r="H25" s="90">
        <v>0</v>
      </c>
      <c r="I25" s="90">
        <v>0</v>
      </c>
      <c r="J25" s="92">
        <v>0</v>
      </c>
      <c r="K25" s="139">
        <v>0</v>
      </c>
      <c r="L25" s="90">
        <v>0</v>
      </c>
      <c r="M25" s="91">
        <v>0</v>
      </c>
      <c r="N25" s="93">
        <v>0</v>
      </c>
      <c r="O25" s="90">
        <v>0</v>
      </c>
      <c r="P25" s="142">
        <v>0</v>
      </c>
      <c r="Q25" s="17"/>
    </row>
    <row r="26" spans="2:17">
      <c r="B26" s="16"/>
      <c r="C26" s="1027"/>
      <c r="D26" s="10">
        <v>4</v>
      </c>
      <c r="E26" s="139">
        <v>0</v>
      </c>
      <c r="F26" s="90">
        <v>0</v>
      </c>
      <c r="G26" s="91">
        <v>0</v>
      </c>
      <c r="H26" s="90">
        <v>0</v>
      </c>
      <c r="I26" s="90">
        <v>0</v>
      </c>
      <c r="J26" s="92">
        <v>0</v>
      </c>
      <c r="K26" s="139">
        <v>0</v>
      </c>
      <c r="L26" s="90">
        <v>0</v>
      </c>
      <c r="M26" s="91">
        <v>0</v>
      </c>
      <c r="N26" s="93">
        <v>0</v>
      </c>
      <c r="O26" s="90">
        <v>0</v>
      </c>
      <c r="P26" s="142">
        <v>0</v>
      </c>
      <c r="Q26" s="17"/>
    </row>
    <row r="27" spans="2:17">
      <c r="B27" s="16"/>
      <c r="C27" s="1027"/>
      <c r="D27" s="10">
        <v>5</v>
      </c>
      <c r="E27" s="139">
        <v>0</v>
      </c>
      <c r="F27" s="90">
        <v>0</v>
      </c>
      <c r="G27" s="91">
        <v>0</v>
      </c>
      <c r="H27" s="90">
        <v>0</v>
      </c>
      <c r="I27" s="90">
        <v>0</v>
      </c>
      <c r="J27" s="92">
        <v>0</v>
      </c>
      <c r="K27" s="139">
        <v>0</v>
      </c>
      <c r="L27" s="90">
        <v>0</v>
      </c>
      <c r="M27" s="91">
        <v>0</v>
      </c>
      <c r="N27" s="93">
        <v>0</v>
      </c>
      <c r="O27" s="90">
        <v>0</v>
      </c>
      <c r="P27" s="142">
        <v>0</v>
      </c>
      <c r="Q27" s="17"/>
    </row>
    <row r="28" spans="2:17" ht="13.5" thickBot="1">
      <c r="B28" s="16"/>
      <c r="C28" s="1035"/>
      <c r="D28" s="79">
        <v>6</v>
      </c>
      <c r="E28" s="140">
        <v>0</v>
      </c>
      <c r="F28" s="94">
        <v>0</v>
      </c>
      <c r="G28" s="95">
        <v>0</v>
      </c>
      <c r="H28" s="94">
        <v>0</v>
      </c>
      <c r="I28" s="94">
        <v>0</v>
      </c>
      <c r="J28" s="96">
        <v>0</v>
      </c>
      <c r="K28" s="140">
        <v>0</v>
      </c>
      <c r="L28" s="94">
        <v>0</v>
      </c>
      <c r="M28" s="95">
        <v>0</v>
      </c>
      <c r="N28" s="97">
        <v>0</v>
      </c>
      <c r="O28" s="94">
        <v>0</v>
      </c>
      <c r="P28" s="143">
        <v>0</v>
      </c>
      <c r="Q28" s="17"/>
    </row>
    <row r="29" spans="2:17">
      <c r="B29" s="16"/>
      <c r="C29" s="1036" t="s">
        <v>48</v>
      </c>
      <c r="D29" s="77">
        <v>0</v>
      </c>
      <c r="E29" s="138">
        <v>0</v>
      </c>
      <c r="F29" s="86">
        <v>0</v>
      </c>
      <c r="G29" s="87">
        <v>0</v>
      </c>
      <c r="H29" s="86">
        <v>0</v>
      </c>
      <c r="I29" s="86">
        <v>0</v>
      </c>
      <c r="J29" s="88">
        <v>0</v>
      </c>
      <c r="K29" s="138">
        <v>0</v>
      </c>
      <c r="L29" s="86">
        <v>0</v>
      </c>
      <c r="M29" s="87">
        <v>0</v>
      </c>
      <c r="N29" s="89">
        <v>0</v>
      </c>
      <c r="O29" s="86">
        <v>0</v>
      </c>
      <c r="P29" s="144">
        <v>0</v>
      </c>
      <c r="Q29" s="17"/>
    </row>
    <row r="30" spans="2:17">
      <c r="B30" s="16"/>
      <c r="C30" s="1027"/>
      <c r="D30" s="10">
        <v>1</v>
      </c>
      <c r="E30" s="139">
        <v>0</v>
      </c>
      <c r="F30" s="90">
        <v>0</v>
      </c>
      <c r="G30" s="91">
        <v>0</v>
      </c>
      <c r="H30" s="90">
        <v>0</v>
      </c>
      <c r="I30" s="90">
        <v>0</v>
      </c>
      <c r="J30" s="92">
        <v>0</v>
      </c>
      <c r="K30" s="139"/>
      <c r="L30" s="90">
        <v>0</v>
      </c>
      <c r="M30" s="91">
        <v>0</v>
      </c>
      <c r="N30" s="93">
        <v>0</v>
      </c>
      <c r="O30" s="90">
        <v>0</v>
      </c>
      <c r="P30" s="142">
        <v>0</v>
      </c>
      <c r="Q30" s="17"/>
    </row>
    <row r="31" spans="2:17">
      <c r="B31" s="16"/>
      <c r="C31" s="1027"/>
      <c r="D31" s="10">
        <v>2</v>
      </c>
      <c r="E31" s="139">
        <v>0</v>
      </c>
      <c r="F31" s="90">
        <v>0</v>
      </c>
      <c r="G31" s="91">
        <v>0</v>
      </c>
      <c r="H31" s="90">
        <v>0</v>
      </c>
      <c r="I31" s="90">
        <v>0</v>
      </c>
      <c r="J31" s="92">
        <v>0</v>
      </c>
      <c r="K31" s="139">
        <v>0</v>
      </c>
      <c r="L31" s="90">
        <v>0</v>
      </c>
      <c r="M31" s="91">
        <v>0</v>
      </c>
      <c r="N31" s="93">
        <v>0</v>
      </c>
      <c r="O31" s="90">
        <v>0</v>
      </c>
      <c r="P31" s="142">
        <v>0</v>
      </c>
      <c r="Q31" s="17"/>
    </row>
    <row r="32" spans="2:17">
      <c r="B32" s="16"/>
      <c r="C32" s="1027"/>
      <c r="D32" s="10">
        <v>3</v>
      </c>
      <c r="E32" s="139">
        <v>0</v>
      </c>
      <c r="F32" s="90">
        <v>0</v>
      </c>
      <c r="G32" s="91">
        <v>0</v>
      </c>
      <c r="H32" s="90">
        <v>0</v>
      </c>
      <c r="I32" s="90">
        <v>0</v>
      </c>
      <c r="J32" s="92">
        <v>0</v>
      </c>
      <c r="K32" s="139">
        <v>0</v>
      </c>
      <c r="L32" s="90">
        <v>0</v>
      </c>
      <c r="M32" s="91">
        <v>0</v>
      </c>
      <c r="N32" s="93">
        <v>0</v>
      </c>
      <c r="O32" s="90">
        <v>0</v>
      </c>
      <c r="P32" s="142">
        <v>0</v>
      </c>
      <c r="Q32" s="17"/>
    </row>
    <row r="33" spans="2:17">
      <c r="B33" s="16"/>
      <c r="C33" s="1027"/>
      <c r="D33" s="10">
        <v>4</v>
      </c>
      <c r="E33" s="139">
        <v>0</v>
      </c>
      <c r="F33" s="90">
        <v>0</v>
      </c>
      <c r="G33" s="91">
        <v>0</v>
      </c>
      <c r="H33" s="90">
        <v>0</v>
      </c>
      <c r="I33" s="90">
        <v>0</v>
      </c>
      <c r="J33" s="92">
        <v>0</v>
      </c>
      <c r="K33" s="139">
        <v>0</v>
      </c>
      <c r="L33" s="90">
        <v>0</v>
      </c>
      <c r="M33" s="91">
        <v>0</v>
      </c>
      <c r="N33" s="93">
        <v>0</v>
      </c>
      <c r="O33" s="90">
        <v>0</v>
      </c>
      <c r="P33" s="142">
        <v>0</v>
      </c>
      <c r="Q33" s="17"/>
    </row>
    <row r="34" spans="2:17">
      <c r="B34" s="16"/>
      <c r="C34" s="1027"/>
      <c r="D34" s="10">
        <v>5</v>
      </c>
      <c r="E34" s="139">
        <v>0</v>
      </c>
      <c r="F34" s="90">
        <v>0</v>
      </c>
      <c r="G34" s="91">
        <v>0</v>
      </c>
      <c r="H34" s="90">
        <v>0</v>
      </c>
      <c r="I34" s="90">
        <v>0</v>
      </c>
      <c r="J34" s="92">
        <v>0</v>
      </c>
      <c r="K34" s="139">
        <v>0</v>
      </c>
      <c r="L34" s="90">
        <v>0</v>
      </c>
      <c r="M34" s="91">
        <v>0</v>
      </c>
      <c r="N34" s="93">
        <v>0</v>
      </c>
      <c r="O34" s="90">
        <v>0</v>
      </c>
      <c r="P34" s="142">
        <v>0</v>
      </c>
      <c r="Q34" s="17"/>
    </row>
    <row r="35" spans="2:17" ht="13.5" thickBot="1">
      <c r="B35" s="16"/>
      <c r="C35" s="1035"/>
      <c r="D35" s="79">
        <v>6</v>
      </c>
      <c r="E35" s="140">
        <v>0</v>
      </c>
      <c r="F35" s="94">
        <v>0</v>
      </c>
      <c r="G35" s="95">
        <v>0</v>
      </c>
      <c r="H35" s="94">
        <v>0</v>
      </c>
      <c r="I35" s="94">
        <v>0</v>
      </c>
      <c r="J35" s="96">
        <v>0</v>
      </c>
      <c r="K35" s="140">
        <v>0</v>
      </c>
      <c r="L35" s="94">
        <v>0</v>
      </c>
      <c r="M35" s="95">
        <v>0</v>
      </c>
      <c r="N35" s="97">
        <v>0</v>
      </c>
      <c r="O35" s="94">
        <v>0</v>
      </c>
      <c r="P35" s="143">
        <v>0</v>
      </c>
      <c r="Q35" s="17"/>
    </row>
    <row r="36" spans="2:17">
      <c r="B36" s="16"/>
      <c r="C36" s="1026" t="s">
        <v>22</v>
      </c>
      <c r="D36" s="77">
        <v>0</v>
      </c>
      <c r="E36" s="138">
        <v>0</v>
      </c>
      <c r="F36" s="86">
        <v>0</v>
      </c>
      <c r="G36" s="87">
        <v>0</v>
      </c>
      <c r="H36" s="86">
        <v>0</v>
      </c>
      <c r="I36" s="86">
        <v>0</v>
      </c>
      <c r="J36" s="88">
        <v>0</v>
      </c>
      <c r="K36" s="138">
        <v>0</v>
      </c>
      <c r="L36" s="86">
        <v>0</v>
      </c>
      <c r="M36" s="87">
        <v>0</v>
      </c>
      <c r="N36" s="89">
        <v>0</v>
      </c>
      <c r="O36" s="86">
        <v>0</v>
      </c>
      <c r="P36" s="144">
        <v>0</v>
      </c>
      <c r="Q36" s="17"/>
    </row>
    <row r="37" spans="2:17">
      <c r="B37" s="16"/>
      <c r="C37" s="1027"/>
      <c r="D37" s="10">
        <v>1</v>
      </c>
      <c r="E37" s="139">
        <v>0</v>
      </c>
      <c r="F37" s="90">
        <v>0</v>
      </c>
      <c r="G37" s="91">
        <v>0</v>
      </c>
      <c r="H37" s="90">
        <v>0</v>
      </c>
      <c r="I37" s="90">
        <v>0</v>
      </c>
      <c r="J37" s="92">
        <v>0</v>
      </c>
      <c r="K37" s="139">
        <v>0</v>
      </c>
      <c r="L37" s="90">
        <v>0</v>
      </c>
      <c r="M37" s="91">
        <v>0</v>
      </c>
      <c r="N37" s="93">
        <v>0</v>
      </c>
      <c r="O37" s="90">
        <v>0</v>
      </c>
      <c r="P37" s="142">
        <v>0</v>
      </c>
      <c r="Q37" s="17"/>
    </row>
    <row r="38" spans="2:17">
      <c r="B38" s="16"/>
      <c r="C38" s="1027"/>
      <c r="D38" s="10">
        <v>2</v>
      </c>
      <c r="E38" s="139">
        <v>0</v>
      </c>
      <c r="F38" s="90">
        <v>0</v>
      </c>
      <c r="G38" s="91">
        <v>0</v>
      </c>
      <c r="H38" s="90">
        <v>0</v>
      </c>
      <c r="I38" s="90">
        <v>0</v>
      </c>
      <c r="J38" s="92">
        <v>0</v>
      </c>
      <c r="K38" s="139">
        <v>0</v>
      </c>
      <c r="L38" s="90">
        <v>0</v>
      </c>
      <c r="M38" s="91">
        <v>0</v>
      </c>
      <c r="N38" s="93">
        <v>0</v>
      </c>
      <c r="O38" s="90">
        <v>0</v>
      </c>
      <c r="P38" s="142">
        <v>0</v>
      </c>
      <c r="Q38" s="17"/>
    </row>
    <row r="39" spans="2:17">
      <c r="B39" s="16"/>
      <c r="C39" s="1027"/>
      <c r="D39" s="10">
        <v>3</v>
      </c>
      <c r="E39" s="139">
        <v>0</v>
      </c>
      <c r="F39" s="90">
        <v>0</v>
      </c>
      <c r="G39" s="91">
        <v>0</v>
      </c>
      <c r="H39" s="90">
        <v>0</v>
      </c>
      <c r="I39" s="90">
        <v>0</v>
      </c>
      <c r="J39" s="92">
        <v>0</v>
      </c>
      <c r="K39" s="139">
        <v>0</v>
      </c>
      <c r="L39" s="90">
        <v>0</v>
      </c>
      <c r="M39" s="91">
        <v>0</v>
      </c>
      <c r="N39" s="93">
        <v>0</v>
      </c>
      <c r="O39" s="90">
        <v>0</v>
      </c>
      <c r="P39" s="142">
        <v>0</v>
      </c>
      <c r="Q39" s="17"/>
    </row>
    <row r="40" spans="2:17">
      <c r="B40" s="16"/>
      <c r="C40" s="1027"/>
      <c r="D40" s="10">
        <v>4</v>
      </c>
      <c r="E40" s="139">
        <v>0</v>
      </c>
      <c r="F40" s="90">
        <v>0</v>
      </c>
      <c r="G40" s="91">
        <v>0</v>
      </c>
      <c r="H40" s="90">
        <v>0</v>
      </c>
      <c r="I40" s="90">
        <v>0</v>
      </c>
      <c r="J40" s="92">
        <v>0</v>
      </c>
      <c r="K40" s="139">
        <v>0</v>
      </c>
      <c r="L40" s="90">
        <v>0</v>
      </c>
      <c r="M40" s="91">
        <v>0</v>
      </c>
      <c r="N40" s="93">
        <v>0</v>
      </c>
      <c r="O40" s="90">
        <v>0</v>
      </c>
      <c r="P40" s="142">
        <v>0</v>
      </c>
      <c r="Q40" s="17"/>
    </row>
    <row r="41" spans="2:17">
      <c r="B41" s="16"/>
      <c r="C41" s="1027"/>
      <c r="D41" s="10">
        <v>5</v>
      </c>
      <c r="E41" s="139">
        <v>0</v>
      </c>
      <c r="F41" s="90">
        <v>0</v>
      </c>
      <c r="G41" s="91">
        <v>0</v>
      </c>
      <c r="H41" s="90">
        <v>0</v>
      </c>
      <c r="I41" s="90">
        <v>0</v>
      </c>
      <c r="J41" s="92">
        <v>0</v>
      </c>
      <c r="K41" s="139">
        <v>0</v>
      </c>
      <c r="L41" s="90">
        <v>0</v>
      </c>
      <c r="M41" s="91">
        <v>0</v>
      </c>
      <c r="N41" s="93">
        <v>0</v>
      </c>
      <c r="O41" s="90">
        <v>0</v>
      </c>
      <c r="P41" s="142">
        <v>0</v>
      </c>
      <c r="Q41" s="17"/>
    </row>
    <row r="42" spans="2:17" ht="13.5" thickBot="1">
      <c r="B42" s="16"/>
      <c r="C42" s="1035"/>
      <c r="D42" s="79">
        <v>6</v>
      </c>
      <c r="E42" s="140">
        <v>0</v>
      </c>
      <c r="F42" s="94">
        <v>0</v>
      </c>
      <c r="G42" s="95">
        <v>0</v>
      </c>
      <c r="H42" s="94">
        <v>0</v>
      </c>
      <c r="I42" s="94">
        <v>0</v>
      </c>
      <c r="J42" s="96">
        <v>0</v>
      </c>
      <c r="K42" s="140">
        <v>0</v>
      </c>
      <c r="L42" s="94">
        <v>0</v>
      </c>
      <c r="M42" s="95">
        <v>0</v>
      </c>
      <c r="N42" s="97">
        <v>0</v>
      </c>
      <c r="O42" s="94">
        <v>0</v>
      </c>
      <c r="P42" s="143">
        <v>0</v>
      </c>
      <c r="Q42" s="17"/>
    </row>
    <row r="43" spans="2:17">
      <c r="B43" s="16"/>
      <c r="C43" s="1034" t="s">
        <v>23</v>
      </c>
      <c r="D43" s="9">
        <v>0</v>
      </c>
      <c r="E43" s="138">
        <v>0</v>
      </c>
      <c r="F43" s="86">
        <v>0</v>
      </c>
      <c r="G43" s="87">
        <v>0</v>
      </c>
      <c r="H43" s="86">
        <v>0</v>
      </c>
      <c r="I43" s="86">
        <v>0</v>
      </c>
      <c r="J43" s="88">
        <v>0</v>
      </c>
      <c r="K43" s="138">
        <v>0</v>
      </c>
      <c r="L43" s="86">
        <v>0</v>
      </c>
      <c r="M43" s="87">
        <v>0</v>
      </c>
      <c r="N43" s="89">
        <v>0</v>
      </c>
      <c r="O43" s="86">
        <v>0</v>
      </c>
      <c r="P43" s="144">
        <v>0</v>
      </c>
      <c r="Q43" s="17"/>
    </row>
    <row r="44" spans="2:17">
      <c r="B44" s="16"/>
      <c r="C44" s="1027"/>
      <c r="D44" s="10">
        <v>1</v>
      </c>
      <c r="E44" s="139">
        <v>0</v>
      </c>
      <c r="F44" s="90">
        <v>0</v>
      </c>
      <c r="G44" s="91">
        <v>0</v>
      </c>
      <c r="H44" s="90">
        <v>0</v>
      </c>
      <c r="I44" s="90">
        <v>0</v>
      </c>
      <c r="J44" s="92">
        <v>0</v>
      </c>
      <c r="K44" s="139">
        <v>0</v>
      </c>
      <c r="L44" s="90">
        <v>0</v>
      </c>
      <c r="M44" s="91">
        <v>0</v>
      </c>
      <c r="N44" s="93">
        <v>0</v>
      </c>
      <c r="O44" s="90">
        <v>0</v>
      </c>
      <c r="P44" s="142">
        <v>0</v>
      </c>
      <c r="Q44" s="17"/>
    </row>
    <row r="45" spans="2:17">
      <c r="B45" s="16"/>
      <c r="C45" s="1027"/>
      <c r="D45" s="10">
        <v>2</v>
      </c>
      <c r="E45" s="139">
        <v>0</v>
      </c>
      <c r="F45" s="90">
        <v>0</v>
      </c>
      <c r="G45" s="91">
        <v>0</v>
      </c>
      <c r="H45" s="90">
        <v>0</v>
      </c>
      <c r="I45" s="90">
        <v>0</v>
      </c>
      <c r="J45" s="92">
        <v>0</v>
      </c>
      <c r="K45" s="139">
        <v>0</v>
      </c>
      <c r="L45" s="90">
        <v>0</v>
      </c>
      <c r="M45" s="91">
        <v>0</v>
      </c>
      <c r="N45" s="93">
        <v>0</v>
      </c>
      <c r="O45" s="90">
        <v>0</v>
      </c>
      <c r="P45" s="142">
        <v>0</v>
      </c>
      <c r="Q45" s="17"/>
    </row>
    <row r="46" spans="2:17">
      <c r="B46" s="16"/>
      <c r="C46" s="1027"/>
      <c r="D46" s="10">
        <v>3</v>
      </c>
      <c r="E46" s="139">
        <v>0</v>
      </c>
      <c r="F46" s="90">
        <v>0</v>
      </c>
      <c r="G46" s="91">
        <v>0</v>
      </c>
      <c r="H46" s="90">
        <v>0</v>
      </c>
      <c r="I46" s="90">
        <v>0</v>
      </c>
      <c r="J46" s="92">
        <v>0</v>
      </c>
      <c r="K46" s="139">
        <v>0</v>
      </c>
      <c r="L46" s="90">
        <v>0</v>
      </c>
      <c r="M46" s="91">
        <v>0</v>
      </c>
      <c r="N46" s="93">
        <v>0</v>
      </c>
      <c r="O46" s="90">
        <v>0</v>
      </c>
      <c r="P46" s="142">
        <v>0</v>
      </c>
      <c r="Q46" s="17"/>
    </row>
    <row r="47" spans="2:17">
      <c r="B47" s="16"/>
      <c r="C47" s="1027"/>
      <c r="D47" s="10">
        <v>4</v>
      </c>
      <c r="E47" s="139">
        <v>0</v>
      </c>
      <c r="F47" s="90">
        <v>0</v>
      </c>
      <c r="G47" s="91">
        <v>0</v>
      </c>
      <c r="H47" s="90">
        <v>0</v>
      </c>
      <c r="I47" s="90">
        <v>0</v>
      </c>
      <c r="J47" s="92">
        <v>0</v>
      </c>
      <c r="K47" s="139">
        <v>0</v>
      </c>
      <c r="L47" s="90">
        <v>0</v>
      </c>
      <c r="M47" s="91">
        <v>0</v>
      </c>
      <c r="N47" s="93">
        <v>0</v>
      </c>
      <c r="O47" s="90">
        <v>0</v>
      </c>
      <c r="P47" s="142">
        <v>0</v>
      </c>
      <c r="Q47" s="17"/>
    </row>
    <row r="48" spans="2:17">
      <c r="B48" s="16"/>
      <c r="C48" s="1027"/>
      <c r="D48" s="10">
        <v>5</v>
      </c>
      <c r="E48" s="139">
        <v>0</v>
      </c>
      <c r="F48" s="90">
        <v>0</v>
      </c>
      <c r="G48" s="91">
        <v>0</v>
      </c>
      <c r="H48" s="90">
        <v>0</v>
      </c>
      <c r="I48" s="90">
        <v>0</v>
      </c>
      <c r="J48" s="92">
        <v>0</v>
      </c>
      <c r="K48" s="139">
        <v>0</v>
      </c>
      <c r="L48" s="90">
        <v>0</v>
      </c>
      <c r="M48" s="91">
        <v>0</v>
      </c>
      <c r="N48" s="93">
        <v>0</v>
      </c>
      <c r="O48" s="90">
        <v>0</v>
      </c>
      <c r="P48" s="142">
        <v>0</v>
      </c>
      <c r="Q48" s="17"/>
    </row>
    <row r="49" spans="2:19" ht="13.5" thickBot="1">
      <c r="B49" s="16"/>
      <c r="C49" s="1035"/>
      <c r="D49" s="120">
        <v>6</v>
      </c>
      <c r="E49" s="268">
        <v>0</v>
      </c>
      <c r="F49" s="269">
        <v>0</v>
      </c>
      <c r="G49" s="270">
        <v>0</v>
      </c>
      <c r="H49" s="269">
        <v>0</v>
      </c>
      <c r="I49" s="269">
        <v>0</v>
      </c>
      <c r="J49" s="271">
        <v>0</v>
      </c>
      <c r="K49" s="268">
        <v>0</v>
      </c>
      <c r="L49" s="269">
        <v>0</v>
      </c>
      <c r="M49" s="270">
        <v>0</v>
      </c>
      <c r="N49" s="272">
        <v>0</v>
      </c>
      <c r="O49" s="269">
        <v>0</v>
      </c>
      <c r="P49" s="273">
        <v>0</v>
      </c>
      <c r="Q49" s="17"/>
    </row>
    <row r="50" spans="2:19" ht="15">
      <c r="B50" s="16"/>
      <c r="C50" s="3"/>
      <c r="D50" s="6" t="s">
        <v>26</v>
      </c>
      <c r="E50" s="218">
        <f>SUM(E15:E49)</f>
        <v>0</v>
      </c>
      <c r="F50" s="218">
        <f>SUM(F15:F49)</f>
        <v>0</v>
      </c>
      <c r="G50" s="218">
        <f t="shared" ref="G50:P50" si="0">SUM(G15:G49)</f>
        <v>0</v>
      </c>
      <c r="H50" s="218">
        <f t="shared" si="0"/>
        <v>0</v>
      </c>
      <c r="I50" s="218">
        <f t="shared" si="0"/>
        <v>0</v>
      </c>
      <c r="J50" s="218">
        <f t="shared" si="0"/>
        <v>0</v>
      </c>
      <c r="K50" s="218">
        <f t="shared" si="0"/>
        <v>0</v>
      </c>
      <c r="L50" s="218">
        <f t="shared" si="0"/>
        <v>0</v>
      </c>
      <c r="M50" s="218">
        <f t="shared" si="0"/>
        <v>0</v>
      </c>
      <c r="N50" s="218">
        <f t="shared" si="0"/>
        <v>0</v>
      </c>
      <c r="O50" s="218">
        <f t="shared" si="0"/>
        <v>0</v>
      </c>
      <c r="P50" s="218">
        <f t="shared" si="0"/>
        <v>0</v>
      </c>
      <c r="Q50" s="17"/>
      <c r="S50" s="805">
        <f>SUM(E50:R50)</f>
        <v>0</v>
      </c>
    </row>
    <row r="51" spans="2:19" ht="15">
      <c r="B51" s="16"/>
      <c r="C51" s="3"/>
      <c r="D51" s="6"/>
      <c r="E51" s="12"/>
      <c r="F51" s="12"/>
      <c r="G51" s="12"/>
      <c r="H51" s="12"/>
      <c r="I51" s="12"/>
      <c r="J51" s="12"/>
      <c r="K51" s="12"/>
      <c r="L51" s="12"/>
      <c r="M51" s="12"/>
      <c r="N51" s="12"/>
      <c r="O51" s="12"/>
      <c r="P51" s="12"/>
      <c r="Q51" s="17"/>
    </row>
    <row r="52" spans="2:19" ht="15.75" customHeight="1" thickBot="1">
      <c r="B52" s="16"/>
      <c r="C52" s="1037" t="s">
        <v>1072</v>
      </c>
      <c r="D52" s="1038"/>
      <c r="E52" s="1038"/>
      <c r="F52" s="1038"/>
      <c r="G52" s="1038"/>
      <c r="H52" s="1038"/>
      <c r="I52" s="1038"/>
      <c r="J52" s="1038"/>
      <c r="K52" s="1038"/>
      <c r="L52" s="1038"/>
      <c r="M52" s="1038"/>
      <c r="N52" s="1038"/>
      <c r="O52" s="1038"/>
      <c r="P52" s="1038"/>
      <c r="Q52" s="17"/>
    </row>
    <row r="53" spans="2:19" ht="6" customHeight="1">
      <c r="B53" s="16"/>
      <c r="C53" s="1039" t="s">
        <v>58</v>
      </c>
      <c r="D53" s="931"/>
      <c r="E53" s="931"/>
      <c r="F53" s="932"/>
      <c r="G53" s="932"/>
      <c r="H53" s="933"/>
      <c r="I53" s="933"/>
      <c r="J53" s="933"/>
      <c r="K53" s="933"/>
      <c r="L53" s="933"/>
      <c r="M53" s="933"/>
      <c r="N53" s="933"/>
      <c r="O53" s="933"/>
      <c r="P53" s="934"/>
      <c r="Q53" s="17"/>
    </row>
    <row r="54" spans="2:19" ht="12.75" customHeight="1">
      <c r="B54" s="16"/>
      <c r="C54" s="1040"/>
      <c r="D54" s="6"/>
      <c r="E54" s="6"/>
      <c r="F54" s="2"/>
      <c r="G54" s="2"/>
      <c r="H54" s="928"/>
      <c r="I54" s="928"/>
      <c r="J54" s="928"/>
      <c r="K54" s="928"/>
      <c r="L54" s="928"/>
      <c r="M54" s="928"/>
      <c r="N54" s="928"/>
      <c r="O54" s="928"/>
      <c r="P54" s="928"/>
      <c r="Q54" s="17"/>
    </row>
    <row r="55" spans="2:19" ht="15.75" customHeight="1" thickBot="1">
      <c r="B55" s="16"/>
      <c r="C55" s="1040"/>
      <c r="D55" s="2"/>
      <c r="E55" s="2"/>
      <c r="F55" s="85" t="s">
        <v>49</v>
      </c>
      <c r="G55" s="935">
        <f>E50+H50+K50+N50</f>
        <v>0</v>
      </c>
      <c r="H55" s="890"/>
      <c r="I55" s="890"/>
      <c r="J55" s="891"/>
      <c r="K55" s="892"/>
      <c r="L55" s="892"/>
      <c r="M55" s="893"/>
      <c r="N55" s="892"/>
      <c r="O55" s="892"/>
      <c r="P55" s="891"/>
      <c r="Q55" s="17"/>
    </row>
    <row r="56" spans="2:19" ht="15.75" customHeight="1" thickTop="1" thickBot="1">
      <c r="B56" s="16"/>
      <c r="C56" s="1040"/>
      <c r="D56" s="2"/>
      <c r="E56" s="2"/>
      <c r="F56" s="85" t="s">
        <v>50</v>
      </c>
      <c r="G56" s="935">
        <f>F50+I50+L50+O50</f>
        <v>0</v>
      </c>
      <c r="H56" s="892"/>
      <c r="I56" s="930" t="s">
        <v>1149</v>
      </c>
      <c r="J56" s="938">
        <v>0</v>
      </c>
      <c r="K56" s="895"/>
      <c r="L56" s="892"/>
      <c r="M56" s="893"/>
      <c r="N56" s="892"/>
      <c r="O56" s="894" t="s">
        <v>68</v>
      </c>
      <c r="P56" s="935">
        <f>E50+K50+F50+L50+G50+M50</f>
        <v>0</v>
      </c>
      <c r="Q56" s="17"/>
    </row>
    <row r="57" spans="2:19" ht="15.75" customHeight="1" thickTop="1" thickBot="1">
      <c r="B57" s="16"/>
      <c r="C57" s="1040"/>
      <c r="D57" s="2"/>
      <c r="E57" s="2"/>
      <c r="F57" s="85" t="s">
        <v>47</v>
      </c>
      <c r="G57" s="935">
        <f>G50+J50+M50+P50</f>
        <v>0</v>
      </c>
      <c r="H57" s="892"/>
      <c r="I57" s="930" t="s">
        <v>1150</v>
      </c>
      <c r="J57" s="938">
        <f>SUM(K50:P50)</f>
        <v>0</v>
      </c>
      <c r="K57" s="895"/>
      <c r="L57" s="892"/>
      <c r="M57" s="893"/>
      <c r="N57" s="892"/>
      <c r="O57" s="894" t="s">
        <v>69</v>
      </c>
      <c r="P57" s="935">
        <f>H50+N50+I50+O50+J50+P50</f>
        <v>0</v>
      </c>
      <c r="Q57" s="17"/>
    </row>
    <row r="58" spans="2:19" ht="14.25" thickTop="1" thickBot="1">
      <c r="B58" s="16"/>
      <c r="C58" s="1041"/>
      <c r="D58" s="25"/>
      <c r="E58" s="25"/>
      <c r="F58" s="121" t="s">
        <v>27</v>
      </c>
      <c r="G58" s="896">
        <f>SUM(G55:G57)</f>
        <v>0</v>
      </c>
      <c r="H58" s="897"/>
      <c r="I58" s="898" t="s">
        <v>27</v>
      </c>
      <c r="J58" s="896">
        <f>SUM(J56:J57)</f>
        <v>0</v>
      </c>
      <c r="K58" s="897"/>
      <c r="L58" s="899"/>
      <c r="M58" s="899"/>
      <c r="N58" s="897"/>
      <c r="O58" s="898" t="s">
        <v>27</v>
      </c>
      <c r="P58" s="900">
        <f>SUM(P56:P57)</f>
        <v>0</v>
      </c>
      <c r="Q58" s="17"/>
    </row>
    <row r="59" spans="2:19" ht="15">
      <c r="B59" s="16"/>
      <c r="C59" s="152"/>
      <c r="D59" s="2"/>
      <c r="E59" s="2"/>
      <c r="F59" s="85"/>
      <c r="G59" s="12"/>
      <c r="H59" s="2"/>
      <c r="I59" s="85"/>
      <c r="J59" s="12"/>
      <c r="K59" s="2"/>
      <c r="L59" s="4"/>
      <c r="M59" s="4"/>
      <c r="N59" s="2"/>
      <c r="O59" s="85"/>
      <c r="P59" s="12"/>
      <c r="Q59" s="17"/>
    </row>
    <row r="60" spans="2:19" ht="15.75" customHeight="1" thickBot="1">
      <c r="B60" s="16"/>
      <c r="C60" s="1006" t="s">
        <v>1073</v>
      </c>
      <c r="D60" s="1007"/>
      <c r="E60" s="1007"/>
      <c r="F60" s="1007"/>
      <c r="G60" s="1007"/>
      <c r="H60" s="1007"/>
      <c r="I60" s="1007"/>
      <c r="J60" s="1007"/>
      <c r="K60" s="1007"/>
      <c r="L60" s="1007"/>
      <c r="M60" s="1007"/>
      <c r="N60" s="1007"/>
      <c r="O60" s="1007"/>
      <c r="P60" s="1007"/>
      <c r="Q60" s="17"/>
    </row>
    <row r="61" spans="2:19" ht="14.25" thickTop="1" thickBot="1">
      <c r="B61" s="16"/>
      <c r="C61" s="2"/>
      <c r="D61" s="2"/>
      <c r="E61" s="1003" t="s">
        <v>637</v>
      </c>
      <c r="F61" s="1004"/>
      <c r="G61" s="1004"/>
      <c r="H61" s="1004"/>
      <c r="I61" s="1004"/>
      <c r="J61" s="1004"/>
      <c r="K61" s="1004"/>
      <c r="L61" s="1004"/>
      <c r="M61" s="1004"/>
      <c r="N61" s="1004"/>
      <c r="O61" s="1004"/>
      <c r="P61" s="1005"/>
      <c r="Q61" s="17"/>
    </row>
    <row r="62" spans="2:19" ht="14.25" thickTop="1" thickBot="1">
      <c r="B62" s="16"/>
      <c r="C62"/>
      <c r="D62"/>
      <c r="E62" s="997" t="s">
        <v>161</v>
      </c>
      <c r="F62" s="998"/>
      <c r="G62" s="998"/>
      <c r="H62" s="998"/>
      <c r="I62" s="998"/>
      <c r="J62" s="999"/>
      <c r="K62" s="997" t="s">
        <v>162</v>
      </c>
      <c r="L62" s="998"/>
      <c r="M62" s="998"/>
      <c r="N62" s="998"/>
      <c r="O62" s="998"/>
      <c r="P62" s="999"/>
      <c r="Q62" s="17"/>
    </row>
    <row r="63" spans="2:19" ht="27.75" customHeight="1" thickBot="1">
      <c r="B63" s="16"/>
      <c r="C63"/>
      <c r="D63" s="1029" t="s">
        <v>638</v>
      </c>
      <c r="E63" s="1019" t="s">
        <v>634</v>
      </c>
      <c r="F63" s="1015"/>
      <c r="G63" s="1015"/>
      <c r="H63" s="1015" t="s">
        <v>70</v>
      </c>
      <c r="I63" s="1015"/>
      <c r="J63" s="1016"/>
      <c r="K63" s="1017" t="s">
        <v>635</v>
      </c>
      <c r="L63" s="1018"/>
      <c r="M63" s="1018"/>
      <c r="N63" s="1023" t="s">
        <v>636</v>
      </c>
      <c r="O63" s="1018"/>
      <c r="P63" s="1024"/>
      <c r="Q63" s="17"/>
    </row>
    <row r="64" spans="2:19" ht="62.25" customHeight="1" thickBot="1">
      <c r="B64" s="16"/>
      <c r="C64"/>
      <c r="D64" s="1030"/>
      <c r="E64" s="145" t="s">
        <v>59</v>
      </c>
      <c r="F64" s="146" t="s">
        <v>60</v>
      </c>
      <c r="G64" s="147" t="s">
        <v>61</v>
      </c>
      <c r="H64" s="148" t="s">
        <v>59</v>
      </c>
      <c r="I64" s="146" t="s">
        <v>60</v>
      </c>
      <c r="J64" s="80" t="s">
        <v>61</v>
      </c>
      <c r="K64" s="145" t="s">
        <v>59</v>
      </c>
      <c r="L64" s="146" t="s">
        <v>60</v>
      </c>
      <c r="M64" s="147" t="s">
        <v>61</v>
      </c>
      <c r="N64" s="148" t="s">
        <v>59</v>
      </c>
      <c r="O64" s="146" t="s">
        <v>60</v>
      </c>
      <c r="P64" s="80" t="s">
        <v>61</v>
      </c>
      <c r="Q64" s="17"/>
    </row>
    <row r="65" spans="2:17" ht="39.75" customHeight="1" thickBot="1">
      <c r="B65" s="16"/>
      <c r="C65" s="258" t="s">
        <v>632</v>
      </c>
      <c r="D65" s="260">
        <f>ROUNDUP((E50+F50+G50+H50+I50+J50)*0.05,)</f>
        <v>0</v>
      </c>
      <c r="E65" s="257"/>
      <c r="F65" s="178"/>
      <c r="G65" s="179"/>
      <c r="H65" s="180"/>
      <c r="I65" s="178"/>
      <c r="J65" s="181"/>
      <c r="K65" s="235"/>
      <c r="L65" s="236"/>
      <c r="M65" s="237"/>
      <c r="N65" s="238"/>
      <c r="O65" s="236"/>
      <c r="P65" s="239"/>
      <c r="Q65" s="17"/>
    </row>
    <row r="66" spans="2:17" ht="54.75" customHeight="1" thickBot="1">
      <c r="B66" s="16"/>
      <c r="C66" s="259" t="s">
        <v>633</v>
      </c>
      <c r="D66" s="261">
        <f>ROUNDUP((E50+F50+G50+H50+I50+J50)*0.02,)</f>
        <v>0</v>
      </c>
      <c r="E66" s="257"/>
      <c r="F66" s="178"/>
      <c r="G66" s="179"/>
      <c r="H66" s="180"/>
      <c r="I66" s="178"/>
      <c r="J66" s="181"/>
      <c r="K66" s="230"/>
      <c r="L66" s="231"/>
      <c r="M66" s="232"/>
      <c r="N66" s="233"/>
      <c r="O66" s="231"/>
      <c r="P66" s="234"/>
      <c r="Q66" s="17"/>
    </row>
    <row r="67" spans="2:17" ht="42" customHeight="1" thickBot="1">
      <c r="B67" s="16"/>
      <c r="C67" t="s">
        <v>51</v>
      </c>
      <c r="D67"/>
      <c r="E67" s="1013"/>
      <c r="F67" s="1009"/>
      <c r="G67" s="1014"/>
      <c r="H67" s="1008"/>
      <c r="I67" s="1009"/>
      <c r="J67" s="1010"/>
      <c r="K67" s="1013"/>
      <c r="L67" s="1009"/>
      <c r="M67" s="1014"/>
      <c r="N67" s="1008"/>
      <c r="O67" s="1009"/>
      <c r="P67" s="1010"/>
      <c r="Q67" s="17"/>
    </row>
    <row r="68" spans="2:17" ht="42" customHeight="1" thickTop="1">
      <c r="B68" s="16"/>
      <c r="C68" t="s">
        <v>639</v>
      </c>
      <c r="D68"/>
      <c r="E68" s="275"/>
      <c r="F68" s="275"/>
      <c r="G68" s="275"/>
      <c r="H68" s="275"/>
      <c r="I68" s="275"/>
      <c r="J68" s="275"/>
      <c r="K68" s="275"/>
      <c r="L68" s="275"/>
      <c r="M68" s="275"/>
      <c r="N68" s="275"/>
      <c r="O68" s="275"/>
      <c r="P68" s="275"/>
      <c r="Q68" s="17"/>
    </row>
    <row r="69" spans="2:17" ht="13.5" thickBot="1">
      <c r="B69" s="24"/>
      <c r="C69" s="25"/>
      <c r="D69" s="25"/>
      <c r="E69" s="25"/>
      <c r="F69" s="25"/>
      <c r="G69" s="25"/>
      <c r="H69" s="25"/>
      <c r="I69" s="25"/>
      <c r="J69" s="25"/>
      <c r="K69" s="25"/>
      <c r="L69" s="25"/>
      <c r="M69" s="25"/>
      <c r="N69" s="25"/>
      <c r="O69" s="25"/>
      <c r="P69" s="25"/>
      <c r="Q69" s="26"/>
    </row>
    <row r="70" spans="2:17">
      <c r="I70" s="276"/>
      <c r="Q70" s="277" t="s">
        <v>1105</v>
      </c>
    </row>
  </sheetData>
  <sheetProtection password="CE28" sheet="1" objects="1" scenarios="1"/>
  <mergeCells count="33">
    <mergeCell ref="G8:P8"/>
    <mergeCell ref="N63:P63"/>
    <mergeCell ref="C3:P3"/>
    <mergeCell ref="E4:N4"/>
    <mergeCell ref="C15:C21"/>
    <mergeCell ref="D63:D64"/>
    <mergeCell ref="E11:P11"/>
    <mergeCell ref="E62:J62"/>
    <mergeCell ref="C43:C49"/>
    <mergeCell ref="C22:C28"/>
    <mergeCell ref="C29:C35"/>
    <mergeCell ref="C36:C42"/>
    <mergeCell ref="C52:P52"/>
    <mergeCell ref="C53:C58"/>
    <mergeCell ref="H13:J13"/>
    <mergeCell ref="G6:P6"/>
    <mergeCell ref="G7:P7"/>
    <mergeCell ref="K62:P62"/>
    <mergeCell ref="G9:P9"/>
    <mergeCell ref="E61:P61"/>
    <mergeCell ref="C60:P60"/>
    <mergeCell ref="H67:J67"/>
    <mergeCell ref="E12:J12"/>
    <mergeCell ref="K12:P12"/>
    <mergeCell ref="N67:P67"/>
    <mergeCell ref="K13:M13"/>
    <mergeCell ref="K67:M67"/>
    <mergeCell ref="H63:J63"/>
    <mergeCell ref="K63:M63"/>
    <mergeCell ref="E63:G63"/>
    <mergeCell ref="E67:G67"/>
    <mergeCell ref="E13:G13"/>
    <mergeCell ref="N13:P13"/>
  </mergeCells>
  <phoneticPr fontId="0" type="noConversion"/>
  <printOptions horizontalCentered="1"/>
  <pageMargins left="0.25" right="0.25" top="0.25" bottom="0.5" header="0.25" footer="0.25"/>
  <pageSetup scale="5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235"/>
  <sheetViews>
    <sheetView showGridLines="0" zoomScale="90" zoomScaleNormal="90" workbookViewId="0">
      <selection activeCell="D8" sqref="D8"/>
    </sheetView>
  </sheetViews>
  <sheetFormatPr defaultColWidth="9.140625" defaultRowHeight="12.75"/>
  <cols>
    <col min="1" max="2" width="2.5703125" customWidth="1"/>
    <col min="3" max="3" width="22.85546875" bestFit="1" customWidth="1"/>
    <col min="4" max="4" width="24.28515625" customWidth="1"/>
    <col min="5" max="5" width="32.7109375" style="262" customWidth="1"/>
    <col min="6" max="6" width="13.5703125" customWidth="1"/>
    <col min="7" max="7" width="10.7109375" customWidth="1"/>
    <col min="8" max="8" width="8.42578125" customWidth="1"/>
    <col min="9" max="9" width="7.7109375" customWidth="1"/>
    <col min="10" max="11" width="6.7109375" customWidth="1"/>
    <col min="12" max="12" width="8.28515625" customWidth="1"/>
    <col min="13" max="14" width="2.5703125" customWidth="1"/>
  </cols>
  <sheetData>
    <row r="1" spans="2:27" ht="13.5" thickBot="1"/>
    <row r="2" spans="2:27">
      <c r="B2" s="578"/>
      <c r="C2" s="579"/>
      <c r="D2" s="579"/>
      <c r="E2" s="580"/>
      <c r="F2" s="579"/>
      <c r="G2" s="579"/>
      <c r="H2" s="579"/>
      <c r="I2" s="579"/>
      <c r="J2" s="579"/>
      <c r="K2" s="579"/>
      <c r="L2" s="579"/>
      <c r="M2" s="581"/>
    </row>
    <row r="3" spans="2:27" ht="15.75">
      <c r="B3" s="98"/>
      <c r="C3" s="1044" t="s">
        <v>1097</v>
      </c>
      <c r="D3" s="1044"/>
      <c r="E3" s="1044"/>
      <c r="F3" s="224"/>
      <c r="G3" s="224"/>
      <c r="H3" s="224"/>
      <c r="I3" s="224"/>
      <c r="J3" s="224"/>
      <c r="K3" s="224"/>
      <c r="L3" s="224"/>
      <c r="M3" s="19"/>
      <c r="AA3" s="681" t="s">
        <v>1104</v>
      </c>
    </row>
    <row r="4" spans="2:27">
      <c r="B4" s="98"/>
      <c r="C4" s="1044"/>
      <c r="D4" s="1044"/>
      <c r="E4" s="1044"/>
      <c r="F4" s="574"/>
      <c r="G4" s="574"/>
      <c r="H4" s="574"/>
      <c r="I4" s="574"/>
      <c r="J4" s="574"/>
      <c r="K4" s="574"/>
      <c r="L4" s="574"/>
      <c r="M4" s="67"/>
      <c r="N4" s="68"/>
    </row>
    <row r="5" spans="2:27">
      <c r="B5" s="98"/>
      <c r="C5" s="677"/>
      <c r="D5" s="677"/>
      <c r="E5" s="677"/>
      <c r="F5" s="575"/>
      <c r="M5" s="67"/>
      <c r="N5" s="68"/>
    </row>
    <row r="6" spans="2:27" ht="26.25" customHeight="1" thickBot="1">
      <c r="B6" s="98"/>
      <c r="C6" s="1045" t="s">
        <v>1098</v>
      </c>
      <c r="D6" s="1045"/>
      <c r="E6" s="1045"/>
      <c r="F6" s="575"/>
      <c r="M6" s="19"/>
    </row>
    <row r="7" spans="2:27" ht="16.5" customHeight="1" thickBot="1">
      <c r="B7" s="227"/>
      <c r="C7" s="228"/>
      <c r="D7" s="228"/>
      <c r="E7" s="263"/>
      <c r="F7" s="577"/>
      <c r="G7" s="1056" t="str">
        <f>AA3</f>
        <v xml:space="preserve">This workbook uses the TDCs and HCCs in accordance with HUD Notice PIH-2011-38 (HA), as updated to include 2015 TDC and HCC limits. </v>
      </c>
      <c r="H7" s="1057"/>
      <c r="I7" s="1057"/>
      <c r="J7" s="1057"/>
      <c r="K7" s="1057"/>
      <c r="L7" s="1058"/>
      <c r="M7" s="19"/>
    </row>
    <row r="8" spans="2:27" ht="28.5" customHeight="1" thickTop="1" thickBot="1">
      <c r="B8" s="227"/>
      <c r="C8" s="567" t="s">
        <v>40</v>
      </c>
      <c r="D8" s="582" t="s">
        <v>1152</v>
      </c>
      <c r="E8" s="566" t="s">
        <v>172</v>
      </c>
      <c r="F8" s="577"/>
      <c r="G8" s="1059"/>
      <c r="H8" s="1060"/>
      <c r="I8" s="1060"/>
      <c r="J8" s="1060"/>
      <c r="K8" s="1060"/>
      <c r="L8" s="1061"/>
      <c r="M8" s="19"/>
    </row>
    <row r="9" spans="2:27" ht="41.25" customHeight="1" thickTop="1" thickBot="1">
      <c r="B9" s="227"/>
      <c r="C9" s="567" t="s">
        <v>41</v>
      </c>
      <c r="D9" s="920" t="s">
        <v>1152</v>
      </c>
      <c r="E9" s="566" t="s">
        <v>173</v>
      </c>
      <c r="F9" s="577"/>
      <c r="G9" s="1062"/>
      <c r="H9" s="1063"/>
      <c r="I9" s="1063"/>
      <c r="J9" s="1063"/>
      <c r="K9" s="1063"/>
      <c r="L9" s="1064"/>
      <c r="M9" s="19"/>
    </row>
    <row r="10" spans="2:27" ht="13.5" thickBot="1">
      <c r="B10" s="227"/>
      <c r="C10" s="577"/>
      <c r="D10" s="577"/>
      <c r="E10" s="264"/>
      <c r="F10" s="577"/>
      <c r="G10" s="577"/>
      <c r="H10" s="577"/>
      <c r="I10" s="577"/>
      <c r="J10" s="577"/>
      <c r="K10" s="577"/>
      <c r="L10" s="577"/>
      <c r="M10" s="19"/>
    </row>
    <row r="11" spans="2:27">
      <c r="B11" s="227"/>
      <c r="C11" s="267" t="s">
        <v>42</v>
      </c>
      <c r="D11" s="265" t="s">
        <v>43</v>
      </c>
      <c r="E11" s="266" t="s">
        <v>44</v>
      </c>
      <c r="F11" s="27"/>
      <c r="G11" s="1046" t="s">
        <v>1076</v>
      </c>
      <c r="H11" s="1047"/>
      <c r="I11" s="1047"/>
      <c r="J11" s="1047"/>
      <c r="K11" s="1047"/>
      <c r="L11" s="1048"/>
      <c r="M11" s="19"/>
    </row>
    <row r="12" spans="2:27">
      <c r="B12" s="227"/>
      <c r="C12" s="281" t="s">
        <v>171</v>
      </c>
      <c r="D12" s="278" t="s">
        <v>643</v>
      </c>
      <c r="E12" s="284">
        <v>58960455</v>
      </c>
      <c r="F12" s="27"/>
      <c r="G12" s="1049"/>
      <c r="H12" s="1050"/>
      <c r="I12" s="1050"/>
      <c r="J12" s="1050"/>
      <c r="K12" s="1050"/>
      <c r="L12" s="1051"/>
      <c r="M12" s="19"/>
    </row>
    <row r="13" spans="2:27">
      <c r="B13" s="227"/>
      <c r="C13" s="282"/>
      <c r="D13" s="279" t="s">
        <v>644</v>
      </c>
      <c r="E13" s="285">
        <v>77693491</v>
      </c>
      <c r="F13" s="27"/>
      <c r="G13" s="1049"/>
      <c r="H13" s="1050"/>
      <c r="I13" s="1050"/>
      <c r="J13" s="1050"/>
      <c r="K13" s="1050"/>
      <c r="L13" s="1051"/>
      <c r="M13" s="19"/>
    </row>
    <row r="14" spans="2:27">
      <c r="B14" s="227"/>
      <c r="C14" s="282"/>
      <c r="D14" s="279" t="s">
        <v>645</v>
      </c>
      <c r="E14" s="285">
        <v>93108974</v>
      </c>
      <c r="F14" s="27"/>
      <c r="G14" s="1049"/>
      <c r="H14" s="1050"/>
      <c r="I14" s="1050"/>
      <c r="J14" s="1050"/>
      <c r="K14" s="1050"/>
      <c r="L14" s="1051"/>
      <c r="M14" s="19"/>
    </row>
    <row r="15" spans="2:27" ht="13.5" thickBot="1">
      <c r="B15" s="227"/>
      <c r="C15" s="282"/>
      <c r="D15" s="279" t="s">
        <v>646</v>
      </c>
      <c r="E15" s="285">
        <v>112145903</v>
      </c>
      <c r="F15" s="27"/>
      <c r="G15" s="1052"/>
      <c r="H15" s="1053"/>
      <c r="I15" s="1053"/>
      <c r="J15" s="1053"/>
      <c r="K15" s="1053"/>
      <c r="L15" s="1054"/>
      <c r="M15" s="19"/>
    </row>
    <row r="16" spans="2:27" ht="13.5" thickBot="1">
      <c r="B16" s="227"/>
      <c r="C16" s="282"/>
      <c r="D16" s="279" t="s">
        <v>647</v>
      </c>
      <c r="E16" s="285">
        <v>132242388</v>
      </c>
      <c r="F16" s="27"/>
      <c r="G16" s="226"/>
      <c r="H16" s="226"/>
      <c r="I16" s="226"/>
      <c r="J16" s="226"/>
      <c r="K16" s="226"/>
      <c r="L16" s="226"/>
      <c r="M16" s="19"/>
    </row>
    <row r="17" spans="2:13">
      <c r="B17" s="227"/>
      <c r="C17" s="282"/>
      <c r="D17" s="279" t="s">
        <v>648</v>
      </c>
      <c r="E17" s="285">
        <v>144570915</v>
      </c>
      <c r="F17" s="27"/>
      <c r="G17" s="1046" t="s">
        <v>1077</v>
      </c>
      <c r="H17" s="1047"/>
      <c r="I17" s="1047"/>
      <c r="J17" s="1047"/>
      <c r="K17" s="1047"/>
      <c r="L17" s="1048"/>
      <c r="M17" s="19"/>
    </row>
    <row r="18" spans="2:13">
      <c r="B18" s="227"/>
      <c r="C18" s="282"/>
      <c r="D18" s="279" t="s">
        <v>649</v>
      </c>
      <c r="E18" s="285">
        <v>155579191</v>
      </c>
      <c r="F18" s="27"/>
      <c r="G18" s="1049"/>
      <c r="H18" s="1050"/>
      <c r="I18" s="1050"/>
      <c r="J18" s="1050"/>
      <c r="K18" s="1050"/>
      <c r="L18" s="1051"/>
      <c r="M18" s="19"/>
    </row>
    <row r="19" spans="2:13">
      <c r="B19" s="227"/>
      <c r="C19" s="282"/>
      <c r="D19" s="279" t="s">
        <v>650</v>
      </c>
      <c r="E19" s="285">
        <v>33691680</v>
      </c>
      <c r="F19" s="27"/>
      <c r="G19" s="1049"/>
      <c r="H19" s="1050"/>
      <c r="I19" s="1050"/>
      <c r="J19" s="1050"/>
      <c r="K19" s="1050"/>
      <c r="L19" s="1051"/>
      <c r="M19" s="19"/>
    </row>
    <row r="20" spans="2:13">
      <c r="B20" s="227"/>
      <c r="C20" s="282"/>
      <c r="D20" s="279" t="s">
        <v>651</v>
      </c>
      <c r="E20" s="285">
        <v>44396280</v>
      </c>
      <c r="F20" s="27"/>
      <c r="G20" s="1049"/>
      <c r="H20" s="1050"/>
      <c r="I20" s="1050"/>
      <c r="J20" s="1050"/>
      <c r="K20" s="1050"/>
      <c r="L20" s="1051"/>
      <c r="M20" s="19"/>
    </row>
    <row r="21" spans="2:13" ht="13.5" thickBot="1">
      <c r="B21" s="227"/>
      <c r="C21" s="282"/>
      <c r="D21" s="279" t="s">
        <v>652</v>
      </c>
      <c r="E21" s="285">
        <v>53205134</v>
      </c>
      <c r="F21" s="27"/>
      <c r="G21" s="1052"/>
      <c r="H21" s="1053"/>
      <c r="I21" s="1053"/>
      <c r="J21" s="1053"/>
      <c r="K21" s="1053"/>
      <c r="L21" s="1054"/>
      <c r="M21" s="19"/>
    </row>
    <row r="22" spans="2:13" ht="13.5" thickBot="1">
      <c r="B22" s="227"/>
      <c r="C22" s="282"/>
      <c r="D22" s="279" t="s">
        <v>653</v>
      </c>
      <c r="E22" s="285">
        <v>64083371</v>
      </c>
      <c r="F22" s="27"/>
      <c r="G22" s="226"/>
      <c r="H22" s="226"/>
      <c r="I22" s="226"/>
      <c r="J22" s="226"/>
      <c r="K22" s="226"/>
      <c r="L22" s="226"/>
      <c r="M22" s="19"/>
    </row>
    <row r="23" spans="2:13">
      <c r="B23" s="227"/>
      <c r="C23" s="282"/>
      <c r="D23" s="279" t="s">
        <v>654</v>
      </c>
      <c r="E23" s="285">
        <v>75567080</v>
      </c>
      <c r="F23" s="27"/>
      <c r="G23" s="1055" t="s">
        <v>1078</v>
      </c>
      <c r="H23" s="1047"/>
      <c r="I23" s="1047"/>
      <c r="J23" s="1047"/>
      <c r="K23" s="1047"/>
      <c r="L23" s="1048"/>
      <c r="M23" s="19"/>
    </row>
    <row r="24" spans="2:13">
      <c r="B24" s="227"/>
      <c r="C24" s="282"/>
      <c r="D24" s="279" t="s">
        <v>655</v>
      </c>
      <c r="E24" s="285">
        <v>82611946</v>
      </c>
      <c r="F24" s="27"/>
      <c r="G24" s="1049"/>
      <c r="H24" s="1050"/>
      <c r="I24" s="1050"/>
      <c r="J24" s="1050"/>
      <c r="K24" s="1050"/>
      <c r="L24" s="1051"/>
      <c r="M24" s="19"/>
    </row>
    <row r="25" spans="2:13">
      <c r="B25" s="227"/>
      <c r="C25" s="282"/>
      <c r="D25" s="279" t="s">
        <v>656</v>
      </c>
      <c r="E25" s="285">
        <v>88902396</v>
      </c>
      <c r="F25" s="27"/>
      <c r="G25" s="1049"/>
      <c r="H25" s="1050"/>
      <c r="I25" s="1050"/>
      <c r="J25" s="1050"/>
      <c r="K25" s="1050"/>
      <c r="L25" s="1051"/>
      <c r="M25" s="19"/>
    </row>
    <row r="26" spans="2:13">
      <c r="B26" s="227"/>
      <c r="C26" s="281" t="s">
        <v>23</v>
      </c>
      <c r="D26" s="278" t="s">
        <v>643</v>
      </c>
      <c r="E26" s="284">
        <v>48463398</v>
      </c>
      <c r="F26" s="27"/>
      <c r="G26" s="1049"/>
      <c r="H26" s="1050"/>
      <c r="I26" s="1050"/>
      <c r="J26" s="1050"/>
      <c r="K26" s="1050"/>
      <c r="L26" s="1051"/>
      <c r="M26" s="19"/>
    </row>
    <row r="27" spans="2:13" ht="13.5" thickBot="1">
      <c r="B27" s="227"/>
      <c r="C27" s="282"/>
      <c r="D27" s="279" t="s">
        <v>644</v>
      </c>
      <c r="E27" s="285">
        <v>67848774</v>
      </c>
      <c r="F27" s="27"/>
      <c r="G27" s="1052"/>
      <c r="H27" s="1053"/>
      <c r="I27" s="1053"/>
      <c r="J27" s="1053"/>
      <c r="K27" s="1053"/>
      <c r="L27" s="1054"/>
      <c r="M27" s="19"/>
    </row>
    <row r="28" spans="2:13">
      <c r="B28" s="227"/>
      <c r="C28" s="282"/>
      <c r="D28" s="279" t="s">
        <v>645</v>
      </c>
      <c r="E28" s="285">
        <v>87234125</v>
      </c>
      <c r="F28" s="27"/>
      <c r="G28" s="577"/>
      <c r="H28" s="577"/>
      <c r="I28" s="577"/>
      <c r="J28" s="577"/>
      <c r="K28" s="577"/>
      <c r="L28" s="577"/>
      <c r="M28" s="19"/>
    </row>
    <row r="29" spans="2:13">
      <c r="B29" s="227"/>
      <c r="C29" s="282"/>
      <c r="D29" s="279" t="s">
        <v>646</v>
      </c>
      <c r="E29" s="285">
        <v>116312160</v>
      </c>
      <c r="F29" s="27"/>
      <c r="G29" s="225" t="s">
        <v>45</v>
      </c>
      <c r="H29" s="225"/>
      <c r="I29" s="225"/>
      <c r="J29" s="225"/>
      <c r="K29" s="225"/>
      <c r="L29" s="225"/>
      <c r="M29" s="19"/>
    </row>
    <row r="30" spans="2:13">
      <c r="B30" s="227"/>
      <c r="C30" s="282"/>
      <c r="D30" s="279" t="s">
        <v>647</v>
      </c>
      <c r="E30" s="285">
        <v>145390202</v>
      </c>
      <c r="F30" s="27"/>
      <c r="G30" s="577"/>
      <c r="H30" s="577"/>
      <c r="I30" s="577"/>
      <c r="J30" s="577"/>
      <c r="K30" s="577"/>
      <c r="L30" s="577"/>
      <c r="M30" s="19"/>
    </row>
    <row r="31" spans="2:13">
      <c r="B31" s="227"/>
      <c r="C31" s="282"/>
      <c r="D31" s="279" t="s">
        <v>648</v>
      </c>
      <c r="E31" s="285">
        <v>164775583</v>
      </c>
      <c r="F31" s="27"/>
      <c r="G31" s="577"/>
      <c r="H31" s="577"/>
      <c r="I31" s="577"/>
      <c r="J31" s="577"/>
      <c r="K31" s="577"/>
      <c r="L31" s="577"/>
      <c r="M31" s="19"/>
    </row>
    <row r="32" spans="2:13">
      <c r="B32" s="227"/>
      <c r="C32" s="282"/>
      <c r="D32" s="279" t="s">
        <v>649</v>
      </c>
      <c r="E32" s="285">
        <v>184160931</v>
      </c>
      <c r="F32" s="27"/>
      <c r="G32" s="573"/>
      <c r="H32" s="573"/>
      <c r="I32" s="573"/>
      <c r="J32" s="573"/>
      <c r="K32" s="573"/>
      <c r="L32" s="573"/>
      <c r="M32" s="19"/>
    </row>
    <row r="33" spans="2:13">
      <c r="B33" s="227"/>
      <c r="C33" s="282"/>
      <c r="D33" s="279" t="s">
        <v>650</v>
      </c>
      <c r="E33" s="285">
        <v>30289624</v>
      </c>
      <c r="F33" s="27"/>
      <c r="G33" s="573"/>
      <c r="H33" s="573"/>
      <c r="I33" s="573"/>
      <c r="J33" s="573"/>
      <c r="K33" s="573"/>
      <c r="L33" s="573"/>
      <c r="M33" s="19"/>
    </row>
    <row r="34" spans="2:13">
      <c r="B34" s="227"/>
      <c r="C34" s="282"/>
      <c r="D34" s="279" t="s">
        <v>651</v>
      </c>
      <c r="E34" s="285">
        <v>42405468</v>
      </c>
      <c r="F34" s="27"/>
      <c r="G34" s="573"/>
      <c r="H34" s="573"/>
      <c r="I34" s="573"/>
      <c r="J34" s="573"/>
      <c r="K34" s="573"/>
      <c r="L34" s="573"/>
      <c r="M34" s="19"/>
    </row>
    <row r="35" spans="2:13">
      <c r="B35" s="227"/>
      <c r="C35" s="282"/>
      <c r="D35" s="279" t="s">
        <v>652</v>
      </c>
      <c r="E35" s="285">
        <v>54521313</v>
      </c>
      <c r="F35" s="27"/>
      <c r="G35" s="573"/>
      <c r="H35" s="573"/>
      <c r="I35" s="573"/>
      <c r="J35" s="573"/>
      <c r="K35" s="573"/>
      <c r="L35" s="573"/>
      <c r="M35" s="19"/>
    </row>
    <row r="36" spans="2:13">
      <c r="B36" s="227"/>
      <c r="C36" s="282"/>
      <c r="D36" s="279" t="s">
        <v>653</v>
      </c>
      <c r="E36" s="285">
        <v>72695093</v>
      </c>
      <c r="F36" s="27"/>
      <c r="G36" s="573"/>
      <c r="H36" s="573"/>
      <c r="I36" s="573"/>
      <c r="J36" s="573"/>
      <c r="K36" s="573"/>
      <c r="L36" s="573"/>
      <c r="M36" s="19"/>
    </row>
    <row r="37" spans="2:13">
      <c r="B37" s="227"/>
      <c r="C37" s="282"/>
      <c r="D37" s="279" t="s">
        <v>654</v>
      </c>
      <c r="E37" s="285">
        <v>90868872</v>
      </c>
      <c r="F37" s="27"/>
      <c r="G37" s="573"/>
      <c r="H37" s="573"/>
      <c r="I37" s="573"/>
      <c r="J37" s="573"/>
      <c r="K37" s="573"/>
      <c r="L37" s="573"/>
      <c r="M37" s="19"/>
    </row>
    <row r="38" spans="2:13">
      <c r="B38" s="227"/>
      <c r="C38" s="282"/>
      <c r="D38" s="279" t="s">
        <v>655</v>
      </c>
      <c r="E38" s="285">
        <v>102984726</v>
      </c>
      <c r="F38" s="27"/>
      <c r="G38" s="573"/>
      <c r="H38" s="573"/>
      <c r="I38" s="573"/>
      <c r="J38" s="573"/>
      <c r="K38" s="573"/>
      <c r="L38" s="573"/>
      <c r="M38" s="19"/>
    </row>
    <row r="39" spans="2:13">
      <c r="B39" s="227"/>
      <c r="C39" s="282"/>
      <c r="D39" s="279" t="s">
        <v>656</v>
      </c>
      <c r="E39" s="285">
        <v>115100573</v>
      </c>
      <c r="F39" s="27"/>
      <c r="G39" s="573"/>
      <c r="H39" s="573"/>
      <c r="I39" s="573"/>
      <c r="J39" s="573"/>
      <c r="K39" s="573"/>
      <c r="L39" s="573"/>
      <c r="M39" s="19"/>
    </row>
    <row r="40" spans="2:13">
      <c r="B40" s="227"/>
      <c r="C40" s="281" t="s">
        <v>21</v>
      </c>
      <c r="D40" s="278" t="s">
        <v>643</v>
      </c>
      <c r="E40" s="284">
        <v>56002584</v>
      </c>
      <c r="F40" s="27"/>
      <c r="G40" s="573"/>
      <c r="H40" s="573"/>
      <c r="I40" s="573"/>
      <c r="J40" s="573"/>
      <c r="K40" s="573"/>
      <c r="L40" s="573"/>
      <c r="M40" s="19"/>
    </row>
    <row r="41" spans="2:13">
      <c r="B41" s="227"/>
      <c r="C41" s="282"/>
      <c r="D41" s="279" t="s">
        <v>644</v>
      </c>
      <c r="E41" s="285">
        <v>73991335</v>
      </c>
      <c r="F41" s="27"/>
      <c r="G41" s="573"/>
      <c r="H41" s="573"/>
      <c r="I41" s="573"/>
      <c r="J41" s="573"/>
      <c r="K41" s="573"/>
      <c r="L41" s="573"/>
      <c r="M41" s="19"/>
    </row>
    <row r="42" spans="2:13">
      <c r="B42" s="227"/>
      <c r="C42" s="282"/>
      <c r="D42" s="279" t="s">
        <v>645</v>
      </c>
      <c r="E42" s="285">
        <v>88916468</v>
      </c>
      <c r="F42" s="27"/>
      <c r="G42" s="573"/>
      <c r="H42" s="573"/>
      <c r="I42" s="573"/>
      <c r="J42" s="573"/>
      <c r="K42" s="573"/>
      <c r="L42" s="573"/>
      <c r="M42" s="19"/>
    </row>
    <row r="43" spans="2:13">
      <c r="B43" s="227"/>
      <c r="C43" s="282"/>
      <c r="D43" s="279" t="s">
        <v>646</v>
      </c>
      <c r="E43" s="285">
        <v>107688100</v>
      </c>
      <c r="F43" s="27"/>
      <c r="G43" s="573"/>
      <c r="H43" s="573"/>
      <c r="I43" s="573"/>
      <c r="J43" s="573"/>
      <c r="K43" s="573"/>
      <c r="L43" s="573"/>
      <c r="M43" s="19"/>
    </row>
    <row r="44" spans="2:13">
      <c r="B44" s="227"/>
      <c r="C44" s="282"/>
      <c r="D44" s="279" t="s">
        <v>647</v>
      </c>
      <c r="E44" s="285">
        <v>128193772</v>
      </c>
      <c r="F44" s="27"/>
      <c r="G44" s="573"/>
      <c r="H44" s="573"/>
      <c r="I44" s="573"/>
      <c r="J44" s="573"/>
      <c r="K44" s="573"/>
      <c r="L44" s="573"/>
      <c r="M44" s="19"/>
    </row>
    <row r="45" spans="2:13">
      <c r="B45" s="227"/>
      <c r="C45" s="282"/>
      <c r="D45" s="279" t="s">
        <v>648</v>
      </c>
      <c r="E45" s="285">
        <v>141394971</v>
      </c>
      <c r="F45" s="27"/>
      <c r="G45" s="573"/>
      <c r="H45" s="573"/>
      <c r="I45" s="573"/>
      <c r="J45" s="573"/>
      <c r="K45" s="573"/>
      <c r="L45" s="573"/>
      <c r="M45" s="19"/>
    </row>
    <row r="46" spans="2:13">
      <c r="B46" s="227"/>
      <c r="C46" s="282"/>
      <c r="D46" s="279" t="s">
        <v>649</v>
      </c>
      <c r="E46" s="285">
        <v>153791254</v>
      </c>
      <c r="F46" s="27"/>
      <c r="G46" s="573"/>
      <c r="H46" s="573"/>
      <c r="I46" s="573"/>
      <c r="J46" s="573"/>
      <c r="K46" s="573"/>
      <c r="L46" s="573"/>
      <c r="M46" s="19"/>
    </row>
    <row r="47" spans="2:13">
      <c r="B47" s="227"/>
      <c r="C47" s="282"/>
      <c r="D47" s="279" t="s">
        <v>650</v>
      </c>
      <c r="E47" s="285">
        <v>32001479</v>
      </c>
      <c r="F47" s="27"/>
      <c r="G47" s="573"/>
      <c r="H47" s="573"/>
      <c r="I47" s="573"/>
      <c r="J47" s="573"/>
      <c r="K47" s="573"/>
      <c r="L47" s="573"/>
      <c r="M47" s="19"/>
    </row>
    <row r="48" spans="2:13">
      <c r="B48" s="227"/>
      <c r="C48" s="282"/>
      <c r="D48" s="279" t="s">
        <v>651</v>
      </c>
      <c r="E48" s="285">
        <v>42280771</v>
      </c>
      <c r="F48" s="27"/>
      <c r="G48" s="573"/>
      <c r="H48" s="573"/>
      <c r="I48" s="573"/>
      <c r="J48" s="573"/>
      <c r="K48" s="573"/>
      <c r="L48" s="573"/>
      <c r="M48" s="19"/>
    </row>
    <row r="49" spans="2:13">
      <c r="B49" s="227"/>
      <c r="C49" s="282"/>
      <c r="D49" s="279" t="s">
        <v>652</v>
      </c>
      <c r="E49" s="285">
        <v>50809405</v>
      </c>
      <c r="F49" s="27"/>
      <c r="G49" s="573"/>
      <c r="H49" s="573"/>
      <c r="I49" s="573"/>
      <c r="J49" s="573"/>
      <c r="K49" s="573"/>
      <c r="L49" s="573"/>
      <c r="M49" s="19"/>
    </row>
    <row r="50" spans="2:13">
      <c r="B50" s="227"/>
      <c r="C50" s="282"/>
      <c r="D50" s="279" t="s">
        <v>653</v>
      </c>
      <c r="E50" s="285">
        <v>61536059</v>
      </c>
      <c r="F50" s="27"/>
      <c r="G50" s="573"/>
      <c r="H50" s="573"/>
      <c r="I50" s="573"/>
      <c r="J50" s="573"/>
      <c r="K50" s="573"/>
      <c r="L50" s="573"/>
      <c r="M50" s="19"/>
    </row>
    <row r="51" spans="2:13">
      <c r="B51" s="227"/>
      <c r="C51" s="282"/>
      <c r="D51" s="279" t="s">
        <v>654</v>
      </c>
      <c r="E51" s="285">
        <v>73253603</v>
      </c>
      <c r="F51" s="27"/>
      <c r="G51" s="573"/>
      <c r="H51" s="573"/>
      <c r="I51" s="573"/>
      <c r="J51" s="573"/>
      <c r="K51" s="573"/>
      <c r="L51" s="573"/>
      <c r="M51" s="19"/>
    </row>
    <row r="52" spans="2:13">
      <c r="B52" s="227"/>
      <c r="C52" s="282"/>
      <c r="D52" s="279" t="s">
        <v>655</v>
      </c>
      <c r="E52" s="285">
        <v>80797116</v>
      </c>
      <c r="F52" s="27"/>
      <c r="G52" s="573"/>
      <c r="H52" s="573"/>
      <c r="I52" s="573"/>
      <c r="J52" s="573"/>
      <c r="K52" s="573"/>
      <c r="L52" s="573"/>
      <c r="M52" s="19"/>
    </row>
    <row r="53" spans="2:13">
      <c r="B53" s="227"/>
      <c r="C53" s="282"/>
      <c r="D53" s="279" t="s">
        <v>656</v>
      </c>
      <c r="E53" s="285">
        <v>87880719</v>
      </c>
      <c r="F53" s="27"/>
      <c r="G53" s="573"/>
      <c r="H53" s="573"/>
      <c r="I53" s="573"/>
      <c r="J53" s="573"/>
      <c r="K53" s="573"/>
      <c r="L53" s="573"/>
      <c r="M53" s="19"/>
    </row>
    <row r="54" spans="2:13">
      <c r="B54" s="227"/>
      <c r="C54" s="281" t="s">
        <v>46</v>
      </c>
      <c r="D54" s="278" t="s">
        <v>643</v>
      </c>
      <c r="E54" s="284">
        <v>45709717</v>
      </c>
      <c r="F54" s="27"/>
      <c r="G54" s="573"/>
      <c r="H54" s="573"/>
      <c r="I54" s="573"/>
      <c r="J54" s="573"/>
      <c r="K54" s="573"/>
      <c r="L54" s="573"/>
      <c r="M54" s="19"/>
    </row>
    <row r="55" spans="2:13">
      <c r="B55" s="227"/>
      <c r="C55" s="282"/>
      <c r="D55" s="279" t="s">
        <v>644</v>
      </c>
      <c r="E55" s="285">
        <v>63113417</v>
      </c>
      <c r="F55" s="27"/>
      <c r="G55" s="573"/>
      <c r="H55" s="573"/>
      <c r="I55" s="573"/>
      <c r="J55" s="573"/>
      <c r="K55" s="573"/>
      <c r="L55" s="573"/>
      <c r="M55" s="19"/>
    </row>
    <row r="56" spans="2:13">
      <c r="B56" s="227"/>
      <c r="C56" s="282"/>
      <c r="D56" s="279" t="s">
        <v>645</v>
      </c>
      <c r="E56" s="285">
        <v>80011016</v>
      </c>
      <c r="F56" s="27"/>
      <c r="G56" s="573"/>
      <c r="H56" s="573"/>
      <c r="I56" s="573"/>
      <c r="J56" s="573"/>
      <c r="K56" s="573"/>
      <c r="L56" s="573"/>
      <c r="M56" s="19"/>
    </row>
    <row r="57" spans="2:13">
      <c r="B57" s="227"/>
      <c r="C57" s="282"/>
      <c r="D57" s="279" t="s">
        <v>646</v>
      </c>
      <c r="E57" s="285">
        <v>104415930</v>
      </c>
      <c r="F57" s="27"/>
      <c r="G57" s="573"/>
      <c r="H57" s="573"/>
      <c r="I57" s="573"/>
      <c r="J57" s="573"/>
      <c r="K57" s="573"/>
      <c r="L57" s="573"/>
      <c r="M57" s="19"/>
    </row>
    <row r="58" spans="2:13">
      <c r="B58" s="227"/>
      <c r="C58" s="282"/>
      <c r="D58" s="279" t="s">
        <v>647</v>
      </c>
      <c r="E58" s="285">
        <v>130149176</v>
      </c>
      <c r="F58" s="27"/>
      <c r="G58" s="573"/>
      <c r="H58" s="573"/>
      <c r="I58" s="573"/>
      <c r="J58" s="573"/>
      <c r="K58" s="573"/>
      <c r="L58" s="573"/>
      <c r="M58" s="19"/>
    </row>
    <row r="59" spans="2:13">
      <c r="B59" s="227"/>
      <c r="C59" s="282"/>
      <c r="D59" s="279" t="s">
        <v>648</v>
      </c>
      <c r="E59" s="285">
        <v>146475689</v>
      </c>
      <c r="F59" s="27"/>
      <c r="G59" s="573"/>
      <c r="H59" s="573"/>
      <c r="I59" s="573"/>
      <c r="J59" s="573"/>
      <c r="K59" s="573"/>
      <c r="L59" s="573"/>
      <c r="M59" s="19"/>
    </row>
    <row r="60" spans="2:13">
      <c r="B60" s="227"/>
      <c r="C60" s="282"/>
      <c r="D60" s="279" t="s">
        <v>649</v>
      </c>
      <c r="E60" s="285">
        <v>162563514</v>
      </c>
      <c r="F60" s="27"/>
      <c r="G60" s="573"/>
      <c r="H60" s="573"/>
      <c r="I60" s="573"/>
      <c r="J60" s="573"/>
      <c r="K60" s="573"/>
      <c r="L60" s="573"/>
      <c r="M60" s="19"/>
    </row>
    <row r="61" spans="2:13">
      <c r="B61" s="227"/>
      <c r="C61" s="282"/>
      <c r="D61" s="279" t="s">
        <v>650</v>
      </c>
      <c r="E61" s="285">
        <v>26119834</v>
      </c>
      <c r="F61" s="27"/>
      <c r="G61" s="573"/>
      <c r="H61" s="573"/>
      <c r="I61" s="573"/>
      <c r="J61" s="573"/>
      <c r="K61" s="573"/>
      <c r="L61" s="573"/>
      <c r="M61" s="19"/>
    </row>
    <row r="62" spans="2:13">
      <c r="B62" s="227"/>
      <c r="C62" s="282"/>
      <c r="D62" s="279" t="s">
        <v>651</v>
      </c>
      <c r="E62" s="285">
        <v>36064815</v>
      </c>
      <c r="F62" s="27"/>
      <c r="G62" s="573"/>
      <c r="H62" s="573"/>
      <c r="I62" s="573"/>
      <c r="J62" s="573"/>
      <c r="K62" s="573"/>
      <c r="L62" s="573"/>
      <c r="M62" s="19"/>
    </row>
    <row r="63" spans="2:13">
      <c r="B63" s="227"/>
      <c r="C63" s="282"/>
      <c r="D63" s="279" t="s">
        <v>652</v>
      </c>
      <c r="E63" s="285">
        <v>45720581</v>
      </c>
      <c r="F63" s="27"/>
      <c r="G63" s="573"/>
      <c r="H63" s="573"/>
      <c r="I63" s="573"/>
      <c r="J63" s="573"/>
      <c r="K63" s="573"/>
      <c r="L63" s="573"/>
      <c r="M63" s="19"/>
    </row>
    <row r="64" spans="2:13">
      <c r="B64" s="227"/>
      <c r="C64" s="282"/>
      <c r="D64" s="279" t="s">
        <v>653</v>
      </c>
      <c r="E64" s="285">
        <v>59666256</v>
      </c>
      <c r="F64" s="27"/>
      <c r="G64" s="573"/>
      <c r="H64" s="573"/>
      <c r="I64" s="573"/>
      <c r="J64" s="573"/>
      <c r="K64" s="573"/>
      <c r="L64" s="573"/>
      <c r="M64" s="19"/>
    </row>
    <row r="65" spans="2:13">
      <c r="B65" s="227"/>
      <c r="C65" s="282"/>
      <c r="D65" s="279" t="s">
        <v>654</v>
      </c>
      <c r="E65" s="285">
        <v>74370948</v>
      </c>
      <c r="F65" s="27"/>
      <c r="G65" s="573"/>
      <c r="H65" s="573"/>
      <c r="I65" s="573"/>
      <c r="J65" s="573"/>
      <c r="K65" s="573"/>
      <c r="L65" s="573"/>
      <c r="M65" s="19"/>
    </row>
    <row r="66" spans="2:13">
      <c r="B66" s="227"/>
      <c r="C66" s="282"/>
      <c r="D66" s="279" t="s">
        <v>655</v>
      </c>
      <c r="E66" s="285">
        <v>83700375</v>
      </c>
      <c r="F66" s="27"/>
      <c r="G66" s="573"/>
      <c r="H66" s="573"/>
      <c r="I66" s="573"/>
      <c r="J66" s="573"/>
      <c r="K66" s="573"/>
      <c r="L66" s="573"/>
      <c r="M66" s="19"/>
    </row>
    <row r="67" spans="2:13" ht="13.5" thickBot="1">
      <c r="B67" s="227"/>
      <c r="C67" s="283"/>
      <c r="D67" s="280" t="s">
        <v>656</v>
      </c>
      <c r="E67" s="286">
        <v>92893436</v>
      </c>
      <c r="F67" s="27"/>
      <c r="G67" s="573"/>
      <c r="H67" s="573"/>
      <c r="I67" s="573"/>
      <c r="J67" s="573"/>
      <c r="K67" s="573"/>
      <c r="L67" s="573"/>
      <c r="M67" s="19"/>
    </row>
    <row r="68" spans="2:13" ht="13.5" thickBot="1">
      <c r="B68" s="576"/>
      <c r="C68" s="288"/>
      <c r="D68" s="288"/>
      <c r="E68" s="288"/>
      <c r="F68" s="288"/>
      <c r="G68" s="65"/>
      <c r="H68" s="65"/>
      <c r="I68" s="65"/>
      <c r="J68" s="65"/>
      <c r="K68" s="65"/>
      <c r="L68" s="65"/>
      <c r="M68" s="21"/>
    </row>
    <row r="69" spans="2:13">
      <c r="E69" s="276"/>
      <c r="M69" s="277" t="s">
        <v>1105</v>
      </c>
    </row>
    <row r="70" spans="2:13">
      <c r="E70"/>
    </row>
    <row r="71" spans="2:13">
      <c r="E71"/>
    </row>
    <row r="72" spans="2:13">
      <c r="E72"/>
    </row>
    <row r="73" spans="2:13">
      <c r="E73"/>
    </row>
    <row r="74" spans="2:13">
      <c r="E74"/>
    </row>
    <row r="75" spans="2:13">
      <c r="E75"/>
    </row>
    <row r="76" spans="2:13">
      <c r="E76"/>
    </row>
    <row r="77" spans="2:13">
      <c r="E77"/>
    </row>
    <row r="78" spans="2:13">
      <c r="E78"/>
    </row>
    <row r="79" spans="2:13">
      <c r="E79"/>
    </row>
    <row r="80" spans="2:13">
      <c r="E80"/>
    </row>
    <row r="81" spans="5:5" ht="13.5" thickBot="1">
      <c r="E81"/>
    </row>
    <row r="82" spans="5:5">
      <c r="E82"/>
    </row>
    <row r="83" spans="5:5" ht="14.25" thickTop="1" thickBot="1">
      <c r="E83"/>
    </row>
    <row r="84" spans="5:5" ht="14.25" thickTop="1" thickBot="1">
      <c r="E84"/>
    </row>
    <row r="85" spans="5:5" ht="14.25" thickTop="1" thickBot="1">
      <c r="E85"/>
    </row>
    <row r="86" spans="5:5" ht="14.25" thickTop="1" thickBot="1">
      <c r="E86"/>
    </row>
    <row r="87" spans="5:5" ht="14.25" thickTop="1" thickBot="1">
      <c r="E87"/>
    </row>
    <row r="88" spans="5:5" ht="14.25" thickTop="1" thickBot="1">
      <c r="E88"/>
    </row>
    <row r="89" spans="5:5" ht="14.25" thickTop="1" thickBot="1">
      <c r="E89"/>
    </row>
    <row r="90" spans="5:5" ht="14.25" thickTop="1" thickBot="1">
      <c r="E90"/>
    </row>
    <row r="91" spans="5:5" ht="14.25" thickTop="1" thickBot="1">
      <c r="E91"/>
    </row>
    <row r="92" spans="5:5" ht="14.25" thickTop="1" thickBot="1">
      <c r="E92"/>
    </row>
    <row r="93" spans="5:5" ht="14.25" thickTop="1" thickBot="1">
      <c r="E93"/>
    </row>
    <row r="94" spans="5:5" ht="14.25" thickTop="1" thickBot="1">
      <c r="E94"/>
    </row>
    <row r="95" spans="5:5" ht="14.25" thickTop="1" thickBot="1">
      <c r="E95"/>
    </row>
    <row r="96" spans="5:5" ht="14.25" thickTop="1" thickBot="1">
      <c r="E96"/>
    </row>
    <row r="97" spans="5:5" ht="14.25" thickTop="1" thickBot="1">
      <c r="E97"/>
    </row>
    <row r="98" spans="5:5" ht="14.25" thickTop="1" thickBot="1">
      <c r="E98"/>
    </row>
    <row r="99" spans="5:5" ht="14.25" thickTop="1" thickBot="1">
      <c r="E99"/>
    </row>
    <row r="100" spans="5:5" ht="14.25" thickTop="1" thickBot="1">
      <c r="E100"/>
    </row>
    <row r="101" spans="5:5" ht="14.25" thickTop="1" thickBot="1">
      <c r="E101"/>
    </row>
    <row r="102" spans="5:5" ht="14.25" thickTop="1" thickBot="1">
      <c r="E102"/>
    </row>
    <row r="103" spans="5:5" ht="14.25" thickTop="1" thickBot="1">
      <c r="E103"/>
    </row>
    <row r="104" spans="5:5" ht="14.25" thickTop="1" thickBot="1">
      <c r="E104"/>
    </row>
    <row r="105" spans="5:5" ht="14.25" thickTop="1" thickBot="1">
      <c r="E105"/>
    </row>
    <row r="106" spans="5:5" ht="14.25" thickTop="1" thickBot="1">
      <c r="E106"/>
    </row>
    <row r="107" spans="5:5" ht="14.25" thickTop="1" thickBot="1">
      <c r="E107"/>
    </row>
    <row r="108" spans="5:5" ht="14.25" thickTop="1" thickBot="1">
      <c r="E108"/>
    </row>
    <row r="109" spans="5:5" ht="14.25" thickTop="1" thickBot="1">
      <c r="E109"/>
    </row>
    <row r="110" spans="5:5" ht="13.5" thickTop="1">
      <c r="E110"/>
    </row>
    <row r="111" spans="5:5">
      <c r="E111"/>
    </row>
    <row r="112" spans="5:5">
      <c r="E112"/>
    </row>
    <row r="113" spans="5:5">
      <c r="E113"/>
    </row>
    <row r="114" spans="5:5">
      <c r="E114"/>
    </row>
    <row r="115" spans="5:5">
      <c r="E115"/>
    </row>
    <row r="116" spans="5:5">
      <c r="E116"/>
    </row>
    <row r="117" spans="5:5">
      <c r="E117"/>
    </row>
    <row r="118" spans="5:5">
      <c r="E118"/>
    </row>
    <row r="119" spans="5:5">
      <c r="E119"/>
    </row>
    <row r="120" spans="5:5">
      <c r="E120"/>
    </row>
    <row r="121" spans="5:5">
      <c r="E121"/>
    </row>
    <row r="122" spans="5:5">
      <c r="E122"/>
    </row>
    <row r="123" spans="5:5" ht="13.5" thickBot="1">
      <c r="E123"/>
    </row>
    <row r="124" spans="5:5" ht="14.25" thickTop="1" thickBot="1">
      <c r="E124"/>
    </row>
    <row r="125" spans="5:5" ht="14.25" thickTop="1" thickBot="1">
      <c r="E125"/>
    </row>
    <row r="126" spans="5:5" ht="14.25" thickTop="1" thickBot="1">
      <c r="E126"/>
    </row>
    <row r="127" spans="5:5" ht="14.25" thickTop="1" thickBot="1">
      <c r="E127"/>
    </row>
    <row r="128" spans="5:5" ht="14.25" thickTop="1" thickBot="1">
      <c r="E128"/>
    </row>
    <row r="129" spans="5:5" ht="14.25" thickTop="1" thickBot="1">
      <c r="E129"/>
    </row>
    <row r="130" spans="5:5" ht="14.25" thickTop="1" thickBot="1">
      <c r="E130"/>
    </row>
    <row r="131" spans="5:5" ht="14.25" thickTop="1" thickBot="1">
      <c r="E131"/>
    </row>
    <row r="132" spans="5:5" ht="14.25" thickTop="1" thickBot="1">
      <c r="E132"/>
    </row>
    <row r="133" spans="5:5" ht="14.25" thickTop="1" thickBot="1">
      <c r="E133"/>
    </row>
    <row r="134" spans="5:5" ht="14.25" thickTop="1" thickBot="1">
      <c r="E134"/>
    </row>
    <row r="135" spans="5:5" ht="14.25" thickTop="1" thickBot="1">
      <c r="E135"/>
    </row>
    <row r="136" spans="5:5" ht="14.25" thickTop="1" thickBot="1">
      <c r="E136"/>
    </row>
    <row r="137" spans="5:5" ht="14.25" thickTop="1" thickBot="1">
      <c r="E137"/>
    </row>
    <row r="138" spans="5:5" ht="14.25" thickTop="1" thickBot="1">
      <c r="E138"/>
    </row>
    <row r="139" spans="5:5" ht="14.25" thickTop="1" thickBot="1">
      <c r="E139"/>
    </row>
    <row r="140" spans="5:5" ht="14.25" thickTop="1" thickBot="1">
      <c r="E140"/>
    </row>
    <row r="141" spans="5:5" ht="14.25" thickTop="1" thickBot="1">
      <c r="E141"/>
    </row>
    <row r="142" spans="5:5" ht="14.25" thickTop="1" thickBot="1">
      <c r="E142"/>
    </row>
    <row r="143" spans="5:5" ht="14.25" thickTop="1" thickBot="1">
      <c r="E143"/>
    </row>
    <row r="144" spans="5:5" ht="14.25" thickTop="1" thickBot="1">
      <c r="E144"/>
    </row>
    <row r="145" spans="5:5" ht="14.25" thickTop="1" thickBot="1">
      <c r="E145"/>
    </row>
    <row r="146" spans="5:5" ht="14.25" thickTop="1" thickBot="1">
      <c r="E146"/>
    </row>
    <row r="147" spans="5:5" ht="14.25" thickTop="1" thickBot="1">
      <c r="E147"/>
    </row>
    <row r="148" spans="5:5" ht="14.25" thickTop="1" thickBot="1">
      <c r="E148"/>
    </row>
    <row r="149" spans="5:5" ht="14.25" thickTop="1" thickBot="1">
      <c r="E149"/>
    </row>
    <row r="150" spans="5:5" ht="14.25" thickTop="1" thickBot="1">
      <c r="E150"/>
    </row>
    <row r="151" spans="5:5" ht="14.25" thickTop="1" thickBot="1">
      <c r="E151"/>
    </row>
    <row r="152" spans="5:5" ht="14.25" thickTop="1" thickBot="1">
      <c r="E152"/>
    </row>
    <row r="153" spans="5:5" ht="14.25" thickTop="1" thickBot="1">
      <c r="E153"/>
    </row>
    <row r="154" spans="5:5" ht="14.25" thickTop="1" thickBot="1">
      <c r="E154"/>
    </row>
    <row r="155" spans="5:5" ht="14.25" thickTop="1" thickBot="1">
      <c r="E155"/>
    </row>
    <row r="156" spans="5:5" ht="14.25" thickTop="1" thickBot="1">
      <c r="E156"/>
    </row>
    <row r="157" spans="5:5" ht="14.25" thickTop="1" thickBot="1">
      <c r="E157"/>
    </row>
    <row r="158" spans="5:5" ht="14.25" thickTop="1" thickBot="1">
      <c r="E158"/>
    </row>
    <row r="159" spans="5:5" ht="14.25" thickTop="1" thickBot="1">
      <c r="E159"/>
    </row>
    <row r="160" spans="5:5" ht="14.25" thickTop="1" thickBot="1">
      <c r="E160"/>
    </row>
    <row r="161" spans="5:5" ht="14.25" thickTop="1" thickBot="1">
      <c r="E161"/>
    </row>
    <row r="162" spans="5:5" ht="14.25" thickTop="1" thickBot="1">
      <c r="E162"/>
    </row>
    <row r="163" spans="5:5" ht="14.25" thickTop="1" thickBot="1">
      <c r="E163"/>
    </row>
    <row r="164" spans="5:5" ht="14.25" thickTop="1" thickBot="1">
      <c r="E164"/>
    </row>
    <row r="165" spans="5:5" ht="14.25" thickTop="1" thickBot="1">
      <c r="E165"/>
    </row>
    <row r="166" spans="5:5" ht="13.5" thickTop="1">
      <c r="E166"/>
    </row>
    <row r="167" spans="5:5">
      <c r="E167"/>
    </row>
    <row r="168" spans="5:5">
      <c r="E168"/>
    </row>
    <row r="169" spans="5:5">
      <c r="E169"/>
    </row>
    <row r="170" spans="5:5">
      <c r="E170"/>
    </row>
    <row r="171" spans="5:5">
      <c r="E171"/>
    </row>
    <row r="172" spans="5:5">
      <c r="E172"/>
    </row>
    <row r="173" spans="5:5">
      <c r="E173"/>
    </row>
    <row r="174" spans="5:5">
      <c r="E174"/>
    </row>
    <row r="175" spans="5:5">
      <c r="E175"/>
    </row>
    <row r="176" spans="5:5">
      <c r="E176"/>
    </row>
    <row r="177" spans="5:5">
      <c r="E177"/>
    </row>
    <row r="178" spans="5:5">
      <c r="E178"/>
    </row>
    <row r="179" spans="5:5" ht="13.5" thickBot="1">
      <c r="E179"/>
    </row>
    <row r="180" spans="5:5" ht="14.25" thickTop="1" thickBot="1">
      <c r="E180"/>
    </row>
    <row r="181" spans="5:5" ht="14.25" thickTop="1" thickBot="1">
      <c r="E181"/>
    </row>
    <row r="182" spans="5:5" ht="14.25" thickTop="1" thickBot="1">
      <c r="E182"/>
    </row>
    <row r="183" spans="5:5" ht="14.25" thickTop="1" thickBot="1">
      <c r="E183"/>
    </row>
    <row r="184" spans="5:5" ht="14.25" thickTop="1" thickBot="1">
      <c r="E184"/>
    </row>
    <row r="185" spans="5:5" ht="14.25" thickTop="1" thickBot="1">
      <c r="E185"/>
    </row>
    <row r="186" spans="5:5" ht="14.25" thickTop="1" thickBot="1">
      <c r="E186"/>
    </row>
    <row r="187" spans="5:5" ht="14.25" thickTop="1" thickBot="1">
      <c r="E187"/>
    </row>
    <row r="188" spans="5:5" ht="14.25" thickTop="1" thickBot="1">
      <c r="E188"/>
    </row>
    <row r="189" spans="5:5" ht="14.25" thickTop="1" thickBot="1">
      <c r="E189"/>
    </row>
    <row r="190" spans="5:5" ht="14.25" thickTop="1" thickBot="1">
      <c r="E190"/>
    </row>
    <row r="191" spans="5:5" ht="14.25" thickTop="1" thickBot="1">
      <c r="E191"/>
    </row>
    <row r="192" spans="5:5" ht="14.25" thickTop="1" thickBot="1">
      <c r="E192"/>
    </row>
    <row r="193" spans="5:5" ht="14.25" thickTop="1" thickBot="1">
      <c r="E193"/>
    </row>
    <row r="194" spans="5:5" ht="14.25" thickTop="1" thickBot="1">
      <c r="E194"/>
    </row>
    <row r="195" spans="5:5" ht="14.25" thickTop="1" thickBot="1">
      <c r="E195"/>
    </row>
    <row r="196" spans="5:5" ht="14.25" thickTop="1" thickBot="1">
      <c r="E196"/>
    </row>
    <row r="197" spans="5:5" ht="14.25" thickTop="1" thickBot="1">
      <c r="E197"/>
    </row>
    <row r="198" spans="5:5" ht="14.25" thickTop="1" thickBot="1">
      <c r="E198"/>
    </row>
    <row r="199" spans="5:5" ht="14.25" thickTop="1" thickBot="1">
      <c r="E199"/>
    </row>
    <row r="200" spans="5:5" ht="14.25" thickTop="1" thickBot="1">
      <c r="E200"/>
    </row>
    <row r="201" spans="5:5" ht="14.25" thickTop="1" thickBot="1">
      <c r="E201"/>
    </row>
    <row r="202" spans="5:5" ht="14.25" thickTop="1" thickBot="1">
      <c r="E202"/>
    </row>
    <row r="203" spans="5:5" ht="14.25" thickTop="1" thickBot="1">
      <c r="E203"/>
    </row>
    <row r="204" spans="5:5" ht="14.25" thickTop="1" thickBot="1">
      <c r="E204"/>
    </row>
    <row r="205" spans="5:5" ht="14.25" thickTop="1" thickBot="1">
      <c r="E205"/>
    </row>
    <row r="206" spans="5:5" ht="14.25" thickTop="1" thickBot="1">
      <c r="E206"/>
    </row>
    <row r="207" spans="5:5" ht="14.25" thickTop="1" thickBot="1">
      <c r="E207"/>
    </row>
    <row r="208" spans="5:5" ht="14.25" thickTop="1" thickBot="1">
      <c r="E208"/>
    </row>
    <row r="209" spans="5:5" ht="14.25" thickTop="1" thickBot="1">
      <c r="E209"/>
    </row>
    <row r="210" spans="5:5" ht="14.25" thickTop="1" thickBot="1">
      <c r="E210"/>
    </row>
    <row r="211" spans="5:5" ht="14.25" thickTop="1" thickBot="1">
      <c r="E211"/>
    </row>
    <row r="212" spans="5:5" ht="14.25" thickTop="1" thickBot="1">
      <c r="E212"/>
    </row>
    <row r="213" spans="5:5" ht="14.25" thickTop="1" thickBot="1">
      <c r="E213"/>
    </row>
    <row r="214" spans="5:5" ht="14.25" thickTop="1" thickBot="1">
      <c r="E214"/>
    </row>
    <row r="215" spans="5:5" ht="14.25" thickTop="1" thickBot="1">
      <c r="E215"/>
    </row>
    <row r="216" spans="5:5" ht="14.25" thickTop="1" thickBot="1">
      <c r="E216"/>
    </row>
    <row r="217" spans="5:5" ht="14.25" thickTop="1" thickBot="1">
      <c r="E217"/>
    </row>
    <row r="218" spans="5:5" ht="14.25" thickTop="1" thickBot="1">
      <c r="E218"/>
    </row>
    <row r="219" spans="5:5" ht="14.25" thickTop="1" thickBot="1">
      <c r="E219"/>
    </row>
    <row r="220" spans="5:5" ht="14.25" thickTop="1" thickBot="1">
      <c r="E220"/>
    </row>
    <row r="221" spans="5:5" ht="14.25" thickTop="1" thickBot="1">
      <c r="E221"/>
    </row>
    <row r="222" spans="5:5" ht="13.5" thickTop="1">
      <c r="E222"/>
    </row>
    <row r="223" spans="5:5">
      <c r="E223"/>
    </row>
    <row r="224" spans="5:5">
      <c r="E224"/>
    </row>
    <row r="225" spans="5:5">
      <c r="E225"/>
    </row>
    <row r="226" spans="5:5">
      <c r="E226"/>
    </row>
    <row r="227" spans="5:5">
      <c r="E227"/>
    </row>
    <row r="228" spans="5:5">
      <c r="E228"/>
    </row>
    <row r="229" spans="5:5">
      <c r="E229"/>
    </row>
    <row r="230" spans="5:5">
      <c r="E230"/>
    </row>
    <row r="231" spans="5:5">
      <c r="E231"/>
    </row>
    <row r="232" spans="5:5">
      <c r="E232"/>
    </row>
    <row r="233" spans="5:5">
      <c r="E233"/>
    </row>
    <row r="234" spans="5:5">
      <c r="E234"/>
    </row>
    <row r="235" spans="5:5" ht="13.5" thickBot="1">
      <c r="E235"/>
    </row>
  </sheetData>
  <mergeCells count="6">
    <mergeCell ref="C3:E4"/>
    <mergeCell ref="C6:E6"/>
    <mergeCell ref="G17:L21"/>
    <mergeCell ref="G23:L27"/>
    <mergeCell ref="G11:L15"/>
    <mergeCell ref="G7:L9"/>
  </mergeCells>
  <phoneticPr fontId="0" type="noConversion"/>
  <printOptions horizontalCentered="1"/>
  <pageMargins left="0.25" right="0.25" top="0.5" bottom="0.5" header="0.5" footer="0.25"/>
  <pageSetup scale="7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13"/>
  <sheetViews>
    <sheetView zoomScale="60" zoomScaleNormal="60" zoomScaleSheetLayoutView="277" workbookViewId="0">
      <pane ySplit="1" topLeftCell="A2" activePane="bottomLeft" state="frozen"/>
      <selection pane="bottomLeft" activeCell="L1590" sqref="L1590"/>
    </sheetView>
  </sheetViews>
  <sheetFormatPr defaultColWidth="9.140625" defaultRowHeight="12.75"/>
  <cols>
    <col min="1" max="1" width="9.140625" style="570"/>
    <col min="2" max="2" width="26" style="571" customWidth="1"/>
    <col min="3" max="3" width="20" style="572" customWidth="1"/>
    <col min="4" max="4" width="7.28515625" style="572" customWidth="1"/>
    <col min="5" max="5" width="15.7109375" style="571" customWidth="1"/>
    <col min="6" max="6" width="6.85546875" style="571" customWidth="1"/>
    <col min="7" max="7" width="14.5703125" style="571" customWidth="1"/>
    <col min="8" max="21" width="10.28515625" style="571" customWidth="1"/>
    <col min="22" max="16384" width="9.140625" style="571"/>
  </cols>
  <sheetData>
    <row r="1" spans="1:21" s="569" customFormat="1" ht="45">
      <c r="A1" s="568" t="s">
        <v>566</v>
      </c>
      <c r="B1" s="568" t="s">
        <v>176</v>
      </c>
      <c r="C1" s="568" t="s">
        <v>41</v>
      </c>
      <c r="D1" s="568" t="s">
        <v>567</v>
      </c>
      <c r="E1" s="568" t="s">
        <v>40</v>
      </c>
      <c r="F1" s="568" t="s">
        <v>931</v>
      </c>
      <c r="G1" s="568" t="s">
        <v>42</v>
      </c>
      <c r="H1" s="568" t="s">
        <v>568</v>
      </c>
      <c r="I1" s="568" t="s">
        <v>569</v>
      </c>
      <c r="J1" s="568" t="s">
        <v>570</v>
      </c>
      <c r="K1" s="568" t="s">
        <v>571</v>
      </c>
      <c r="L1" s="568" t="s">
        <v>572</v>
      </c>
      <c r="M1" s="568" t="s">
        <v>573</v>
      </c>
      <c r="N1" s="568" t="s">
        <v>574</v>
      </c>
      <c r="O1" s="568" t="s">
        <v>575</v>
      </c>
      <c r="P1" s="568" t="s">
        <v>576</v>
      </c>
      <c r="Q1" s="568" t="s">
        <v>577</v>
      </c>
      <c r="R1" s="568" t="s">
        <v>578</v>
      </c>
      <c r="S1" s="568" t="s">
        <v>579</v>
      </c>
      <c r="T1" s="568" t="s">
        <v>580</v>
      </c>
      <c r="U1" s="568" t="s">
        <v>581</v>
      </c>
    </row>
    <row r="2" spans="1:21" ht="22.5" customHeight="1">
      <c r="A2" s="583">
        <v>1</v>
      </c>
      <c r="B2" s="584" t="s">
        <v>177</v>
      </c>
      <c r="C2" s="585" t="s">
        <v>175</v>
      </c>
      <c r="D2" s="585" t="s">
        <v>582</v>
      </c>
      <c r="E2" s="586" t="s">
        <v>852</v>
      </c>
      <c r="F2">
        <v>1</v>
      </c>
      <c r="G2" s="587" t="s">
        <v>171</v>
      </c>
      <c r="H2" s="588">
        <v>99571</v>
      </c>
      <c r="I2" s="588">
        <v>174250</v>
      </c>
      <c r="J2" s="588">
        <v>131216</v>
      </c>
      <c r="K2" s="588">
        <v>229628</v>
      </c>
      <c r="L2" s="588">
        <v>157265</v>
      </c>
      <c r="M2" s="588">
        <v>275214</v>
      </c>
      <c r="N2" s="588">
        <v>189444</v>
      </c>
      <c r="O2" s="588">
        <v>331527</v>
      </c>
      <c r="P2" s="588">
        <v>223397</v>
      </c>
      <c r="Q2" s="588">
        <v>390945</v>
      </c>
      <c r="R2" s="588">
        <v>244225</v>
      </c>
      <c r="S2" s="588">
        <v>427393</v>
      </c>
      <c r="T2" s="588">
        <v>262823</v>
      </c>
      <c r="U2" s="588">
        <v>459940</v>
      </c>
    </row>
    <row r="3" spans="1:21" ht="21.95" customHeight="1">
      <c r="A3" s="583">
        <v>1</v>
      </c>
      <c r="B3" s="584" t="s">
        <v>177</v>
      </c>
      <c r="C3" s="585" t="s">
        <v>175</v>
      </c>
      <c r="D3" s="585" t="s">
        <v>582</v>
      </c>
      <c r="E3" s="586" t="s">
        <v>852</v>
      </c>
      <c r="F3">
        <v>2</v>
      </c>
      <c r="G3" s="587" t="s">
        <v>21</v>
      </c>
      <c r="H3" s="588">
        <v>94564</v>
      </c>
      <c r="I3" s="588">
        <v>165488</v>
      </c>
      <c r="J3" s="588">
        <v>124949</v>
      </c>
      <c r="K3" s="588">
        <v>218661</v>
      </c>
      <c r="L3" s="588">
        <v>150168</v>
      </c>
      <c r="M3" s="588">
        <v>262795</v>
      </c>
      <c r="N3" s="588">
        <v>181898</v>
      </c>
      <c r="O3" s="588">
        <v>318321</v>
      </c>
      <c r="P3" s="588">
        <v>216544</v>
      </c>
      <c r="Q3" s="588">
        <v>378951</v>
      </c>
      <c r="R3" s="588">
        <v>238849</v>
      </c>
      <c r="S3" s="588">
        <v>417985</v>
      </c>
      <c r="T3" s="588">
        <v>259796</v>
      </c>
      <c r="U3" s="588">
        <v>454643</v>
      </c>
    </row>
    <row r="4" spans="1:21" ht="21.95" customHeight="1">
      <c r="A4" s="583">
        <v>1</v>
      </c>
      <c r="B4" s="584" t="s">
        <v>177</v>
      </c>
      <c r="C4" s="585" t="s">
        <v>175</v>
      </c>
      <c r="D4" s="585" t="s">
        <v>582</v>
      </c>
      <c r="E4" s="586" t="s">
        <v>852</v>
      </c>
      <c r="F4">
        <v>3</v>
      </c>
      <c r="G4" s="587" t="s">
        <v>46</v>
      </c>
      <c r="H4" s="588">
        <v>77165</v>
      </c>
      <c r="I4" s="588">
        <v>135039</v>
      </c>
      <c r="J4" s="588">
        <v>106542</v>
      </c>
      <c r="K4" s="588">
        <v>186448</v>
      </c>
      <c r="L4" s="588">
        <v>135061</v>
      </c>
      <c r="M4" s="588">
        <v>236357</v>
      </c>
      <c r="N4" s="588">
        <v>176247</v>
      </c>
      <c r="O4" s="588">
        <v>308432</v>
      </c>
      <c r="P4" s="588">
        <v>219681</v>
      </c>
      <c r="Q4" s="588">
        <v>384441</v>
      </c>
      <c r="R4" s="588">
        <v>247233</v>
      </c>
      <c r="S4" s="588">
        <v>432658</v>
      </c>
      <c r="T4" s="588">
        <v>274382</v>
      </c>
      <c r="U4" s="588">
        <v>480169</v>
      </c>
    </row>
    <row r="5" spans="1:21" ht="21.95" customHeight="1">
      <c r="A5" s="583">
        <v>1</v>
      </c>
      <c r="B5" s="584" t="s">
        <v>177</v>
      </c>
      <c r="C5" s="585" t="s">
        <v>175</v>
      </c>
      <c r="D5" s="585" t="s">
        <v>582</v>
      </c>
      <c r="E5" s="586" t="s">
        <v>852</v>
      </c>
      <c r="F5">
        <v>4</v>
      </c>
      <c r="G5" s="587" t="s">
        <v>23</v>
      </c>
      <c r="H5" s="588">
        <v>89532</v>
      </c>
      <c r="I5" s="588">
        <v>143251</v>
      </c>
      <c r="J5" s="588">
        <v>125345</v>
      </c>
      <c r="K5" s="588">
        <v>200552</v>
      </c>
      <c r="L5" s="588">
        <v>161158</v>
      </c>
      <c r="M5" s="588">
        <v>257852</v>
      </c>
      <c r="N5" s="588">
        <v>214877</v>
      </c>
      <c r="O5" s="588">
        <v>343803</v>
      </c>
      <c r="P5" s="588">
        <v>268596</v>
      </c>
      <c r="Q5" s="588">
        <v>429754</v>
      </c>
      <c r="R5" s="588">
        <v>304409</v>
      </c>
      <c r="S5" s="588">
        <v>487054</v>
      </c>
      <c r="T5" s="588">
        <v>340222</v>
      </c>
      <c r="U5" s="588">
        <v>544355</v>
      </c>
    </row>
    <row r="6" spans="1:21" ht="22.5" customHeight="1">
      <c r="A6" s="583">
        <v>1</v>
      </c>
      <c r="B6" s="584" t="s">
        <v>177</v>
      </c>
      <c r="C6" s="585" t="s">
        <v>175</v>
      </c>
      <c r="D6" s="585" t="s">
        <v>582</v>
      </c>
      <c r="E6" s="586" t="s">
        <v>853</v>
      </c>
      <c r="F6">
        <v>1</v>
      </c>
      <c r="G6" s="587" t="s">
        <v>171</v>
      </c>
      <c r="H6" s="588">
        <v>98631</v>
      </c>
      <c r="I6" s="588">
        <v>172605</v>
      </c>
      <c r="J6" s="588">
        <v>130012</v>
      </c>
      <c r="K6" s="588">
        <v>227522</v>
      </c>
      <c r="L6" s="588">
        <v>155879</v>
      </c>
      <c r="M6" s="588">
        <v>272788</v>
      </c>
      <c r="N6" s="588">
        <v>187870</v>
      </c>
      <c r="O6" s="588">
        <v>328772</v>
      </c>
      <c r="P6" s="588">
        <v>221561</v>
      </c>
      <c r="Q6" s="588">
        <v>387732</v>
      </c>
      <c r="R6" s="588">
        <v>242222</v>
      </c>
      <c r="S6" s="588">
        <v>423889</v>
      </c>
      <c r="T6" s="588">
        <v>260674</v>
      </c>
      <c r="U6" s="588">
        <v>456180</v>
      </c>
    </row>
    <row r="7" spans="1:21" ht="21.95" customHeight="1">
      <c r="A7" s="583">
        <v>1</v>
      </c>
      <c r="B7" s="584" t="s">
        <v>177</v>
      </c>
      <c r="C7" s="585" t="s">
        <v>175</v>
      </c>
      <c r="D7" s="585" t="s">
        <v>582</v>
      </c>
      <c r="E7" s="586" t="s">
        <v>853</v>
      </c>
      <c r="F7">
        <v>2</v>
      </c>
      <c r="G7" s="587" t="s">
        <v>21</v>
      </c>
      <c r="H7" s="588">
        <v>93624</v>
      </c>
      <c r="I7" s="588">
        <v>163842</v>
      </c>
      <c r="J7" s="588">
        <v>123746</v>
      </c>
      <c r="K7" s="588">
        <v>216555</v>
      </c>
      <c r="L7" s="588">
        <v>148782</v>
      </c>
      <c r="M7" s="588">
        <v>260368</v>
      </c>
      <c r="N7" s="588">
        <v>180324</v>
      </c>
      <c r="O7" s="588">
        <v>315567</v>
      </c>
      <c r="P7" s="588">
        <v>214708</v>
      </c>
      <c r="Q7" s="588">
        <v>375738</v>
      </c>
      <c r="R7" s="588">
        <v>236846</v>
      </c>
      <c r="S7" s="588">
        <v>414480</v>
      </c>
      <c r="T7" s="588">
        <v>257648</v>
      </c>
      <c r="U7" s="588">
        <v>450883</v>
      </c>
    </row>
    <row r="8" spans="1:21" ht="21.95" customHeight="1">
      <c r="A8" s="583">
        <v>1</v>
      </c>
      <c r="B8" s="584" t="s">
        <v>177</v>
      </c>
      <c r="C8" s="585" t="s">
        <v>175</v>
      </c>
      <c r="D8" s="585" t="s">
        <v>582</v>
      </c>
      <c r="E8" s="586" t="s">
        <v>853</v>
      </c>
      <c r="F8">
        <v>3</v>
      </c>
      <c r="G8" s="587" t="s">
        <v>46</v>
      </c>
      <c r="H8" s="588">
        <v>76324</v>
      </c>
      <c r="I8" s="588">
        <v>133566</v>
      </c>
      <c r="J8" s="588">
        <v>105363</v>
      </c>
      <c r="K8" s="588">
        <v>184386</v>
      </c>
      <c r="L8" s="588">
        <v>133546</v>
      </c>
      <c r="M8" s="588">
        <v>233705</v>
      </c>
      <c r="N8" s="588">
        <v>174226</v>
      </c>
      <c r="O8" s="588">
        <v>304896</v>
      </c>
      <c r="P8" s="588">
        <v>217155</v>
      </c>
      <c r="Q8" s="588">
        <v>380022</v>
      </c>
      <c r="R8" s="588">
        <v>244371</v>
      </c>
      <c r="S8" s="588">
        <v>427650</v>
      </c>
      <c r="T8" s="588">
        <v>271183</v>
      </c>
      <c r="U8" s="588">
        <v>474571</v>
      </c>
    </row>
    <row r="9" spans="1:21" ht="21.95" customHeight="1">
      <c r="A9" s="583">
        <v>1</v>
      </c>
      <c r="B9" s="584" t="s">
        <v>177</v>
      </c>
      <c r="C9" s="585" t="s">
        <v>175</v>
      </c>
      <c r="D9" s="585" t="s">
        <v>582</v>
      </c>
      <c r="E9" s="586" t="s">
        <v>853</v>
      </c>
      <c r="F9">
        <v>4</v>
      </c>
      <c r="G9" s="587" t="s">
        <v>23</v>
      </c>
      <c r="H9" s="588">
        <v>88747</v>
      </c>
      <c r="I9" s="588">
        <v>141995</v>
      </c>
      <c r="J9" s="588">
        <v>124245</v>
      </c>
      <c r="K9" s="588">
        <v>198793</v>
      </c>
      <c r="L9" s="588">
        <v>159744</v>
      </c>
      <c r="M9" s="588">
        <v>255590</v>
      </c>
      <c r="N9" s="588">
        <v>212992</v>
      </c>
      <c r="O9" s="588">
        <v>340787</v>
      </c>
      <c r="P9" s="588">
        <v>266240</v>
      </c>
      <c r="Q9" s="588">
        <v>425984</v>
      </c>
      <c r="R9" s="588">
        <v>301739</v>
      </c>
      <c r="S9" s="588">
        <v>482782</v>
      </c>
      <c r="T9" s="588">
        <v>337237</v>
      </c>
      <c r="U9" s="588">
        <v>539580</v>
      </c>
    </row>
    <row r="10" spans="1:21" ht="22.5" customHeight="1">
      <c r="A10" s="583">
        <v>1</v>
      </c>
      <c r="B10" s="584" t="s">
        <v>177</v>
      </c>
      <c r="C10" s="585" t="s">
        <v>175</v>
      </c>
      <c r="D10" s="585" t="s">
        <v>582</v>
      </c>
      <c r="E10" s="586" t="s">
        <v>854</v>
      </c>
      <c r="F10">
        <v>1</v>
      </c>
      <c r="G10" s="587" t="s">
        <v>171</v>
      </c>
      <c r="H10" s="588">
        <v>95999</v>
      </c>
      <c r="I10" s="588">
        <v>167998</v>
      </c>
      <c r="J10" s="588">
        <v>126396</v>
      </c>
      <c r="K10" s="588">
        <v>221192</v>
      </c>
      <c r="L10" s="588">
        <v>151308</v>
      </c>
      <c r="M10" s="588">
        <v>264790</v>
      </c>
      <c r="N10" s="588">
        <v>181959</v>
      </c>
      <c r="O10" s="588">
        <v>318428</v>
      </c>
      <c r="P10" s="588">
        <v>214507</v>
      </c>
      <c r="Q10" s="588">
        <v>375387</v>
      </c>
      <c r="R10" s="588">
        <v>234491</v>
      </c>
      <c r="S10" s="588">
        <v>410359</v>
      </c>
      <c r="T10" s="588">
        <v>252327</v>
      </c>
      <c r="U10" s="588">
        <v>441572</v>
      </c>
    </row>
    <row r="11" spans="1:21" ht="21.95" customHeight="1">
      <c r="A11" s="583">
        <v>1</v>
      </c>
      <c r="B11" s="584" t="s">
        <v>177</v>
      </c>
      <c r="C11" s="585" t="s">
        <v>175</v>
      </c>
      <c r="D11" s="585" t="s">
        <v>582</v>
      </c>
      <c r="E11" s="586" t="s">
        <v>854</v>
      </c>
      <c r="F11">
        <v>2</v>
      </c>
      <c r="G11" s="587" t="s">
        <v>21</v>
      </c>
      <c r="H11" s="588">
        <v>91323</v>
      </c>
      <c r="I11" s="588">
        <v>159815</v>
      </c>
      <c r="J11" s="588">
        <v>120543</v>
      </c>
      <c r="K11" s="588">
        <v>210950</v>
      </c>
      <c r="L11" s="588">
        <v>144681</v>
      </c>
      <c r="M11" s="588">
        <v>253191</v>
      </c>
      <c r="N11" s="588">
        <v>174912</v>
      </c>
      <c r="O11" s="588">
        <v>306095</v>
      </c>
      <c r="P11" s="588">
        <v>208107</v>
      </c>
      <c r="Q11" s="588">
        <v>364187</v>
      </c>
      <c r="R11" s="588">
        <v>229470</v>
      </c>
      <c r="S11" s="588">
        <v>401573</v>
      </c>
      <c r="T11" s="588">
        <v>249500</v>
      </c>
      <c r="U11" s="588">
        <v>436625</v>
      </c>
    </row>
    <row r="12" spans="1:21" ht="21.95" customHeight="1">
      <c r="A12" s="583">
        <v>1</v>
      </c>
      <c r="B12" s="584" t="s">
        <v>177</v>
      </c>
      <c r="C12" s="585" t="s">
        <v>175</v>
      </c>
      <c r="D12" s="585" t="s">
        <v>582</v>
      </c>
      <c r="E12" s="586" t="s">
        <v>854</v>
      </c>
      <c r="F12">
        <v>3</v>
      </c>
      <c r="G12" s="587" t="s">
        <v>46</v>
      </c>
      <c r="H12" s="588">
        <v>74759</v>
      </c>
      <c r="I12" s="588">
        <v>130829</v>
      </c>
      <c r="J12" s="588">
        <v>103272</v>
      </c>
      <c r="K12" s="588">
        <v>180725</v>
      </c>
      <c r="L12" s="588">
        <v>130984</v>
      </c>
      <c r="M12" s="588">
        <v>229221</v>
      </c>
      <c r="N12" s="588">
        <v>171064</v>
      </c>
      <c r="O12" s="588">
        <v>299361</v>
      </c>
      <c r="P12" s="588">
        <v>213243</v>
      </c>
      <c r="Q12" s="588">
        <v>373176</v>
      </c>
      <c r="R12" s="588">
        <v>240053</v>
      </c>
      <c r="S12" s="588">
        <v>420092</v>
      </c>
      <c r="T12" s="588">
        <v>266485</v>
      </c>
      <c r="U12" s="588">
        <v>466348</v>
      </c>
    </row>
    <row r="13" spans="1:21" ht="21.95" customHeight="1">
      <c r="A13" s="583">
        <v>1</v>
      </c>
      <c r="B13" s="584" t="s">
        <v>177</v>
      </c>
      <c r="C13" s="585" t="s">
        <v>175</v>
      </c>
      <c r="D13" s="585" t="s">
        <v>582</v>
      </c>
      <c r="E13" s="586" t="s">
        <v>854</v>
      </c>
      <c r="F13">
        <v>4</v>
      </c>
      <c r="G13" s="587" t="s">
        <v>23</v>
      </c>
      <c r="H13" s="588">
        <v>86128</v>
      </c>
      <c r="I13" s="588">
        <v>137804</v>
      </c>
      <c r="J13" s="588">
        <v>120579</v>
      </c>
      <c r="K13" s="588">
        <v>192926</v>
      </c>
      <c r="L13" s="588">
        <v>155030</v>
      </c>
      <c r="M13" s="588">
        <v>248048</v>
      </c>
      <c r="N13" s="588">
        <v>206706</v>
      </c>
      <c r="O13" s="588">
        <v>330730</v>
      </c>
      <c r="P13" s="588">
        <v>258383</v>
      </c>
      <c r="Q13" s="588">
        <v>413413</v>
      </c>
      <c r="R13" s="588">
        <v>292834</v>
      </c>
      <c r="S13" s="588">
        <v>468535</v>
      </c>
      <c r="T13" s="588">
        <v>327285</v>
      </c>
      <c r="U13" s="588">
        <v>523656</v>
      </c>
    </row>
    <row r="14" spans="1:21" ht="22.5" customHeight="1">
      <c r="A14" s="583">
        <v>1</v>
      </c>
      <c r="B14" s="584" t="s">
        <v>177</v>
      </c>
      <c r="C14" s="585" t="s">
        <v>175</v>
      </c>
      <c r="D14" s="585" t="s">
        <v>582</v>
      </c>
      <c r="E14" s="586" t="s">
        <v>855</v>
      </c>
      <c r="F14">
        <v>1</v>
      </c>
      <c r="G14" s="587" t="s">
        <v>171</v>
      </c>
      <c r="H14" s="588">
        <v>96775</v>
      </c>
      <c r="I14" s="588">
        <v>169355</v>
      </c>
      <c r="J14" s="588">
        <v>127450</v>
      </c>
      <c r="K14" s="588">
        <v>223038</v>
      </c>
      <c r="L14" s="588">
        <v>152624</v>
      </c>
      <c r="M14" s="588">
        <v>267092</v>
      </c>
      <c r="N14" s="588">
        <v>183633</v>
      </c>
      <c r="O14" s="588">
        <v>321358</v>
      </c>
      <c r="P14" s="588">
        <v>216500</v>
      </c>
      <c r="Q14" s="588">
        <v>378875</v>
      </c>
      <c r="R14" s="588">
        <v>236674</v>
      </c>
      <c r="S14" s="588">
        <v>414180</v>
      </c>
      <c r="T14" s="588">
        <v>254682</v>
      </c>
      <c r="U14" s="588">
        <v>445694</v>
      </c>
    </row>
    <row r="15" spans="1:21" ht="21.95" customHeight="1">
      <c r="A15" s="583">
        <v>1</v>
      </c>
      <c r="B15" s="584" t="s">
        <v>177</v>
      </c>
      <c r="C15" s="585" t="s">
        <v>175</v>
      </c>
      <c r="D15" s="585" t="s">
        <v>582</v>
      </c>
      <c r="E15" s="586" t="s">
        <v>855</v>
      </c>
      <c r="F15">
        <v>2</v>
      </c>
      <c r="G15" s="587" t="s">
        <v>21</v>
      </c>
      <c r="H15" s="588">
        <v>92016</v>
      </c>
      <c r="I15" s="588">
        <v>161028</v>
      </c>
      <c r="J15" s="588">
        <v>121494</v>
      </c>
      <c r="K15" s="588">
        <v>212615</v>
      </c>
      <c r="L15" s="588">
        <v>145879</v>
      </c>
      <c r="M15" s="588">
        <v>255289</v>
      </c>
      <c r="N15" s="588">
        <v>176461</v>
      </c>
      <c r="O15" s="588">
        <v>308808</v>
      </c>
      <c r="P15" s="588">
        <v>209986</v>
      </c>
      <c r="Q15" s="588">
        <v>367476</v>
      </c>
      <c r="R15" s="588">
        <v>231564</v>
      </c>
      <c r="S15" s="588">
        <v>405238</v>
      </c>
      <c r="T15" s="588">
        <v>251806</v>
      </c>
      <c r="U15" s="588">
        <v>440660</v>
      </c>
    </row>
    <row r="16" spans="1:21" ht="21.95" customHeight="1">
      <c r="A16" s="583">
        <v>1</v>
      </c>
      <c r="B16" s="584" t="s">
        <v>177</v>
      </c>
      <c r="C16" s="585" t="s">
        <v>175</v>
      </c>
      <c r="D16" s="585" t="s">
        <v>582</v>
      </c>
      <c r="E16" s="586" t="s">
        <v>855</v>
      </c>
      <c r="F16">
        <v>3</v>
      </c>
      <c r="G16" s="587" t="s">
        <v>46</v>
      </c>
      <c r="H16" s="588">
        <v>75256</v>
      </c>
      <c r="I16" s="588">
        <v>131697</v>
      </c>
      <c r="J16" s="588">
        <v>103942</v>
      </c>
      <c r="K16" s="588">
        <v>181898</v>
      </c>
      <c r="L16" s="588">
        <v>131814</v>
      </c>
      <c r="M16" s="588">
        <v>230674</v>
      </c>
      <c r="N16" s="588">
        <v>172107</v>
      </c>
      <c r="O16" s="588">
        <v>301187</v>
      </c>
      <c r="P16" s="588">
        <v>214537</v>
      </c>
      <c r="Q16" s="588">
        <v>375440</v>
      </c>
      <c r="R16" s="588">
        <v>241490</v>
      </c>
      <c r="S16" s="588">
        <v>422608</v>
      </c>
      <c r="T16" s="588">
        <v>268059</v>
      </c>
      <c r="U16" s="588">
        <v>469104</v>
      </c>
    </row>
    <row r="17" spans="1:21" ht="21.95" customHeight="1">
      <c r="A17" s="583">
        <v>1</v>
      </c>
      <c r="B17" s="584" t="s">
        <v>177</v>
      </c>
      <c r="C17" s="585" t="s">
        <v>175</v>
      </c>
      <c r="D17" s="585" t="s">
        <v>582</v>
      </c>
      <c r="E17" s="586" t="s">
        <v>855</v>
      </c>
      <c r="F17">
        <v>4</v>
      </c>
      <c r="G17" s="587" t="s">
        <v>23</v>
      </c>
      <c r="H17" s="588">
        <v>86881</v>
      </c>
      <c r="I17" s="588">
        <v>139009</v>
      </c>
      <c r="J17" s="588">
        <v>121633</v>
      </c>
      <c r="K17" s="588">
        <v>194613</v>
      </c>
      <c r="L17" s="588">
        <v>156385</v>
      </c>
      <c r="M17" s="588">
        <v>250216</v>
      </c>
      <c r="N17" s="588">
        <v>208513</v>
      </c>
      <c r="O17" s="588">
        <v>333622</v>
      </c>
      <c r="P17" s="588">
        <v>260642</v>
      </c>
      <c r="Q17" s="588">
        <v>417027</v>
      </c>
      <c r="R17" s="588">
        <v>295394</v>
      </c>
      <c r="S17" s="588">
        <v>472631</v>
      </c>
      <c r="T17" s="588">
        <v>330146</v>
      </c>
      <c r="U17" s="588">
        <v>528234</v>
      </c>
    </row>
    <row r="18" spans="1:21" ht="22.5" customHeight="1">
      <c r="A18" s="583">
        <v>1</v>
      </c>
      <c r="B18" s="584" t="s">
        <v>177</v>
      </c>
      <c r="C18" s="585" t="s">
        <v>175</v>
      </c>
      <c r="D18" s="585" t="s">
        <v>582</v>
      </c>
      <c r="E18" s="586" t="s">
        <v>856</v>
      </c>
      <c r="F18">
        <v>1</v>
      </c>
      <c r="G18" s="587" t="s">
        <v>171</v>
      </c>
      <c r="H18" s="588">
        <v>95223</v>
      </c>
      <c r="I18" s="588">
        <v>166641</v>
      </c>
      <c r="J18" s="588">
        <v>125341</v>
      </c>
      <c r="K18" s="588">
        <v>219347</v>
      </c>
      <c r="L18" s="588">
        <v>149992</v>
      </c>
      <c r="M18" s="588">
        <v>262487</v>
      </c>
      <c r="N18" s="588">
        <v>180284</v>
      </c>
      <c r="O18" s="588">
        <v>315498</v>
      </c>
      <c r="P18" s="588">
        <v>212514</v>
      </c>
      <c r="Q18" s="588">
        <v>371899</v>
      </c>
      <c r="R18" s="588">
        <v>232308</v>
      </c>
      <c r="S18" s="588">
        <v>406539</v>
      </c>
      <c r="T18" s="588">
        <v>249971</v>
      </c>
      <c r="U18" s="588">
        <v>437450</v>
      </c>
    </row>
    <row r="19" spans="1:21" ht="21.95" customHeight="1">
      <c r="A19" s="583">
        <v>1</v>
      </c>
      <c r="B19" s="584" t="s">
        <v>177</v>
      </c>
      <c r="C19" s="585" t="s">
        <v>175</v>
      </c>
      <c r="D19" s="585" t="s">
        <v>582</v>
      </c>
      <c r="E19" s="586" t="s">
        <v>856</v>
      </c>
      <c r="F19">
        <v>2</v>
      </c>
      <c r="G19" s="587" t="s">
        <v>21</v>
      </c>
      <c r="H19" s="588">
        <v>90630</v>
      </c>
      <c r="I19" s="588">
        <v>158603</v>
      </c>
      <c r="J19" s="588">
        <v>119592</v>
      </c>
      <c r="K19" s="588">
        <v>209286</v>
      </c>
      <c r="L19" s="588">
        <v>143482</v>
      </c>
      <c r="M19" s="588">
        <v>251093</v>
      </c>
      <c r="N19" s="588">
        <v>173362</v>
      </c>
      <c r="O19" s="588">
        <v>303383</v>
      </c>
      <c r="P19" s="588">
        <v>206227</v>
      </c>
      <c r="Q19" s="588">
        <v>360897</v>
      </c>
      <c r="R19" s="588">
        <v>227376</v>
      </c>
      <c r="S19" s="588">
        <v>397908</v>
      </c>
      <c r="T19" s="588">
        <v>247195</v>
      </c>
      <c r="U19" s="588">
        <v>432591</v>
      </c>
    </row>
    <row r="20" spans="1:21" ht="21.95" customHeight="1">
      <c r="A20" s="583">
        <v>1</v>
      </c>
      <c r="B20" s="584" t="s">
        <v>177</v>
      </c>
      <c r="C20" s="585" t="s">
        <v>175</v>
      </c>
      <c r="D20" s="585" t="s">
        <v>582</v>
      </c>
      <c r="E20" s="586" t="s">
        <v>856</v>
      </c>
      <c r="F20">
        <v>3</v>
      </c>
      <c r="G20" s="587" t="s">
        <v>46</v>
      </c>
      <c r="H20" s="588">
        <v>74263</v>
      </c>
      <c r="I20" s="588">
        <v>129960</v>
      </c>
      <c r="J20" s="588">
        <v>102601</v>
      </c>
      <c r="K20" s="588">
        <v>179552</v>
      </c>
      <c r="L20" s="588">
        <v>130154</v>
      </c>
      <c r="M20" s="588">
        <v>227769</v>
      </c>
      <c r="N20" s="588">
        <v>170020</v>
      </c>
      <c r="O20" s="588">
        <v>297536</v>
      </c>
      <c r="P20" s="588">
        <v>211950</v>
      </c>
      <c r="Q20" s="588">
        <v>370912</v>
      </c>
      <c r="R20" s="588">
        <v>238615</v>
      </c>
      <c r="S20" s="588">
        <v>417577</v>
      </c>
      <c r="T20" s="588">
        <v>264910</v>
      </c>
      <c r="U20" s="588">
        <v>463593</v>
      </c>
    </row>
    <row r="21" spans="1:21" ht="21.95" customHeight="1">
      <c r="A21" s="583">
        <v>1</v>
      </c>
      <c r="B21" s="584" t="s">
        <v>177</v>
      </c>
      <c r="C21" s="585" t="s">
        <v>175</v>
      </c>
      <c r="D21" s="585" t="s">
        <v>582</v>
      </c>
      <c r="E21" s="586" t="s">
        <v>856</v>
      </c>
      <c r="F21">
        <v>4</v>
      </c>
      <c r="G21" s="587" t="s">
        <v>23</v>
      </c>
      <c r="H21" s="588">
        <v>85375</v>
      </c>
      <c r="I21" s="588">
        <v>136600</v>
      </c>
      <c r="J21" s="588">
        <v>119525</v>
      </c>
      <c r="K21" s="588">
        <v>191240</v>
      </c>
      <c r="L21" s="588">
        <v>153675</v>
      </c>
      <c r="M21" s="588">
        <v>245879</v>
      </c>
      <c r="N21" s="588">
        <v>204899</v>
      </c>
      <c r="O21" s="588">
        <v>327839</v>
      </c>
      <c r="P21" s="588">
        <v>256124</v>
      </c>
      <c r="Q21" s="588">
        <v>409799</v>
      </c>
      <c r="R21" s="588">
        <v>290274</v>
      </c>
      <c r="S21" s="588">
        <v>464439</v>
      </c>
      <c r="T21" s="588">
        <v>324424</v>
      </c>
      <c r="U21" s="588">
        <v>519079</v>
      </c>
    </row>
    <row r="22" spans="1:21" ht="22.5" customHeight="1">
      <c r="A22" s="583">
        <v>1</v>
      </c>
      <c r="B22" s="584" t="s">
        <v>177</v>
      </c>
      <c r="C22" s="585" t="s">
        <v>175</v>
      </c>
      <c r="D22" s="585" t="s">
        <v>582</v>
      </c>
      <c r="E22" s="586" t="s">
        <v>857</v>
      </c>
      <c r="F22">
        <v>1</v>
      </c>
      <c r="G22" s="587" t="s">
        <v>171</v>
      </c>
      <c r="H22" s="588">
        <v>96387</v>
      </c>
      <c r="I22" s="588">
        <v>168677</v>
      </c>
      <c r="J22" s="588">
        <v>126923</v>
      </c>
      <c r="K22" s="588">
        <v>222115</v>
      </c>
      <c r="L22" s="588">
        <v>151966</v>
      </c>
      <c r="M22" s="588">
        <v>265941</v>
      </c>
      <c r="N22" s="588">
        <v>182796</v>
      </c>
      <c r="O22" s="588">
        <v>319893</v>
      </c>
      <c r="P22" s="588">
        <v>215503</v>
      </c>
      <c r="Q22" s="588">
        <v>377131</v>
      </c>
      <c r="R22" s="588">
        <v>235583</v>
      </c>
      <c r="S22" s="588">
        <v>412269</v>
      </c>
      <c r="T22" s="588">
        <v>253504</v>
      </c>
      <c r="U22" s="588">
        <v>443633</v>
      </c>
    </row>
    <row r="23" spans="1:21" ht="21.95" customHeight="1">
      <c r="A23" s="583">
        <v>1</v>
      </c>
      <c r="B23" s="584" t="s">
        <v>177</v>
      </c>
      <c r="C23" s="585" t="s">
        <v>175</v>
      </c>
      <c r="D23" s="585" t="s">
        <v>582</v>
      </c>
      <c r="E23" s="586" t="s">
        <v>857</v>
      </c>
      <c r="F23">
        <v>2</v>
      </c>
      <c r="G23" s="587" t="s">
        <v>21</v>
      </c>
      <c r="H23" s="588">
        <v>91669</v>
      </c>
      <c r="I23" s="588">
        <v>160421</v>
      </c>
      <c r="J23" s="588">
        <v>121019</v>
      </c>
      <c r="K23" s="588">
        <v>211783</v>
      </c>
      <c r="L23" s="588">
        <v>145280</v>
      </c>
      <c r="M23" s="588">
        <v>254240</v>
      </c>
      <c r="N23" s="588">
        <v>175687</v>
      </c>
      <c r="O23" s="588">
        <v>307451</v>
      </c>
      <c r="P23" s="588">
        <v>209046</v>
      </c>
      <c r="Q23" s="588">
        <v>365831</v>
      </c>
      <c r="R23" s="588">
        <v>230517</v>
      </c>
      <c r="S23" s="588">
        <v>403405</v>
      </c>
      <c r="T23" s="588">
        <v>250653</v>
      </c>
      <c r="U23" s="588">
        <v>438643</v>
      </c>
    </row>
    <row r="24" spans="1:21" ht="21.95" customHeight="1">
      <c r="A24" s="583">
        <v>1</v>
      </c>
      <c r="B24" s="584" t="s">
        <v>177</v>
      </c>
      <c r="C24" s="585" t="s">
        <v>175</v>
      </c>
      <c r="D24" s="585" t="s">
        <v>582</v>
      </c>
      <c r="E24" s="586" t="s">
        <v>857</v>
      </c>
      <c r="F24">
        <v>3</v>
      </c>
      <c r="G24" s="587" t="s">
        <v>46</v>
      </c>
      <c r="H24" s="588">
        <v>75007</v>
      </c>
      <c r="I24" s="588">
        <v>131263</v>
      </c>
      <c r="J24" s="588">
        <v>103607</v>
      </c>
      <c r="K24" s="588">
        <v>181312</v>
      </c>
      <c r="L24" s="588">
        <v>131399</v>
      </c>
      <c r="M24" s="588">
        <v>229948</v>
      </c>
      <c r="N24" s="588">
        <v>171585</v>
      </c>
      <c r="O24" s="588">
        <v>300274</v>
      </c>
      <c r="P24" s="588">
        <v>213890</v>
      </c>
      <c r="Q24" s="588">
        <v>374308</v>
      </c>
      <c r="R24" s="588">
        <v>240771</v>
      </c>
      <c r="S24" s="588">
        <v>421350</v>
      </c>
      <c r="T24" s="588">
        <v>267272</v>
      </c>
      <c r="U24" s="588">
        <v>467726</v>
      </c>
    </row>
    <row r="25" spans="1:21" ht="21.95" customHeight="1">
      <c r="A25" s="583">
        <v>1</v>
      </c>
      <c r="B25" s="584" t="s">
        <v>177</v>
      </c>
      <c r="C25" s="585" t="s">
        <v>175</v>
      </c>
      <c r="D25" s="585" t="s">
        <v>582</v>
      </c>
      <c r="E25" s="586" t="s">
        <v>857</v>
      </c>
      <c r="F25">
        <v>4</v>
      </c>
      <c r="G25" s="587" t="s">
        <v>23</v>
      </c>
      <c r="H25" s="588">
        <v>86504</v>
      </c>
      <c r="I25" s="588">
        <v>138407</v>
      </c>
      <c r="J25" s="588">
        <v>121106</v>
      </c>
      <c r="K25" s="588">
        <v>193769</v>
      </c>
      <c r="L25" s="588">
        <v>155707</v>
      </c>
      <c r="M25" s="588">
        <v>249132</v>
      </c>
      <c r="N25" s="588">
        <v>207610</v>
      </c>
      <c r="O25" s="588">
        <v>332176</v>
      </c>
      <c r="P25" s="588">
        <v>259512</v>
      </c>
      <c r="Q25" s="588">
        <v>415220</v>
      </c>
      <c r="R25" s="588">
        <v>294114</v>
      </c>
      <c r="S25" s="588">
        <v>470583</v>
      </c>
      <c r="T25" s="588">
        <v>328716</v>
      </c>
      <c r="U25" s="588">
        <v>525945</v>
      </c>
    </row>
    <row r="26" spans="1:21" ht="22.5" customHeight="1">
      <c r="A26" s="583">
        <v>1</v>
      </c>
      <c r="B26" s="584" t="s">
        <v>177</v>
      </c>
      <c r="C26" s="585" t="s">
        <v>175</v>
      </c>
      <c r="D26" s="585" t="s">
        <v>582</v>
      </c>
      <c r="E26" s="586" t="s">
        <v>858</v>
      </c>
      <c r="F26">
        <v>1</v>
      </c>
      <c r="G26" s="587" t="s">
        <v>171</v>
      </c>
      <c r="H26" s="588">
        <v>102368</v>
      </c>
      <c r="I26" s="588">
        <v>179144</v>
      </c>
      <c r="J26" s="588">
        <v>134982</v>
      </c>
      <c r="K26" s="588">
        <v>236219</v>
      </c>
      <c r="L26" s="588">
        <v>161907</v>
      </c>
      <c r="M26" s="588">
        <v>283336</v>
      </c>
      <c r="N26" s="588">
        <v>195254</v>
      </c>
      <c r="O26" s="588">
        <v>341695</v>
      </c>
      <c r="P26" s="588">
        <v>230294</v>
      </c>
      <c r="Q26" s="588">
        <v>403015</v>
      </c>
      <c r="R26" s="588">
        <v>251775</v>
      </c>
      <c r="S26" s="588">
        <v>440607</v>
      </c>
      <c r="T26" s="588">
        <v>270963</v>
      </c>
      <c r="U26" s="588">
        <v>474186</v>
      </c>
    </row>
    <row r="27" spans="1:21" ht="21.95" customHeight="1">
      <c r="A27" s="583">
        <v>1</v>
      </c>
      <c r="B27" s="584" t="s">
        <v>177</v>
      </c>
      <c r="C27" s="585" t="s">
        <v>175</v>
      </c>
      <c r="D27" s="585" t="s">
        <v>582</v>
      </c>
      <c r="E27" s="586" t="s">
        <v>858</v>
      </c>
      <c r="F27">
        <v>2</v>
      </c>
      <c r="G27" s="587" t="s">
        <v>21</v>
      </c>
      <c r="H27" s="588">
        <v>97113</v>
      </c>
      <c r="I27" s="588">
        <v>169947</v>
      </c>
      <c r="J27" s="588">
        <v>128404</v>
      </c>
      <c r="K27" s="588">
        <v>224708</v>
      </c>
      <c r="L27" s="588">
        <v>154458</v>
      </c>
      <c r="M27" s="588">
        <v>270301</v>
      </c>
      <c r="N27" s="588">
        <v>187334</v>
      </c>
      <c r="O27" s="588">
        <v>327834</v>
      </c>
      <c r="P27" s="588">
        <v>223101</v>
      </c>
      <c r="Q27" s="588">
        <v>390427</v>
      </c>
      <c r="R27" s="588">
        <v>246133</v>
      </c>
      <c r="S27" s="588">
        <v>430732</v>
      </c>
      <c r="T27" s="588">
        <v>267787</v>
      </c>
      <c r="U27" s="588">
        <v>468627</v>
      </c>
    </row>
    <row r="28" spans="1:21" ht="21.95" customHeight="1">
      <c r="A28" s="583">
        <v>1</v>
      </c>
      <c r="B28" s="584" t="s">
        <v>177</v>
      </c>
      <c r="C28" s="585" t="s">
        <v>175</v>
      </c>
      <c r="D28" s="585" t="s">
        <v>582</v>
      </c>
      <c r="E28" s="586" t="s">
        <v>858</v>
      </c>
      <c r="F28">
        <v>3</v>
      </c>
      <c r="G28" s="587" t="s">
        <v>46</v>
      </c>
      <c r="H28" s="588">
        <v>79075</v>
      </c>
      <c r="I28" s="588">
        <v>138382</v>
      </c>
      <c r="J28" s="588">
        <v>109142</v>
      </c>
      <c r="K28" s="588">
        <v>190998</v>
      </c>
      <c r="L28" s="588">
        <v>138309</v>
      </c>
      <c r="M28" s="588">
        <v>242040</v>
      </c>
      <c r="N28" s="588">
        <v>180386</v>
      </c>
      <c r="O28" s="588">
        <v>315676</v>
      </c>
      <c r="P28" s="588">
        <v>224824</v>
      </c>
      <c r="Q28" s="588">
        <v>393442</v>
      </c>
      <c r="R28" s="588">
        <v>252977</v>
      </c>
      <c r="S28" s="588">
        <v>442709</v>
      </c>
      <c r="T28" s="588">
        <v>280705</v>
      </c>
      <c r="U28" s="588">
        <v>491234</v>
      </c>
    </row>
    <row r="29" spans="1:21" ht="21.95" customHeight="1">
      <c r="A29" s="583">
        <v>1</v>
      </c>
      <c r="B29" s="584" t="s">
        <v>177</v>
      </c>
      <c r="C29" s="585" t="s">
        <v>175</v>
      </c>
      <c r="D29" s="585" t="s">
        <v>582</v>
      </c>
      <c r="E29" s="586" t="s">
        <v>858</v>
      </c>
      <c r="F29">
        <v>4</v>
      </c>
      <c r="G29" s="587" t="s">
        <v>23</v>
      </c>
      <c r="H29" s="588">
        <v>92183</v>
      </c>
      <c r="I29" s="588">
        <v>147494</v>
      </c>
      <c r="J29" s="588">
        <v>129057</v>
      </c>
      <c r="K29" s="588">
        <v>206491</v>
      </c>
      <c r="L29" s="588">
        <v>165930</v>
      </c>
      <c r="M29" s="588">
        <v>265488</v>
      </c>
      <c r="N29" s="588">
        <v>221240</v>
      </c>
      <c r="O29" s="588">
        <v>353984</v>
      </c>
      <c r="P29" s="588">
        <v>276550</v>
      </c>
      <c r="Q29" s="588">
        <v>442481</v>
      </c>
      <c r="R29" s="588">
        <v>313424</v>
      </c>
      <c r="S29" s="588">
        <v>501478</v>
      </c>
      <c r="T29" s="588">
        <v>350297</v>
      </c>
      <c r="U29" s="588">
        <v>560475</v>
      </c>
    </row>
    <row r="30" spans="1:21" ht="22.5" customHeight="1">
      <c r="A30" s="583">
        <v>1</v>
      </c>
      <c r="B30" s="584" t="s">
        <v>177</v>
      </c>
      <c r="C30" s="585" t="s">
        <v>175</v>
      </c>
      <c r="D30" s="585" t="s">
        <v>582</v>
      </c>
      <c r="E30" s="586" t="s">
        <v>859</v>
      </c>
      <c r="F30">
        <v>1</v>
      </c>
      <c r="G30" s="587" t="s">
        <v>171</v>
      </c>
      <c r="H30" s="588">
        <v>99101</v>
      </c>
      <c r="I30" s="588">
        <v>173427</v>
      </c>
      <c r="J30" s="588">
        <v>130614</v>
      </c>
      <c r="K30" s="588">
        <v>228575</v>
      </c>
      <c r="L30" s="588">
        <v>156572</v>
      </c>
      <c r="M30" s="588">
        <v>274001</v>
      </c>
      <c r="N30" s="588">
        <v>188657</v>
      </c>
      <c r="O30" s="588">
        <v>330150</v>
      </c>
      <c r="P30" s="588">
        <v>222479</v>
      </c>
      <c r="Q30" s="588">
        <v>389338</v>
      </c>
      <c r="R30" s="588">
        <v>243223</v>
      </c>
      <c r="S30" s="588">
        <v>425641</v>
      </c>
      <c r="T30" s="588">
        <v>261748</v>
      </c>
      <c r="U30" s="588">
        <v>458060</v>
      </c>
    </row>
    <row r="31" spans="1:21" ht="21.95" customHeight="1">
      <c r="A31" s="583">
        <v>1</v>
      </c>
      <c r="B31" s="584" t="s">
        <v>177</v>
      </c>
      <c r="C31" s="585" t="s">
        <v>175</v>
      </c>
      <c r="D31" s="585" t="s">
        <v>582</v>
      </c>
      <c r="E31" s="586" t="s">
        <v>859</v>
      </c>
      <c r="F31">
        <v>2</v>
      </c>
      <c r="G31" s="587" t="s">
        <v>21</v>
      </c>
      <c r="H31" s="588">
        <v>94094</v>
      </c>
      <c r="I31" s="588">
        <v>164665</v>
      </c>
      <c r="J31" s="588">
        <v>124347</v>
      </c>
      <c r="K31" s="588">
        <v>217608</v>
      </c>
      <c r="L31" s="588">
        <v>149475</v>
      </c>
      <c r="M31" s="588">
        <v>261581</v>
      </c>
      <c r="N31" s="588">
        <v>181111</v>
      </c>
      <c r="O31" s="588">
        <v>316944</v>
      </c>
      <c r="P31" s="588">
        <v>215626</v>
      </c>
      <c r="Q31" s="588">
        <v>377345</v>
      </c>
      <c r="R31" s="588">
        <v>237847</v>
      </c>
      <c r="S31" s="588">
        <v>416233</v>
      </c>
      <c r="T31" s="588">
        <v>258722</v>
      </c>
      <c r="U31" s="588">
        <v>452763</v>
      </c>
    </row>
    <row r="32" spans="1:21" ht="21.95" customHeight="1">
      <c r="A32" s="583">
        <v>1</v>
      </c>
      <c r="B32" s="584" t="s">
        <v>177</v>
      </c>
      <c r="C32" s="585" t="s">
        <v>175</v>
      </c>
      <c r="D32" s="585" t="s">
        <v>582</v>
      </c>
      <c r="E32" s="586" t="s">
        <v>859</v>
      </c>
      <c r="F32">
        <v>3</v>
      </c>
      <c r="G32" s="587" t="s">
        <v>46</v>
      </c>
      <c r="H32" s="588">
        <v>76745</v>
      </c>
      <c r="I32" s="588">
        <v>134303</v>
      </c>
      <c r="J32" s="588">
        <v>105952</v>
      </c>
      <c r="K32" s="588">
        <v>185417</v>
      </c>
      <c r="L32" s="588">
        <v>134304</v>
      </c>
      <c r="M32" s="588">
        <v>235031</v>
      </c>
      <c r="N32" s="588">
        <v>175236</v>
      </c>
      <c r="O32" s="588">
        <v>306664</v>
      </c>
      <c r="P32" s="588">
        <v>218418</v>
      </c>
      <c r="Q32" s="588">
        <v>382232</v>
      </c>
      <c r="R32" s="588">
        <v>245802</v>
      </c>
      <c r="S32" s="588">
        <v>430154</v>
      </c>
      <c r="T32" s="588">
        <v>272783</v>
      </c>
      <c r="U32" s="588">
        <v>477370</v>
      </c>
    </row>
    <row r="33" spans="1:21" ht="21.95" customHeight="1">
      <c r="A33" s="583">
        <v>1</v>
      </c>
      <c r="B33" s="584" t="s">
        <v>177</v>
      </c>
      <c r="C33" s="585" t="s">
        <v>175</v>
      </c>
      <c r="D33" s="585" t="s">
        <v>582</v>
      </c>
      <c r="E33" s="586" t="s">
        <v>859</v>
      </c>
      <c r="F33">
        <v>4</v>
      </c>
      <c r="G33" s="587" t="s">
        <v>23</v>
      </c>
      <c r="H33" s="588">
        <v>89139</v>
      </c>
      <c r="I33" s="588">
        <v>142623</v>
      </c>
      <c r="J33" s="588">
        <v>124795</v>
      </c>
      <c r="K33" s="588">
        <v>199672</v>
      </c>
      <c r="L33" s="588">
        <v>160451</v>
      </c>
      <c r="M33" s="588">
        <v>256721</v>
      </c>
      <c r="N33" s="588">
        <v>213934</v>
      </c>
      <c r="O33" s="588">
        <v>342295</v>
      </c>
      <c r="P33" s="588">
        <v>267418</v>
      </c>
      <c r="Q33" s="588">
        <v>427869</v>
      </c>
      <c r="R33" s="588">
        <v>303074</v>
      </c>
      <c r="S33" s="588">
        <v>484918</v>
      </c>
      <c r="T33" s="588">
        <v>338730</v>
      </c>
      <c r="U33" s="588">
        <v>541967</v>
      </c>
    </row>
    <row r="34" spans="1:21" ht="22.5" customHeight="1">
      <c r="A34" s="583">
        <v>1</v>
      </c>
      <c r="B34" s="584" t="s">
        <v>177</v>
      </c>
      <c r="C34" s="585" t="s">
        <v>178</v>
      </c>
      <c r="D34" s="585" t="s">
        <v>583</v>
      </c>
      <c r="E34" s="586" t="s">
        <v>256</v>
      </c>
      <c r="F34">
        <v>1</v>
      </c>
      <c r="G34" s="587" t="s">
        <v>171</v>
      </c>
      <c r="H34" s="588">
        <v>84353</v>
      </c>
      <c r="I34" s="588">
        <v>147618</v>
      </c>
      <c r="J34" s="588">
        <v>111269</v>
      </c>
      <c r="K34" s="588">
        <v>194721</v>
      </c>
      <c r="L34" s="588">
        <v>133530</v>
      </c>
      <c r="M34" s="588">
        <v>233677</v>
      </c>
      <c r="N34" s="588">
        <v>161146</v>
      </c>
      <c r="O34" s="588">
        <v>282006</v>
      </c>
      <c r="P34" s="588">
        <v>190089</v>
      </c>
      <c r="Q34" s="588">
        <v>332655</v>
      </c>
      <c r="R34" s="588">
        <v>207825</v>
      </c>
      <c r="S34" s="588">
        <v>363694</v>
      </c>
      <c r="T34" s="588">
        <v>223671</v>
      </c>
      <c r="U34" s="588">
        <v>391425</v>
      </c>
    </row>
    <row r="35" spans="1:21" ht="21.95" customHeight="1">
      <c r="A35" s="583">
        <v>1</v>
      </c>
      <c r="B35" s="584" t="s">
        <v>177</v>
      </c>
      <c r="C35" s="585" t="s">
        <v>178</v>
      </c>
      <c r="D35" s="585" t="s">
        <v>583</v>
      </c>
      <c r="E35" s="586" t="s">
        <v>256</v>
      </c>
      <c r="F35">
        <v>2</v>
      </c>
      <c r="G35" s="587" t="s">
        <v>21</v>
      </c>
      <c r="H35" s="588">
        <v>79967</v>
      </c>
      <c r="I35" s="588">
        <v>139942</v>
      </c>
      <c r="J35" s="588">
        <v>105779</v>
      </c>
      <c r="K35" s="588">
        <v>185113</v>
      </c>
      <c r="L35" s="588">
        <v>127312</v>
      </c>
      <c r="M35" s="588">
        <v>222797</v>
      </c>
      <c r="N35" s="588">
        <v>154536</v>
      </c>
      <c r="O35" s="588">
        <v>270438</v>
      </c>
      <c r="P35" s="588">
        <v>184085</v>
      </c>
      <c r="Q35" s="588">
        <v>322149</v>
      </c>
      <c r="R35" s="588">
        <v>203116</v>
      </c>
      <c r="S35" s="588">
        <v>355452</v>
      </c>
      <c r="T35" s="588">
        <v>221020</v>
      </c>
      <c r="U35" s="588">
        <v>386785</v>
      </c>
    </row>
    <row r="36" spans="1:21" ht="21.95" customHeight="1">
      <c r="A36" s="583">
        <v>1</v>
      </c>
      <c r="B36" s="584" t="s">
        <v>177</v>
      </c>
      <c r="C36" s="585" t="s">
        <v>178</v>
      </c>
      <c r="D36" s="585" t="s">
        <v>583</v>
      </c>
      <c r="E36" s="586" t="s">
        <v>256</v>
      </c>
      <c r="F36">
        <v>3</v>
      </c>
      <c r="G36" s="587" t="s">
        <v>46</v>
      </c>
      <c r="H36" s="588">
        <v>65026</v>
      </c>
      <c r="I36" s="588">
        <v>113795</v>
      </c>
      <c r="J36" s="588">
        <v>89730</v>
      </c>
      <c r="K36" s="588">
        <v>157028</v>
      </c>
      <c r="L36" s="588">
        <v>113685</v>
      </c>
      <c r="M36" s="588">
        <v>198949</v>
      </c>
      <c r="N36" s="588">
        <v>148220</v>
      </c>
      <c r="O36" s="588">
        <v>259386</v>
      </c>
      <c r="P36" s="588">
        <v>184726</v>
      </c>
      <c r="Q36" s="588">
        <v>323270</v>
      </c>
      <c r="R36" s="588">
        <v>207833</v>
      </c>
      <c r="S36" s="588">
        <v>363708</v>
      </c>
      <c r="T36" s="588">
        <v>230587</v>
      </c>
      <c r="U36" s="588">
        <v>403527</v>
      </c>
    </row>
    <row r="37" spans="1:21" ht="21.95" customHeight="1">
      <c r="A37" s="583">
        <v>1</v>
      </c>
      <c r="B37" s="584" t="s">
        <v>177</v>
      </c>
      <c r="C37" s="585" t="s">
        <v>178</v>
      </c>
      <c r="D37" s="585" t="s">
        <v>583</v>
      </c>
      <c r="E37" s="586" t="s">
        <v>256</v>
      </c>
      <c r="F37">
        <v>4</v>
      </c>
      <c r="G37" s="587" t="s">
        <v>23</v>
      </c>
      <c r="H37" s="588">
        <v>76031</v>
      </c>
      <c r="I37" s="588">
        <v>121650</v>
      </c>
      <c r="J37" s="588">
        <v>106444</v>
      </c>
      <c r="K37" s="588">
        <v>170311</v>
      </c>
      <c r="L37" s="588">
        <v>136857</v>
      </c>
      <c r="M37" s="588">
        <v>218971</v>
      </c>
      <c r="N37" s="588">
        <v>182476</v>
      </c>
      <c r="O37" s="588">
        <v>291961</v>
      </c>
      <c r="P37" s="588">
        <v>228094</v>
      </c>
      <c r="Q37" s="588">
        <v>364951</v>
      </c>
      <c r="R37" s="588">
        <v>258507</v>
      </c>
      <c r="S37" s="588">
        <v>413611</v>
      </c>
      <c r="T37" s="588">
        <v>288920</v>
      </c>
      <c r="U37" s="588">
        <v>462271</v>
      </c>
    </row>
    <row r="38" spans="1:21" ht="22.5" customHeight="1">
      <c r="A38" s="583">
        <v>1</v>
      </c>
      <c r="B38" s="584" t="s">
        <v>177</v>
      </c>
      <c r="C38" s="585" t="s">
        <v>178</v>
      </c>
      <c r="D38" s="585" t="s">
        <v>583</v>
      </c>
      <c r="E38" s="586" t="s">
        <v>860</v>
      </c>
      <c r="F38">
        <v>1</v>
      </c>
      <c r="G38" s="587" t="s">
        <v>171</v>
      </c>
      <c r="H38" s="588">
        <v>84212</v>
      </c>
      <c r="I38" s="588">
        <v>147371</v>
      </c>
      <c r="J38" s="588">
        <v>110965</v>
      </c>
      <c r="K38" s="588">
        <v>194189</v>
      </c>
      <c r="L38" s="588">
        <v>132978</v>
      </c>
      <c r="M38" s="588">
        <v>232711</v>
      </c>
      <c r="N38" s="588">
        <v>160158</v>
      </c>
      <c r="O38" s="588">
        <v>280277</v>
      </c>
      <c r="P38" s="588">
        <v>188857</v>
      </c>
      <c r="Q38" s="588">
        <v>330499</v>
      </c>
      <c r="R38" s="588">
        <v>206463</v>
      </c>
      <c r="S38" s="588">
        <v>361310</v>
      </c>
      <c r="T38" s="588">
        <v>222183</v>
      </c>
      <c r="U38" s="588">
        <v>388821</v>
      </c>
    </row>
    <row r="39" spans="1:21" ht="21.95" customHeight="1">
      <c r="A39" s="583">
        <v>1</v>
      </c>
      <c r="B39" s="584" t="s">
        <v>177</v>
      </c>
      <c r="C39" s="585" t="s">
        <v>178</v>
      </c>
      <c r="D39" s="585" t="s">
        <v>583</v>
      </c>
      <c r="E39" s="586" t="s">
        <v>860</v>
      </c>
      <c r="F39">
        <v>2</v>
      </c>
      <c r="G39" s="587" t="s">
        <v>21</v>
      </c>
      <c r="H39" s="588">
        <v>79991</v>
      </c>
      <c r="I39" s="588">
        <v>139985</v>
      </c>
      <c r="J39" s="588">
        <v>105682</v>
      </c>
      <c r="K39" s="588">
        <v>184944</v>
      </c>
      <c r="L39" s="588">
        <v>126995</v>
      </c>
      <c r="M39" s="588">
        <v>222241</v>
      </c>
      <c r="N39" s="588">
        <v>153797</v>
      </c>
      <c r="O39" s="588">
        <v>269145</v>
      </c>
      <c r="P39" s="588">
        <v>183080</v>
      </c>
      <c r="Q39" s="588">
        <v>320389</v>
      </c>
      <c r="R39" s="588">
        <v>201931</v>
      </c>
      <c r="S39" s="588">
        <v>353379</v>
      </c>
      <c r="T39" s="588">
        <v>219632</v>
      </c>
      <c r="U39" s="588">
        <v>384356</v>
      </c>
    </row>
    <row r="40" spans="1:21" ht="21.95" customHeight="1">
      <c r="A40" s="583">
        <v>1</v>
      </c>
      <c r="B40" s="584" t="s">
        <v>177</v>
      </c>
      <c r="C40" s="585" t="s">
        <v>178</v>
      </c>
      <c r="D40" s="585" t="s">
        <v>583</v>
      </c>
      <c r="E40" s="586" t="s">
        <v>860</v>
      </c>
      <c r="F40">
        <v>3</v>
      </c>
      <c r="G40" s="587" t="s">
        <v>46</v>
      </c>
      <c r="H40" s="588">
        <v>65295</v>
      </c>
      <c r="I40" s="588">
        <v>114267</v>
      </c>
      <c r="J40" s="588">
        <v>90158</v>
      </c>
      <c r="K40" s="588">
        <v>157776</v>
      </c>
      <c r="L40" s="588">
        <v>114298</v>
      </c>
      <c r="M40" s="588">
        <v>200021</v>
      </c>
      <c r="N40" s="588">
        <v>149164</v>
      </c>
      <c r="O40" s="588">
        <v>261037</v>
      </c>
      <c r="P40" s="588">
        <v>185926</v>
      </c>
      <c r="Q40" s="588">
        <v>325371</v>
      </c>
      <c r="R40" s="588">
        <v>209251</v>
      </c>
      <c r="S40" s="588">
        <v>366190</v>
      </c>
      <c r="T40" s="588">
        <v>232236</v>
      </c>
      <c r="U40" s="588">
        <v>406413</v>
      </c>
    </row>
    <row r="41" spans="1:21" ht="21.95" customHeight="1">
      <c r="A41" s="583">
        <v>1</v>
      </c>
      <c r="B41" s="584" t="s">
        <v>177</v>
      </c>
      <c r="C41" s="585" t="s">
        <v>178</v>
      </c>
      <c r="D41" s="585" t="s">
        <v>583</v>
      </c>
      <c r="E41" s="586" t="s">
        <v>860</v>
      </c>
      <c r="F41">
        <v>4</v>
      </c>
      <c r="G41" s="587" t="s">
        <v>23</v>
      </c>
      <c r="H41" s="588">
        <v>75704</v>
      </c>
      <c r="I41" s="588">
        <v>121126</v>
      </c>
      <c r="J41" s="588">
        <v>105985</v>
      </c>
      <c r="K41" s="588">
        <v>169576</v>
      </c>
      <c r="L41" s="588">
        <v>136267</v>
      </c>
      <c r="M41" s="588">
        <v>218027</v>
      </c>
      <c r="N41" s="588">
        <v>181689</v>
      </c>
      <c r="O41" s="588">
        <v>290702</v>
      </c>
      <c r="P41" s="588">
        <v>227111</v>
      </c>
      <c r="Q41" s="588">
        <v>363378</v>
      </c>
      <c r="R41" s="588">
        <v>257393</v>
      </c>
      <c r="S41" s="588">
        <v>411828</v>
      </c>
      <c r="T41" s="588">
        <v>287674</v>
      </c>
      <c r="U41" s="588">
        <v>460279</v>
      </c>
    </row>
    <row r="42" spans="1:21" ht="22.5" customHeight="1">
      <c r="A42" s="583">
        <v>1</v>
      </c>
      <c r="B42" s="584" t="s">
        <v>177</v>
      </c>
      <c r="C42" s="585" t="s">
        <v>178</v>
      </c>
      <c r="D42" s="585" t="s">
        <v>583</v>
      </c>
      <c r="E42" s="586" t="s">
        <v>257</v>
      </c>
      <c r="F42">
        <v>1</v>
      </c>
      <c r="G42" s="587" t="s">
        <v>171</v>
      </c>
      <c r="H42" s="588">
        <v>85845</v>
      </c>
      <c r="I42" s="588">
        <v>150230</v>
      </c>
      <c r="J42" s="588">
        <v>113149</v>
      </c>
      <c r="K42" s="588">
        <v>198011</v>
      </c>
      <c r="L42" s="588">
        <v>135645</v>
      </c>
      <c r="M42" s="588">
        <v>237379</v>
      </c>
      <c r="N42" s="588">
        <v>163457</v>
      </c>
      <c r="O42" s="588">
        <v>286050</v>
      </c>
      <c r="P42" s="588">
        <v>192764</v>
      </c>
      <c r="Q42" s="588">
        <v>337338</v>
      </c>
      <c r="R42" s="588">
        <v>210739</v>
      </c>
      <c r="S42" s="588">
        <v>368793</v>
      </c>
      <c r="T42" s="588">
        <v>226791</v>
      </c>
      <c r="U42" s="588">
        <v>396884</v>
      </c>
    </row>
    <row r="43" spans="1:21" ht="21.95" customHeight="1">
      <c r="A43" s="583">
        <v>1</v>
      </c>
      <c r="B43" s="584" t="s">
        <v>177</v>
      </c>
      <c r="C43" s="585" t="s">
        <v>178</v>
      </c>
      <c r="D43" s="585" t="s">
        <v>583</v>
      </c>
      <c r="E43" s="586" t="s">
        <v>257</v>
      </c>
      <c r="F43">
        <v>2</v>
      </c>
      <c r="G43" s="587" t="s">
        <v>21</v>
      </c>
      <c r="H43" s="588">
        <v>81500</v>
      </c>
      <c r="I43" s="588">
        <v>142626</v>
      </c>
      <c r="J43" s="588">
        <v>107711</v>
      </c>
      <c r="K43" s="588">
        <v>188494</v>
      </c>
      <c r="L43" s="588">
        <v>129486</v>
      </c>
      <c r="M43" s="588">
        <v>226601</v>
      </c>
      <c r="N43" s="588">
        <v>156909</v>
      </c>
      <c r="O43" s="588">
        <v>274590</v>
      </c>
      <c r="P43" s="588">
        <v>186817</v>
      </c>
      <c r="Q43" s="588">
        <v>326930</v>
      </c>
      <c r="R43" s="588">
        <v>206074</v>
      </c>
      <c r="S43" s="588">
        <v>360629</v>
      </c>
      <c r="T43" s="588">
        <v>224164</v>
      </c>
      <c r="U43" s="588">
        <v>392288</v>
      </c>
    </row>
    <row r="44" spans="1:21" ht="21.95" customHeight="1">
      <c r="A44" s="583">
        <v>1</v>
      </c>
      <c r="B44" s="584" t="s">
        <v>177</v>
      </c>
      <c r="C44" s="585" t="s">
        <v>178</v>
      </c>
      <c r="D44" s="585" t="s">
        <v>583</v>
      </c>
      <c r="E44" s="586" t="s">
        <v>257</v>
      </c>
      <c r="F44">
        <v>3</v>
      </c>
      <c r="G44" s="587" t="s">
        <v>46</v>
      </c>
      <c r="H44" s="588">
        <v>66461</v>
      </c>
      <c r="I44" s="588">
        <v>116306</v>
      </c>
      <c r="J44" s="588">
        <v>91752</v>
      </c>
      <c r="K44" s="588">
        <v>160566</v>
      </c>
      <c r="L44" s="588">
        <v>116300</v>
      </c>
      <c r="M44" s="588">
        <v>203525</v>
      </c>
      <c r="N44" s="588">
        <v>151739</v>
      </c>
      <c r="O44" s="588">
        <v>265544</v>
      </c>
      <c r="P44" s="588">
        <v>189129</v>
      </c>
      <c r="Q44" s="588">
        <v>330976</v>
      </c>
      <c r="R44" s="588">
        <v>212838</v>
      </c>
      <c r="S44" s="588">
        <v>372467</v>
      </c>
      <c r="T44" s="588">
        <v>236197</v>
      </c>
      <c r="U44" s="588">
        <v>413344</v>
      </c>
    </row>
    <row r="45" spans="1:21" ht="21.95" customHeight="1">
      <c r="A45" s="583">
        <v>1</v>
      </c>
      <c r="B45" s="584" t="s">
        <v>177</v>
      </c>
      <c r="C45" s="585" t="s">
        <v>178</v>
      </c>
      <c r="D45" s="585" t="s">
        <v>583</v>
      </c>
      <c r="E45" s="586" t="s">
        <v>257</v>
      </c>
      <c r="F45">
        <v>4</v>
      </c>
      <c r="G45" s="587" t="s">
        <v>23</v>
      </c>
      <c r="H45" s="588">
        <v>77226</v>
      </c>
      <c r="I45" s="588">
        <v>123561</v>
      </c>
      <c r="J45" s="588">
        <v>108116</v>
      </c>
      <c r="K45" s="588">
        <v>172986</v>
      </c>
      <c r="L45" s="588">
        <v>139006</v>
      </c>
      <c r="M45" s="588">
        <v>222410</v>
      </c>
      <c r="N45" s="588">
        <v>185342</v>
      </c>
      <c r="O45" s="588">
        <v>296547</v>
      </c>
      <c r="P45" s="588">
        <v>231677</v>
      </c>
      <c r="Q45" s="588">
        <v>370684</v>
      </c>
      <c r="R45" s="588">
        <v>262568</v>
      </c>
      <c r="S45" s="588">
        <v>420108</v>
      </c>
      <c r="T45" s="588">
        <v>293458</v>
      </c>
      <c r="U45" s="588">
        <v>469533</v>
      </c>
    </row>
    <row r="46" spans="1:21" ht="22.5" customHeight="1">
      <c r="A46" s="583">
        <v>1</v>
      </c>
      <c r="B46" s="584" t="s">
        <v>177</v>
      </c>
      <c r="C46" s="585" t="s">
        <v>178</v>
      </c>
      <c r="D46" s="585" t="s">
        <v>583</v>
      </c>
      <c r="E46" s="586" t="s">
        <v>861</v>
      </c>
      <c r="F46">
        <v>1</v>
      </c>
      <c r="G46" s="587" t="s">
        <v>171</v>
      </c>
      <c r="H46" s="588">
        <v>86233</v>
      </c>
      <c r="I46" s="588">
        <v>150908</v>
      </c>
      <c r="J46" s="588">
        <v>113676</v>
      </c>
      <c r="K46" s="588">
        <v>198934</v>
      </c>
      <c r="L46" s="588">
        <v>136303</v>
      </c>
      <c r="M46" s="588">
        <v>238530</v>
      </c>
      <c r="N46" s="588">
        <v>164294</v>
      </c>
      <c r="O46" s="588">
        <v>287515</v>
      </c>
      <c r="P46" s="588">
        <v>193761</v>
      </c>
      <c r="Q46" s="588">
        <v>339082</v>
      </c>
      <c r="R46" s="588">
        <v>211830</v>
      </c>
      <c r="S46" s="588">
        <v>370703</v>
      </c>
      <c r="T46" s="588">
        <v>227969</v>
      </c>
      <c r="U46" s="588">
        <v>398945</v>
      </c>
    </row>
    <row r="47" spans="1:21" ht="21.95" customHeight="1">
      <c r="A47" s="583">
        <v>1</v>
      </c>
      <c r="B47" s="584" t="s">
        <v>177</v>
      </c>
      <c r="C47" s="585" t="s">
        <v>178</v>
      </c>
      <c r="D47" s="585" t="s">
        <v>583</v>
      </c>
      <c r="E47" s="586" t="s">
        <v>861</v>
      </c>
      <c r="F47">
        <v>2</v>
      </c>
      <c r="G47" s="587" t="s">
        <v>21</v>
      </c>
      <c r="H47" s="588">
        <v>81847</v>
      </c>
      <c r="I47" s="588">
        <v>143232</v>
      </c>
      <c r="J47" s="588">
        <v>108186</v>
      </c>
      <c r="K47" s="588">
        <v>189326</v>
      </c>
      <c r="L47" s="588">
        <v>130086</v>
      </c>
      <c r="M47" s="588">
        <v>227650</v>
      </c>
      <c r="N47" s="588">
        <v>157683</v>
      </c>
      <c r="O47" s="588">
        <v>275946</v>
      </c>
      <c r="P47" s="588">
        <v>187757</v>
      </c>
      <c r="Q47" s="588">
        <v>328575</v>
      </c>
      <c r="R47" s="588">
        <v>207121</v>
      </c>
      <c r="S47" s="588">
        <v>362461</v>
      </c>
      <c r="T47" s="588">
        <v>225317</v>
      </c>
      <c r="U47" s="588">
        <v>394305</v>
      </c>
    </row>
    <row r="48" spans="1:21" ht="21.95" customHeight="1">
      <c r="A48" s="583">
        <v>1</v>
      </c>
      <c r="B48" s="584" t="s">
        <v>177</v>
      </c>
      <c r="C48" s="585" t="s">
        <v>178</v>
      </c>
      <c r="D48" s="585" t="s">
        <v>583</v>
      </c>
      <c r="E48" s="586" t="s">
        <v>861</v>
      </c>
      <c r="F48">
        <v>3</v>
      </c>
      <c r="G48" s="587" t="s">
        <v>46</v>
      </c>
      <c r="H48" s="588">
        <v>66709</v>
      </c>
      <c r="I48" s="588">
        <v>116741</v>
      </c>
      <c r="J48" s="588">
        <v>92087</v>
      </c>
      <c r="K48" s="588">
        <v>161153</v>
      </c>
      <c r="L48" s="588">
        <v>116715</v>
      </c>
      <c r="M48" s="588">
        <v>204252</v>
      </c>
      <c r="N48" s="588">
        <v>152261</v>
      </c>
      <c r="O48" s="588">
        <v>266456</v>
      </c>
      <c r="P48" s="588">
        <v>189776</v>
      </c>
      <c r="Q48" s="588">
        <v>332108</v>
      </c>
      <c r="R48" s="588">
        <v>213557</v>
      </c>
      <c r="S48" s="588">
        <v>373725</v>
      </c>
      <c r="T48" s="588">
        <v>236984</v>
      </c>
      <c r="U48" s="588">
        <v>414722</v>
      </c>
    </row>
    <row r="49" spans="1:21" ht="21.95" customHeight="1">
      <c r="A49" s="583">
        <v>1</v>
      </c>
      <c r="B49" s="584" t="s">
        <v>177</v>
      </c>
      <c r="C49" s="585" t="s">
        <v>178</v>
      </c>
      <c r="D49" s="585" t="s">
        <v>583</v>
      </c>
      <c r="E49" s="586" t="s">
        <v>861</v>
      </c>
      <c r="F49">
        <v>4</v>
      </c>
      <c r="G49" s="587" t="s">
        <v>23</v>
      </c>
      <c r="H49" s="588">
        <v>77602</v>
      </c>
      <c r="I49" s="588">
        <v>124164</v>
      </c>
      <c r="J49" s="588">
        <v>108643</v>
      </c>
      <c r="K49" s="588">
        <v>173829</v>
      </c>
      <c r="L49" s="588">
        <v>139684</v>
      </c>
      <c r="M49" s="588">
        <v>223494</v>
      </c>
      <c r="N49" s="588">
        <v>186245</v>
      </c>
      <c r="O49" s="588">
        <v>297993</v>
      </c>
      <c r="P49" s="588">
        <v>232807</v>
      </c>
      <c r="Q49" s="588">
        <v>372491</v>
      </c>
      <c r="R49" s="588">
        <v>263848</v>
      </c>
      <c r="S49" s="588">
        <v>422156</v>
      </c>
      <c r="T49" s="588">
        <v>294888</v>
      </c>
      <c r="U49" s="588">
        <v>471821</v>
      </c>
    </row>
    <row r="50" spans="1:21" ht="22.5" customHeight="1">
      <c r="A50" s="583">
        <v>1</v>
      </c>
      <c r="B50" s="584" t="s">
        <v>177</v>
      </c>
      <c r="C50" s="585" t="s">
        <v>178</v>
      </c>
      <c r="D50" s="585" t="s">
        <v>583</v>
      </c>
      <c r="E50" s="586" t="s">
        <v>553</v>
      </c>
      <c r="F50">
        <v>1</v>
      </c>
      <c r="G50" s="587" t="s">
        <v>171</v>
      </c>
      <c r="H50" s="588">
        <v>85845</v>
      </c>
      <c r="I50" s="588">
        <v>150230</v>
      </c>
      <c r="J50" s="588">
        <v>113149</v>
      </c>
      <c r="K50" s="588">
        <v>198011</v>
      </c>
      <c r="L50" s="588">
        <v>135645</v>
      </c>
      <c r="M50" s="588">
        <v>237379</v>
      </c>
      <c r="N50" s="588">
        <v>163457</v>
      </c>
      <c r="O50" s="588">
        <v>286050</v>
      </c>
      <c r="P50" s="588">
        <v>192764</v>
      </c>
      <c r="Q50" s="588">
        <v>337338</v>
      </c>
      <c r="R50" s="588">
        <v>210739</v>
      </c>
      <c r="S50" s="588">
        <v>368793</v>
      </c>
      <c r="T50" s="588">
        <v>226791</v>
      </c>
      <c r="U50" s="588">
        <v>396884</v>
      </c>
    </row>
    <row r="51" spans="1:21" ht="21.95" customHeight="1">
      <c r="A51" s="583">
        <v>1</v>
      </c>
      <c r="B51" s="584" t="s">
        <v>177</v>
      </c>
      <c r="C51" s="585" t="s">
        <v>178</v>
      </c>
      <c r="D51" s="585" t="s">
        <v>583</v>
      </c>
      <c r="E51" s="586" t="s">
        <v>553</v>
      </c>
      <c r="F51">
        <v>2</v>
      </c>
      <c r="G51" s="587" t="s">
        <v>21</v>
      </c>
      <c r="H51" s="588">
        <v>81500</v>
      </c>
      <c r="I51" s="588">
        <v>142626</v>
      </c>
      <c r="J51" s="588">
        <v>107711</v>
      </c>
      <c r="K51" s="588">
        <v>188494</v>
      </c>
      <c r="L51" s="588">
        <v>129486</v>
      </c>
      <c r="M51" s="588">
        <v>226601</v>
      </c>
      <c r="N51" s="588">
        <v>156909</v>
      </c>
      <c r="O51" s="588">
        <v>274590</v>
      </c>
      <c r="P51" s="588">
        <v>186817</v>
      </c>
      <c r="Q51" s="588">
        <v>326930</v>
      </c>
      <c r="R51" s="588">
        <v>206074</v>
      </c>
      <c r="S51" s="588">
        <v>360629</v>
      </c>
      <c r="T51" s="588">
        <v>224164</v>
      </c>
      <c r="U51" s="588">
        <v>392288</v>
      </c>
    </row>
    <row r="52" spans="1:21" ht="21.95" customHeight="1">
      <c r="A52" s="583">
        <v>1</v>
      </c>
      <c r="B52" s="584" t="s">
        <v>177</v>
      </c>
      <c r="C52" s="585" t="s">
        <v>178</v>
      </c>
      <c r="D52" s="585" t="s">
        <v>583</v>
      </c>
      <c r="E52" s="586" t="s">
        <v>553</v>
      </c>
      <c r="F52">
        <v>3</v>
      </c>
      <c r="G52" s="587" t="s">
        <v>46</v>
      </c>
      <c r="H52" s="588">
        <v>66461</v>
      </c>
      <c r="I52" s="588">
        <v>116306</v>
      </c>
      <c r="J52" s="588">
        <v>91752</v>
      </c>
      <c r="K52" s="588">
        <v>160566</v>
      </c>
      <c r="L52" s="588">
        <v>116300</v>
      </c>
      <c r="M52" s="588">
        <v>203525</v>
      </c>
      <c r="N52" s="588">
        <v>151739</v>
      </c>
      <c r="O52" s="588">
        <v>265544</v>
      </c>
      <c r="P52" s="588">
        <v>189129</v>
      </c>
      <c r="Q52" s="588">
        <v>330976</v>
      </c>
      <c r="R52" s="588">
        <v>212838</v>
      </c>
      <c r="S52" s="588">
        <v>372467</v>
      </c>
      <c r="T52" s="588">
        <v>236197</v>
      </c>
      <c r="U52" s="588">
        <v>413344</v>
      </c>
    </row>
    <row r="53" spans="1:21" ht="21.95" customHeight="1">
      <c r="A53" s="583">
        <v>1</v>
      </c>
      <c r="B53" s="584" t="s">
        <v>177</v>
      </c>
      <c r="C53" s="585" t="s">
        <v>178</v>
      </c>
      <c r="D53" s="585" t="s">
        <v>583</v>
      </c>
      <c r="E53" s="586" t="s">
        <v>553</v>
      </c>
      <c r="F53">
        <v>4</v>
      </c>
      <c r="G53" s="587" t="s">
        <v>23</v>
      </c>
      <c r="H53" s="588">
        <v>77226</v>
      </c>
      <c r="I53" s="588">
        <v>123561</v>
      </c>
      <c r="J53" s="588">
        <v>108116</v>
      </c>
      <c r="K53" s="588">
        <v>172986</v>
      </c>
      <c r="L53" s="588">
        <v>139006</v>
      </c>
      <c r="M53" s="588">
        <v>222410</v>
      </c>
      <c r="N53" s="588">
        <v>185342</v>
      </c>
      <c r="O53" s="588">
        <v>296547</v>
      </c>
      <c r="P53" s="588">
        <v>231677</v>
      </c>
      <c r="Q53" s="588">
        <v>370684</v>
      </c>
      <c r="R53" s="588">
        <v>262568</v>
      </c>
      <c r="S53" s="588">
        <v>420108</v>
      </c>
      <c r="T53" s="588">
        <v>293458</v>
      </c>
      <c r="U53" s="588">
        <v>469533</v>
      </c>
    </row>
    <row r="54" spans="1:21" ht="22.5" customHeight="1">
      <c r="A54" s="583">
        <v>1</v>
      </c>
      <c r="B54" s="584" t="s">
        <v>177</v>
      </c>
      <c r="C54" s="585" t="s">
        <v>178</v>
      </c>
      <c r="D54" s="585" t="s">
        <v>583</v>
      </c>
      <c r="E54" s="586" t="s">
        <v>862</v>
      </c>
      <c r="F54">
        <v>1</v>
      </c>
      <c r="G54" s="587" t="s">
        <v>171</v>
      </c>
      <c r="H54" s="588">
        <v>80310</v>
      </c>
      <c r="I54" s="588">
        <v>140543</v>
      </c>
      <c r="J54" s="588">
        <v>105847</v>
      </c>
      <c r="K54" s="588">
        <v>185231</v>
      </c>
      <c r="L54" s="588">
        <v>126879</v>
      </c>
      <c r="M54" s="588">
        <v>222039</v>
      </c>
      <c r="N54" s="588">
        <v>152875</v>
      </c>
      <c r="O54" s="588">
        <v>267530</v>
      </c>
      <c r="P54" s="588">
        <v>180281</v>
      </c>
      <c r="Q54" s="588">
        <v>315491</v>
      </c>
      <c r="R54" s="588">
        <v>197090</v>
      </c>
      <c r="S54" s="588">
        <v>344908</v>
      </c>
      <c r="T54" s="588">
        <v>212101</v>
      </c>
      <c r="U54" s="588">
        <v>371177</v>
      </c>
    </row>
    <row r="55" spans="1:21" ht="21.95" customHeight="1">
      <c r="A55" s="583">
        <v>1</v>
      </c>
      <c r="B55" s="584" t="s">
        <v>177</v>
      </c>
      <c r="C55" s="585" t="s">
        <v>178</v>
      </c>
      <c r="D55" s="585" t="s">
        <v>583</v>
      </c>
      <c r="E55" s="586" t="s">
        <v>862</v>
      </c>
      <c r="F55">
        <v>2</v>
      </c>
      <c r="G55" s="587" t="s">
        <v>21</v>
      </c>
      <c r="H55" s="588">
        <v>76255</v>
      </c>
      <c r="I55" s="588">
        <v>133447</v>
      </c>
      <c r="J55" s="588">
        <v>100771</v>
      </c>
      <c r="K55" s="588">
        <v>176349</v>
      </c>
      <c r="L55" s="588">
        <v>121131</v>
      </c>
      <c r="M55" s="588">
        <v>211980</v>
      </c>
      <c r="N55" s="588">
        <v>146763</v>
      </c>
      <c r="O55" s="588">
        <v>256835</v>
      </c>
      <c r="P55" s="588">
        <v>174730</v>
      </c>
      <c r="Q55" s="588">
        <v>305777</v>
      </c>
      <c r="R55" s="588">
        <v>192736</v>
      </c>
      <c r="S55" s="588">
        <v>337288</v>
      </c>
      <c r="T55" s="588">
        <v>209650</v>
      </c>
      <c r="U55" s="588">
        <v>366887</v>
      </c>
    </row>
    <row r="56" spans="1:21" ht="21.95" customHeight="1">
      <c r="A56" s="583">
        <v>1</v>
      </c>
      <c r="B56" s="584" t="s">
        <v>177</v>
      </c>
      <c r="C56" s="585" t="s">
        <v>178</v>
      </c>
      <c r="D56" s="585" t="s">
        <v>583</v>
      </c>
      <c r="E56" s="586" t="s">
        <v>862</v>
      </c>
      <c r="F56">
        <v>3</v>
      </c>
      <c r="G56" s="587" t="s">
        <v>46</v>
      </c>
      <c r="H56" s="588">
        <v>62198</v>
      </c>
      <c r="I56" s="588">
        <v>108847</v>
      </c>
      <c r="J56" s="588">
        <v>85871</v>
      </c>
      <c r="K56" s="588">
        <v>150274</v>
      </c>
      <c r="L56" s="588">
        <v>108850</v>
      </c>
      <c r="M56" s="588">
        <v>190487</v>
      </c>
      <c r="N56" s="588">
        <v>142027</v>
      </c>
      <c r="O56" s="588">
        <v>248548</v>
      </c>
      <c r="P56" s="588">
        <v>177026</v>
      </c>
      <c r="Q56" s="588">
        <v>309795</v>
      </c>
      <c r="R56" s="588">
        <v>199222</v>
      </c>
      <c r="S56" s="588">
        <v>348638</v>
      </c>
      <c r="T56" s="588">
        <v>221090</v>
      </c>
      <c r="U56" s="588">
        <v>386908</v>
      </c>
    </row>
    <row r="57" spans="1:21" ht="21.95" customHeight="1">
      <c r="A57" s="583">
        <v>1</v>
      </c>
      <c r="B57" s="584" t="s">
        <v>177</v>
      </c>
      <c r="C57" s="585" t="s">
        <v>178</v>
      </c>
      <c r="D57" s="585" t="s">
        <v>583</v>
      </c>
      <c r="E57" s="586" t="s">
        <v>862</v>
      </c>
      <c r="F57">
        <v>4</v>
      </c>
      <c r="G57" s="587" t="s">
        <v>23</v>
      </c>
      <c r="H57" s="588">
        <v>72234</v>
      </c>
      <c r="I57" s="588">
        <v>115575</v>
      </c>
      <c r="J57" s="588">
        <v>101128</v>
      </c>
      <c r="K57" s="588">
        <v>161805</v>
      </c>
      <c r="L57" s="588">
        <v>130022</v>
      </c>
      <c r="M57" s="588">
        <v>208035</v>
      </c>
      <c r="N57" s="588">
        <v>173363</v>
      </c>
      <c r="O57" s="588">
        <v>277380</v>
      </c>
      <c r="P57" s="588">
        <v>216703</v>
      </c>
      <c r="Q57" s="588">
        <v>346725</v>
      </c>
      <c r="R57" s="588">
        <v>245597</v>
      </c>
      <c r="S57" s="588">
        <v>392955</v>
      </c>
      <c r="T57" s="588">
        <v>274491</v>
      </c>
      <c r="U57" s="588">
        <v>439185</v>
      </c>
    </row>
    <row r="58" spans="1:21" ht="22.5" customHeight="1">
      <c r="A58" s="583">
        <v>1</v>
      </c>
      <c r="B58" s="584" t="s">
        <v>177</v>
      </c>
      <c r="C58" s="585" t="s">
        <v>179</v>
      </c>
      <c r="D58" s="585" t="s">
        <v>584</v>
      </c>
      <c r="E58" s="586" t="s">
        <v>180</v>
      </c>
      <c r="F58">
        <v>1</v>
      </c>
      <c r="G58" s="587" t="s">
        <v>171</v>
      </c>
      <c r="H58" s="588">
        <v>108150</v>
      </c>
      <c r="I58" s="588">
        <v>189263</v>
      </c>
      <c r="J58" s="588">
        <v>142508</v>
      </c>
      <c r="K58" s="588">
        <v>249389</v>
      </c>
      <c r="L58" s="588">
        <v>170778</v>
      </c>
      <c r="M58" s="588">
        <v>298862</v>
      </c>
      <c r="N58" s="588">
        <v>205686</v>
      </c>
      <c r="O58" s="588">
        <v>359950</v>
      </c>
      <c r="P58" s="588">
        <v>242542</v>
      </c>
      <c r="Q58" s="588">
        <v>424449</v>
      </c>
      <c r="R58" s="588">
        <v>265153</v>
      </c>
      <c r="S58" s="588">
        <v>464018</v>
      </c>
      <c r="T58" s="588">
        <v>285343</v>
      </c>
      <c r="U58" s="588">
        <v>499350</v>
      </c>
    </row>
    <row r="59" spans="1:21" ht="21.95" customHeight="1">
      <c r="A59" s="583">
        <v>1</v>
      </c>
      <c r="B59" s="584" t="s">
        <v>177</v>
      </c>
      <c r="C59" s="585" t="s">
        <v>179</v>
      </c>
      <c r="D59" s="585" t="s">
        <v>584</v>
      </c>
      <c r="E59" s="586" t="s">
        <v>180</v>
      </c>
      <c r="F59">
        <v>2</v>
      </c>
      <c r="G59" s="587" t="s">
        <v>21</v>
      </c>
      <c r="H59" s="588">
        <v>102729</v>
      </c>
      <c r="I59" s="588">
        <v>179776</v>
      </c>
      <c r="J59" s="588">
        <v>135723</v>
      </c>
      <c r="K59" s="588">
        <v>237516</v>
      </c>
      <c r="L59" s="588">
        <v>163095</v>
      </c>
      <c r="M59" s="588">
        <v>285416</v>
      </c>
      <c r="N59" s="588">
        <v>197516</v>
      </c>
      <c r="O59" s="588">
        <v>345653</v>
      </c>
      <c r="P59" s="588">
        <v>235123</v>
      </c>
      <c r="Q59" s="588">
        <v>411465</v>
      </c>
      <c r="R59" s="588">
        <v>259333</v>
      </c>
      <c r="S59" s="588">
        <v>453833</v>
      </c>
      <c r="T59" s="588">
        <v>282066</v>
      </c>
      <c r="U59" s="588">
        <v>493615</v>
      </c>
    </row>
    <row r="60" spans="1:21" ht="21.95" customHeight="1">
      <c r="A60" s="583">
        <v>1</v>
      </c>
      <c r="B60" s="584" t="s">
        <v>177</v>
      </c>
      <c r="C60" s="585" t="s">
        <v>179</v>
      </c>
      <c r="D60" s="585" t="s">
        <v>584</v>
      </c>
      <c r="E60" s="586" t="s">
        <v>180</v>
      </c>
      <c r="F60">
        <v>3</v>
      </c>
      <c r="G60" s="587" t="s">
        <v>46</v>
      </c>
      <c r="H60" s="588">
        <v>83856</v>
      </c>
      <c r="I60" s="588">
        <v>146748</v>
      </c>
      <c r="J60" s="588">
        <v>115785</v>
      </c>
      <c r="K60" s="588">
        <v>202624</v>
      </c>
      <c r="L60" s="588">
        <v>146787</v>
      </c>
      <c r="M60" s="588">
        <v>256877</v>
      </c>
      <c r="N60" s="588">
        <v>191564</v>
      </c>
      <c r="O60" s="588">
        <v>335237</v>
      </c>
      <c r="P60" s="588">
        <v>238775</v>
      </c>
      <c r="Q60" s="588">
        <v>417857</v>
      </c>
      <c r="R60" s="588">
        <v>268730</v>
      </c>
      <c r="S60" s="588">
        <v>470278</v>
      </c>
      <c r="T60" s="588">
        <v>298248</v>
      </c>
      <c r="U60" s="588">
        <v>521934</v>
      </c>
    </row>
    <row r="61" spans="1:21" ht="21.95" customHeight="1">
      <c r="A61" s="583">
        <v>1</v>
      </c>
      <c r="B61" s="584" t="s">
        <v>177</v>
      </c>
      <c r="C61" s="585" t="s">
        <v>179</v>
      </c>
      <c r="D61" s="585" t="s">
        <v>584</v>
      </c>
      <c r="E61" s="586" t="s">
        <v>180</v>
      </c>
      <c r="F61">
        <v>4</v>
      </c>
      <c r="G61" s="587" t="s">
        <v>23</v>
      </c>
      <c r="H61" s="588">
        <v>97223</v>
      </c>
      <c r="I61" s="588">
        <v>155558</v>
      </c>
      <c r="J61" s="588">
        <v>136113</v>
      </c>
      <c r="K61" s="588">
        <v>217781</v>
      </c>
      <c r="L61" s="588">
        <v>175002</v>
      </c>
      <c r="M61" s="588">
        <v>280004</v>
      </c>
      <c r="N61" s="588">
        <v>233336</v>
      </c>
      <c r="O61" s="588">
        <v>373338</v>
      </c>
      <c r="P61" s="588">
        <v>291670</v>
      </c>
      <c r="Q61" s="588">
        <v>466673</v>
      </c>
      <c r="R61" s="588">
        <v>330560</v>
      </c>
      <c r="S61" s="588">
        <v>528896</v>
      </c>
      <c r="T61" s="588">
        <v>369449</v>
      </c>
      <c r="U61" s="588">
        <v>591119</v>
      </c>
    </row>
    <row r="62" spans="1:21" ht="22.5" customHeight="1">
      <c r="A62" s="583">
        <v>1</v>
      </c>
      <c r="B62" s="584" t="s">
        <v>177</v>
      </c>
      <c r="C62" s="585" t="s">
        <v>179</v>
      </c>
      <c r="D62" s="585" t="s">
        <v>584</v>
      </c>
      <c r="E62" s="586" t="s">
        <v>181</v>
      </c>
      <c r="F62">
        <v>1</v>
      </c>
      <c r="G62" s="587" t="s">
        <v>171</v>
      </c>
      <c r="H62" s="588">
        <v>101146</v>
      </c>
      <c r="I62" s="588">
        <v>177006</v>
      </c>
      <c r="J62" s="588">
        <v>133171</v>
      </c>
      <c r="K62" s="588">
        <v>233049</v>
      </c>
      <c r="L62" s="588">
        <v>159416</v>
      </c>
      <c r="M62" s="588">
        <v>278978</v>
      </c>
      <c r="N62" s="588">
        <v>191704</v>
      </c>
      <c r="O62" s="588">
        <v>335482</v>
      </c>
      <c r="P62" s="588">
        <v>225994</v>
      </c>
      <c r="Q62" s="588">
        <v>395490</v>
      </c>
      <c r="R62" s="588">
        <v>247048</v>
      </c>
      <c r="S62" s="588">
        <v>432334</v>
      </c>
      <c r="T62" s="588">
        <v>265839</v>
      </c>
      <c r="U62" s="588">
        <v>465218</v>
      </c>
    </row>
    <row r="63" spans="1:21" ht="21.95" customHeight="1">
      <c r="A63" s="583">
        <v>1</v>
      </c>
      <c r="B63" s="584" t="s">
        <v>177</v>
      </c>
      <c r="C63" s="585" t="s">
        <v>179</v>
      </c>
      <c r="D63" s="585" t="s">
        <v>584</v>
      </c>
      <c r="E63" s="586" t="s">
        <v>181</v>
      </c>
      <c r="F63">
        <v>2</v>
      </c>
      <c r="G63" s="587" t="s">
        <v>21</v>
      </c>
      <c r="H63" s="588">
        <v>96222</v>
      </c>
      <c r="I63" s="588">
        <v>168388</v>
      </c>
      <c r="J63" s="588">
        <v>127008</v>
      </c>
      <c r="K63" s="588">
        <v>222263</v>
      </c>
      <c r="L63" s="588">
        <v>152436</v>
      </c>
      <c r="M63" s="588">
        <v>266764</v>
      </c>
      <c r="N63" s="588">
        <v>184283</v>
      </c>
      <c r="O63" s="588">
        <v>322495</v>
      </c>
      <c r="P63" s="588">
        <v>219254</v>
      </c>
      <c r="Q63" s="588">
        <v>383694</v>
      </c>
      <c r="R63" s="588">
        <v>241761</v>
      </c>
      <c r="S63" s="588">
        <v>423081</v>
      </c>
      <c r="T63" s="588">
        <v>262862</v>
      </c>
      <c r="U63" s="588">
        <v>460009</v>
      </c>
    </row>
    <row r="64" spans="1:21" ht="21.95" customHeight="1">
      <c r="A64" s="583">
        <v>1</v>
      </c>
      <c r="B64" s="584" t="s">
        <v>177</v>
      </c>
      <c r="C64" s="585" t="s">
        <v>179</v>
      </c>
      <c r="D64" s="585" t="s">
        <v>584</v>
      </c>
      <c r="E64" s="586" t="s">
        <v>181</v>
      </c>
      <c r="F64">
        <v>3</v>
      </c>
      <c r="G64" s="587" t="s">
        <v>46</v>
      </c>
      <c r="H64" s="588">
        <v>78773</v>
      </c>
      <c r="I64" s="588">
        <v>137854</v>
      </c>
      <c r="J64" s="588">
        <v>108818</v>
      </c>
      <c r="K64" s="588">
        <v>190431</v>
      </c>
      <c r="L64" s="588">
        <v>138019</v>
      </c>
      <c r="M64" s="588">
        <v>241533</v>
      </c>
      <c r="N64" s="588">
        <v>180254</v>
      </c>
      <c r="O64" s="588">
        <v>315444</v>
      </c>
      <c r="P64" s="588">
        <v>224700</v>
      </c>
      <c r="Q64" s="588">
        <v>393225</v>
      </c>
      <c r="R64" s="588">
        <v>252951</v>
      </c>
      <c r="S64" s="588">
        <v>442664</v>
      </c>
      <c r="T64" s="588">
        <v>280804</v>
      </c>
      <c r="U64" s="588">
        <v>491407</v>
      </c>
    </row>
    <row r="65" spans="1:21" ht="21.95" customHeight="1">
      <c r="A65" s="583">
        <v>1</v>
      </c>
      <c r="B65" s="584" t="s">
        <v>177</v>
      </c>
      <c r="C65" s="585" t="s">
        <v>179</v>
      </c>
      <c r="D65" s="585" t="s">
        <v>584</v>
      </c>
      <c r="E65" s="586" t="s">
        <v>181</v>
      </c>
      <c r="F65">
        <v>4</v>
      </c>
      <c r="G65" s="587" t="s">
        <v>23</v>
      </c>
      <c r="H65" s="588">
        <v>90743</v>
      </c>
      <c r="I65" s="588">
        <v>145188</v>
      </c>
      <c r="J65" s="588">
        <v>127040</v>
      </c>
      <c r="K65" s="588">
        <v>203263</v>
      </c>
      <c r="L65" s="588">
        <v>163337</v>
      </c>
      <c r="M65" s="588">
        <v>261339</v>
      </c>
      <c r="N65" s="588">
        <v>217782</v>
      </c>
      <c r="O65" s="588">
        <v>348451</v>
      </c>
      <c r="P65" s="588">
        <v>272228</v>
      </c>
      <c r="Q65" s="588">
        <v>435564</v>
      </c>
      <c r="R65" s="588">
        <v>308525</v>
      </c>
      <c r="S65" s="588">
        <v>493640</v>
      </c>
      <c r="T65" s="588">
        <v>344822</v>
      </c>
      <c r="U65" s="588">
        <v>551715</v>
      </c>
    </row>
    <row r="66" spans="1:21" ht="22.5" customHeight="1">
      <c r="A66" s="583">
        <v>1</v>
      </c>
      <c r="B66" s="584" t="s">
        <v>177</v>
      </c>
      <c r="C66" s="585" t="s">
        <v>179</v>
      </c>
      <c r="D66" s="585" t="s">
        <v>584</v>
      </c>
      <c r="E66" s="586" t="s">
        <v>182</v>
      </c>
      <c r="F66">
        <v>1</v>
      </c>
      <c r="G66" s="587" t="s">
        <v>171</v>
      </c>
      <c r="H66" s="588">
        <v>98737</v>
      </c>
      <c r="I66" s="588">
        <v>172790</v>
      </c>
      <c r="J66" s="588">
        <v>129932</v>
      </c>
      <c r="K66" s="588">
        <v>227382</v>
      </c>
      <c r="L66" s="588">
        <v>155433</v>
      </c>
      <c r="M66" s="588">
        <v>272007</v>
      </c>
      <c r="N66" s="588">
        <v>186731</v>
      </c>
      <c r="O66" s="588">
        <v>326779</v>
      </c>
      <c r="P66" s="588">
        <v>220094</v>
      </c>
      <c r="Q66" s="588">
        <v>385164</v>
      </c>
      <c r="R66" s="588">
        <v>240589</v>
      </c>
      <c r="S66" s="588">
        <v>421031</v>
      </c>
      <c r="T66" s="588">
        <v>258876</v>
      </c>
      <c r="U66" s="588">
        <v>453033</v>
      </c>
    </row>
    <row r="67" spans="1:21" ht="21.95" customHeight="1">
      <c r="A67" s="583">
        <v>1</v>
      </c>
      <c r="B67" s="584" t="s">
        <v>177</v>
      </c>
      <c r="C67" s="585" t="s">
        <v>179</v>
      </c>
      <c r="D67" s="585" t="s">
        <v>584</v>
      </c>
      <c r="E67" s="586" t="s">
        <v>182</v>
      </c>
      <c r="F67">
        <v>2</v>
      </c>
      <c r="G67" s="587" t="s">
        <v>21</v>
      </c>
      <c r="H67" s="588">
        <v>94020</v>
      </c>
      <c r="I67" s="588">
        <v>164535</v>
      </c>
      <c r="J67" s="588">
        <v>124028</v>
      </c>
      <c r="K67" s="588">
        <v>217049</v>
      </c>
      <c r="L67" s="588">
        <v>148746</v>
      </c>
      <c r="M67" s="588">
        <v>260306</v>
      </c>
      <c r="N67" s="588">
        <v>179621</v>
      </c>
      <c r="O67" s="588">
        <v>314337</v>
      </c>
      <c r="P67" s="588">
        <v>213637</v>
      </c>
      <c r="Q67" s="588">
        <v>373864</v>
      </c>
      <c r="R67" s="588">
        <v>235524</v>
      </c>
      <c r="S67" s="588">
        <v>412167</v>
      </c>
      <c r="T67" s="588">
        <v>256024</v>
      </c>
      <c r="U67" s="588">
        <v>448043</v>
      </c>
    </row>
    <row r="68" spans="1:21" ht="21.95" customHeight="1">
      <c r="A68" s="583">
        <v>1</v>
      </c>
      <c r="B68" s="584" t="s">
        <v>177</v>
      </c>
      <c r="C68" s="585" t="s">
        <v>179</v>
      </c>
      <c r="D68" s="585" t="s">
        <v>584</v>
      </c>
      <c r="E68" s="586" t="s">
        <v>182</v>
      </c>
      <c r="F68">
        <v>3</v>
      </c>
      <c r="G68" s="587" t="s">
        <v>46</v>
      </c>
      <c r="H68" s="588">
        <v>77112</v>
      </c>
      <c r="I68" s="588">
        <v>134946</v>
      </c>
      <c r="J68" s="588">
        <v>106553</v>
      </c>
      <c r="K68" s="588">
        <v>186467</v>
      </c>
      <c r="L68" s="588">
        <v>135187</v>
      </c>
      <c r="M68" s="588">
        <v>236576</v>
      </c>
      <c r="N68" s="588">
        <v>176636</v>
      </c>
      <c r="O68" s="588">
        <v>309112</v>
      </c>
      <c r="P68" s="588">
        <v>220203</v>
      </c>
      <c r="Q68" s="588">
        <v>385356</v>
      </c>
      <c r="R68" s="588">
        <v>247926</v>
      </c>
      <c r="S68" s="588">
        <v>433871</v>
      </c>
      <c r="T68" s="588">
        <v>275269</v>
      </c>
      <c r="U68" s="588">
        <v>481720</v>
      </c>
    </row>
    <row r="69" spans="1:21" ht="21.95" customHeight="1">
      <c r="A69" s="583">
        <v>1</v>
      </c>
      <c r="B69" s="584" t="s">
        <v>177</v>
      </c>
      <c r="C69" s="585" t="s">
        <v>179</v>
      </c>
      <c r="D69" s="585" t="s">
        <v>584</v>
      </c>
      <c r="E69" s="586" t="s">
        <v>182</v>
      </c>
      <c r="F69">
        <v>4</v>
      </c>
      <c r="G69" s="587" t="s">
        <v>23</v>
      </c>
      <c r="H69" s="588">
        <v>88468</v>
      </c>
      <c r="I69" s="588">
        <v>141548</v>
      </c>
      <c r="J69" s="588">
        <v>123855</v>
      </c>
      <c r="K69" s="588">
        <v>198167</v>
      </c>
      <c r="L69" s="588">
        <v>159242</v>
      </c>
      <c r="M69" s="588">
        <v>254787</v>
      </c>
      <c r="N69" s="588">
        <v>212322</v>
      </c>
      <c r="O69" s="588">
        <v>339716</v>
      </c>
      <c r="P69" s="588">
        <v>265403</v>
      </c>
      <c r="Q69" s="588">
        <v>424644</v>
      </c>
      <c r="R69" s="588">
        <v>300790</v>
      </c>
      <c r="S69" s="588">
        <v>481264</v>
      </c>
      <c r="T69" s="588">
        <v>336177</v>
      </c>
      <c r="U69" s="588">
        <v>537883</v>
      </c>
    </row>
    <row r="70" spans="1:21" ht="22.5" customHeight="1">
      <c r="A70" s="583">
        <v>1</v>
      </c>
      <c r="B70" s="584" t="s">
        <v>177</v>
      </c>
      <c r="C70" s="585" t="s">
        <v>183</v>
      </c>
      <c r="D70" s="585" t="s">
        <v>585</v>
      </c>
      <c r="E70" s="586" t="s">
        <v>863</v>
      </c>
      <c r="F70">
        <v>1</v>
      </c>
      <c r="G70" s="587" t="s">
        <v>171</v>
      </c>
      <c r="H70" s="588">
        <v>84847</v>
      </c>
      <c r="I70" s="588">
        <v>148482</v>
      </c>
      <c r="J70" s="588">
        <v>111716</v>
      </c>
      <c r="K70" s="588">
        <v>195503</v>
      </c>
      <c r="L70" s="588">
        <v>133742</v>
      </c>
      <c r="M70" s="588">
        <v>234048</v>
      </c>
      <c r="N70" s="588">
        <v>160844</v>
      </c>
      <c r="O70" s="588">
        <v>281478</v>
      </c>
      <c r="P70" s="588">
        <v>189618</v>
      </c>
      <c r="Q70" s="588">
        <v>331831</v>
      </c>
      <c r="R70" s="588">
        <v>207284</v>
      </c>
      <c r="S70" s="588">
        <v>362747</v>
      </c>
      <c r="T70" s="588">
        <v>223051</v>
      </c>
      <c r="U70" s="588">
        <v>390339</v>
      </c>
    </row>
    <row r="71" spans="1:21" ht="21.95" customHeight="1">
      <c r="A71" s="583">
        <v>1</v>
      </c>
      <c r="B71" s="584" t="s">
        <v>177</v>
      </c>
      <c r="C71" s="585" t="s">
        <v>183</v>
      </c>
      <c r="D71" s="585" t="s">
        <v>585</v>
      </c>
      <c r="E71" s="586" t="s">
        <v>863</v>
      </c>
      <c r="F71">
        <v>2</v>
      </c>
      <c r="G71" s="587" t="s">
        <v>21</v>
      </c>
      <c r="H71" s="588">
        <v>80709</v>
      </c>
      <c r="I71" s="588">
        <v>141240</v>
      </c>
      <c r="J71" s="588">
        <v>106537</v>
      </c>
      <c r="K71" s="588">
        <v>186439</v>
      </c>
      <c r="L71" s="588">
        <v>127876</v>
      </c>
      <c r="M71" s="588">
        <v>223784</v>
      </c>
      <c r="N71" s="588">
        <v>154608</v>
      </c>
      <c r="O71" s="588">
        <v>270564</v>
      </c>
      <c r="P71" s="588">
        <v>183954</v>
      </c>
      <c r="Q71" s="588">
        <v>321919</v>
      </c>
      <c r="R71" s="588">
        <v>202841</v>
      </c>
      <c r="S71" s="588">
        <v>354971</v>
      </c>
      <c r="T71" s="588">
        <v>220550</v>
      </c>
      <c r="U71" s="588">
        <v>385962</v>
      </c>
    </row>
    <row r="72" spans="1:21" ht="21.95" customHeight="1">
      <c r="A72" s="583">
        <v>1</v>
      </c>
      <c r="B72" s="584" t="s">
        <v>177</v>
      </c>
      <c r="C72" s="585" t="s">
        <v>183</v>
      </c>
      <c r="D72" s="585" t="s">
        <v>585</v>
      </c>
      <c r="E72" s="586" t="s">
        <v>863</v>
      </c>
      <c r="F72">
        <v>3</v>
      </c>
      <c r="G72" s="587" t="s">
        <v>46</v>
      </c>
      <c r="H72" s="588">
        <v>66062</v>
      </c>
      <c r="I72" s="588">
        <v>115608</v>
      </c>
      <c r="J72" s="588">
        <v>91255</v>
      </c>
      <c r="K72" s="588">
        <v>159697</v>
      </c>
      <c r="L72" s="588">
        <v>115740</v>
      </c>
      <c r="M72" s="588">
        <v>202546</v>
      </c>
      <c r="N72" s="588">
        <v>151151</v>
      </c>
      <c r="O72" s="588">
        <v>264515</v>
      </c>
      <c r="P72" s="588">
        <v>188420</v>
      </c>
      <c r="Q72" s="588">
        <v>329736</v>
      </c>
      <c r="R72" s="588">
        <v>212107</v>
      </c>
      <c r="S72" s="588">
        <v>371187</v>
      </c>
      <c r="T72" s="588">
        <v>235459</v>
      </c>
      <c r="U72" s="588">
        <v>412054</v>
      </c>
    </row>
    <row r="73" spans="1:21" ht="21.95" customHeight="1">
      <c r="A73" s="583">
        <v>1</v>
      </c>
      <c r="B73" s="584" t="s">
        <v>177</v>
      </c>
      <c r="C73" s="585" t="s">
        <v>183</v>
      </c>
      <c r="D73" s="585" t="s">
        <v>585</v>
      </c>
      <c r="E73" s="586" t="s">
        <v>863</v>
      </c>
      <c r="F73">
        <v>4</v>
      </c>
      <c r="G73" s="587" t="s">
        <v>23</v>
      </c>
      <c r="H73" s="588">
        <v>76129</v>
      </c>
      <c r="I73" s="588">
        <v>121806</v>
      </c>
      <c r="J73" s="588">
        <v>106580</v>
      </c>
      <c r="K73" s="588">
        <v>170529</v>
      </c>
      <c r="L73" s="588">
        <v>137032</v>
      </c>
      <c r="M73" s="588">
        <v>219251</v>
      </c>
      <c r="N73" s="588">
        <v>182709</v>
      </c>
      <c r="O73" s="588">
        <v>292335</v>
      </c>
      <c r="P73" s="588">
        <v>228387</v>
      </c>
      <c r="Q73" s="588">
        <v>365418</v>
      </c>
      <c r="R73" s="588">
        <v>258838</v>
      </c>
      <c r="S73" s="588">
        <v>414141</v>
      </c>
      <c r="T73" s="588">
        <v>289290</v>
      </c>
      <c r="U73" s="588">
        <v>462863</v>
      </c>
    </row>
    <row r="74" spans="1:21" ht="22.5" customHeight="1">
      <c r="A74" s="583">
        <v>1</v>
      </c>
      <c r="B74" s="584" t="s">
        <v>177</v>
      </c>
      <c r="C74" s="585" t="s">
        <v>183</v>
      </c>
      <c r="D74" s="585" t="s">
        <v>585</v>
      </c>
      <c r="E74" s="586" t="s">
        <v>197</v>
      </c>
      <c r="F74">
        <v>1</v>
      </c>
      <c r="G74" s="587" t="s">
        <v>171</v>
      </c>
      <c r="H74" s="588">
        <v>88254</v>
      </c>
      <c r="I74" s="588">
        <v>154445</v>
      </c>
      <c r="J74" s="588">
        <v>116388</v>
      </c>
      <c r="K74" s="588">
        <v>203678</v>
      </c>
      <c r="L74" s="588">
        <v>139628</v>
      </c>
      <c r="M74" s="588">
        <v>244349</v>
      </c>
      <c r="N74" s="588">
        <v>168430</v>
      </c>
      <c r="O74" s="588">
        <v>294753</v>
      </c>
      <c r="P74" s="588">
        <v>198665</v>
      </c>
      <c r="Q74" s="588">
        <v>347664</v>
      </c>
      <c r="R74" s="588">
        <v>217198</v>
      </c>
      <c r="S74" s="588">
        <v>380097</v>
      </c>
      <c r="T74" s="588">
        <v>233754</v>
      </c>
      <c r="U74" s="588">
        <v>409069</v>
      </c>
    </row>
    <row r="75" spans="1:21" ht="21.95" customHeight="1">
      <c r="A75" s="583">
        <v>1</v>
      </c>
      <c r="B75" s="584" t="s">
        <v>177</v>
      </c>
      <c r="C75" s="585" t="s">
        <v>183</v>
      </c>
      <c r="D75" s="585" t="s">
        <v>585</v>
      </c>
      <c r="E75" s="586" t="s">
        <v>197</v>
      </c>
      <c r="F75">
        <v>2</v>
      </c>
      <c r="G75" s="587" t="s">
        <v>21</v>
      </c>
      <c r="H75" s="588">
        <v>83703</v>
      </c>
      <c r="I75" s="588">
        <v>146480</v>
      </c>
      <c r="J75" s="588">
        <v>110690</v>
      </c>
      <c r="K75" s="588">
        <v>193708</v>
      </c>
      <c r="L75" s="588">
        <v>133176</v>
      </c>
      <c r="M75" s="588">
        <v>233058</v>
      </c>
      <c r="N75" s="588">
        <v>161570</v>
      </c>
      <c r="O75" s="588">
        <v>282747</v>
      </c>
      <c r="P75" s="588">
        <v>192435</v>
      </c>
      <c r="Q75" s="588">
        <v>336761</v>
      </c>
      <c r="R75" s="588">
        <v>212311</v>
      </c>
      <c r="S75" s="588">
        <v>371544</v>
      </c>
      <c r="T75" s="588">
        <v>231002</v>
      </c>
      <c r="U75" s="588">
        <v>404254</v>
      </c>
    </row>
    <row r="76" spans="1:21" ht="21.95" customHeight="1">
      <c r="A76" s="583">
        <v>1</v>
      </c>
      <c r="B76" s="584" t="s">
        <v>177</v>
      </c>
      <c r="C76" s="585" t="s">
        <v>183</v>
      </c>
      <c r="D76" s="585" t="s">
        <v>585</v>
      </c>
      <c r="E76" s="586" t="s">
        <v>197</v>
      </c>
      <c r="F76">
        <v>3</v>
      </c>
      <c r="G76" s="587" t="s">
        <v>46</v>
      </c>
      <c r="H76" s="588">
        <v>68123</v>
      </c>
      <c r="I76" s="588">
        <v>119214</v>
      </c>
      <c r="J76" s="588">
        <v>94017</v>
      </c>
      <c r="K76" s="588">
        <v>164530</v>
      </c>
      <c r="L76" s="588">
        <v>119133</v>
      </c>
      <c r="M76" s="588">
        <v>208482</v>
      </c>
      <c r="N76" s="588">
        <v>155357</v>
      </c>
      <c r="O76" s="588">
        <v>271875</v>
      </c>
      <c r="P76" s="588">
        <v>193626</v>
      </c>
      <c r="Q76" s="588">
        <v>338846</v>
      </c>
      <c r="R76" s="588">
        <v>217863</v>
      </c>
      <c r="S76" s="588">
        <v>381260</v>
      </c>
      <c r="T76" s="588">
        <v>241732</v>
      </c>
      <c r="U76" s="588">
        <v>423032</v>
      </c>
    </row>
    <row r="77" spans="1:21" ht="21.95" customHeight="1">
      <c r="A77" s="583">
        <v>1</v>
      </c>
      <c r="B77" s="584" t="s">
        <v>177</v>
      </c>
      <c r="C77" s="585" t="s">
        <v>183</v>
      </c>
      <c r="D77" s="585" t="s">
        <v>585</v>
      </c>
      <c r="E77" s="586" t="s">
        <v>197</v>
      </c>
      <c r="F77">
        <v>4</v>
      </c>
      <c r="G77" s="587" t="s">
        <v>23</v>
      </c>
      <c r="H77" s="588">
        <v>79501</v>
      </c>
      <c r="I77" s="588">
        <v>127201</v>
      </c>
      <c r="J77" s="588">
        <v>111301</v>
      </c>
      <c r="K77" s="588">
        <v>178082</v>
      </c>
      <c r="L77" s="588">
        <v>143101</v>
      </c>
      <c r="M77" s="588">
        <v>228962</v>
      </c>
      <c r="N77" s="588">
        <v>190802</v>
      </c>
      <c r="O77" s="588">
        <v>305283</v>
      </c>
      <c r="P77" s="588">
        <v>238502</v>
      </c>
      <c r="Q77" s="588">
        <v>381604</v>
      </c>
      <c r="R77" s="588">
        <v>270302</v>
      </c>
      <c r="S77" s="588">
        <v>432484</v>
      </c>
      <c r="T77" s="588">
        <v>302103</v>
      </c>
      <c r="U77" s="588">
        <v>483364</v>
      </c>
    </row>
    <row r="78" spans="1:21" ht="22.5" customHeight="1">
      <c r="A78" s="583">
        <v>1</v>
      </c>
      <c r="B78" s="584" t="s">
        <v>177</v>
      </c>
      <c r="C78" s="585" t="s">
        <v>183</v>
      </c>
      <c r="D78" s="585" t="s">
        <v>585</v>
      </c>
      <c r="E78" s="586" t="s">
        <v>864</v>
      </c>
      <c r="F78">
        <v>1</v>
      </c>
      <c r="G78" s="587" t="s">
        <v>171</v>
      </c>
      <c r="H78" s="588">
        <v>80146</v>
      </c>
      <c r="I78" s="588">
        <v>140255</v>
      </c>
      <c r="J78" s="588">
        <v>105697</v>
      </c>
      <c r="K78" s="588">
        <v>184970</v>
      </c>
      <c r="L78" s="588">
        <v>126809</v>
      </c>
      <c r="M78" s="588">
        <v>221915</v>
      </c>
      <c r="N78" s="588">
        <v>152975</v>
      </c>
      <c r="O78" s="588">
        <v>267707</v>
      </c>
      <c r="P78" s="588">
        <v>180438</v>
      </c>
      <c r="Q78" s="588">
        <v>315766</v>
      </c>
      <c r="R78" s="588">
        <v>197271</v>
      </c>
      <c r="S78" s="588">
        <v>345224</v>
      </c>
      <c r="T78" s="588">
        <v>212308</v>
      </c>
      <c r="U78" s="588">
        <v>371539</v>
      </c>
    </row>
    <row r="79" spans="1:21" ht="21.95" customHeight="1">
      <c r="A79" s="583">
        <v>1</v>
      </c>
      <c r="B79" s="584" t="s">
        <v>177</v>
      </c>
      <c r="C79" s="585" t="s">
        <v>183</v>
      </c>
      <c r="D79" s="585" t="s">
        <v>585</v>
      </c>
      <c r="E79" s="586" t="s">
        <v>864</v>
      </c>
      <c r="F79">
        <v>2</v>
      </c>
      <c r="G79" s="587" t="s">
        <v>21</v>
      </c>
      <c r="H79" s="588">
        <v>76008</v>
      </c>
      <c r="I79" s="588">
        <v>133014</v>
      </c>
      <c r="J79" s="588">
        <v>100518</v>
      </c>
      <c r="K79" s="588">
        <v>175907</v>
      </c>
      <c r="L79" s="588">
        <v>120943</v>
      </c>
      <c r="M79" s="588">
        <v>211651</v>
      </c>
      <c r="N79" s="588">
        <v>146739</v>
      </c>
      <c r="O79" s="588">
        <v>256793</v>
      </c>
      <c r="P79" s="588">
        <v>174774</v>
      </c>
      <c r="Q79" s="588">
        <v>305854</v>
      </c>
      <c r="R79" s="588">
        <v>192828</v>
      </c>
      <c r="S79" s="588">
        <v>337448</v>
      </c>
      <c r="T79" s="588">
        <v>209807</v>
      </c>
      <c r="U79" s="588">
        <v>367162</v>
      </c>
    </row>
    <row r="80" spans="1:21" ht="21.95" customHeight="1">
      <c r="A80" s="583">
        <v>1</v>
      </c>
      <c r="B80" s="584" t="s">
        <v>177</v>
      </c>
      <c r="C80" s="585" t="s">
        <v>183</v>
      </c>
      <c r="D80" s="585" t="s">
        <v>585</v>
      </c>
      <c r="E80" s="586" t="s">
        <v>864</v>
      </c>
      <c r="F80">
        <v>3</v>
      </c>
      <c r="G80" s="587" t="s">
        <v>46</v>
      </c>
      <c r="H80" s="588">
        <v>61853</v>
      </c>
      <c r="I80" s="588">
        <v>108243</v>
      </c>
      <c r="J80" s="588">
        <v>85363</v>
      </c>
      <c r="K80" s="588">
        <v>149385</v>
      </c>
      <c r="L80" s="588">
        <v>108165</v>
      </c>
      <c r="M80" s="588">
        <v>189288</v>
      </c>
      <c r="N80" s="588">
        <v>141050</v>
      </c>
      <c r="O80" s="588">
        <v>246838</v>
      </c>
      <c r="P80" s="588">
        <v>175794</v>
      </c>
      <c r="Q80" s="588">
        <v>307640</v>
      </c>
      <c r="R80" s="588">
        <v>197797</v>
      </c>
      <c r="S80" s="588">
        <v>346145</v>
      </c>
      <c r="T80" s="588">
        <v>219466</v>
      </c>
      <c r="U80" s="588">
        <v>384065</v>
      </c>
    </row>
    <row r="81" spans="1:21" ht="21.95" customHeight="1">
      <c r="A81" s="583">
        <v>1</v>
      </c>
      <c r="B81" s="584" t="s">
        <v>177</v>
      </c>
      <c r="C81" s="585" t="s">
        <v>183</v>
      </c>
      <c r="D81" s="585" t="s">
        <v>585</v>
      </c>
      <c r="E81" s="586" t="s">
        <v>864</v>
      </c>
      <c r="F81">
        <v>4</v>
      </c>
      <c r="G81" s="587" t="s">
        <v>23</v>
      </c>
      <c r="H81" s="588">
        <v>72202</v>
      </c>
      <c r="I81" s="588">
        <v>115523</v>
      </c>
      <c r="J81" s="588">
        <v>101083</v>
      </c>
      <c r="K81" s="588">
        <v>161732</v>
      </c>
      <c r="L81" s="588">
        <v>129964</v>
      </c>
      <c r="M81" s="588">
        <v>207942</v>
      </c>
      <c r="N81" s="588">
        <v>173285</v>
      </c>
      <c r="O81" s="588">
        <v>277256</v>
      </c>
      <c r="P81" s="588">
        <v>216606</v>
      </c>
      <c r="Q81" s="588">
        <v>346570</v>
      </c>
      <c r="R81" s="588">
        <v>245487</v>
      </c>
      <c r="S81" s="588">
        <v>392779</v>
      </c>
      <c r="T81" s="588">
        <v>274368</v>
      </c>
      <c r="U81" s="588">
        <v>438988</v>
      </c>
    </row>
    <row r="82" spans="1:21" ht="22.5" customHeight="1">
      <c r="A82" s="583">
        <v>1</v>
      </c>
      <c r="B82" s="584" t="s">
        <v>177</v>
      </c>
      <c r="C82" s="585" t="s">
        <v>183</v>
      </c>
      <c r="D82" s="585" t="s">
        <v>585</v>
      </c>
      <c r="E82" s="586" t="s">
        <v>865</v>
      </c>
      <c r="F82">
        <v>1</v>
      </c>
      <c r="G82" s="587" t="s">
        <v>171</v>
      </c>
      <c r="H82" s="588">
        <v>86703</v>
      </c>
      <c r="I82" s="588">
        <v>151731</v>
      </c>
      <c r="J82" s="588">
        <v>114278</v>
      </c>
      <c r="K82" s="588">
        <v>199987</v>
      </c>
      <c r="L82" s="588">
        <v>136996</v>
      </c>
      <c r="M82" s="588">
        <v>239743</v>
      </c>
      <c r="N82" s="588">
        <v>165081</v>
      </c>
      <c r="O82" s="588">
        <v>288892</v>
      </c>
      <c r="P82" s="588">
        <v>194679</v>
      </c>
      <c r="Q82" s="588">
        <v>340688</v>
      </c>
      <c r="R82" s="588">
        <v>212832</v>
      </c>
      <c r="S82" s="588">
        <v>372456</v>
      </c>
      <c r="T82" s="588">
        <v>229043</v>
      </c>
      <c r="U82" s="588">
        <v>400825</v>
      </c>
    </row>
    <row r="83" spans="1:21" ht="21.95" customHeight="1">
      <c r="A83" s="583">
        <v>1</v>
      </c>
      <c r="B83" s="584" t="s">
        <v>177</v>
      </c>
      <c r="C83" s="585" t="s">
        <v>183</v>
      </c>
      <c r="D83" s="585" t="s">
        <v>585</v>
      </c>
      <c r="E83" s="586" t="s">
        <v>865</v>
      </c>
      <c r="F83">
        <v>2</v>
      </c>
      <c r="G83" s="587" t="s">
        <v>21</v>
      </c>
      <c r="H83" s="588">
        <v>82317</v>
      </c>
      <c r="I83" s="588">
        <v>144055</v>
      </c>
      <c r="J83" s="588">
        <v>108788</v>
      </c>
      <c r="K83" s="588">
        <v>190379</v>
      </c>
      <c r="L83" s="588">
        <v>130779</v>
      </c>
      <c r="M83" s="588">
        <v>228863</v>
      </c>
      <c r="N83" s="588">
        <v>158470</v>
      </c>
      <c r="O83" s="588">
        <v>277323</v>
      </c>
      <c r="P83" s="588">
        <v>188675</v>
      </c>
      <c r="Q83" s="588">
        <v>330181</v>
      </c>
      <c r="R83" s="588">
        <v>208122</v>
      </c>
      <c r="S83" s="588">
        <v>364214</v>
      </c>
      <c r="T83" s="588">
        <v>226391</v>
      </c>
      <c r="U83" s="588">
        <v>396185</v>
      </c>
    </row>
    <row r="84" spans="1:21" ht="21.95" customHeight="1">
      <c r="A84" s="583">
        <v>1</v>
      </c>
      <c r="B84" s="584" t="s">
        <v>177</v>
      </c>
      <c r="C84" s="585" t="s">
        <v>183</v>
      </c>
      <c r="D84" s="585" t="s">
        <v>585</v>
      </c>
      <c r="E84" s="586" t="s">
        <v>865</v>
      </c>
      <c r="F84">
        <v>3</v>
      </c>
      <c r="G84" s="587" t="s">
        <v>46</v>
      </c>
      <c r="H84" s="588">
        <v>67130</v>
      </c>
      <c r="I84" s="588">
        <v>117477</v>
      </c>
      <c r="J84" s="588">
        <v>92677</v>
      </c>
      <c r="K84" s="588">
        <v>162184</v>
      </c>
      <c r="L84" s="588">
        <v>117473</v>
      </c>
      <c r="M84" s="588">
        <v>205577</v>
      </c>
      <c r="N84" s="588">
        <v>153271</v>
      </c>
      <c r="O84" s="588">
        <v>268224</v>
      </c>
      <c r="P84" s="588">
        <v>191039</v>
      </c>
      <c r="Q84" s="588">
        <v>334318</v>
      </c>
      <c r="R84" s="588">
        <v>214988</v>
      </c>
      <c r="S84" s="588">
        <v>376229</v>
      </c>
      <c r="T84" s="588">
        <v>238583</v>
      </c>
      <c r="U84" s="588">
        <v>417521</v>
      </c>
    </row>
    <row r="85" spans="1:21" ht="21.95" customHeight="1">
      <c r="A85" s="583">
        <v>1</v>
      </c>
      <c r="B85" s="584" t="s">
        <v>177</v>
      </c>
      <c r="C85" s="585" t="s">
        <v>183</v>
      </c>
      <c r="D85" s="585" t="s">
        <v>585</v>
      </c>
      <c r="E85" s="586" t="s">
        <v>865</v>
      </c>
      <c r="F85">
        <v>4</v>
      </c>
      <c r="G85" s="587" t="s">
        <v>23</v>
      </c>
      <c r="H85" s="588">
        <v>77995</v>
      </c>
      <c r="I85" s="588">
        <v>124792</v>
      </c>
      <c r="J85" s="588">
        <v>109193</v>
      </c>
      <c r="K85" s="588">
        <v>174709</v>
      </c>
      <c r="L85" s="588">
        <v>140391</v>
      </c>
      <c r="M85" s="588">
        <v>224625</v>
      </c>
      <c r="N85" s="588">
        <v>187188</v>
      </c>
      <c r="O85" s="588">
        <v>299500</v>
      </c>
      <c r="P85" s="588">
        <v>233985</v>
      </c>
      <c r="Q85" s="588">
        <v>374376</v>
      </c>
      <c r="R85" s="588">
        <v>265183</v>
      </c>
      <c r="S85" s="588">
        <v>424292</v>
      </c>
      <c r="T85" s="588">
        <v>296381</v>
      </c>
      <c r="U85" s="588">
        <v>474209</v>
      </c>
    </row>
    <row r="86" spans="1:21" ht="22.5" customHeight="1">
      <c r="A86" s="583">
        <v>1</v>
      </c>
      <c r="B86" s="584" t="s">
        <v>177</v>
      </c>
      <c r="C86" s="585" t="s">
        <v>183</v>
      </c>
      <c r="D86" s="585" t="s">
        <v>585</v>
      </c>
      <c r="E86" s="586" t="s">
        <v>866</v>
      </c>
      <c r="F86">
        <v>1</v>
      </c>
      <c r="G86" s="587" t="s">
        <v>171</v>
      </c>
      <c r="H86" s="588">
        <v>91439</v>
      </c>
      <c r="I86" s="588">
        <v>160018</v>
      </c>
      <c r="J86" s="588">
        <v>120681</v>
      </c>
      <c r="K86" s="588">
        <v>211191</v>
      </c>
      <c r="L86" s="588">
        <v>144927</v>
      </c>
      <c r="M86" s="588">
        <v>253623</v>
      </c>
      <c r="N86" s="588">
        <v>175078</v>
      </c>
      <c r="O86" s="588">
        <v>306386</v>
      </c>
      <c r="P86" s="588">
        <v>206559</v>
      </c>
      <c r="Q86" s="588">
        <v>361478</v>
      </c>
      <c r="R86" s="588">
        <v>225840</v>
      </c>
      <c r="S86" s="588">
        <v>395221</v>
      </c>
      <c r="T86" s="588">
        <v>243072</v>
      </c>
      <c r="U86" s="588">
        <v>425376</v>
      </c>
    </row>
    <row r="87" spans="1:21" ht="21.95" customHeight="1">
      <c r="A87" s="583">
        <v>1</v>
      </c>
      <c r="B87" s="584" t="s">
        <v>177</v>
      </c>
      <c r="C87" s="585" t="s">
        <v>183</v>
      </c>
      <c r="D87" s="585" t="s">
        <v>585</v>
      </c>
      <c r="E87" s="586" t="s">
        <v>866</v>
      </c>
      <c r="F87">
        <v>2</v>
      </c>
      <c r="G87" s="587" t="s">
        <v>21</v>
      </c>
      <c r="H87" s="588">
        <v>86598</v>
      </c>
      <c r="I87" s="588">
        <v>151546</v>
      </c>
      <c r="J87" s="588">
        <v>114621</v>
      </c>
      <c r="K87" s="588">
        <v>200587</v>
      </c>
      <c r="L87" s="588">
        <v>138065</v>
      </c>
      <c r="M87" s="588">
        <v>241613</v>
      </c>
      <c r="N87" s="588">
        <v>167781</v>
      </c>
      <c r="O87" s="588">
        <v>293617</v>
      </c>
      <c r="P87" s="588">
        <v>199932</v>
      </c>
      <c r="Q87" s="588">
        <v>349881</v>
      </c>
      <c r="R87" s="588">
        <v>220642</v>
      </c>
      <c r="S87" s="588">
        <v>386123</v>
      </c>
      <c r="T87" s="588">
        <v>240145</v>
      </c>
      <c r="U87" s="588">
        <v>420255</v>
      </c>
    </row>
    <row r="88" spans="1:21" ht="21.95" customHeight="1">
      <c r="A88" s="583">
        <v>1</v>
      </c>
      <c r="B88" s="584" t="s">
        <v>177</v>
      </c>
      <c r="C88" s="585" t="s">
        <v>183</v>
      </c>
      <c r="D88" s="585" t="s">
        <v>585</v>
      </c>
      <c r="E88" s="586" t="s">
        <v>866</v>
      </c>
      <c r="F88">
        <v>3</v>
      </c>
      <c r="G88" s="587" t="s">
        <v>46</v>
      </c>
      <c r="H88" s="588">
        <v>70281</v>
      </c>
      <c r="I88" s="588">
        <v>122991</v>
      </c>
      <c r="J88" s="588">
        <v>96952</v>
      </c>
      <c r="K88" s="588">
        <v>169666</v>
      </c>
      <c r="L88" s="588">
        <v>122795</v>
      </c>
      <c r="M88" s="588">
        <v>214891</v>
      </c>
      <c r="N88" s="588">
        <v>160019</v>
      </c>
      <c r="O88" s="588">
        <v>280033</v>
      </c>
      <c r="P88" s="588">
        <v>199417</v>
      </c>
      <c r="Q88" s="588">
        <v>348979</v>
      </c>
      <c r="R88" s="588">
        <v>224325</v>
      </c>
      <c r="S88" s="588">
        <v>392569</v>
      </c>
      <c r="T88" s="588">
        <v>248843</v>
      </c>
      <c r="U88" s="588">
        <v>435474</v>
      </c>
    </row>
    <row r="89" spans="1:21" ht="21.95" customHeight="1">
      <c r="A89" s="583">
        <v>1</v>
      </c>
      <c r="B89" s="584" t="s">
        <v>177</v>
      </c>
      <c r="C89" s="585" t="s">
        <v>183</v>
      </c>
      <c r="D89" s="585" t="s">
        <v>585</v>
      </c>
      <c r="E89" s="586" t="s">
        <v>866</v>
      </c>
      <c r="F89">
        <v>4</v>
      </c>
      <c r="G89" s="587" t="s">
        <v>23</v>
      </c>
      <c r="H89" s="588">
        <v>82529</v>
      </c>
      <c r="I89" s="588">
        <v>132046</v>
      </c>
      <c r="J89" s="588">
        <v>115540</v>
      </c>
      <c r="K89" s="588">
        <v>184864</v>
      </c>
      <c r="L89" s="588">
        <v>148551</v>
      </c>
      <c r="M89" s="588">
        <v>237682</v>
      </c>
      <c r="N89" s="588">
        <v>198069</v>
      </c>
      <c r="O89" s="588">
        <v>316910</v>
      </c>
      <c r="P89" s="588">
        <v>247586</v>
      </c>
      <c r="Q89" s="588">
        <v>396137</v>
      </c>
      <c r="R89" s="588">
        <v>280597</v>
      </c>
      <c r="S89" s="588">
        <v>448956</v>
      </c>
      <c r="T89" s="588">
        <v>313609</v>
      </c>
      <c r="U89" s="588">
        <v>501774</v>
      </c>
    </row>
    <row r="90" spans="1:21" ht="22.5" customHeight="1">
      <c r="A90" s="583">
        <v>1</v>
      </c>
      <c r="B90" s="584" t="s">
        <v>177</v>
      </c>
      <c r="C90" s="585" t="s">
        <v>183</v>
      </c>
      <c r="D90" s="585" t="s">
        <v>585</v>
      </c>
      <c r="E90" s="586" t="s">
        <v>867</v>
      </c>
      <c r="F90">
        <v>1</v>
      </c>
      <c r="G90" s="587" t="s">
        <v>171</v>
      </c>
      <c r="H90" s="588">
        <v>86703</v>
      </c>
      <c r="I90" s="588">
        <v>151731</v>
      </c>
      <c r="J90" s="588">
        <v>114278</v>
      </c>
      <c r="K90" s="588">
        <v>199987</v>
      </c>
      <c r="L90" s="588">
        <v>136996</v>
      </c>
      <c r="M90" s="588">
        <v>239743</v>
      </c>
      <c r="N90" s="588">
        <v>165081</v>
      </c>
      <c r="O90" s="588">
        <v>288892</v>
      </c>
      <c r="P90" s="588">
        <v>194679</v>
      </c>
      <c r="Q90" s="588">
        <v>340688</v>
      </c>
      <c r="R90" s="588">
        <v>212832</v>
      </c>
      <c r="S90" s="588">
        <v>372456</v>
      </c>
      <c r="T90" s="588">
        <v>229043</v>
      </c>
      <c r="U90" s="588">
        <v>400825</v>
      </c>
    </row>
    <row r="91" spans="1:21" ht="21.95" customHeight="1">
      <c r="A91" s="583">
        <v>1</v>
      </c>
      <c r="B91" s="584" t="s">
        <v>177</v>
      </c>
      <c r="C91" s="585" t="s">
        <v>183</v>
      </c>
      <c r="D91" s="585" t="s">
        <v>585</v>
      </c>
      <c r="E91" s="586" t="s">
        <v>867</v>
      </c>
      <c r="F91">
        <v>2</v>
      </c>
      <c r="G91" s="587" t="s">
        <v>21</v>
      </c>
      <c r="H91" s="588">
        <v>82317</v>
      </c>
      <c r="I91" s="588">
        <v>144055</v>
      </c>
      <c r="J91" s="588">
        <v>108788</v>
      </c>
      <c r="K91" s="588">
        <v>190379</v>
      </c>
      <c r="L91" s="588">
        <v>130779</v>
      </c>
      <c r="M91" s="588">
        <v>228863</v>
      </c>
      <c r="N91" s="588">
        <v>158470</v>
      </c>
      <c r="O91" s="588">
        <v>277323</v>
      </c>
      <c r="P91" s="588">
        <v>188675</v>
      </c>
      <c r="Q91" s="588">
        <v>330181</v>
      </c>
      <c r="R91" s="588">
        <v>208122</v>
      </c>
      <c r="S91" s="588">
        <v>364214</v>
      </c>
      <c r="T91" s="588">
        <v>226391</v>
      </c>
      <c r="U91" s="588">
        <v>396185</v>
      </c>
    </row>
    <row r="92" spans="1:21" ht="21.95" customHeight="1">
      <c r="A92" s="583">
        <v>1</v>
      </c>
      <c r="B92" s="584" t="s">
        <v>177</v>
      </c>
      <c r="C92" s="585" t="s">
        <v>183</v>
      </c>
      <c r="D92" s="585" t="s">
        <v>585</v>
      </c>
      <c r="E92" s="586" t="s">
        <v>867</v>
      </c>
      <c r="F92">
        <v>3</v>
      </c>
      <c r="G92" s="587" t="s">
        <v>46</v>
      </c>
      <c r="H92" s="588">
        <v>67130</v>
      </c>
      <c r="I92" s="588">
        <v>117477</v>
      </c>
      <c r="J92" s="588">
        <v>92677</v>
      </c>
      <c r="K92" s="588">
        <v>162184</v>
      </c>
      <c r="L92" s="588">
        <v>117473</v>
      </c>
      <c r="M92" s="588">
        <v>205577</v>
      </c>
      <c r="N92" s="588">
        <v>153271</v>
      </c>
      <c r="O92" s="588">
        <v>268224</v>
      </c>
      <c r="P92" s="588">
        <v>191039</v>
      </c>
      <c r="Q92" s="588">
        <v>334318</v>
      </c>
      <c r="R92" s="588">
        <v>214988</v>
      </c>
      <c r="S92" s="588">
        <v>376229</v>
      </c>
      <c r="T92" s="588">
        <v>238583</v>
      </c>
      <c r="U92" s="588">
        <v>417521</v>
      </c>
    </row>
    <row r="93" spans="1:21" ht="21.95" customHeight="1">
      <c r="A93" s="583">
        <v>1</v>
      </c>
      <c r="B93" s="584" t="s">
        <v>177</v>
      </c>
      <c r="C93" s="585" t="s">
        <v>183</v>
      </c>
      <c r="D93" s="585" t="s">
        <v>585</v>
      </c>
      <c r="E93" s="586" t="s">
        <v>867</v>
      </c>
      <c r="F93">
        <v>4</v>
      </c>
      <c r="G93" s="587" t="s">
        <v>23</v>
      </c>
      <c r="H93" s="588">
        <v>77995</v>
      </c>
      <c r="I93" s="588">
        <v>124792</v>
      </c>
      <c r="J93" s="588">
        <v>109193</v>
      </c>
      <c r="K93" s="588">
        <v>174709</v>
      </c>
      <c r="L93" s="588">
        <v>140391</v>
      </c>
      <c r="M93" s="588">
        <v>224625</v>
      </c>
      <c r="N93" s="588">
        <v>187188</v>
      </c>
      <c r="O93" s="588">
        <v>299500</v>
      </c>
      <c r="P93" s="588">
        <v>233985</v>
      </c>
      <c r="Q93" s="588">
        <v>374376</v>
      </c>
      <c r="R93" s="588">
        <v>265183</v>
      </c>
      <c r="S93" s="588">
        <v>424292</v>
      </c>
      <c r="T93" s="588">
        <v>296381</v>
      </c>
      <c r="U93" s="588">
        <v>474209</v>
      </c>
    </row>
    <row r="94" spans="1:21" ht="22.5" customHeight="1">
      <c r="A94" s="583">
        <v>1</v>
      </c>
      <c r="B94" s="584" t="s">
        <v>177</v>
      </c>
      <c r="C94" s="585" t="s">
        <v>184</v>
      </c>
      <c r="D94" s="585" t="s">
        <v>586</v>
      </c>
      <c r="E94" s="586" t="s">
        <v>868</v>
      </c>
      <c r="F94">
        <v>1</v>
      </c>
      <c r="G94" s="587" t="s">
        <v>171</v>
      </c>
      <c r="H94" s="588">
        <v>98631</v>
      </c>
      <c r="I94" s="588">
        <v>172605</v>
      </c>
      <c r="J94" s="588">
        <v>130012</v>
      </c>
      <c r="K94" s="588">
        <v>227522</v>
      </c>
      <c r="L94" s="588">
        <v>155879</v>
      </c>
      <c r="M94" s="588">
        <v>272788</v>
      </c>
      <c r="N94" s="588">
        <v>187870</v>
      </c>
      <c r="O94" s="588">
        <v>328772</v>
      </c>
      <c r="P94" s="588">
        <v>221561</v>
      </c>
      <c r="Q94" s="588">
        <v>387732</v>
      </c>
      <c r="R94" s="588">
        <v>242222</v>
      </c>
      <c r="S94" s="588">
        <v>423889</v>
      </c>
      <c r="T94" s="588">
        <v>260674</v>
      </c>
      <c r="U94" s="588">
        <v>456180</v>
      </c>
    </row>
    <row r="95" spans="1:21" ht="21.95" customHeight="1">
      <c r="A95" s="583">
        <v>1</v>
      </c>
      <c r="B95" s="584" t="s">
        <v>177</v>
      </c>
      <c r="C95" s="585" t="s">
        <v>184</v>
      </c>
      <c r="D95" s="585" t="s">
        <v>586</v>
      </c>
      <c r="E95" s="586" t="s">
        <v>868</v>
      </c>
      <c r="F95">
        <v>2</v>
      </c>
      <c r="G95" s="587" t="s">
        <v>21</v>
      </c>
      <c r="H95" s="588">
        <v>93624</v>
      </c>
      <c r="I95" s="588">
        <v>163842</v>
      </c>
      <c r="J95" s="588">
        <v>123746</v>
      </c>
      <c r="K95" s="588">
        <v>216555</v>
      </c>
      <c r="L95" s="588">
        <v>148782</v>
      </c>
      <c r="M95" s="588">
        <v>260368</v>
      </c>
      <c r="N95" s="588">
        <v>180324</v>
      </c>
      <c r="O95" s="588">
        <v>315567</v>
      </c>
      <c r="P95" s="588">
        <v>214708</v>
      </c>
      <c r="Q95" s="588">
        <v>375738</v>
      </c>
      <c r="R95" s="588">
        <v>236846</v>
      </c>
      <c r="S95" s="588">
        <v>414480</v>
      </c>
      <c r="T95" s="588">
        <v>257648</v>
      </c>
      <c r="U95" s="588">
        <v>450883</v>
      </c>
    </row>
    <row r="96" spans="1:21" ht="21.95" customHeight="1">
      <c r="A96" s="583">
        <v>1</v>
      </c>
      <c r="B96" s="584" t="s">
        <v>177</v>
      </c>
      <c r="C96" s="585" t="s">
        <v>184</v>
      </c>
      <c r="D96" s="585" t="s">
        <v>586</v>
      </c>
      <c r="E96" s="586" t="s">
        <v>868</v>
      </c>
      <c r="F96">
        <v>3</v>
      </c>
      <c r="G96" s="587" t="s">
        <v>46</v>
      </c>
      <c r="H96" s="588">
        <v>76324</v>
      </c>
      <c r="I96" s="588">
        <v>133566</v>
      </c>
      <c r="J96" s="588">
        <v>105363</v>
      </c>
      <c r="K96" s="588">
        <v>184386</v>
      </c>
      <c r="L96" s="588">
        <v>133546</v>
      </c>
      <c r="M96" s="588">
        <v>233705</v>
      </c>
      <c r="N96" s="588">
        <v>174226</v>
      </c>
      <c r="O96" s="588">
        <v>304896</v>
      </c>
      <c r="P96" s="588">
        <v>217155</v>
      </c>
      <c r="Q96" s="588">
        <v>380022</v>
      </c>
      <c r="R96" s="588">
        <v>244371</v>
      </c>
      <c r="S96" s="588">
        <v>427650</v>
      </c>
      <c r="T96" s="588">
        <v>271183</v>
      </c>
      <c r="U96" s="588">
        <v>474571</v>
      </c>
    </row>
    <row r="97" spans="1:21" ht="21.95" customHeight="1">
      <c r="A97" s="583">
        <v>1</v>
      </c>
      <c r="B97" s="584" t="s">
        <v>177</v>
      </c>
      <c r="C97" s="585" t="s">
        <v>184</v>
      </c>
      <c r="D97" s="585" t="s">
        <v>586</v>
      </c>
      <c r="E97" s="586" t="s">
        <v>868</v>
      </c>
      <c r="F97">
        <v>4</v>
      </c>
      <c r="G97" s="587" t="s">
        <v>23</v>
      </c>
      <c r="H97" s="588">
        <v>88747</v>
      </c>
      <c r="I97" s="588">
        <v>141995</v>
      </c>
      <c r="J97" s="588">
        <v>124245</v>
      </c>
      <c r="K97" s="588">
        <v>198793</v>
      </c>
      <c r="L97" s="588">
        <v>159744</v>
      </c>
      <c r="M97" s="588">
        <v>255590</v>
      </c>
      <c r="N97" s="588">
        <v>212992</v>
      </c>
      <c r="O97" s="588">
        <v>340787</v>
      </c>
      <c r="P97" s="588">
        <v>266240</v>
      </c>
      <c r="Q97" s="588">
        <v>425984</v>
      </c>
      <c r="R97" s="588">
        <v>301739</v>
      </c>
      <c r="S97" s="588">
        <v>482782</v>
      </c>
      <c r="T97" s="588">
        <v>337237</v>
      </c>
      <c r="U97" s="588">
        <v>539580</v>
      </c>
    </row>
    <row r="98" spans="1:21" ht="22.5" customHeight="1">
      <c r="A98" s="583">
        <v>1</v>
      </c>
      <c r="B98" s="584" t="s">
        <v>177</v>
      </c>
      <c r="C98" s="585" t="s">
        <v>185</v>
      </c>
      <c r="D98" s="585" t="s">
        <v>587</v>
      </c>
      <c r="E98" s="586" t="s">
        <v>869</v>
      </c>
      <c r="F98">
        <v>1</v>
      </c>
      <c r="G98" s="587" t="s">
        <v>171</v>
      </c>
      <c r="H98" s="588">
        <v>86562</v>
      </c>
      <c r="I98" s="588">
        <v>151484</v>
      </c>
      <c r="J98" s="588">
        <v>113975</v>
      </c>
      <c r="K98" s="588">
        <v>199455</v>
      </c>
      <c r="L98" s="588">
        <v>136444</v>
      </c>
      <c r="M98" s="588">
        <v>238777</v>
      </c>
      <c r="N98" s="588">
        <v>164093</v>
      </c>
      <c r="O98" s="588">
        <v>287162</v>
      </c>
      <c r="P98" s="588">
        <v>193447</v>
      </c>
      <c r="Q98" s="588">
        <v>338532</v>
      </c>
      <c r="R98" s="588">
        <v>211469</v>
      </c>
      <c r="S98" s="588">
        <v>370072</v>
      </c>
      <c r="T98" s="588">
        <v>227555</v>
      </c>
      <c r="U98" s="588">
        <v>398221</v>
      </c>
    </row>
    <row r="99" spans="1:21" ht="21.95" customHeight="1">
      <c r="A99" s="583">
        <v>1</v>
      </c>
      <c r="B99" s="584" t="s">
        <v>177</v>
      </c>
      <c r="C99" s="585" t="s">
        <v>185</v>
      </c>
      <c r="D99" s="585" t="s">
        <v>587</v>
      </c>
      <c r="E99" s="586" t="s">
        <v>869</v>
      </c>
      <c r="F99">
        <v>2</v>
      </c>
      <c r="G99" s="587" t="s">
        <v>21</v>
      </c>
      <c r="H99" s="588">
        <v>82342</v>
      </c>
      <c r="I99" s="588">
        <v>144098</v>
      </c>
      <c r="J99" s="588">
        <v>108692</v>
      </c>
      <c r="K99" s="588">
        <v>190210</v>
      </c>
      <c r="L99" s="588">
        <v>130462</v>
      </c>
      <c r="M99" s="588">
        <v>228308</v>
      </c>
      <c r="N99" s="588">
        <v>157732</v>
      </c>
      <c r="O99" s="588">
        <v>276030</v>
      </c>
      <c r="P99" s="588">
        <v>187670</v>
      </c>
      <c r="Q99" s="588">
        <v>328422</v>
      </c>
      <c r="R99" s="588">
        <v>206937</v>
      </c>
      <c r="S99" s="588">
        <v>362141</v>
      </c>
      <c r="T99" s="588">
        <v>225003</v>
      </c>
      <c r="U99" s="588">
        <v>393756</v>
      </c>
    </row>
    <row r="100" spans="1:21" ht="21.95" customHeight="1">
      <c r="A100" s="583">
        <v>1</v>
      </c>
      <c r="B100" s="584" t="s">
        <v>177</v>
      </c>
      <c r="C100" s="585" t="s">
        <v>185</v>
      </c>
      <c r="D100" s="585" t="s">
        <v>587</v>
      </c>
      <c r="E100" s="586" t="s">
        <v>869</v>
      </c>
      <c r="F100">
        <v>3</v>
      </c>
      <c r="G100" s="587" t="s">
        <v>46</v>
      </c>
      <c r="H100" s="588">
        <v>67400</v>
      </c>
      <c r="I100" s="588">
        <v>117950</v>
      </c>
      <c r="J100" s="588">
        <v>93104</v>
      </c>
      <c r="K100" s="588">
        <v>162932</v>
      </c>
      <c r="L100" s="588">
        <v>118086</v>
      </c>
      <c r="M100" s="588">
        <v>206650</v>
      </c>
      <c r="N100" s="588">
        <v>154215</v>
      </c>
      <c r="O100" s="588">
        <v>269876</v>
      </c>
      <c r="P100" s="588">
        <v>192239</v>
      </c>
      <c r="Q100" s="588">
        <v>336419</v>
      </c>
      <c r="R100" s="588">
        <v>216406</v>
      </c>
      <c r="S100" s="588">
        <v>378711</v>
      </c>
      <c r="T100" s="588">
        <v>240232</v>
      </c>
      <c r="U100" s="588">
        <v>420407</v>
      </c>
    </row>
    <row r="101" spans="1:21" ht="21.95" customHeight="1">
      <c r="A101" s="583">
        <v>1</v>
      </c>
      <c r="B101" s="584" t="s">
        <v>177</v>
      </c>
      <c r="C101" s="585" t="s">
        <v>185</v>
      </c>
      <c r="D101" s="585" t="s">
        <v>587</v>
      </c>
      <c r="E101" s="586" t="s">
        <v>869</v>
      </c>
      <c r="F101">
        <v>4</v>
      </c>
      <c r="G101" s="587" t="s">
        <v>23</v>
      </c>
      <c r="H101" s="588">
        <v>77667</v>
      </c>
      <c r="I101" s="588">
        <v>124267</v>
      </c>
      <c r="J101" s="588">
        <v>108734</v>
      </c>
      <c r="K101" s="588">
        <v>173974</v>
      </c>
      <c r="L101" s="588">
        <v>139801</v>
      </c>
      <c r="M101" s="588">
        <v>223681</v>
      </c>
      <c r="N101" s="588">
        <v>186401</v>
      </c>
      <c r="O101" s="588">
        <v>298242</v>
      </c>
      <c r="P101" s="588">
        <v>233001</v>
      </c>
      <c r="Q101" s="588">
        <v>372802</v>
      </c>
      <c r="R101" s="588">
        <v>264068</v>
      </c>
      <c r="S101" s="588">
        <v>422509</v>
      </c>
      <c r="T101" s="588">
        <v>295135</v>
      </c>
      <c r="U101" s="588">
        <v>472216</v>
      </c>
    </row>
    <row r="102" spans="1:21" ht="22.5" customHeight="1">
      <c r="A102" s="583">
        <v>1</v>
      </c>
      <c r="B102" s="584" t="s">
        <v>177</v>
      </c>
      <c r="C102" s="585" t="s">
        <v>185</v>
      </c>
      <c r="D102" s="585" t="s">
        <v>587</v>
      </c>
      <c r="E102" s="586" t="s">
        <v>870</v>
      </c>
      <c r="F102">
        <v>1</v>
      </c>
      <c r="G102" s="587" t="s">
        <v>171</v>
      </c>
      <c r="H102" s="588">
        <v>84682</v>
      </c>
      <c r="I102" s="588">
        <v>148194</v>
      </c>
      <c r="J102" s="588">
        <v>111567</v>
      </c>
      <c r="K102" s="588">
        <v>195242</v>
      </c>
      <c r="L102" s="588">
        <v>133671</v>
      </c>
      <c r="M102" s="588">
        <v>233924</v>
      </c>
      <c r="N102" s="588">
        <v>160945</v>
      </c>
      <c r="O102" s="588">
        <v>281654</v>
      </c>
      <c r="P102" s="588">
        <v>189775</v>
      </c>
      <c r="Q102" s="588">
        <v>332106</v>
      </c>
      <c r="R102" s="588">
        <v>207464</v>
      </c>
      <c r="S102" s="588">
        <v>363062</v>
      </c>
      <c r="T102" s="588">
        <v>223258</v>
      </c>
      <c r="U102" s="588">
        <v>390701</v>
      </c>
    </row>
    <row r="103" spans="1:21" ht="21.95" customHeight="1">
      <c r="A103" s="583">
        <v>1</v>
      </c>
      <c r="B103" s="584" t="s">
        <v>177</v>
      </c>
      <c r="C103" s="585" t="s">
        <v>185</v>
      </c>
      <c r="D103" s="585" t="s">
        <v>587</v>
      </c>
      <c r="E103" s="586" t="s">
        <v>870</v>
      </c>
      <c r="F103">
        <v>2</v>
      </c>
      <c r="G103" s="587" t="s">
        <v>21</v>
      </c>
      <c r="H103" s="588">
        <v>80461</v>
      </c>
      <c r="I103" s="588">
        <v>140807</v>
      </c>
      <c r="J103" s="588">
        <v>106284</v>
      </c>
      <c r="K103" s="588">
        <v>185997</v>
      </c>
      <c r="L103" s="588">
        <v>127688</v>
      </c>
      <c r="M103" s="588">
        <v>223455</v>
      </c>
      <c r="N103" s="588">
        <v>154584</v>
      </c>
      <c r="O103" s="588">
        <v>270522</v>
      </c>
      <c r="P103" s="588">
        <v>183998</v>
      </c>
      <c r="Q103" s="588">
        <v>321996</v>
      </c>
      <c r="R103" s="588">
        <v>202932</v>
      </c>
      <c r="S103" s="588">
        <v>355131</v>
      </c>
      <c r="T103" s="588">
        <v>220706</v>
      </c>
      <c r="U103" s="588">
        <v>386236</v>
      </c>
    </row>
    <row r="104" spans="1:21" ht="21.95" customHeight="1">
      <c r="A104" s="583">
        <v>1</v>
      </c>
      <c r="B104" s="584" t="s">
        <v>177</v>
      </c>
      <c r="C104" s="585" t="s">
        <v>185</v>
      </c>
      <c r="D104" s="585" t="s">
        <v>587</v>
      </c>
      <c r="E104" s="586" t="s">
        <v>870</v>
      </c>
      <c r="F104">
        <v>3</v>
      </c>
      <c r="G104" s="587" t="s">
        <v>46</v>
      </c>
      <c r="H104" s="588">
        <v>65716</v>
      </c>
      <c r="I104" s="588">
        <v>115004</v>
      </c>
      <c r="J104" s="588">
        <v>90747</v>
      </c>
      <c r="K104" s="588">
        <v>158807</v>
      </c>
      <c r="L104" s="588">
        <v>115055</v>
      </c>
      <c r="M104" s="588">
        <v>201347</v>
      </c>
      <c r="N104" s="588">
        <v>150174</v>
      </c>
      <c r="O104" s="588">
        <v>262805</v>
      </c>
      <c r="P104" s="588">
        <v>187189</v>
      </c>
      <c r="Q104" s="588">
        <v>327580</v>
      </c>
      <c r="R104" s="588">
        <v>210682</v>
      </c>
      <c r="S104" s="588">
        <v>368694</v>
      </c>
      <c r="T104" s="588">
        <v>233835</v>
      </c>
      <c r="U104" s="588">
        <v>409211</v>
      </c>
    </row>
    <row r="105" spans="1:21" ht="21.95" customHeight="1">
      <c r="A105" s="583">
        <v>1</v>
      </c>
      <c r="B105" s="584" t="s">
        <v>177</v>
      </c>
      <c r="C105" s="585" t="s">
        <v>185</v>
      </c>
      <c r="D105" s="585" t="s">
        <v>587</v>
      </c>
      <c r="E105" s="586" t="s">
        <v>870</v>
      </c>
      <c r="F105">
        <v>4</v>
      </c>
      <c r="G105" s="587" t="s">
        <v>23</v>
      </c>
      <c r="H105" s="588">
        <v>76096</v>
      </c>
      <c r="I105" s="588">
        <v>121754</v>
      </c>
      <c r="J105" s="588">
        <v>106535</v>
      </c>
      <c r="K105" s="588">
        <v>170456</v>
      </c>
      <c r="L105" s="588">
        <v>136974</v>
      </c>
      <c r="M105" s="588">
        <v>219158</v>
      </c>
      <c r="N105" s="588">
        <v>182631</v>
      </c>
      <c r="O105" s="588">
        <v>292210</v>
      </c>
      <c r="P105" s="588">
        <v>228289</v>
      </c>
      <c r="Q105" s="588">
        <v>365263</v>
      </c>
      <c r="R105" s="588">
        <v>258728</v>
      </c>
      <c r="S105" s="588">
        <v>413964</v>
      </c>
      <c r="T105" s="588">
        <v>289166</v>
      </c>
      <c r="U105" s="588">
        <v>462666</v>
      </c>
    </row>
    <row r="106" spans="1:21" ht="22.5" customHeight="1">
      <c r="A106" s="583">
        <v>1</v>
      </c>
      <c r="B106" s="584" t="s">
        <v>177</v>
      </c>
      <c r="C106" s="585" t="s">
        <v>185</v>
      </c>
      <c r="D106" s="585" t="s">
        <v>587</v>
      </c>
      <c r="E106" s="586" t="s">
        <v>871</v>
      </c>
      <c r="F106">
        <v>1</v>
      </c>
      <c r="G106" s="587" t="s">
        <v>171</v>
      </c>
      <c r="H106" s="588">
        <v>84905</v>
      </c>
      <c r="I106" s="588">
        <v>148584</v>
      </c>
      <c r="J106" s="588">
        <v>111945</v>
      </c>
      <c r="K106" s="588">
        <v>195904</v>
      </c>
      <c r="L106" s="588">
        <v>134258</v>
      </c>
      <c r="M106" s="588">
        <v>234952</v>
      </c>
      <c r="N106" s="588">
        <v>161883</v>
      </c>
      <c r="O106" s="588">
        <v>283295</v>
      </c>
      <c r="P106" s="588">
        <v>190928</v>
      </c>
      <c r="Q106" s="588">
        <v>334125</v>
      </c>
      <c r="R106" s="588">
        <v>208736</v>
      </c>
      <c r="S106" s="588">
        <v>365289</v>
      </c>
      <c r="T106" s="588">
        <v>224642</v>
      </c>
      <c r="U106" s="588">
        <v>393124</v>
      </c>
    </row>
    <row r="107" spans="1:21" ht="21.95" customHeight="1">
      <c r="A107" s="583">
        <v>1</v>
      </c>
      <c r="B107" s="584" t="s">
        <v>177</v>
      </c>
      <c r="C107" s="585" t="s">
        <v>185</v>
      </c>
      <c r="D107" s="585" t="s">
        <v>587</v>
      </c>
      <c r="E107" s="586" t="s">
        <v>871</v>
      </c>
      <c r="F107">
        <v>2</v>
      </c>
      <c r="G107" s="587" t="s">
        <v>21</v>
      </c>
      <c r="H107" s="588">
        <v>80560</v>
      </c>
      <c r="I107" s="588">
        <v>140981</v>
      </c>
      <c r="J107" s="588">
        <v>106507</v>
      </c>
      <c r="K107" s="588">
        <v>186387</v>
      </c>
      <c r="L107" s="588">
        <v>128100</v>
      </c>
      <c r="M107" s="588">
        <v>224174</v>
      </c>
      <c r="N107" s="588">
        <v>155335</v>
      </c>
      <c r="O107" s="588">
        <v>271836</v>
      </c>
      <c r="P107" s="588">
        <v>184981</v>
      </c>
      <c r="Q107" s="588">
        <v>323717</v>
      </c>
      <c r="R107" s="588">
        <v>204071</v>
      </c>
      <c r="S107" s="588">
        <v>357124</v>
      </c>
      <c r="T107" s="588">
        <v>222016</v>
      </c>
      <c r="U107" s="588">
        <v>388528</v>
      </c>
    </row>
    <row r="108" spans="1:21" ht="21.95" customHeight="1">
      <c r="A108" s="583">
        <v>1</v>
      </c>
      <c r="B108" s="584" t="s">
        <v>177</v>
      </c>
      <c r="C108" s="585" t="s">
        <v>185</v>
      </c>
      <c r="D108" s="585" t="s">
        <v>587</v>
      </c>
      <c r="E108" s="586" t="s">
        <v>871</v>
      </c>
      <c r="F108">
        <v>3</v>
      </c>
      <c r="G108" s="587" t="s">
        <v>46</v>
      </c>
      <c r="H108" s="588">
        <v>65619</v>
      </c>
      <c r="I108" s="588">
        <v>114833</v>
      </c>
      <c r="J108" s="588">
        <v>90574</v>
      </c>
      <c r="K108" s="588">
        <v>158504</v>
      </c>
      <c r="L108" s="588">
        <v>114785</v>
      </c>
      <c r="M108" s="588">
        <v>200874</v>
      </c>
      <c r="N108" s="588">
        <v>149719</v>
      </c>
      <c r="O108" s="588">
        <v>262008</v>
      </c>
      <c r="P108" s="588">
        <v>186604</v>
      </c>
      <c r="Q108" s="588">
        <v>326557</v>
      </c>
      <c r="R108" s="588">
        <v>209976</v>
      </c>
      <c r="S108" s="588">
        <v>367459</v>
      </c>
      <c r="T108" s="588">
        <v>232998</v>
      </c>
      <c r="U108" s="588">
        <v>407747</v>
      </c>
    </row>
    <row r="109" spans="1:21" ht="21.95" customHeight="1">
      <c r="A109" s="583">
        <v>1</v>
      </c>
      <c r="B109" s="584" t="s">
        <v>177</v>
      </c>
      <c r="C109" s="585" t="s">
        <v>185</v>
      </c>
      <c r="D109" s="585" t="s">
        <v>587</v>
      </c>
      <c r="E109" s="586" t="s">
        <v>871</v>
      </c>
      <c r="F109">
        <v>4</v>
      </c>
      <c r="G109" s="587" t="s">
        <v>23</v>
      </c>
      <c r="H109" s="588">
        <v>76440</v>
      </c>
      <c r="I109" s="588">
        <v>122305</v>
      </c>
      <c r="J109" s="588">
        <v>107017</v>
      </c>
      <c r="K109" s="588">
        <v>171226</v>
      </c>
      <c r="L109" s="588">
        <v>137593</v>
      </c>
      <c r="M109" s="588">
        <v>220148</v>
      </c>
      <c r="N109" s="588">
        <v>183457</v>
      </c>
      <c r="O109" s="588">
        <v>293531</v>
      </c>
      <c r="P109" s="588">
        <v>229321</v>
      </c>
      <c r="Q109" s="588">
        <v>366914</v>
      </c>
      <c r="R109" s="588">
        <v>259897</v>
      </c>
      <c r="S109" s="588">
        <v>415836</v>
      </c>
      <c r="T109" s="588">
        <v>290473</v>
      </c>
      <c r="U109" s="588">
        <v>464758</v>
      </c>
    </row>
    <row r="110" spans="1:21" ht="22.5" customHeight="1">
      <c r="A110" s="583">
        <v>1</v>
      </c>
      <c r="B110" s="584" t="s">
        <v>177</v>
      </c>
      <c r="C110" s="585" t="s">
        <v>185</v>
      </c>
      <c r="D110" s="585" t="s">
        <v>587</v>
      </c>
      <c r="E110" s="586" t="s">
        <v>872</v>
      </c>
      <c r="F110">
        <v>1</v>
      </c>
      <c r="G110" s="587" t="s">
        <v>171</v>
      </c>
      <c r="H110" s="588">
        <v>84435</v>
      </c>
      <c r="I110" s="588">
        <v>147762</v>
      </c>
      <c r="J110" s="588">
        <v>111343</v>
      </c>
      <c r="K110" s="588">
        <v>194851</v>
      </c>
      <c r="L110" s="588">
        <v>133565</v>
      </c>
      <c r="M110" s="588">
        <v>233739</v>
      </c>
      <c r="N110" s="588">
        <v>161096</v>
      </c>
      <c r="O110" s="588">
        <v>281918</v>
      </c>
      <c r="P110" s="588">
        <v>190010</v>
      </c>
      <c r="Q110" s="588">
        <v>332518</v>
      </c>
      <c r="R110" s="588">
        <v>207735</v>
      </c>
      <c r="S110" s="588">
        <v>363536</v>
      </c>
      <c r="T110" s="588">
        <v>223568</v>
      </c>
      <c r="U110" s="588">
        <v>391244</v>
      </c>
    </row>
    <row r="111" spans="1:21" ht="21.95" customHeight="1">
      <c r="A111" s="583">
        <v>1</v>
      </c>
      <c r="B111" s="584" t="s">
        <v>177</v>
      </c>
      <c r="C111" s="585" t="s">
        <v>185</v>
      </c>
      <c r="D111" s="585" t="s">
        <v>587</v>
      </c>
      <c r="E111" s="586" t="s">
        <v>872</v>
      </c>
      <c r="F111">
        <v>2</v>
      </c>
      <c r="G111" s="587" t="s">
        <v>21</v>
      </c>
      <c r="H111" s="588">
        <v>80090</v>
      </c>
      <c r="I111" s="588">
        <v>140158</v>
      </c>
      <c r="J111" s="588">
        <v>105905</v>
      </c>
      <c r="K111" s="588">
        <v>185334</v>
      </c>
      <c r="L111" s="588">
        <v>127406</v>
      </c>
      <c r="M111" s="588">
        <v>222961</v>
      </c>
      <c r="N111" s="588">
        <v>154548</v>
      </c>
      <c r="O111" s="588">
        <v>270459</v>
      </c>
      <c r="P111" s="588">
        <v>184063</v>
      </c>
      <c r="Q111" s="588">
        <v>322110</v>
      </c>
      <c r="R111" s="588">
        <v>203070</v>
      </c>
      <c r="S111" s="588">
        <v>355372</v>
      </c>
      <c r="T111" s="588">
        <v>220942</v>
      </c>
      <c r="U111" s="588">
        <v>386648</v>
      </c>
    </row>
    <row r="112" spans="1:21" ht="21.95" customHeight="1">
      <c r="A112" s="583">
        <v>1</v>
      </c>
      <c r="B112" s="584" t="s">
        <v>177</v>
      </c>
      <c r="C112" s="585" t="s">
        <v>185</v>
      </c>
      <c r="D112" s="585" t="s">
        <v>587</v>
      </c>
      <c r="E112" s="586" t="s">
        <v>872</v>
      </c>
      <c r="F112">
        <v>3</v>
      </c>
      <c r="G112" s="587" t="s">
        <v>46</v>
      </c>
      <c r="H112" s="588">
        <v>65198</v>
      </c>
      <c r="I112" s="588">
        <v>114097</v>
      </c>
      <c r="J112" s="588">
        <v>89985</v>
      </c>
      <c r="K112" s="588">
        <v>157473</v>
      </c>
      <c r="L112" s="588">
        <v>114027</v>
      </c>
      <c r="M112" s="588">
        <v>199548</v>
      </c>
      <c r="N112" s="588">
        <v>148709</v>
      </c>
      <c r="O112" s="588">
        <v>260240</v>
      </c>
      <c r="P112" s="588">
        <v>185341</v>
      </c>
      <c r="Q112" s="588">
        <v>324348</v>
      </c>
      <c r="R112" s="588">
        <v>208545</v>
      </c>
      <c r="S112" s="588">
        <v>364955</v>
      </c>
      <c r="T112" s="588">
        <v>231399</v>
      </c>
      <c r="U112" s="588">
        <v>404948</v>
      </c>
    </row>
    <row r="113" spans="1:21" ht="21.95" customHeight="1">
      <c r="A113" s="583">
        <v>1</v>
      </c>
      <c r="B113" s="584" t="s">
        <v>177</v>
      </c>
      <c r="C113" s="585" t="s">
        <v>185</v>
      </c>
      <c r="D113" s="585" t="s">
        <v>587</v>
      </c>
      <c r="E113" s="586" t="s">
        <v>872</v>
      </c>
      <c r="F113">
        <v>4</v>
      </c>
      <c r="G113" s="587" t="s">
        <v>23</v>
      </c>
      <c r="H113" s="588">
        <v>76048</v>
      </c>
      <c r="I113" s="588">
        <v>121676</v>
      </c>
      <c r="J113" s="588">
        <v>106467</v>
      </c>
      <c r="K113" s="588">
        <v>170347</v>
      </c>
      <c r="L113" s="588">
        <v>136886</v>
      </c>
      <c r="M113" s="588">
        <v>219017</v>
      </c>
      <c r="N113" s="588">
        <v>182514</v>
      </c>
      <c r="O113" s="588">
        <v>292023</v>
      </c>
      <c r="P113" s="588">
        <v>228143</v>
      </c>
      <c r="Q113" s="588">
        <v>365029</v>
      </c>
      <c r="R113" s="588">
        <v>258562</v>
      </c>
      <c r="S113" s="588">
        <v>413700</v>
      </c>
      <c r="T113" s="588">
        <v>288981</v>
      </c>
      <c r="U113" s="588">
        <v>462370</v>
      </c>
    </row>
    <row r="114" spans="1:21" ht="22.5" customHeight="1">
      <c r="A114" s="583">
        <v>1</v>
      </c>
      <c r="B114" s="584" t="s">
        <v>177</v>
      </c>
      <c r="C114" s="585" t="s">
        <v>185</v>
      </c>
      <c r="D114" s="585" t="s">
        <v>587</v>
      </c>
      <c r="E114" s="586" t="s">
        <v>873</v>
      </c>
      <c r="F114">
        <v>1</v>
      </c>
      <c r="G114" s="587" t="s">
        <v>171</v>
      </c>
      <c r="H114" s="588">
        <v>84517</v>
      </c>
      <c r="I114" s="588">
        <v>147906</v>
      </c>
      <c r="J114" s="588">
        <v>111418</v>
      </c>
      <c r="K114" s="588">
        <v>194981</v>
      </c>
      <c r="L114" s="588">
        <v>133600</v>
      </c>
      <c r="M114" s="588">
        <v>233800</v>
      </c>
      <c r="N114" s="588">
        <v>161046</v>
      </c>
      <c r="O114" s="588">
        <v>281830</v>
      </c>
      <c r="P114" s="588">
        <v>189932</v>
      </c>
      <c r="Q114" s="588">
        <v>332381</v>
      </c>
      <c r="R114" s="588">
        <v>207645</v>
      </c>
      <c r="S114" s="588">
        <v>363378</v>
      </c>
      <c r="T114" s="588">
        <v>223465</v>
      </c>
      <c r="U114" s="588">
        <v>391063</v>
      </c>
    </row>
    <row r="115" spans="1:21" ht="21.95" customHeight="1">
      <c r="A115" s="583">
        <v>1</v>
      </c>
      <c r="B115" s="584" t="s">
        <v>177</v>
      </c>
      <c r="C115" s="585" t="s">
        <v>185</v>
      </c>
      <c r="D115" s="585" t="s">
        <v>587</v>
      </c>
      <c r="E115" s="586" t="s">
        <v>873</v>
      </c>
      <c r="F115">
        <v>2</v>
      </c>
      <c r="G115" s="587" t="s">
        <v>21</v>
      </c>
      <c r="H115" s="588">
        <v>80214</v>
      </c>
      <c r="I115" s="588">
        <v>140374</v>
      </c>
      <c r="J115" s="588">
        <v>106031</v>
      </c>
      <c r="K115" s="588">
        <v>185555</v>
      </c>
      <c r="L115" s="588">
        <v>127500</v>
      </c>
      <c r="M115" s="588">
        <v>223126</v>
      </c>
      <c r="N115" s="588">
        <v>154560</v>
      </c>
      <c r="O115" s="588">
        <v>270480</v>
      </c>
      <c r="P115" s="588">
        <v>184041</v>
      </c>
      <c r="Q115" s="588">
        <v>322072</v>
      </c>
      <c r="R115" s="588">
        <v>203024</v>
      </c>
      <c r="S115" s="588">
        <v>355292</v>
      </c>
      <c r="T115" s="588">
        <v>220863</v>
      </c>
      <c r="U115" s="588">
        <v>386511</v>
      </c>
    </row>
    <row r="116" spans="1:21" ht="21.95" customHeight="1">
      <c r="A116" s="583">
        <v>1</v>
      </c>
      <c r="B116" s="584" t="s">
        <v>177</v>
      </c>
      <c r="C116" s="585" t="s">
        <v>185</v>
      </c>
      <c r="D116" s="585" t="s">
        <v>587</v>
      </c>
      <c r="E116" s="586" t="s">
        <v>873</v>
      </c>
      <c r="F116">
        <v>3</v>
      </c>
      <c r="G116" s="587" t="s">
        <v>46</v>
      </c>
      <c r="H116" s="588">
        <v>65371</v>
      </c>
      <c r="I116" s="588">
        <v>114399</v>
      </c>
      <c r="J116" s="588">
        <v>90239</v>
      </c>
      <c r="K116" s="588">
        <v>157918</v>
      </c>
      <c r="L116" s="588">
        <v>114370</v>
      </c>
      <c r="M116" s="588">
        <v>200148</v>
      </c>
      <c r="N116" s="588">
        <v>149197</v>
      </c>
      <c r="O116" s="588">
        <v>261095</v>
      </c>
      <c r="P116" s="588">
        <v>185957</v>
      </c>
      <c r="Q116" s="588">
        <v>325425</v>
      </c>
      <c r="R116" s="588">
        <v>209258</v>
      </c>
      <c r="S116" s="588">
        <v>366201</v>
      </c>
      <c r="T116" s="588">
        <v>232211</v>
      </c>
      <c r="U116" s="588">
        <v>406369</v>
      </c>
    </row>
    <row r="117" spans="1:21" ht="21.95" customHeight="1">
      <c r="A117" s="583">
        <v>1</v>
      </c>
      <c r="B117" s="584" t="s">
        <v>177</v>
      </c>
      <c r="C117" s="585" t="s">
        <v>185</v>
      </c>
      <c r="D117" s="585" t="s">
        <v>587</v>
      </c>
      <c r="E117" s="586" t="s">
        <v>873</v>
      </c>
      <c r="F117">
        <v>4</v>
      </c>
      <c r="G117" s="587" t="s">
        <v>23</v>
      </c>
      <c r="H117" s="588">
        <v>76064</v>
      </c>
      <c r="I117" s="588">
        <v>121702</v>
      </c>
      <c r="J117" s="588">
        <v>106490</v>
      </c>
      <c r="K117" s="588">
        <v>170383</v>
      </c>
      <c r="L117" s="588">
        <v>136915</v>
      </c>
      <c r="M117" s="588">
        <v>219064</v>
      </c>
      <c r="N117" s="588">
        <v>182553</v>
      </c>
      <c r="O117" s="588">
        <v>292086</v>
      </c>
      <c r="P117" s="588">
        <v>228192</v>
      </c>
      <c r="Q117" s="588">
        <v>365107</v>
      </c>
      <c r="R117" s="588">
        <v>258617</v>
      </c>
      <c r="S117" s="588">
        <v>413788</v>
      </c>
      <c r="T117" s="588">
        <v>289043</v>
      </c>
      <c r="U117" s="588">
        <v>462469</v>
      </c>
    </row>
    <row r="118" spans="1:21" ht="22.5" customHeight="1">
      <c r="A118" s="583">
        <v>2</v>
      </c>
      <c r="B118" s="584" t="s">
        <v>186</v>
      </c>
      <c r="C118" s="585" t="s">
        <v>187</v>
      </c>
      <c r="D118" s="585" t="s">
        <v>588</v>
      </c>
      <c r="E118" s="586" t="s">
        <v>874</v>
      </c>
      <c r="F118">
        <v>1</v>
      </c>
      <c r="G118" s="587" t="s">
        <v>171</v>
      </c>
      <c r="H118" s="588">
        <v>97715</v>
      </c>
      <c r="I118" s="588">
        <v>171001</v>
      </c>
      <c r="J118" s="588">
        <v>128654</v>
      </c>
      <c r="K118" s="588">
        <v>225145</v>
      </c>
      <c r="L118" s="588">
        <v>154011</v>
      </c>
      <c r="M118" s="588">
        <v>269519</v>
      </c>
      <c r="N118" s="588">
        <v>185207</v>
      </c>
      <c r="O118" s="588">
        <v>324113</v>
      </c>
      <c r="P118" s="588">
        <v>218336</v>
      </c>
      <c r="Q118" s="588">
        <v>382088</v>
      </c>
      <c r="R118" s="588">
        <v>238677</v>
      </c>
      <c r="S118" s="588">
        <v>417684</v>
      </c>
      <c r="T118" s="588">
        <v>256831</v>
      </c>
      <c r="U118" s="588">
        <v>449454</v>
      </c>
    </row>
    <row r="119" spans="1:21" ht="21.95" customHeight="1">
      <c r="A119" s="583">
        <v>2</v>
      </c>
      <c r="B119" s="584" t="s">
        <v>186</v>
      </c>
      <c r="C119" s="585" t="s">
        <v>187</v>
      </c>
      <c r="D119" s="585" t="s">
        <v>588</v>
      </c>
      <c r="E119" s="586" t="s">
        <v>874</v>
      </c>
      <c r="F119">
        <v>2</v>
      </c>
      <c r="G119" s="587" t="s">
        <v>21</v>
      </c>
      <c r="H119" s="588">
        <v>92956</v>
      </c>
      <c r="I119" s="588">
        <v>162673</v>
      </c>
      <c r="J119" s="588">
        <v>122698</v>
      </c>
      <c r="K119" s="588">
        <v>214721</v>
      </c>
      <c r="L119" s="588">
        <v>147266</v>
      </c>
      <c r="M119" s="588">
        <v>257715</v>
      </c>
      <c r="N119" s="588">
        <v>178035</v>
      </c>
      <c r="O119" s="588">
        <v>311562</v>
      </c>
      <c r="P119" s="588">
        <v>211822</v>
      </c>
      <c r="Q119" s="588">
        <v>370689</v>
      </c>
      <c r="R119" s="588">
        <v>233567</v>
      </c>
      <c r="S119" s="588">
        <v>408742</v>
      </c>
      <c r="T119" s="588">
        <v>253954</v>
      </c>
      <c r="U119" s="588">
        <v>444420</v>
      </c>
    </row>
    <row r="120" spans="1:21" ht="21.95" customHeight="1">
      <c r="A120" s="583">
        <v>2</v>
      </c>
      <c r="B120" s="584" t="s">
        <v>186</v>
      </c>
      <c r="C120" s="585" t="s">
        <v>187</v>
      </c>
      <c r="D120" s="585" t="s">
        <v>588</v>
      </c>
      <c r="E120" s="586" t="s">
        <v>874</v>
      </c>
      <c r="F120">
        <v>3</v>
      </c>
      <c r="G120" s="587" t="s">
        <v>46</v>
      </c>
      <c r="H120" s="588">
        <v>76097</v>
      </c>
      <c r="I120" s="588">
        <v>133170</v>
      </c>
      <c r="J120" s="588">
        <v>105120</v>
      </c>
      <c r="K120" s="588">
        <v>183960</v>
      </c>
      <c r="L120" s="588">
        <v>133329</v>
      </c>
      <c r="M120" s="588">
        <v>233325</v>
      </c>
      <c r="N120" s="588">
        <v>174127</v>
      </c>
      <c r="O120" s="588">
        <v>304722</v>
      </c>
      <c r="P120" s="588">
        <v>217062</v>
      </c>
      <c r="Q120" s="588">
        <v>379859</v>
      </c>
      <c r="R120" s="588">
        <v>244352</v>
      </c>
      <c r="S120" s="588">
        <v>427616</v>
      </c>
      <c r="T120" s="588">
        <v>271258</v>
      </c>
      <c r="U120" s="588">
        <v>474701</v>
      </c>
    </row>
    <row r="121" spans="1:21" ht="21.95" customHeight="1">
      <c r="A121" s="583">
        <v>2</v>
      </c>
      <c r="B121" s="584" t="s">
        <v>186</v>
      </c>
      <c r="C121" s="585" t="s">
        <v>187</v>
      </c>
      <c r="D121" s="585" t="s">
        <v>588</v>
      </c>
      <c r="E121" s="586" t="s">
        <v>874</v>
      </c>
      <c r="F121">
        <v>4</v>
      </c>
      <c r="G121" s="587" t="s">
        <v>23</v>
      </c>
      <c r="H121" s="588">
        <v>87666</v>
      </c>
      <c r="I121" s="588">
        <v>140266</v>
      </c>
      <c r="J121" s="588">
        <v>122732</v>
      </c>
      <c r="K121" s="588">
        <v>196372</v>
      </c>
      <c r="L121" s="588">
        <v>157799</v>
      </c>
      <c r="M121" s="588">
        <v>252478</v>
      </c>
      <c r="N121" s="588">
        <v>210398</v>
      </c>
      <c r="O121" s="588">
        <v>336637</v>
      </c>
      <c r="P121" s="588">
        <v>262998</v>
      </c>
      <c r="Q121" s="588">
        <v>420797</v>
      </c>
      <c r="R121" s="588">
        <v>298064</v>
      </c>
      <c r="S121" s="588">
        <v>476903</v>
      </c>
      <c r="T121" s="588">
        <v>333131</v>
      </c>
      <c r="U121" s="588">
        <v>533009</v>
      </c>
    </row>
    <row r="122" spans="1:21" ht="22.5" customHeight="1">
      <c r="A122" s="583">
        <v>2</v>
      </c>
      <c r="B122" s="584" t="s">
        <v>186</v>
      </c>
      <c r="C122" s="585" t="s">
        <v>187</v>
      </c>
      <c r="D122" s="585" t="s">
        <v>588</v>
      </c>
      <c r="E122" s="586" t="s">
        <v>875</v>
      </c>
      <c r="F122">
        <v>1</v>
      </c>
      <c r="G122" s="587" t="s">
        <v>171</v>
      </c>
      <c r="H122" s="588">
        <v>105247</v>
      </c>
      <c r="I122" s="588">
        <v>184183</v>
      </c>
      <c r="J122" s="588">
        <v>138822</v>
      </c>
      <c r="K122" s="588">
        <v>242939</v>
      </c>
      <c r="L122" s="588">
        <v>166583</v>
      </c>
      <c r="M122" s="588">
        <v>291520</v>
      </c>
      <c r="N122" s="588">
        <v>201014</v>
      </c>
      <c r="O122" s="588">
        <v>351775</v>
      </c>
      <c r="P122" s="588">
        <v>237113</v>
      </c>
      <c r="Q122" s="588">
        <v>414947</v>
      </c>
      <c r="R122" s="588">
        <v>259236</v>
      </c>
      <c r="S122" s="588">
        <v>453663</v>
      </c>
      <c r="T122" s="588">
        <v>279000</v>
      </c>
      <c r="U122" s="588">
        <v>488251</v>
      </c>
    </row>
    <row r="123" spans="1:21" ht="21.95" customHeight="1">
      <c r="A123" s="583">
        <v>2</v>
      </c>
      <c r="B123" s="584" t="s">
        <v>186</v>
      </c>
      <c r="C123" s="585" t="s">
        <v>187</v>
      </c>
      <c r="D123" s="585" t="s">
        <v>588</v>
      </c>
      <c r="E123" s="586" t="s">
        <v>875</v>
      </c>
      <c r="F123">
        <v>2</v>
      </c>
      <c r="G123" s="587" t="s">
        <v>21</v>
      </c>
      <c r="H123" s="588">
        <v>99785</v>
      </c>
      <c r="I123" s="588">
        <v>174624</v>
      </c>
      <c r="J123" s="588">
        <v>131986</v>
      </c>
      <c r="K123" s="588">
        <v>230975</v>
      </c>
      <c r="L123" s="588">
        <v>158841</v>
      </c>
      <c r="M123" s="588">
        <v>277971</v>
      </c>
      <c r="N123" s="588">
        <v>192782</v>
      </c>
      <c r="O123" s="588">
        <v>337369</v>
      </c>
      <c r="P123" s="588">
        <v>229636</v>
      </c>
      <c r="Q123" s="588">
        <v>401863</v>
      </c>
      <c r="R123" s="588">
        <v>253371</v>
      </c>
      <c r="S123" s="588">
        <v>443399</v>
      </c>
      <c r="T123" s="588">
        <v>275699</v>
      </c>
      <c r="U123" s="588">
        <v>482473</v>
      </c>
    </row>
    <row r="124" spans="1:21" ht="21.95" customHeight="1">
      <c r="A124" s="583">
        <v>2</v>
      </c>
      <c r="B124" s="584" t="s">
        <v>186</v>
      </c>
      <c r="C124" s="585" t="s">
        <v>187</v>
      </c>
      <c r="D124" s="585" t="s">
        <v>588</v>
      </c>
      <c r="E124" s="586" t="s">
        <v>875</v>
      </c>
      <c r="F124">
        <v>3</v>
      </c>
      <c r="G124" s="587" t="s">
        <v>46</v>
      </c>
      <c r="H124" s="588">
        <v>81158</v>
      </c>
      <c r="I124" s="588">
        <v>142026</v>
      </c>
      <c r="J124" s="588">
        <v>111996</v>
      </c>
      <c r="K124" s="588">
        <v>195992</v>
      </c>
      <c r="L124" s="588">
        <v>141899</v>
      </c>
      <c r="M124" s="588">
        <v>248323</v>
      </c>
      <c r="N124" s="588">
        <v>185015</v>
      </c>
      <c r="O124" s="588">
        <v>323776</v>
      </c>
      <c r="P124" s="588">
        <v>230584</v>
      </c>
      <c r="Q124" s="588">
        <v>403521</v>
      </c>
      <c r="R124" s="588">
        <v>259432</v>
      </c>
      <c r="S124" s="588">
        <v>454006</v>
      </c>
      <c r="T124" s="588">
        <v>287840</v>
      </c>
      <c r="U124" s="588">
        <v>503720</v>
      </c>
    </row>
    <row r="125" spans="1:21" ht="21.95" customHeight="1">
      <c r="A125" s="583">
        <v>2</v>
      </c>
      <c r="B125" s="584" t="s">
        <v>186</v>
      </c>
      <c r="C125" s="585" t="s">
        <v>187</v>
      </c>
      <c r="D125" s="585" t="s">
        <v>588</v>
      </c>
      <c r="E125" s="586" t="s">
        <v>875</v>
      </c>
      <c r="F125">
        <v>4</v>
      </c>
      <c r="G125" s="587" t="s">
        <v>23</v>
      </c>
      <c r="H125" s="588">
        <v>94851</v>
      </c>
      <c r="I125" s="588">
        <v>151762</v>
      </c>
      <c r="J125" s="588">
        <v>132792</v>
      </c>
      <c r="K125" s="588">
        <v>212467</v>
      </c>
      <c r="L125" s="588">
        <v>170732</v>
      </c>
      <c r="M125" s="588">
        <v>273171</v>
      </c>
      <c r="N125" s="588">
        <v>227643</v>
      </c>
      <c r="O125" s="588">
        <v>364228</v>
      </c>
      <c r="P125" s="588">
        <v>284553</v>
      </c>
      <c r="Q125" s="588">
        <v>455285</v>
      </c>
      <c r="R125" s="588">
        <v>322494</v>
      </c>
      <c r="S125" s="588">
        <v>515990</v>
      </c>
      <c r="T125" s="588">
        <v>360434</v>
      </c>
      <c r="U125" s="588">
        <v>576695</v>
      </c>
    </row>
    <row r="126" spans="1:21" ht="22.5" customHeight="1">
      <c r="A126" s="583">
        <v>2</v>
      </c>
      <c r="B126" s="584" t="s">
        <v>186</v>
      </c>
      <c r="C126" s="585" t="s">
        <v>187</v>
      </c>
      <c r="D126" s="585" t="s">
        <v>588</v>
      </c>
      <c r="E126" s="586" t="s">
        <v>871</v>
      </c>
      <c r="F126">
        <v>1</v>
      </c>
      <c r="G126" s="587" t="s">
        <v>171</v>
      </c>
      <c r="H126" s="588">
        <v>100265</v>
      </c>
      <c r="I126" s="588">
        <v>175463</v>
      </c>
      <c r="J126" s="588">
        <v>132196</v>
      </c>
      <c r="K126" s="588">
        <v>231344</v>
      </c>
      <c r="L126" s="588">
        <v>158546</v>
      </c>
      <c r="M126" s="588">
        <v>277455</v>
      </c>
      <c r="N126" s="588">
        <v>191169</v>
      </c>
      <c r="O126" s="588">
        <v>334545</v>
      </c>
      <c r="P126" s="588">
        <v>225469</v>
      </c>
      <c r="Q126" s="588">
        <v>394570</v>
      </c>
      <c r="R126" s="588">
        <v>246498</v>
      </c>
      <c r="S126" s="588">
        <v>431372</v>
      </c>
      <c r="T126" s="588">
        <v>265282</v>
      </c>
      <c r="U126" s="588">
        <v>464243</v>
      </c>
    </row>
    <row r="127" spans="1:21" ht="21.95" customHeight="1">
      <c r="A127" s="583">
        <v>2</v>
      </c>
      <c r="B127" s="584" t="s">
        <v>186</v>
      </c>
      <c r="C127" s="585" t="s">
        <v>187</v>
      </c>
      <c r="D127" s="585" t="s">
        <v>588</v>
      </c>
      <c r="E127" s="586" t="s">
        <v>871</v>
      </c>
      <c r="F127">
        <v>2</v>
      </c>
      <c r="G127" s="587" t="s">
        <v>21</v>
      </c>
      <c r="H127" s="588">
        <v>95133</v>
      </c>
      <c r="I127" s="588">
        <v>166484</v>
      </c>
      <c r="J127" s="588">
        <v>125774</v>
      </c>
      <c r="K127" s="588">
        <v>220104</v>
      </c>
      <c r="L127" s="588">
        <v>151273</v>
      </c>
      <c r="M127" s="588">
        <v>264728</v>
      </c>
      <c r="N127" s="588">
        <v>183435</v>
      </c>
      <c r="O127" s="588">
        <v>321012</v>
      </c>
      <c r="P127" s="588">
        <v>218445</v>
      </c>
      <c r="Q127" s="588">
        <v>382279</v>
      </c>
      <c r="R127" s="588">
        <v>240989</v>
      </c>
      <c r="S127" s="588">
        <v>421730</v>
      </c>
      <c r="T127" s="588">
        <v>262180</v>
      </c>
      <c r="U127" s="588">
        <v>458815</v>
      </c>
    </row>
    <row r="128" spans="1:21" ht="21.95" customHeight="1">
      <c r="A128" s="583">
        <v>2</v>
      </c>
      <c r="B128" s="584" t="s">
        <v>186</v>
      </c>
      <c r="C128" s="585" t="s">
        <v>187</v>
      </c>
      <c r="D128" s="585" t="s">
        <v>588</v>
      </c>
      <c r="E128" s="586" t="s">
        <v>871</v>
      </c>
      <c r="F128">
        <v>3</v>
      </c>
      <c r="G128" s="587" t="s">
        <v>46</v>
      </c>
      <c r="H128" s="588">
        <v>77489</v>
      </c>
      <c r="I128" s="588">
        <v>135606</v>
      </c>
      <c r="J128" s="588">
        <v>106958</v>
      </c>
      <c r="K128" s="588">
        <v>187176</v>
      </c>
      <c r="L128" s="588">
        <v>135548</v>
      </c>
      <c r="M128" s="588">
        <v>237210</v>
      </c>
      <c r="N128" s="588">
        <v>176801</v>
      </c>
      <c r="O128" s="588">
        <v>309402</v>
      </c>
      <c r="P128" s="588">
        <v>220358</v>
      </c>
      <c r="Q128" s="588">
        <v>385627</v>
      </c>
      <c r="R128" s="588">
        <v>247959</v>
      </c>
      <c r="S128" s="588">
        <v>433927</v>
      </c>
      <c r="T128" s="588">
        <v>275145</v>
      </c>
      <c r="U128" s="588">
        <v>481503</v>
      </c>
    </row>
    <row r="129" spans="1:21" ht="21.95" customHeight="1">
      <c r="A129" s="583">
        <v>2</v>
      </c>
      <c r="B129" s="584" t="s">
        <v>186</v>
      </c>
      <c r="C129" s="585" t="s">
        <v>187</v>
      </c>
      <c r="D129" s="585" t="s">
        <v>588</v>
      </c>
      <c r="E129" s="586" t="s">
        <v>871</v>
      </c>
      <c r="F129">
        <v>4</v>
      </c>
      <c r="G129" s="587" t="s">
        <v>23</v>
      </c>
      <c r="H129" s="588">
        <v>90269</v>
      </c>
      <c r="I129" s="588">
        <v>144430</v>
      </c>
      <c r="J129" s="588">
        <v>126376</v>
      </c>
      <c r="K129" s="588">
        <v>202202</v>
      </c>
      <c r="L129" s="588">
        <v>162484</v>
      </c>
      <c r="M129" s="588">
        <v>259974</v>
      </c>
      <c r="N129" s="588">
        <v>216645</v>
      </c>
      <c r="O129" s="588">
        <v>346632</v>
      </c>
      <c r="P129" s="588">
        <v>270806</v>
      </c>
      <c r="Q129" s="588">
        <v>433290</v>
      </c>
      <c r="R129" s="588">
        <v>306914</v>
      </c>
      <c r="S129" s="588">
        <v>491062</v>
      </c>
      <c r="T129" s="588">
        <v>343021</v>
      </c>
      <c r="U129" s="588">
        <v>548834</v>
      </c>
    </row>
    <row r="130" spans="1:21" ht="22.5" customHeight="1">
      <c r="A130" s="583">
        <v>2</v>
      </c>
      <c r="B130" s="584" t="s">
        <v>186</v>
      </c>
      <c r="C130" s="585" t="s">
        <v>187</v>
      </c>
      <c r="D130" s="585" t="s">
        <v>588</v>
      </c>
      <c r="E130" s="586" t="s">
        <v>876</v>
      </c>
      <c r="F130">
        <v>1</v>
      </c>
      <c r="G130" s="587" t="s">
        <v>171</v>
      </c>
      <c r="H130" s="588">
        <v>98878</v>
      </c>
      <c r="I130" s="588">
        <v>173037</v>
      </c>
      <c r="J130" s="588">
        <v>130236</v>
      </c>
      <c r="K130" s="588">
        <v>227913</v>
      </c>
      <c r="L130" s="588">
        <v>155985</v>
      </c>
      <c r="M130" s="588">
        <v>272973</v>
      </c>
      <c r="N130" s="588">
        <v>187719</v>
      </c>
      <c r="O130" s="588">
        <v>328508</v>
      </c>
      <c r="P130" s="588">
        <v>221325</v>
      </c>
      <c r="Q130" s="588">
        <v>387320</v>
      </c>
      <c r="R130" s="588">
        <v>241951</v>
      </c>
      <c r="S130" s="588">
        <v>423415</v>
      </c>
      <c r="T130" s="588">
        <v>260364</v>
      </c>
      <c r="U130" s="588">
        <v>455637</v>
      </c>
    </row>
    <row r="131" spans="1:21" ht="21.95" customHeight="1">
      <c r="A131" s="583">
        <v>2</v>
      </c>
      <c r="B131" s="584" t="s">
        <v>186</v>
      </c>
      <c r="C131" s="585" t="s">
        <v>187</v>
      </c>
      <c r="D131" s="585" t="s">
        <v>588</v>
      </c>
      <c r="E131" s="586" t="s">
        <v>876</v>
      </c>
      <c r="F131">
        <v>2</v>
      </c>
      <c r="G131" s="587" t="s">
        <v>21</v>
      </c>
      <c r="H131" s="588">
        <v>93995</v>
      </c>
      <c r="I131" s="588">
        <v>164492</v>
      </c>
      <c r="J131" s="588">
        <v>124125</v>
      </c>
      <c r="K131" s="588">
        <v>217218</v>
      </c>
      <c r="L131" s="588">
        <v>149064</v>
      </c>
      <c r="M131" s="588">
        <v>260862</v>
      </c>
      <c r="N131" s="588">
        <v>180360</v>
      </c>
      <c r="O131" s="588">
        <v>315630</v>
      </c>
      <c r="P131" s="588">
        <v>214642</v>
      </c>
      <c r="Q131" s="588">
        <v>375623</v>
      </c>
      <c r="R131" s="588">
        <v>236708</v>
      </c>
      <c r="S131" s="588">
        <v>414240</v>
      </c>
      <c r="T131" s="588">
        <v>257412</v>
      </c>
      <c r="U131" s="588">
        <v>450472</v>
      </c>
    </row>
    <row r="132" spans="1:21" ht="21.95" customHeight="1">
      <c r="A132" s="583">
        <v>2</v>
      </c>
      <c r="B132" s="584" t="s">
        <v>186</v>
      </c>
      <c r="C132" s="585" t="s">
        <v>187</v>
      </c>
      <c r="D132" s="585" t="s">
        <v>588</v>
      </c>
      <c r="E132" s="586" t="s">
        <v>876</v>
      </c>
      <c r="F132">
        <v>3</v>
      </c>
      <c r="G132" s="587" t="s">
        <v>46</v>
      </c>
      <c r="H132" s="588">
        <v>76842</v>
      </c>
      <c r="I132" s="588">
        <v>134473</v>
      </c>
      <c r="J132" s="588">
        <v>106126</v>
      </c>
      <c r="K132" s="588">
        <v>185720</v>
      </c>
      <c r="L132" s="588">
        <v>134574</v>
      </c>
      <c r="M132" s="588">
        <v>235504</v>
      </c>
      <c r="N132" s="588">
        <v>175692</v>
      </c>
      <c r="O132" s="588">
        <v>307461</v>
      </c>
      <c r="P132" s="588">
        <v>219003</v>
      </c>
      <c r="Q132" s="588">
        <v>383255</v>
      </c>
      <c r="R132" s="588">
        <v>246508</v>
      </c>
      <c r="S132" s="588">
        <v>431389</v>
      </c>
      <c r="T132" s="588">
        <v>273620</v>
      </c>
      <c r="U132" s="588">
        <v>478834</v>
      </c>
    </row>
    <row r="133" spans="1:21" ht="21.95" customHeight="1">
      <c r="A133" s="583">
        <v>2</v>
      </c>
      <c r="B133" s="584" t="s">
        <v>186</v>
      </c>
      <c r="C133" s="585" t="s">
        <v>187</v>
      </c>
      <c r="D133" s="585" t="s">
        <v>588</v>
      </c>
      <c r="E133" s="586" t="s">
        <v>876</v>
      </c>
      <c r="F133">
        <v>4</v>
      </c>
      <c r="G133" s="587" t="s">
        <v>23</v>
      </c>
      <c r="H133" s="588">
        <v>88795</v>
      </c>
      <c r="I133" s="588">
        <v>142073</v>
      </c>
      <c r="J133" s="588">
        <v>124313</v>
      </c>
      <c r="K133" s="588">
        <v>198902</v>
      </c>
      <c r="L133" s="588">
        <v>159832</v>
      </c>
      <c r="M133" s="588">
        <v>255731</v>
      </c>
      <c r="N133" s="588">
        <v>213109</v>
      </c>
      <c r="O133" s="588">
        <v>340974</v>
      </c>
      <c r="P133" s="588">
        <v>266386</v>
      </c>
      <c r="Q133" s="588">
        <v>426218</v>
      </c>
      <c r="R133" s="588">
        <v>301904</v>
      </c>
      <c r="S133" s="588">
        <v>483047</v>
      </c>
      <c r="T133" s="588">
        <v>337422</v>
      </c>
      <c r="U133" s="588">
        <v>539876</v>
      </c>
    </row>
    <row r="134" spans="1:21" ht="22.5" customHeight="1">
      <c r="A134" s="583">
        <v>2</v>
      </c>
      <c r="B134" s="584" t="s">
        <v>186</v>
      </c>
      <c r="C134" s="585" t="s">
        <v>187</v>
      </c>
      <c r="D134" s="585" t="s">
        <v>588</v>
      </c>
      <c r="E134" s="586" t="s">
        <v>877</v>
      </c>
      <c r="F134">
        <v>1</v>
      </c>
      <c r="G134" s="587" t="s">
        <v>171</v>
      </c>
      <c r="H134" s="588">
        <v>97715</v>
      </c>
      <c r="I134" s="588">
        <v>171001</v>
      </c>
      <c r="J134" s="588">
        <v>128654</v>
      </c>
      <c r="K134" s="588">
        <v>225145</v>
      </c>
      <c r="L134" s="588">
        <v>154011</v>
      </c>
      <c r="M134" s="588">
        <v>269519</v>
      </c>
      <c r="N134" s="588">
        <v>185207</v>
      </c>
      <c r="O134" s="588">
        <v>324113</v>
      </c>
      <c r="P134" s="588">
        <v>218336</v>
      </c>
      <c r="Q134" s="588">
        <v>382088</v>
      </c>
      <c r="R134" s="588">
        <v>238677</v>
      </c>
      <c r="S134" s="588">
        <v>417684</v>
      </c>
      <c r="T134" s="588">
        <v>256831</v>
      </c>
      <c r="U134" s="588">
        <v>449454</v>
      </c>
    </row>
    <row r="135" spans="1:21" ht="21.95" customHeight="1">
      <c r="A135" s="583">
        <v>2</v>
      </c>
      <c r="B135" s="584" t="s">
        <v>186</v>
      </c>
      <c r="C135" s="585" t="s">
        <v>187</v>
      </c>
      <c r="D135" s="585" t="s">
        <v>588</v>
      </c>
      <c r="E135" s="586" t="s">
        <v>877</v>
      </c>
      <c r="F135">
        <v>2</v>
      </c>
      <c r="G135" s="587" t="s">
        <v>21</v>
      </c>
      <c r="H135" s="588">
        <v>92956</v>
      </c>
      <c r="I135" s="588">
        <v>162673</v>
      </c>
      <c r="J135" s="588">
        <v>122698</v>
      </c>
      <c r="K135" s="588">
        <v>214721</v>
      </c>
      <c r="L135" s="588">
        <v>147266</v>
      </c>
      <c r="M135" s="588">
        <v>257715</v>
      </c>
      <c r="N135" s="588">
        <v>178035</v>
      </c>
      <c r="O135" s="588">
        <v>311562</v>
      </c>
      <c r="P135" s="588">
        <v>211822</v>
      </c>
      <c r="Q135" s="588">
        <v>370689</v>
      </c>
      <c r="R135" s="588">
        <v>233567</v>
      </c>
      <c r="S135" s="588">
        <v>408742</v>
      </c>
      <c r="T135" s="588">
        <v>253954</v>
      </c>
      <c r="U135" s="588">
        <v>444420</v>
      </c>
    </row>
    <row r="136" spans="1:21" ht="21.95" customHeight="1">
      <c r="A136" s="583">
        <v>2</v>
      </c>
      <c r="B136" s="584" t="s">
        <v>186</v>
      </c>
      <c r="C136" s="585" t="s">
        <v>187</v>
      </c>
      <c r="D136" s="585" t="s">
        <v>588</v>
      </c>
      <c r="E136" s="586" t="s">
        <v>877</v>
      </c>
      <c r="F136">
        <v>3</v>
      </c>
      <c r="G136" s="587" t="s">
        <v>46</v>
      </c>
      <c r="H136" s="588">
        <v>76097</v>
      </c>
      <c r="I136" s="588">
        <v>133170</v>
      </c>
      <c r="J136" s="588">
        <v>105120</v>
      </c>
      <c r="K136" s="588">
        <v>183960</v>
      </c>
      <c r="L136" s="588">
        <v>133329</v>
      </c>
      <c r="M136" s="588">
        <v>233325</v>
      </c>
      <c r="N136" s="588">
        <v>174127</v>
      </c>
      <c r="O136" s="588">
        <v>304722</v>
      </c>
      <c r="P136" s="588">
        <v>217062</v>
      </c>
      <c r="Q136" s="588">
        <v>379859</v>
      </c>
      <c r="R136" s="588">
        <v>244352</v>
      </c>
      <c r="S136" s="588">
        <v>427616</v>
      </c>
      <c r="T136" s="588">
        <v>271258</v>
      </c>
      <c r="U136" s="588">
        <v>474701</v>
      </c>
    </row>
    <row r="137" spans="1:21" ht="21.95" customHeight="1">
      <c r="A137" s="583">
        <v>2</v>
      </c>
      <c r="B137" s="584" t="s">
        <v>186</v>
      </c>
      <c r="C137" s="585" t="s">
        <v>187</v>
      </c>
      <c r="D137" s="585" t="s">
        <v>588</v>
      </c>
      <c r="E137" s="586" t="s">
        <v>877</v>
      </c>
      <c r="F137">
        <v>4</v>
      </c>
      <c r="G137" s="587" t="s">
        <v>23</v>
      </c>
      <c r="H137" s="588">
        <v>87666</v>
      </c>
      <c r="I137" s="588">
        <v>140266</v>
      </c>
      <c r="J137" s="588">
        <v>122732</v>
      </c>
      <c r="K137" s="588">
        <v>196372</v>
      </c>
      <c r="L137" s="588">
        <v>157799</v>
      </c>
      <c r="M137" s="588">
        <v>252478</v>
      </c>
      <c r="N137" s="588">
        <v>210398</v>
      </c>
      <c r="O137" s="588">
        <v>336637</v>
      </c>
      <c r="P137" s="588">
        <v>262998</v>
      </c>
      <c r="Q137" s="588">
        <v>420797</v>
      </c>
      <c r="R137" s="588">
        <v>298064</v>
      </c>
      <c r="S137" s="588">
        <v>476903</v>
      </c>
      <c r="T137" s="588">
        <v>333131</v>
      </c>
      <c r="U137" s="588">
        <v>533009</v>
      </c>
    </row>
    <row r="138" spans="1:21" ht="22.5" customHeight="1">
      <c r="A138" s="583">
        <v>2</v>
      </c>
      <c r="B138" s="584" t="s">
        <v>186</v>
      </c>
      <c r="C138" s="585" t="s">
        <v>187</v>
      </c>
      <c r="D138" s="585" t="s">
        <v>588</v>
      </c>
      <c r="E138" s="586" t="s">
        <v>878</v>
      </c>
      <c r="F138">
        <v>1</v>
      </c>
      <c r="G138" s="587" t="s">
        <v>171</v>
      </c>
      <c r="H138" s="588">
        <v>98326</v>
      </c>
      <c r="I138" s="588">
        <v>172070</v>
      </c>
      <c r="J138" s="588">
        <v>129560</v>
      </c>
      <c r="K138" s="588">
        <v>226729</v>
      </c>
      <c r="L138" s="588">
        <v>155256</v>
      </c>
      <c r="M138" s="588">
        <v>271698</v>
      </c>
      <c r="N138" s="588">
        <v>186982</v>
      </c>
      <c r="O138" s="588">
        <v>327219</v>
      </c>
      <c r="P138" s="588">
        <v>220486</v>
      </c>
      <c r="Q138" s="588">
        <v>385850</v>
      </c>
      <c r="R138" s="588">
        <v>241040</v>
      </c>
      <c r="S138" s="588">
        <v>421821</v>
      </c>
      <c r="T138" s="588">
        <v>259393</v>
      </c>
      <c r="U138" s="588">
        <v>453938</v>
      </c>
    </row>
    <row r="139" spans="1:21" ht="21.95" customHeight="1">
      <c r="A139" s="583">
        <v>2</v>
      </c>
      <c r="B139" s="584" t="s">
        <v>186</v>
      </c>
      <c r="C139" s="585" t="s">
        <v>187</v>
      </c>
      <c r="D139" s="585" t="s">
        <v>588</v>
      </c>
      <c r="E139" s="586" t="s">
        <v>878</v>
      </c>
      <c r="F139">
        <v>2</v>
      </c>
      <c r="G139" s="587" t="s">
        <v>21</v>
      </c>
      <c r="H139" s="588">
        <v>93401</v>
      </c>
      <c r="I139" s="588">
        <v>163452</v>
      </c>
      <c r="J139" s="588">
        <v>123396</v>
      </c>
      <c r="K139" s="588">
        <v>215944</v>
      </c>
      <c r="L139" s="588">
        <v>148276</v>
      </c>
      <c r="M139" s="588">
        <v>259484</v>
      </c>
      <c r="N139" s="588">
        <v>179561</v>
      </c>
      <c r="O139" s="588">
        <v>314232</v>
      </c>
      <c r="P139" s="588">
        <v>213746</v>
      </c>
      <c r="Q139" s="588">
        <v>374055</v>
      </c>
      <c r="R139" s="588">
        <v>235753</v>
      </c>
      <c r="S139" s="588">
        <v>412568</v>
      </c>
      <c r="T139" s="588">
        <v>256416</v>
      </c>
      <c r="U139" s="588">
        <v>448729</v>
      </c>
    </row>
    <row r="140" spans="1:21" ht="21.95" customHeight="1">
      <c r="A140" s="583">
        <v>2</v>
      </c>
      <c r="B140" s="584" t="s">
        <v>186</v>
      </c>
      <c r="C140" s="585" t="s">
        <v>187</v>
      </c>
      <c r="D140" s="585" t="s">
        <v>588</v>
      </c>
      <c r="E140" s="586" t="s">
        <v>878</v>
      </c>
      <c r="F140">
        <v>3</v>
      </c>
      <c r="G140" s="587" t="s">
        <v>46</v>
      </c>
      <c r="H140" s="588">
        <v>76248</v>
      </c>
      <c r="I140" s="588">
        <v>133434</v>
      </c>
      <c r="J140" s="588">
        <v>105282</v>
      </c>
      <c r="K140" s="588">
        <v>184244</v>
      </c>
      <c r="L140" s="588">
        <v>133474</v>
      </c>
      <c r="M140" s="588">
        <v>233579</v>
      </c>
      <c r="N140" s="588">
        <v>174193</v>
      </c>
      <c r="O140" s="588">
        <v>304838</v>
      </c>
      <c r="P140" s="588">
        <v>217124</v>
      </c>
      <c r="Q140" s="588">
        <v>379968</v>
      </c>
      <c r="R140" s="588">
        <v>244365</v>
      </c>
      <c r="S140" s="588">
        <v>427639</v>
      </c>
      <c r="T140" s="588">
        <v>271208</v>
      </c>
      <c r="U140" s="588">
        <v>474614</v>
      </c>
    </row>
    <row r="141" spans="1:21" ht="21.95" customHeight="1">
      <c r="A141" s="583">
        <v>2</v>
      </c>
      <c r="B141" s="584" t="s">
        <v>186</v>
      </c>
      <c r="C141" s="585" t="s">
        <v>187</v>
      </c>
      <c r="D141" s="585" t="s">
        <v>588</v>
      </c>
      <c r="E141" s="586" t="s">
        <v>878</v>
      </c>
      <c r="F141">
        <v>4</v>
      </c>
      <c r="G141" s="587" t="s">
        <v>23</v>
      </c>
      <c r="H141" s="588">
        <v>88386</v>
      </c>
      <c r="I141" s="588">
        <v>141418</v>
      </c>
      <c r="J141" s="588">
        <v>123741</v>
      </c>
      <c r="K141" s="588">
        <v>197986</v>
      </c>
      <c r="L141" s="588">
        <v>159096</v>
      </c>
      <c r="M141" s="588">
        <v>254553</v>
      </c>
      <c r="N141" s="588">
        <v>212127</v>
      </c>
      <c r="O141" s="588">
        <v>339404</v>
      </c>
      <c r="P141" s="588">
        <v>265159</v>
      </c>
      <c r="Q141" s="588">
        <v>424255</v>
      </c>
      <c r="R141" s="588">
        <v>300514</v>
      </c>
      <c r="S141" s="588">
        <v>480822</v>
      </c>
      <c r="T141" s="588">
        <v>335868</v>
      </c>
      <c r="U141" s="588">
        <v>537390</v>
      </c>
    </row>
    <row r="142" spans="1:21" ht="22.5" customHeight="1">
      <c r="A142" s="583">
        <v>2</v>
      </c>
      <c r="B142" s="584" t="s">
        <v>186</v>
      </c>
      <c r="C142" s="585" t="s">
        <v>187</v>
      </c>
      <c r="D142" s="585" t="s">
        <v>588</v>
      </c>
      <c r="E142" s="586" t="s">
        <v>879</v>
      </c>
      <c r="F142">
        <v>1</v>
      </c>
      <c r="G142" s="587" t="s">
        <v>171</v>
      </c>
      <c r="H142" s="588">
        <v>104002</v>
      </c>
      <c r="I142" s="588">
        <v>182003</v>
      </c>
      <c r="J142" s="588">
        <v>137166</v>
      </c>
      <c r="K142" s="588">
        <v>240040</v>
      </c>
      <c r="L142" s="588">
        <v>164574</v>
      </c>
      <c r="M142" s="588">
        <v>288004</v>
      </c>
      <c r="N142" s="588">
        <v>198553</v>
      </c>
      <c r="O142" s="588">
        <v>347468</v>
      </c>
      <c r="P142" s="588">
        <v>234202</v>
      </c>
      <c r="Q142" s="588">
        <v>409853</v>
      </c>
      <c r="R142" s="588">
        <v>256051</v>
      </c>
      <c r="S142" s="588">
        <v>448090</v>
      </c>
      <c r="T142" s="588">
        <v>275571</v>
      </c>
      <c r="U142" s="588">
        <v>482249</v>
      </c>
    </row>
    <row r="143" spans="1:21" ht="21.95" customHeight="1">
      <c r="A143" s="583">
        <v>2</v>
      </c>
      <c r="B143" s="584" t="s">
        <v>186</v>
      </c>
      <c r="C143" s="585" t="s">
        <v>187</v>
      </c>
      <c r="D143" s="585" t="s">
        <v>588</v>
      </c>
      <c r="E143" s="586" t="s">
        <v>879</v>
      </c>
      <c r="F143">
        <v>2</v>
      </c>
      <c r="G143" s="587" t="s">
        <v>21</v>
      </c>
      <c r="H143" s="588">
        <v>98622</v>
      </c>
      <c r="I143" s="588">
        <v>172589</v>
      </c>
      <c r="J143" s="588">
        <v>130433</v>
      </c>
      <c r="K143" s="588">
        <v>228257</v>
      </c>
      <c r="L143" s="588">
        <v>156949</v>
      </c>
      <c r="M143" s="588">
        <v>274661</v>
      </c>
      <c r="N143" s="588">
        <v>190446</v>
      </c>
      <c r="O143" s="588">
        <v>333280</v>
      </c>
      <c r="P143" s="588">
        <v>226839</v>
      </c>
      <c r="Q143" s="588">
        <v>396967</v>
      </c>
      <c r="R143" s="588">
        <v>250275</v>
      </c>
      <c r="S143" s="588">
        <v>437982</v>
      </c>
      <c r="T143" s="588">
        <v>272319</v>
      </c>
      <c r="U143" s="588">
        <v>476558</v>
      </c>
    </row>
    <row r="144" spans="1:21" ht="21.95" customHeight="1">
      <c r="A144" s="583">
        <v>2</v>
      </c>
      <c r="B144" s="584" t="s">
        <v>186</v>
      </c>
      <c r="C144" s="585" t="s">
        <v>187</v>
      </c>
      <c r="D144" s="585" t="s">
        <v>588</v>
      </c>
      <c r="E144" s="586" t="s">
        <v>879</v>
      </c>
      <c r="F144">
        <v>3</v>
      </c>
      <c r="G144" s="587" t="s">
        <v>46</v>
      </c>
      <c r="H144" s="588">
        <v>80241</v>
      </c>
      <c r="I144" s="588">
        <v>140421</v>
      </c>
      <c r="J144" s="588">
        <v>110736</v>
      </c>
      <c r="K144" s="588">
        <v>193788</v>
      </c>
      <c r="L144" s="588">
        <v>140311</v>
      </c>
      <c r="M144" s="588">
        <v>245544</v>
      </c>
      <c r="N144" s="588">
        <v>182961</v>
      </c>
      <c r="O144" s="588">
        <v>320182</v>
      </c>
      <c r="P144" s="588">
        <v>228027</v>
      </c>
      <c r="Q144" s="588">
        <v>399048</v>
      </c>
      <c r="R144" s="588">
        <v>256564</v>
      </c>
      <c r="S144" s="588">
        <v>448987</v>
      </c>
      <c r="T144" s="588">
        <v>284666</v>
      </c>
      <c r="U144" s="588">
        <v>498166</v>
      </c>
    </row>
    <row r="145" spans="1:21" ht="21.95" customHeight="1">
      <c r="A145" s="583">
        <v>2</v>
      </c>
      <c r="B145" s="584" t="s">
        <v>186</v>
      </c>
      <c r="C145" s="585" t="s">
        <v>187</v>
      </c>
      <c r="D145" s="585" t="s">
        <v>588</v>
      </c>
      <c r="E145" s="586" t="s">
        <v>879</v>
      </c>
      <c r="F145">
        <v>4</v>
      </c>
      <c r="G145" s="587" t="s">
        <v>23</v>
      </c>
      <c r="H145" s="588">
        <v>93706</v>
      </c>
      <c r="I145" s="588">
        <v>149929</v>
      </c>
      <c r="J145" s="588">
        <v>131188</v>
      </c>
      <c r="K145" s="588">
        <v>209900</v>
      </c>
      <c r="L145" s="588">
        <v>168670</v>
      </c>
      <c r="M145" s="588">
        <v>269872</v>
      </c>
      <c r="N145" s="588">
        <v>224893</v>
      </c>
      <c r="O145" s="588">
        <v>359829</v>
      </c>
      <c r="P145" s="588">
        <v>281117</v>
      </c>
      <c r="Q145" s="588">
        <v>449786</v>
      </c>
      <c r="R145" s="588">
        <v>318599</v>
      </c>
      <c r="S145" s="588">
        <v>509758</v>
      </c>
      <c r="T145" s="588">
        <v>356081</v>
      </c>
      <c r="U145" s="588">
        <v>569730</v>
      </c>
    </row>
    <row r="146" spans="1:21" ht="22.5" customHeight="1">
      <c r="A146" s="583">
        <v>2</v>
      </c>
      <c r="B146" s="584" t="s">
        <v>186</v>
      </c>
      <c r="C146" s="585" t="s">
        <v>187</v>
      </c>
      <c r="D146" s="585" t="s">
        <v>588</v>
      </c>
      <c r="E146" s="586" t="s">
        <v>880</v>
      </c>
      <c r="F146">
        <v>1</v>
      </c>
      <c r="G146" s="587" t="s">
        <v>171</v>
      </c>
      <c r="H146" s="588">
        <v>104002</v>
      </c>
      <c r="I146" s="588">
        <v>182003</v>
      </c>
      <c r="J146" s="588">
        <v>137166</v>
      </c>
      <c r="K146" s="588">
        <v>240040</v>
      </c>
      <c r="L146" s="588">
        <v>164574</v>
      </c>
      <c r="M146" s="588">
        <v>288004</v>
      </c>
      <c r="N146" s="588">
        <v>198553</v>
      </c>
      <c r="O146" s="588">
        <v>347468</v>
      </c>
      <c r="P146" s="588">
        <v>234202</v>
      </c>
      <c r="Q146" s="588">
        <v>409853</v>
      </c>
      <c r="R146" s="588">
        <v>256051</v>
      </c>
      <c r="S146" s="588">
        <v>448090</v>
      </c>
      <c r="T146" s="588">
        <v>275571</v>
      </c>
      <c r="U146" s="588">
        <v>482249</v>
      </c>
    </row>
    <row r="147" spans="1:21" ht="21.95" customHeight="1">
      <c r="A147" s="583">
        <v>2</v>
      </c>
      <c r="B147" s="584" t="s">
        <v>186</v>
      </c>
      <c r="C147" s="585" t="s">
        <v>187</v>
      </c>
      <c r="D147" s="585" t="s">
        <v>588</v>
      </c>
      <c r="E147" s="586" t="s">
        <v>880</v>
      </c>
      <c r="F147">
        <v>2</v>
      </c>
      <c r="G147" s="587" t="s">
        <v>21</v>
      </c>
      <c r="H147" s="588">
        <v>98622</v>
      </c>
      <c r="I147" s="588">
        <v>172589</v>
      </c>
      <c r="J147" s="588">
        <v>130433</v>
      </c>
      <c r="K147" s="588">
        <v>228257</v>
      </c>
      <c r="L147" s="588">
        <v>156949</v>
      </c>
      <c r="M147" s="588">
        <v>274661</v>
      </c>
      <c r="N147" s="588">
        <v>190446</v>
      </c>
      <c r="O147" s="588">
        <v>333280</v>
      </c>
      <c r="P147" s="588">
        <v>226839</v>
      </c>
      <c r="Q147" s="588">
        <v>396967</v>
      </c>
      <c r="R147" s="588">
        <v>250275</v>
      </c>
      <c r="S147" s="588">
        <v>437982</v>
      </c>
      <c r="T147" s="588">
        <v>272319</v>
      </c>
      <c r="U147" s="588">
        <v>476558</v>
      </c>
    </row>
    <row r="148" spans="1:21" ht="21.95" customHeight="1">
      <c r="A148" s="583">
        <v>2</v>
      </c>
      <c r="B148" s="584" t="s">
        <v>186</v>
      </c>
      <c r="C148" s="585" t="s">
        <v>187</v>
      </c>
      <c r="D148" s="585" t="s">
        <v>588</v>
      </c>
      <c r="E148" s="586" t="s">
        <v>880</v>
      </c>
      <c r="F148">
        <v>3</v>
      </c>
      <c r="G148" s="587" t="s">
        <v>46</v>
      </c>
      <c r="H148" s="588">
        <v>80241</v>
      </c>
      <c r="I148" s="588">
        <v>140421</v>
      </c>
      <c r="J148" s="588">
        <v>110736</v>
      </c>
      <c r="K148" s="588">
        <v>193788</v>
      </c>
      <c r="L148" s="588">
        <v>140311</v>
      </c>
      <c r="M148" s="588">
        <v>245544</v>
      </c>
      <c r="N148" s="588">
        <v>182961</v>
      </c>
      <c r="O148" s="588">
        <v>320182</v>
      </c>
      <c r="P148" s="588">
        <v>228027</v>
      </c>
      <c r="Q148" s="588">
        <v>399048</v>
      </c>
      <c r="R148" s="588">
        <v>256564</v>
      </c>
      <c r="S148" s="588">
        <v>448987</v>
      </c>
      <c r="T148" s="588">
        <v>284666</v>
      </c>
      <c r="U148" s="588">
        <v>498166</v>
      </c>
    </row>
    <row r="149" spans="1:21" ht="21.95" customHeight="1">
      <c r="A149" s="583">
        <v>2</v>
      </c>
      <c r="B149" s="584" t="s">
        <v>186</v>
      </c>
      <c r="C149" s="585" t="s">
        <v>187</v>
      </c>
      <c r="D149" s="585" t="s">
        <v>588</v>
      </c>
      <c r="E149" s="586" t="s">
        <v>880</v>
      </c>
      <c r="F149">
        <v>4</v>
      </c>
      <c r="G149" s="587" t="s">
        <v>23</v>
      </c>
      <c r="H149" s="588">
        <v>93706</v>
      </c>
      <c r="I149" s="588">
        <v>149929</v>
      </c>
      <c r="J149" s="588">
        <v>131188</v>
      </c>
      <c r="K149" s="588">
        <v>209900</v>
      </c>
      <c r="L149" s="588">
        <v>168670</v>
      </c>
      <c r="M149" s="588">
        <v>269872</v>
      </c>
      <c r="N149" s="588">
        <v>224893</v>
      </c>
      <c r="O149" s="588">
        <v>359829</v>
      </c>
      <c r="P149" s="588">
        <v>281117</v>
      </c>
      <c r="Q149" s="588">
        <v>449786</v>
      </c>
      <c r="R149" s="588">
        <v>318599</v>
      </c>
      <c r="S149" s="588">
        <v>509758</v>
      </c>
      <c r="T149" s="588">
        <v>356081</v>
      </c>
      <c r="U149" s="588">
        <v>569730</v>
      </c>
    </row>
    <row r="150" spans="1:21" ht="22.5" customHeight="1">
      <c r="A150" s="583">
        <v>2</v>
      </c>
      <c r="B150" s="584" t="s">
        <v>186</v>
      </c>
      <c r="C150" s="585" t="s">
        <v>187</v>
      </c>
      <c r="D150" s="585" t="s">
        <v>588</v>
      </c>
      <c r="E150" s="586" t="s">
        <v>881</v>
      </c>
      <c r="F150">
        <v>1</v>
      </c>
      <c r="G150" s="587" t="s">
        <v>171</v>
      </c>
      <c r="H150" s="588">
        <v>101205</v>
      </c>
      <c r="I150" s="588">
        <v>177108</v>
      </c>
      <c r="J150" s="588">
        <v>133400</v>
      </c>
      <c r="K150" s="588">
        <v>233450</v>
      </c>
      <c r="L150" s="588">
        <v>159933</v>
      </c>
      <c r="M150" s="588">
        <v>279882</v>
      </c>
      <c r="N150" s="588">
        <v>192742</v>
      </c>
      <c r="O150" s="588">
        <v>337299</v>
      </c>
      <c r="P150" s="588">
        <v>227305</v>
      </c>
      <c r="Q150" s="588">
        <v>397783</v>
      </c>
      <c r="R150" s="588">
        <v>248501</v>
      </c>
      <c r="S150" s="588">
        <v>434876</v>
      </c>
      <c r="T150" s="588">
        <v>267430</v>
      </c>
      <c r="U150" s="588">
        <v>468003</v>
      </c>
    </row>
    <row r="151" spans="1:21" ht="21.95" customHeight="1">
      <c r="A151" s="583">
        <v>2</v>
      </c>
      <c r="B151" s="584" t="s">
        <v>186</v>
      </c>
      <c r="C151" s="585" t="s">
        <v>187</v>
      </c>
      <c r="D151" s="585" t="s">
        <v>588</v>
      </c>
      <c r="E151" s="586" t="s">
        <v>881</v>
      </c>
      <c r="F151">
        <v>2</v>
      </c>
      <c r="G151" s="587" t="s">
        <v>21</v>
      </c>
      <c r="H151" s="588">
        <v>96074</v>
      </c>
      <c r="I151" s="588">
        <v>168129</v>
      </c>
      <c r="J151" s="588">
        <v>126978</v>
      </c>
      <c r="K151" s="588">
        <v>222211</v>
      </c>
      <c r="L151" s="588">
        <v>152660</v>
      </c>
      <c r="M151" s="588">
        <v>267154</v>
      </c>
      <c r="N151" s="588">
        <v>185009</v>
      </c>
      <c r="O151" s="588">
        <v>323766</v>
      </c>
      <c r="P151" s="588">
        <v>220281</v>
      </c>
      <c r="Q151" s="588">
        <v>385492</v>
      </c>
      <c r="R151" s="588">
        <v>242991</v>
      </c>
      <c r="S151" s="588">
        <v>425235</v>
      </c>
      <c r="T151" s="588">
        <v>264329</v>
      </c>
      <c r="U151" s="588">
        <v>462575</v>
      </c>
    </row>
    <row r="152" spans="1:21" ht="21.95" customHeight="1">
      <c r="A152" s="583">
        <v>2</v>
      </c>
      <c r="B152" s="584" t="s">
        <v>186</v>
      </c>
      <c r="C152" s="585" t="s">
        <v>187</v>
      </c>
      <c r="D152" s="585" t="s">
        <v>588</v>
      </c>
      <c r="E152" s="586" t="s">
        <v>881</v>
      </c>
      <c r="F152">
        <v>3</v>
      </c>
      <c r="G152" s="587" t="s">
        <v>46</v>
      </c>
      <c r="H152" s="588">
        <v>78331</v>
      </c>
      <c r="I152" s="588">
        <v>137079</v>
      </c>
      <c r="J152" s="588">
        <v>108136</v>
      </c>
      <c r="K152" s="588">
        <v>189238</v>
      </c>
      <c r="L152" s="588">
        <v>137064</v>
      </c>
      <c r="M152" s="588">
        <v>239861</v>
      </c>
      <c r="N152" s="588">
        <v>178822</v>
      </c>
      <c r="O152" s="588">
        <v>312938</v>
      </c>
      <c r="P152" s="588">
        <v>222884</v>
      </c>
      <c r="Q152" s="588">
        <v>390047</v>
      </c>
      <c r="R152" s="588">
        <v>250821</v>
      </c>
      <c r="S152" s="588">
        <v>438936</v>
      </c>
      <c r="T152" s="588">
        <v>278343</v>
      </c>
      <c r="U152" s="588">
        <v>487101</v>
      </c>
    </row>
    <row r="153" spans="1:21" ht="21.95" customHeight="1">
      <c r="A153" s="583">
        <v>2</v>
      </c>
      <c r="B153" s="584" t="s">
        <v>186</v>
      </c>
      <c r="C153" s="585" t="s">
        <v>187</v>
      </c>
      <c r="D153" s="585" t="s">
        <v>588</v>
      </c>
      <c r="E153" s="586" t="s">
        <v>881</v>
      </c>
      <c r="F153">
        <v>4</v>
      </c>
      <c r="G153" s="587" t="s">
        <v>23</v>
      </c>
      <c r="H153" s="588">
        <v>91054</v>
      </c>
      <c r="I153" s="588">
        <v>145687</v>
      </c>
      <c r="J153" s="588">
        <v>127476</v>
      </c>
      <c r="K153" s="588">
        <v>203961</v>
      </c>
      <c r="L153" s="588">
        <v>163897</v>
      </c>
      <c r="M153" s="588">
        <v>262236</v>
      </c>
      <c r="N153" s="588">
        <v>218530</v>
      </c>
      <c r="O153" s="588">
        <v>349648</v>
      </c>
      <c r="P153" s="588">
        <v>273162</v>
      </c>
      <c r="Q153" s="588">
        <v>437060</v>
      </c>
      <c r="R153" s="588">
        <v>309584</v>
      </c>
      <c r="S153" s="588">
        <v>495334</v>
      </c>
      <c r="T153" s="588">
        <v>346006</v>
      </c>
      <c r="U153" s="588">
        <v>553609</v>
      </c>
    </row>
    <row r="154" spans="1:21" ht="22.5" customHeight="1">
      <c r="A154" s="583">
        <v>2</v>
      </c>
      <c r="B154" s="584" t="s">
        <v>186</v>
      </c>
      <c r="C154" s="585" t="s">
        <v>187</v>
      </c>
      <c r="D154" s="585" t="s">
        <v>588</v>
      </c>
      <c r="E154" s="586" t="s">
        <v>882</v>
      </c>
      <c r="F154">
        <v>1</v>
      </c>
      <c r="G154" s="587" t="s">
        <v>171</v>
      </c>
      <c r="H154" s="588">
        <v>98326</v>
      </c>
      <c r="I154" s="588">
        <v>172070</v>
      </c>
      <c r="J154" s="588">
        <v>129560</v>
      </c>
      <c r="K154" s="588">
        <v>226729</v>
      </c>
      <c r="L154" s="588">
        <v>155256</v>
      </c>
      <c r="M154" s="588">
        <v>271698</v>
      </c>
      <c r="N154" s="588">
        <v>186982</v>
      </c>
      <c r="O154" s="588">
        <v>327219</v>
      </c>
      <c r="P154" s="588">
        <v>220486</v>
      </c>
      <c r="Q154" s="588">
        <v>385850</v>
      </c>
      <c r="R154" s="588">
        <v>241040</v>
      </c>
      <c r="S154" s="588">
        <v>421821</v>
      </c>
      <c r="T154" s="588">
        <v>259393</v>
      </c>
      <c r="U154" s="588">
        <v>453938</v>
      </c>
    </row>
    <row r="155" spans="1:21" ht="21.95" customHeight="1">
      <c r="A155" s="583">
        <v>2</v>
      </c>
      <c r="B155" s="584" t="s">
        <v>186</v>
      </c>
      <c r="C155" s="585" t="s">
        <v>187</v>
      </c>
      <c r="D155" s="585" t="s">
        <v>588</v>
      </c>
      <c r="E155" s="586" t="s">
        <v>882</v>
      </c>
      <c r="F155">
        <v>2</v>
      </c>
      <c r="G155" s="587" t="s">
        <v>21</v>
      </c>
      <c r="H155" s="588">
        <v>93401</v>
      </c>
      <c r="I155" s="588">
        <v>163452</v>
      </c>
      <c r="J155" s="588">
        <v>123396</v>
      </c>
      <c r="K155" s="588">
        <v>215944</v>
      </c>
      <c r="L155" s="588">
        <v>148276</v>
      </c>
      <c r="M155" s="588">
        <v>259484</v>
      </c>
      <c r="N155" s="588">
        <v>179561</v>
      </c>
      <c r="O155" s="588">
        <v>314232</v>
      </c>
      <c r="P155" s="588">
        <v>213746</v>
      </c>
      <c r="Q155" s="588">
        <v>374055</v>
      </c>
      <c r="R155" s="588">
        <v>235753</v>
      </c>
      <c r="S155" s="588">
        <v>412568</v>
      </c>
      <c r="T155" s="588">
        <v>256416</v>
      </c>
      <c r="U155" s="588">
        <v>448729</v>
      </c>
    </row>
    <row r="156" spans="1:21" ht="21.95" customHeight="1">
      <c r="A156" s="583">
        <v>2</v>
      </c>
      <c r="B156" s="584" t="s">
        <v>186</v>
      </c>
      <c r="C156" s="585" t="s">
        <v>187</v>
      </c>
      <c r="D156" s="585" t="s">
        <v>588</v>
      </c>
      <c r="E156" s="586" t="s">
        <v>882</v>
      </c>
      <c r="F156">
        <v>3</v>
      </c>
      <c r="G156" s="587" t="s">
        <v>46</v>
      </c>
      <c r="H156" s="588">
        <v>76248</v>
      </c>
      <c r="I156" s="588">
        <v>133434</v>
      </c>
      <c r="J156" s="588">
        <v>105282</v>
      </c>
      <c r="K156" s="588">
        <v>184244</v>
      </c>
      <c r="L156" s="588">
        <v>133474</v>
      </c>
      <c r="M156" s="588">
        <v>233579</v>
      </c>
      <c r="N156" s="588">
        <v>174193</v>
      </c>
      <c r="O156" s="588">
        <v>304838</v>
      </c>
      <c r="P156" s="588">
        <v>217124</v>
      </c>
      <c r="Q156" s="588">
        <v>379968</v>
      </c>
      <c r="R156" s="588">
        <v>244365</v>
      </c>
      <c r="S156" s="588">
        <v>427639</v>
      </c>
      <c r="T156" s="588">
        <v>271208</v>
      </c>
      <c r="U156" s="588">
        <v>474614</v>
      </c>
    </row>
    <row r="157" spans="1:21" ht="21.95" customHeight="1">
      <c r="A157" s="583">
        <v>2</v>
      </c>
      <c r="B157" s="584" t="s">
        <v>186</v>
      </c>
      <c r="C157" s="585" t="s">
        <v>187</v>
      </c>
      <c r="D157" s="585" t="s">
        <v>588</v>
      </c>
      <c r="E157" s="586" t="s">
        <v>882</v>
      </c>
      <c r="F157">
        <v>4</v>
      </c>
      <c r="G157" s="587" t="s">
        <v>23</v>
      </c>
      <c r="H157" s="588">
        <v>88386</v>
      </c>
      <c r="I157" s="588">
        <v>141418</v>
      </c>
      <c r="J157" s="588">
        <v>123741</v>
      </c>
      <c r="K157" s="588">
        <v>197986</v>
      </c>
      <c r="L157" s="588">
        <v>159096</v>
      </c>
      <c r="M157" s="588">
        <v>254553</v>
      </c>
      <c r="N157" s="588">
        <v>212127</v>
      </c>
      <c r="O157" s="588">
        <v>339404</v>
      </c>
      <c r="P157" s="588">
        <v>265159</v>
      </c>
      <c r="Q157" s="588">
        <v>424255</v>
      </c>
      <c r="R157" s="588">
        <v>300514</v>
      </c>
      <c r="S157" s="588">
        <v>480822</v>
      </c>
      <c r="T157" s="588">
        <v>335868</v>
      </c>
      <c r="U157" s="588">
        <v>537390</v>
      </c>
    </row>
    <row r="158" spans="1:21" ht="22.5" customHeight="1">
      <c r="A158" s="583">
        <v>2</v>
      </c>
      <c r="B158" s="584" t="s">
        <v>186</v>
      </c>
      <c r="C158" s="585" t="s">
        <v>174</v>
      </c>
      <c r="D158" s="585" t="s">
        <v>589</v>
      </c>
      <c r="E158" s="586" t="s">
        <v>254</v>
      </c>
      <c r="F158">
        <v>1</v>
      </c>
      <c r="G158" s="587" t="s">
        <v>171</v>
      </c>
      <c r="H158" s="588">
        <v>90052</v>
      </c>
      <c r="I158" s="588">
        <v>157592</v>
      </c>
      <c r="J158" s="588">
        <v>118720</v>
      </c>
      <c r="K158" s="588">
        <v>207761</v>
      </c>
      <c r="L158" s="588">
        <v>142366</v>
      </c>
      <c r="M158" s="588">
        <v>249140</v>
      </c>
      <c r="N158" s="588">
        <v>171628</v>
      </c>
      <c r="O158" s="588">
        <v>300349</v>
      </c>
      <c r="P158" s="588">
        <v>202416</v>
      </c>
      <c r="Q158" s="588">
        <v>354227</v>
      </c>
      <c r="R158" s="588">
        <v>221294</v>
      </c>
      <c r="S158" s="588">
        <v>387264</v>
      </c>
      <c r="T158" s="588">
        <v>238154</v>
      </c>
      <c r="U158" s="588">
        <v>416770</v>
      </c>
    </row>
    <row r="159" spans="1:21" ht="21.95" customHeight="1">
      <c r="A159" s="583">
        <v>2</v>
      </c>
      <c r="B159" s="584" t="s">
        <v>186</v>
      </c>
      <c r="C159" s="585" t="s">
        <v>174</v>
      </c>
      <c r="D159" s="585" t="s">
        <v>589</v>
      </c>
      <c r="E159" s="586" t="s">
        <v>254</v>
      </c>
      <c r="F159">
        <v>2</v>
      </c>
      <c r="G159" s="587" t="s">
        <v>21</v>
      </c>
      <c r="H159" s="588">
        <v>85459</v>
      </c>
      <c r="I159" s="588">
        <v>149554</v>
      </c>
      <c r="J159" s="588">
        <v>112971</v>
      </c>
      <c r="K159" s="588">
        <v>197700</v>
      </c>
      <c r="L159" s="588">
        <v>135855</v>
      </c>
      <c r="M159" s="588">
        <v>237747</v>
      </c>
      <c r="N159" s="588">
        <v>164706</v>
      </c>
      <c r="O159" s="588">
        <v>288235</v>
      </c>
      <c r="P159" s="588">
        <v>196129</v>
      </c>
      <c r="Q159" s="588">
        <v>343225</v>
      </c>
      <c r="R159" s="588">
        <v>216362</v>
      </c>
      <c r="S159" s="588">
        <v>378633</v>
      </c>
      <c r="T159" s="588">
        <v>235378</v>
      </c>
      <c r="U159" s="588">
        <v>411911</v>
      </c>
    </row>
    <row r="160" spans="1:21" ht="21.95" customHeight="1">
      <c r="A160" s="583">
        <v>2</v>
      </c>
      <c r="B160" s="584" t="s">
        <v>186</v>
      </c>
      <c r="C160" s="585" t="s">
        <v>174</v>
      </c>
      <c r="D160" s="585" t="s">
        <v>589</v>
      </c>
      <c r="E160" s="586" t="s">
        <v>254</v>
      </c>
      <c r="F160">
        <v>3</v>
      </c>
      <c r="G160" s="587" t="s">
        <v>46</v>
      </c>
      <c r="H160" s="588">
        <v>69633</v>
      </c>
      <c r="I160" s="588">
        <v>121858</v>
      </c>
      <c r="J160" s="588">
        <v>96120</v>
      </c>
      <c r="K160" s="588">
        <v>168210</v>
      </c>
      <c r="L160" s="588">
        <v>121820</v>
      </c>
      <c r="M160" s="588">
        <v>213186</v>
      </c>
      <c r="N160" s="588">
        <v>158909</v>
      </c>
      <c r="O160" s="588">
        <v>278091</v>
      </c>
      <c r="P160" s="588">
        <v>198061</v>
      </c>
      <c r="Q160" s="588">
        <v>346606</v>
      </c>
      <c r="R160" s="588">
        <v>222875</v>
      </c>
      <c r="S160" s="588">
        <v>390031</v>
      </c>
      <c r="T160" s="588">
        <v>247318</v>
      </c>
      <c r="U160" s="588">
        <v>432806</v>
      </c>
    </row>
    <row r="161" spans="1:21" ht="21.95" customHeight="1">
      <c r="A161" s="583">
        <v>2</v>
      </c>
      <c r="B161" s="584" t="s">
        <v>186</v>
      </c>
      <c r="C161" s="585" t="s">
        <v>174</v>
      </c>
      <c r="D161" s="585" t="s">
        <v>589</v>
      </c>
      <c r="E161" s="586" t="s">
        <v>254</v>
      </c>
      <c r="F161">
        <v>4</v>
      </c>
      <c r="G161" s="587" t="s">
        <v>23</v>
      </c>
      <c r="H161" s="588">
        <v>81055</v>
      </c>
      <c r="I161" s="588">
        <v>129688</v>
      </c>
      <c r="J161" s="588">
        <v>113477</v>
      </c>
      <c r="K161" s="588">
        <v>181564</v>
      </c>
      <c r="L161" s="588">
        <v>145899</v>
      </c>
      <c r="M161" s="588">
        <v>233439</v>
      </c>
      <c r="N161" s="588">
        <v>194533</v>
      </c>
      <c r="O161" s="588">
        <v>311252</v>
      </c>
      <c r="P161" s="588">
        <v>243166</v>
      </c>
      <c r="Q161" s="588">
        <v>389065</v>
      </c>
      <c r="R161" s="588">
        <v>275588</v>
      </c>
      <c r="S161" s="588">
        <v>440941</v>
      </c>
      <c r="T161" s="588">
        <v>308010</v>
      </c>
      <c r="U161" s="588">
        <v>492816</v>
      </c>
    </row>
    <row r="162" spans="1:21" ht="22.5" customHeight="1">
      <c r="A162" s="583">
        <v>2</v>
      </c>
      <c r="B162" s="584" t="s">
        <v>186</v>
      </c>
      <c r="C162" s="585" t="s">
        <v>174</v>
      </c>
      <c r="D162" s="585" t="s">
        <v>589</v>
      </c>
      <c r="E162" s="586" t="s">
        <v>883</v>
      </c>
      <c r="F162">
        <v>1</v>
      </c>
      <c r="G162" s="587" t="s">
        <v>171</v>
      </c>
      <c r="H162" s="588">
        <v>86868</v>
      </c>
      <c r="I162" s="588">
        <v>152019</v>
      </c>
      <c r="J162" s="588">
        <v>114427</v>
      </c>
      <c r="K162" s="588">
        <v>200248</v>
      </c>
      <c r="L162" s="588">
        <v>137067</v>
      </c>
      <c r="M162" s="588">
        <v>239867</v>
      </c>
      <c r="N162" s="588">
        <v>164980</v>
      </c>
      <c r="O162" s="588">
        <v>288716</v>
      </c>
      <c r="P162" s="588">
        <v>194522</v>
      </c>
      <c r="Q162" s="588">
        <v>340413</v>
      </c>
      <c r="R162" s="588">
        <v>212651</v>
      </c>
      <c r="S162" s="588">
        <v>372140</v>
      </c>
      <c r="T162" s="588">
        <v>228836</v>
      </c>
      <c r="U162" s="588">
        <v>400463</v>
      </c>
    </row>
    <row r="163" spans="1:21" ht="21.95" customHeight="1">
      <c r="A163" s="583">
        <v>2</v>
      </c>
      <c r="B163" s="584" t="s">
        <v>186</v>
      </c>
      <c r="C163" s="585" t="s">
        <v>174</v>
      </c>
      <c r="D163" s="585" t="s">
        <v>589</v>
      </c>
      <c r="E163" s="586" t="s">
        <v>883</v>
      </c>
      <c r="F163">
        <v>2</v>
      </c>
      <c r="G163" s="587" t="s">
        <v>21</v>
      </c>
      <c r="H163" s="588">
        <v>82564</v>
      </c>
      <c r="I163" s="588">
        <v>144488</v>
      </c>
      <c r="J163" s="588">
        <v>109041</v>
      </c>
      <c r="K163" s="588">
        <v>190821</v>
      </c>
      <c r="L163" s="588">
        <v>130967</v>
      </c>
      <c r="M163" s="588">
        <v>229192</v>
      </c>
      <c r="N163" s="588">
        <v>158494</v>
      </c>
      <c r="O163" s="588">
        <v>277365</v>
      </c>
      <c r="P163" s="588">
        <v>188631</v>
      </c>
      <c r="Q163" s="588">
        <v>330105</v>
      </c>
      <c r="R163" s="588">
        <v>208030</v>
      </c>
      <c r="S163" s="588">
        <v>364053</v>
      </c>
      <c r="T163" s="588">
        <v>226235</v>
      </c>
      <c r="U163" s="588">
        <v>395911</v>
      </c>
    </row>
    <row r="164" spans="1:21" ht="21.95" customHeight="1">
      <c r="A164" s="583">
        <v>2</v>
      </c>
      <c r="B164" s="584" t="s">
        <v>186</v>
      </c>
      <c r="C164" s="585" t="s">
        <v>174</v>
      </c>
      <c r="D164" s="585" t="s">
        <v>589</v>
      </c>
      <c r="E164" s="586" t="s">
        <v>883</v>
      </c>
      <c r="F164">
        <v>3</v>
      </c>
      <c r="G164" s="587" t="s">
        <v>46</v>
      </c>
      <c r="H164" s="588">
        <v>67475</v>
      </c>
      <c r="I164" s="588">
        <v>118082</v>
      </c>
      <c r="J164" s="588">
        <v>93185</v>
      </c>
      <c r="K164" s="588">
        <v>163073</v>
      </c>
      <c r="L164" s="588">
        <v>118158</v>
      </c>
      <c r="M164" s="588">
        <v>206776</v>
      </c>
      <c r="N164" s="588">
        <v>154248</v>
      </c>
      <c r="O164" s="588">
        <v>269934</v>
      </c>
      <c r="P164" s="588">
        <v>192270</v>
      </c>
      <c r="Q164" s="588">
        <v>336473</v>
      </c>
      <c r="R164" s="588">
        <v>216413</v>
      </c>
      <c r="S164" s="588">
        <v>378722</v>
      </c>
      <c r="T164" s="588">
        <v>240208</v>
      </c>
      <c r="U164" s="588">
        <v>420363</v>
      </c>
    </row>
    <row r="165" spans="1:21" ht="21.95" customHeight="1">
      <c r="A165" s="583">
        <v>2</v>
      </c>
      <c r="B165" s="584" t="s">
        <v>186</v>
      </c>
      <c r="C165" s="585" t="s">
        <v>174</v>
      </c>
      <c r="D165" s="585" t="s">
        <v>589</v>
      </c>
      <c r="E165" s="586" t="s">
        <v>883</v>
      </c>
      <c r="F165">
        <v>4</v>
      </c>
      <c r="G165" s="587" t="s">
        <v>23</v>
      </c>
      <c r="H165" s="588">
        <v>78027</v>
      </c>
      <c r="I165" s="588">
        <v>124844</v>
      </c>
      <c r="J165" s="588">
        <v>109238</v>
      </c>
      <c r="K165" s="588">
        <v>174781</v>
      </c>
      <c r="L165" s="588">
        <v>140449</v>
      </c>
      <c r="M165" s="588">
        <v>224719</v>
      </c>
      <c r="N165" s="588">
        <v>187266</v>
      </c>
      <c r="O165" s="588">
        <v>299625</v>
      </c>
      <c r="P165" s="588">
        <v>234082</v>
      </c>
      <c r="Q165" s="588">
        <v>374531</v>
      </c>
      <c r="R165" s="588">
        <v>265293</v>
      </c>
      <c r="S165" s="588">
        <v>424469</v>
      </c>
      <c r="T165" s="588">
        <v>296504</v>
      </c>
      <c r="U165" s="588">
        <v>474406</v>
      </c>
    </row>
    <row r="166" spans="1:21" ht="22.5" customHeight="1">
      <c r="A166" s="583">
        <v>2</v>
      </c>
      <c r="B166" s="584" t="s">
        <v>186</v>
      </c>
      <c r="C166" s="585" t="s">
        <v>174</v>
      </c>
      <c r="D166" s="585" t="s">
        <v>589</v>
      </c>
      <c r="E166" s="586" t="s">
        <v>884</v>
      </c>
      <c r="F166">
        <v>1</v>
      </c>
      <c r="G166" s="587" t="s">
        <v>171</v>
      </c>
      <c r="H166" s="588">
        <v>94812</v>
      </c>
      <c r="I166" s="588">
        <v>165921</v>
      </c>
      <c r="J166" s="588">
        <v>124968</v>
      </c>
      <c r="K166" s="588">
        <v>218695</v>
      </c>
      <c r="L166" s="588">
        <v>149816</v>
      </c>
      <c r="M166" s="588">
        <v>262177</v>
      </c>
      <c r="N166" s="588">
        <v>180536</v>
      </c>
      <c r="O166" s="588">
        <v>315938</v>
      </c>
      <c r="P166" s="588">
        <v>212906</v>
      </c>
      <c r="Q166" s="588">
        <v>372586</v>
      </c>
      <c r="R166" s="588">
        <v>232759</v>
      </c>
      <c r="S166" s="588">
        <v>407328</v>
      </c>
      <c r="T166" s="588">
        <v>250489</v>
      </c>
      <c r="U166" s="588">
        <v>438355</v>
      </c>
    </row>
    <row r="167" spans="1:21" ht="21.95" customHeight="1">
      <c r="A167" s="583">
        <v>2</v>
      </c>
      <c r="B167" s="584" t="s">
        <v>186</v>
      </c>
      <c r="C167" s="585" t="s">
        <v>174</v>
      </c>
      <c r="D167" s="585" t="s">
        <v>589</v>
      </c>
      <c r="E167" s="586" t="s">
        <v>884</v>
      </c>
      <c r="F167">
        <v>2</v>
      </c>
      <c r="G167" s="587" t="s">
        <v>21</v>
      </c>
      <c r="H167" s="588">
        <v>90012</v>
      </c>
      <c r="I167" s="588">
        <v>157521</v>
      </c>
      <c r="J167" s="588">
        <v>118960</v>
      </c>
      <c r="K167" s="588">
        <v>208181</v>
      </c>
      <c r="L167" s="588">
        <v>143012</v>
      </c>
      <c r="M167" s="588">
        <v>250271</v>
      </c>
      <c r="N167" s="588">
        <v>173302</v>
      </c>
      <c r="O167" s="588">
        <v>303278</v>
      </c>
      <c r="P167" s="588">
        <v>206336</v>
      </c>
      <c r="Q167" s="588">
        <v>361088</v>
      </c>
      <c r="R167" s="588">
        <v>227605</v>
      </c>
      <c r="S167" s="588">
        <v>398309</v>
      </c>
      <c r="T167" s="588">
        <v>247587</v>
      </c>
      <c r="U167" s="588">
        <v>433277</v>
      </c>
    </row>
    <row r="168" spans="1:21" ht="21.95" customHeight="1">
      <c r="A168" s="583">
        <v>2</v>
      </c>
      <c r="B168" s="584" t="s">
        <v>186</v>
      </c>
      <c r="C168" s="585" t="s">
        <v>174</v>
      </c>
      <c r="D168" s="585" t="s">
        <v>589</v>
      </c>
      <c r="E168" s="586" t="s">
        <v>884</v>
      </c>
      <c r="F168">
        <v>3</v>
      </c>
      <c r="G168" s="587" t="s">
        <v>46</v>
      </c>
      <c r="H168" s="588">
        <v>73399</v>
      </c>
      <c r="I168" s="588">
        <v>128449</v>
      </c>
      <c r="J168" s="588">
        <v>101331</v>
      </c>
      <c r="K168" s="588">
        <v>177329</v>
      </c>
      <c r="L168" s="588">
        <v>128441</v>
      </c>
      <c r="M168" s="588">
        <v>224771</v>
      </c>
      <c r="N168" s="588">
        <v>167578</v>
      </c>
      <c r="O168" s="588">
        <v>293261</v>
      </c>
      <c r="P168" s="588">
        <v>208871</v>
      </c>
      <c r="Q168" s="588">
        <v>365524</v>
      </c>
      <c r="R168" s="588">
        <v>235054</v>
      </c>
      <c r="S168" s="588">
        <v>411344</v>
      </c>
      <c r="T168" s="588">
        <v>260850</v>
      </c>
      <c r="U168" s="588">
        <v>456487</v>
      </c>
    </row>
    <row r="169" spans="1:21" ht="21.95" customHeight="1">
      <c r="A169" s="583">
        <v>2</v>
      </c>
      <c r="B169" s="584" t="s">
        <v>186</v>
      </c>
      <c r="C169" s="585" t="s">
        <v>174</v>
      </c>
      <c r="D169" s="585" t="s">
        <v>589</v>
      </c>
      <c r="E169" s="586" t="s">
        <v>884</v>
      </c>
      <c r="F169">
        <v>4</v>
      </c>
      <c r="G169" s="587" t="s">
        <v>23</v>
      </c>
      <c r="H169" s="588">
        <v>85294</v>
      </c>
      <c r="I169" s="588">
        <v>136470</v>
      </c>
      <c r="J169" s="588">
        <v>119411</v>
      </c>
      <c r="K169" s="588">
        <v>191058</v>
      </c>
      <c r="L169" s="588">
        <v>153529</v>
      </c>
      <c r="M169" s="588">
        <v>245646</v>
      </c>
      <c r="N169" s="588">
        <v>204705</v>
      </c>
      <c r="O169" s="588">
        <v>327528</v>
      </c>
      <c r="P169" s="588">
        <v>255881</v>
      </c>
      <c r="Q169" s="588">
        <v>409409</v>
      </c>
      <c r="R169" s="588">
        <v>289998</v>
      </c>
      <c r="S169" s="588">
        <v>463997</v>
      </c>
      <c r="T169" s="588">
        <v>324116</v>
      </c>
      <c r="U169" s="588">
        <v>518585</v>
      </c>
    </row>
    <row r="170" spans="1:21" ht="22.5" customHeight="1">
      <c r="A170" s="583">
        <v>2</v>
      </c>
      <c r="B170" s="584" t="s">
        <v>186</v>
      </c>
      <c r="C170" s="585" t="s">
        <v>174</v>
      </c>
      <c r="D170" s="585" t="s">
        <v>589</v>
      </c>
      <c r="E170" s="586" t="s">
        <v>885</v>
      </c>
      <c r="F170">
        <v>1</v>
      </c>
      <c r="G170" s="587" t="s">
        <v>171</v>
      </c>
      <c r="H170" s="588">
        <v>84600</v>
      </c>
      <c r="I170" s="588">
        <v>148050</v>
      </c>
      <c r="J170" s="588">
        <v>111493</v>
      </c>
      <c r="K170" s="588">
        <v>195112</v>
      </c>
      <c r="L170" s="588">
        <v>133636</v>
      </c>
      <c r="M170" s="588">
        <v>233862</v>
      </c>
      <c r="N170" s="588">
        <v>160995</v>
      </c>
      <c r="O170" s="588">
        <v>281742</v>
      </c>
      <c r="P170" s="588">
        <v>189853</v>
      </c>
      <c r="Q170" s="588">
        <v>332243</v>
      </c>
      <c r="R170" s="588">
        <v>207555</v>
      </c>
      <c r="S170" s="588">
        <v>363220</v>
      </c>
      <c r="T170" s="588">
        <v>223361</v>
      </c>
      <c r="U170" s="588">
        <v>390882</v>
      </c>
    </row>
    <row r="171" spans="1:21" ht="21.95" customHeight="1">
      <c r="A171" s="583">
        <v>2</v>
      </c>
      <c r="B171" s="584" t="s">
        <v>186</v>
      </c>
      <c r="C171" s="585" t="s">
        <v>174</v>
      </c>
      <c r="D171" s="585" t="s">
        <v>589</v>
      </c>
      <c r="E171" s="586" t="s">
        <v>885</v>
      </c>
      <c r="F171">
        <v>2</v>
      </c>
      <c r="G171" s="587" t="s">
        <v>21</v>
      </c>
      <c r="H171" s="588">
        <v>80338</v>
      </c>
      <c r="I171" s="588">
        <v>140591</v>
      </c>
      <c r="J171" s="588">
        <v>106158</v>
      </c>
      <c r="K171" s="588">
        <v>185776</v>
      </c>
      <c r="L171" s="588">
        <v>127594</v>
      </c>
      <c r="M171" s="588">
        <v>223290</v>
      </c>
      <c r="N171" s="588">
        <v>154572</v>
      </c>
      <c r="O171" s="588">
        <v>270501</v>
      </c>
      <c r="P171" s="588">
        <v>184019</v>
      </c>
      <c r="Q171" s="588">
        <v>322034</v>
      </c>
      <c r="R171" s="588">
        <v>202978</v>
      </c>
      <c r="S171" s="588">
        <v>355212</v>
      </c>
      <c r="T171" s="588">
        <v>220785</v>
      </c>
      <c r="U171" s="588">
        <v>386373</v>
      </c>
    </row>
    <row r="172" spans="1:21" ht="21.95" customHeight="1">
      <c r="A172" s="583">
        <v>2</v>
      </c>
      <c r="B172" s="584" t="s">
        <v>186</v>
      </c>
      <c r="C172" s="585" t="s">
        <v>174</v>
      </c>
      <c r="D172" s="585" t="s">
        <v>589</v>
      </c>
      <c r="E172" s="586" t="s">
        <v>885</v>
      </c>
      <c r="F172">
        <v>3</v>
      </c>
      <c r="G172" s="587" t="s">
        <v>46</v>
      </c>
      <c r="H172" s="588">
        <v>65544</v>
      </c>
      <c r="I172" s="588">
        <v>114701</v>
      </c>
      <c r="J172" s="588">
        <v>90493</v>
      </c>
      <c r="K172" s="588">
        <v>158362</v>
      </c>
      <c r="L172" s="588">
        <v>114713</v>
      </c>
      <c r="M172" s="588">
        <v>200747</v>
      </c>
      <c r="N172" s="588">
        <v>149686</v>
      </c>
      <c r="O172" s="588">
        <v>261950</v>
      </c>
      <c r="P172" s="588">
        <v>186573</v>
      </c>
      <c r="Q172" s="588">
        <v>326503</v>
      </c>
      <c r="R172" s="588">
        <v>209970</v>
      </c>
      <c r="S172" s="588">
        <v>367447</v>
      </c>
      <c r="T172" s="588">
        <v>233023</v>
      </c>
      <c r="U172" s="588">
        <v>407790</v>
      </c>
    </row>
    <row r="173" spans="1:21" ht="21.95" customHeight="1">
      <c r="A173" s="583">
        <v>2</v>
      </c>
      <c r="B173" s="584" t="s">
        <v>186</v>
      </c>
      <c r="C173" s="585" t="s">
        <v>174</v>
      </c>
      <c r="D173" s="585" t="s">
        <v>589</v>
      </c>
      <c r="E173" s="586" t="s">
        <v>885</v>
      </c>
      <c r="F173">
        <v>4</v>
      </c>
      <c r="G173" s="587" t="s">
        <v>23</v>
      </c>
      <c r="H173" s="588">
        <v>76080</v>
      </c>
      <c r="I173" s="588">
        <v>121728</v>
      </c>
      <c r="J173" s="588">
        <v>106512</v>
      </c>
      <c r="K173" s="588">
        <v>170420</v>
      </c>
      <c r="L173" s="588">
        <v>136944</v>
      </c>
      <c r="M173" s="588">
        <v>219111</v>
      </c>
      <c r="N173" s="588">
        <v>182592</v>
      </c>
      <c r="O173" s="588">
        <v>292148</v>
      </c>
      <c r="P173" s="588">
        <v>228240</v>
      </c>
      <c r="Q173" s="588">
        <v>365185</v>
      </c>
      <c r="R173" s="588">
        <v>258673</v>
      </c>
      <c r="S173" s="588">
        <v>413876</v>
      </c>
      <c r="T173" s="588">
        <v>289105</v>
      </c>
      <c r="U173" s="588">
        <v>462567</v>
      </c>
    </row>
    <row r="174" spans="1:21" ht="22.5" customHeight="1">
      <c r="A174" s="583">
        <v>2</v>
      </c>
      <c r="B174" s="584" t="s">
        <v>186</v>
      </c>
      <c r="C174" s="585" t="s">
        <v>174</v>
      </c>
      <c r="D174" s="585" t="s">
        <v>589</v>
      </c>
      <c r="E174" s="586" t="s">
        <v>886</v>
      </c>
      <c r="F174">
        <v>1</v>
      </c>
      <c r="G174" s="587" t="s">
        <v>171</v>
      </c>
      <c r="H174" s="588">
        <v>84435</v>
      </c>
      <c r="I174" s="588">
        <v>147762</v>
      </c>
      <c r="J174" s="588">
        <v>111343</v>
      </c>
      <c r="K174" s="588">
        <v>194851</v>
      </c>
      <c r="L174" s="588">
        <v>133565</v>
      </c>
      <c r="M174" s="588">
        <v>233739</v>
      </c>
      <c r="N174" s="588">
        <v>161096</v>
      </c>
      <c r="O174" s="588">
        <v>281918</v>
      </c>
      <c r="P174" s="588">
        <v>190010</v>
      </c>
      <c r="Q174" s="588">
        <v>332518</v>
      </c>
      <c r="R174" s="588">
        <v>207735</v>
      </c>
      <c r="S174" s="588">
        <v>363536</v>
      </c>
      <c r="T174" s="588">
        <v>223568</v>
      </c>
      <c r="U174" s="588">
        <v>391244</v>
      </c>
    </row>
    <row r="175" spans="1:21" ht="21.95" customHeight="1">
      <c r="A175" s="583">
        <v>2</v>
      </c>
      <c r="B175" s="584" t="s">
        <v>186</v>
      </c>
      <c r="C175" s="585" t="s">
        <v>174</v>
      </c>
      <c r="D175" s="585" t="s">
        <v>589</v>
      </c>
      <c r="E175" s="586" t="s">
        <v>886</v>
      </c>
      <c r="F175">
        <v>2</v>
      </c>
      <c r="G175" s="587" t="s">
        <v>21</v>
      </c>
      <c r="H175" s="588">
        <v>80090</v>
      </c>
      <c r="I175" s="588">
        <v>140158</v>
      </c>
      <c r="J175" s="588">
        <v>105905</v>
      </c>
      <c r="K175" s="588">
        <v>185334</v>
      </c>
      <c r="L175" s="588">
        <v>127406</v>
      </c>
      <c r="M175" s="588">
        <v>222961</v>
      </c>
      <c r="N175" s="588">
        <v>154548</v>
      </c>
      <c r="O175" s="588">
        <v>270459</v>
      </c>
      <c r="P175" s="588">
        <v>184063</v>
      </c>
      <c r="Q175" s="588">
        <v>322110</v>
      </c>
      <c r="R175" s="588">
        <v>203070</v>
      </c>
      <c r="S175" s="588">
        <v>355372</v>
      </c>
      <c r="T175" s="588">
        <v>220942</v>
      </c>
      <c r="U175" s="588">
        <v>386648</v>
      </c>
    </row>
    <row r="176" spans="1:21" ht="21.95" customHeight="1">
      <c r="A176" s="583">
        <v>2</v>
      </c>
      <c r="B176" s="584" t="s">
        <v>186</v>
      </c>
      <c r="C176" s="585" t="s">
        <v>174</v>
      </c>
      <c r="D176" s="585" t="s">
        <v>589</v>
      </c>
      <c r="E176" s="586" t="s">
        <v>886</v>
      </c>
      <c r="F176">
        <v>3</v>
      </c>
      <c r="G176" s="587" t="s">
        <v>46</v>
      </c>
      <c r="H176" s="588">
        <v>65198</v>
      </c>
      <c r="I176" s="588">
        <v>114097</v>
      </c>
      <c r="J176" s="588">
        <v>89985</v>
      </c>
      <c r="K176" s="588">
        <v>157473</v>
      </c>
      <c r="L176" s="588">
        <v>114027</v>
      </c>
      <c r="M176" s="588">
        <v>199548</v>
      </c>
      <c r="N176" s="588">
        <v>148709</v>
      </c>
      <c r="O176" s="588">
        <v>260240</v>
      </c>
      <c r="P176" s="588">
        <v>185341</v>
      </c>
      <c r="Q176" s="588">
        <v>324348</v>
      </c>
      <c r="R176" s="588">
        <v>208545</v>
      </c>
      <c r="S176" s="588">
        <v>364955</v>
      </c>
      <c r="T176" s="588">
        <v>231399</v>
      </c>
      <c r="U176" s="588">
        <v>404948</v>
      </c>
    </row>
    <row r="177" spans="1:21" ht="21.95" customHeight="1">
      <c r="A177" s="583">
        <v>2</v>
      </c>
      <c r="B177" s="584" t="s">
        <v>186</v>
      </c>
      <c r="C177" s="585" t="s">
        <v>174</v>
      </c>
      <c r="D177" s="585" t="s">
        <v>589</v>
      </c>
      <c r="E177" s="586" t="s">
        <v>886</v>
      </c>
      <c r="F177">
        <v>4</v>
      </c>
      <c r="G177" s="587" t="s">
        <v>23</v>
      </c>
      <c r="H177" s="588">
        <v>76048</v>
      </c>
      <c r="I177" s="588">
        <v>121676</v>
      </c>
      <c r="J177" s="588">
        <v>106467</v>
      </c>
      <c r="K177" s="588">
        <v>170347</v>
      </c>
      <c r="L177" s="588">
        <v>136886</v>
      </c>
      <c r="M177" s="588">
        <v>219017</v>
      </c>
      <c r="N177" s="588">
        <v>182514</v>
      </c>
      <c r="O177" s="588">
        <v>292023</v>
      </c>
      <c r="P177" s="588">
        <v>228143</v>
      </c>
      <c r="Q177" s="588">
        <v>365029</v>
      </c>
      <c r="R177" s="588">
        <v>258562</v>
      </c>
      <c r="S177" s="588">
        <v>413700</v>
      </c>
      <c r="T177" s="588">
        <v>288981</v>
      </c>
      <c r="U177" s="588">
        <v>462370</v>
      </c>
    </row>
    <row r="178" spans="1:21" ht="22.5" customHeight="1">
      <c r="A178" s="583">
        <v>2</v>
      </c>
      <c r="B178" s="584" t="s">
        <v>186</v>
      </c>
      <c r="C178" s="585" t="s">
        <v>174</v>
      </c>
      <c r="D178" s="585" t="s">
        <v>589</v>
      </c>
      <c r="E178" s="586" t="s">
        <v>887</v>
      </c>
      <c r="F178">
        <v>1</v>
      </c>
      <c r="G178" s="587" t="s">
        <v>171</v>
      </c>
      <c r="H178" s="588">
        <v>113274</v>
      </c>
      <c r="I178" s="588">
        <v>198229</v>
      </c>
      <c r="J178" s="588">
        <v>149438</v>
      </c>
      <c r="K178" s="588">
        <v>261517</v>
      </c>
      <c r="L178" s="588">
        <v>179367</v>
      </c>
      <c r="M178" s="588">
        <v>313893</v>
      </c>
      <c r="N178" s="588">
        <v>216520</v>
      </c>
      <c r="O178" s="588">
        <v>378909</v>
      </c>
      <c r="P178" s="588">
        <v>255419</v>
      </c>
      <c r="Q178" s="588">
        <v>446983</v>
      </c>
      <c r="R178" s="588">
        <v>279253</v>
      </c>
      <c r="S178" s="588">
        <v>488694</v>
      </c>
      <c r="T178" s="588">
        <v>300550</v>
      </c>
      <c r="U178" s="588">
        <v>525962</v>
      </c>
    </row>
    <row r="179" spans="1:21" ht="21.95" customHeight="1">
      <c r="A179" s="583">
        <v>2</v>
      </c>
      <c r="B179" s="584" t="s">
        <v>186</v>
      </c>
      <c r="C179" s="585" t="s">
        <v>174</v>
      </c>
      <c r="D179" s="585" t="s">
        <v>589</v>
      </c>
      <c r="E179" s="586" t="s">
        <v>887</v>
      </c>
      <c r="F179">
        <v>2</v>
      </c>
      <c r="G179" s="587" t="s">
        <v>21</v>
      </c>
      <c r="H179" s="588">
        <v>107356</v>
      </c>
      <c r="I179" s="588">
        <v>187873</v>
      </c>
      <c r="J179" s="588">
        <v>142032</v>
      </c>
      <c r="K179" s="588">
        <v>248555</v>
      </c>
      <c r="L179" s="588">
        <v>170980</v>
      </c>
      <c r="M179" s="588">
        <v>299215</v>
      </c>
      <c r="N179" s="588">
        <v>207601</v>
      </c>
      <c r="O179" s="588">
        <v>363303</v>
      </c>
      <c r="P179" s="588">
        <v>247319</v>
      </c>
      <c r="Q179" s="588">
        <v>432808</v>
      </c>
      <c r="R179" s="588">
        <v>272900</v>
      </c>
      <c r="S179" s="588">
        <v>477575</v>
      </c>
      <c r="T179" s="588">
        <v>296973</v>
      </c>
      <c r="U179" s="588">
        <v>519702</v>
      </c>
    </row>
    <row r="180" spans="1:21" ht="21.95" customHeight="1">
      <c r="A180" s="583">
        <v>2</v>
      </c>
      <c r="B180" s="584" t="s">
        <v>186</v>
      </c>
      <c r="C180" s="585" t="s">
        <v>174</v>
      </c>
      <c r="D180" s="585" t="s">
        <v>589</v>
      </c>
      <c r="E180" s="586" t="s">
        <v>887</v>
      </c>
      <c r="F180">
        <v>3</v>
      </c>
      <c r="G180" s="587" t="s">
        <v>46</v>
      </c>
      <c r="H180" s="588">
        <v>87255</v>
      </c>
      <c r="I180" s="588">
        <v>152696</v>
      </c>
      <c r="J180" s="588">
        <v>120396</v>
      </c>
      <c r="K180" s="588">
        <v>210692</v>
      </c>
      <c r="L180" s="588">
        <v>152524</v>
      </c>
      <c r="M180" s="588">
        <v>266917</v>
      </c>
      <c r="N180" s="588">
        <v>198833</v>
      </c>
      <c r="O180" s="588">
        <v>347958</v>
      </c>
      <c r="P180" s="588">
        <v>247800</v>
      </c>
      <c r="Q180" s="588">
        <v>433650</v>
      </c>
      <c r="R180" s="588">
        <v>278786</v>
      </c>
      <c r="S180" s="588">
        <v>487875</v>
      </c>
      <c r="T180" s="588">
        <v>309294</v>
      </c>
      <c r="U180" s="588">
        <v>541265</v>
      </c>
    </row>
    <row r="181" spans="1:21" ht="21.95" customHeight="1">
      <c r="A181" s="583">
        <v>2</v>
      </c>
      <c r="B181" s="584" t="s">
        <v>186</v>
      </c>
      <c r="C181" s="585" t="s">
        <v>174</v>
      </c>
      <c r="D181" s="585" t="s">
        <v>589</v>
      </c>
      <c r="E181" s="586" t="s">
        <v>887</v>
      </c>
      <c r="F181">
        <v>4</v>
      </c>
      <c r="G181" s="587" t="s">
        <v>23</v>
      </c>
      <c r="H181" s="588">
        <v>102134</v>
      </c>
      <c r="I181" s="588">
        <v>163414</v>
      </c>
      <c r="J181" s="588">
        <v>142987</v>
      </c>
      <c r="K181" s="588">
        <v>228779</v>
      </c>
      <c r="L181" s="588">
        <v>183841</v>
      </c>
      <c r="M181" s="588">
        <v>294145</v>
      </c>
      <c r="N181" s="588">
        <v>245121</v>
      </c>
      <c r="O181" s="588">
        <v>392193</v>
      </c>
      <c r="P181" s="588">
        <v>306401</v>
      </c>
      <c r="Q181" s="588">
        <v>490241</v>
      </c>
      <c r="R181" s="588">
        <v>347254</v>
      </c>
      <c r="S181" s="588">
        <v>555607</v>
      </c>
      <c r="T181" s="588">
        <v>388108</v>
      </c>
      <c r="U181" s="588">
        <v>620972</v>
      </c>
    </row>
    <row r="182" spans="1:21" ht="22.5" customHeight="1">
      <c r="A182" s="583">
        <v>2</v>
      </c>
      <c r="B182" s="584" t="s">
        <v>186</v>
      </c>
      <c r="C182" s="585" t="s">
        <v>174</v>
      </c>
      <c r="D182" s="585" t="s">
        <v>589</v>
      </c>
      <c r="E182" s="586" t="s">
        <v>888</v>
      </c>
      <c r="F182">
        <v>1</v>
      </c>
      <c r="G182" s="587" t="s">
        <v>171</v>
      </c>
      <c r="H182" s="588">
        <v>119302</v>
      </c>
      <c r="I182" s="588">
        <v>208779</v>
      </c>
      <c r="J182" s="588">
        <v>157188</v>
      </c>
      <c r="K182" s="588">
        <v>275079</v>
      </c>
      <c r="L182" s="588">
        <v>188345</v>
      </c>
      <c r="M182" s="588">
        <v>329604</v>
      </c>
      <c r="N182" s="588">
        <v>226800</v>
      </c>
      <c r="O182" s="588">
        <v>396900</v>
      </c>
      <c r="P182" s="588">
        <v>267431</v>
      </c>
      <c r="Q182" s="588">
        <v>468005</v>
      </c>
      <c r="R182" s="588">
        <v>292361</v>
      </c>
      <c r="S182" s="588">
        <v>511631</v>
      </c>
      <c r="T182" s="588">
        <v>314619</v>
      </c>
      <c r="U182" s="588">
        <v>550583</v>
      </c>
    </row>
    <row r="183" spans="1:21" ht="21.95" customHeight="1">
      <c r="A183" s="583">
        <v>2</v>
      </c>
      <c r="B183" s="584" t="s">
        <v>186</v>
      </c>
      <c r="C183" s="585" t="s">
        <v>174</v>
      </c>
      <c r="D183" s="585" t="s">
        <v>589</v>
      </c>
      <c r="E183" s="586" t="s">
        <v>888</v>
      </c>
      <c r="F183">
        <v>2</v>
      </c>
      <c r="G183" s="587" t="s">
        <v>21</v>
      </c>
      <c r="H183" s="588">
        <v>113344</v>
      </c>
      <c r="I183" s="588">
        <v>198351</v>
      </c>
      <c r="J183" s="588">
        <v>149730</v>
      </c>
      <c r="K183" s="588">
        <v>262027</v>
      </c>
      <c r="L183" s="588">
        <v>179899</v>
      </c>
      <c r="M183" s="588">
        <v>314823</v>
      </c>
      <c r="N183" s="588">
        <v>217820</v>
      </c>
      <c r="O183" s="588">
        <v>381184</v>
      </c>
      <c r="P183" s="588">
        <v>259275</v>
      </c>
      <c r="Q183" s="588">
        <v>453732</v>
      </c>
      <c r="R183" s="588">
        <v>285962</v>
      </c>
      <c r="S183" s="588">
        <v>500434</v>
      </c>
      <c r="T183" s="588">
        <v>311017</v>
      </c>
      <c r="U183" s="588">
        <v>544279</v>
      </c>
    </row>
    <row r="184" spans="1:21" ht="21.95" customHeight="1">
      <c r="A184" s="583">
        <v>2</v>
      </c>
      <c r="B184" s="584" t="s">
        <v>186</v>
      </c>
      <c r="C184" s="585" t="s">
        <v>174</v>
      </c>
      <c r="D184" s="585" t="s">
        <v>589</v>
      </c>
      <c r="E184" s="586" t="s">
        <v>888</v>
      </c>
      <c r="F184">
        <v>3</v>
      </c>
      <c r="G184" s="587" t="s">
        <v>46</v>
      </c>
      <c r="H184" s="588">
        <v>92553</v>
      </c>
      <c r="I184" s="588">
        <v>161968</v>
      </c>
      <c r="J184" s="588">
        <v>127801</v>
      </c>
      <c r="K184" s="588">
        <v>223652</v>
      </c>
      <c r="L184" s="588">
        <v>162030</v>
      </c>
      <c r="M184" s="588">
        <v>283552</v>
      </c>
      <c r="N184" s="588">
        <v>211476</v>
      </c>
      <c r="O184" s="588">
        <v>370083</v>
      </c>
      <c r="P184" s="588">
        <v>263598</v>
      </c>
      <c r="Q184" s="588">
        <v>461297</v>
      </c>
      <c r="R184" s="588">
        <v>296676</v>
      </c>
      <c r="S184" s="588">
        <v>519183</v>
      </c>
      <c r="T184" s="588">
        <v>329273</v>
      </c>
      <c r="U184" s="588">
        <v>576228</v>
      </c>
    </row>
    <row r="185" spans="1:21" ht="21.95" customHeight="1">
      <c r="A185" s="583">
        <v>2</v>
      </c>
      <c r="B185" s="584" t="s">
        <v>186</v>
      </c>
      <c r="C185" s="585" t="s">
        <v>174</v>
      </c>
      <c r="D185" s="585" t="s">
        <v>589</v>
      </c>
      <c r="E185" s="586" t="s">
        <v>888</v>
      </c>
      <c r="F185">
        <v>4</v>
      </c>
      <c r="G185" s="587" t="s">
        <v>23</v>
      </c>
      <c r="H185" s="588">
        <v>107222</v>
      </c>
      <c r="I185" s="588">
        <v>171556</v>
      </c>
      <c r="J185" s="588">
        <v>150111</v>
      </c>
      <c r="K185" s="588">
        <v>240178</v>
      </c>
      <c r="L185" s="588">
        <v>193000</v>
      </c>
      <c r="M185" s="588">
        <v>308800</v>
      </c>
      <c r="N185" s="588">
        <v>257334</v>
      </c>
      <c r="O185" s="588">
        <v>411734</v>
      </c>
      <c r="P185" s="588">
        <v>321667</v>
      </c>
      <c r="Q185" s="588">
        <v>514667</v>
      </c>
      <c r="R185" s="588">
        <v>364556</v>
      </c>
      <c r="S185" s="588">
        <v>583289</v>
      </c>
      <c r="T185" s="588">
        <v>407445</v>
      </c>
      <c r="U185" s="588">
        <v>651912</v>
      </c>
    </row>
    <row r="186" spans="1:21" ht="22.5" customHeight="1">
      <c r="A186" s="583">
        <v>2</v>
      </c>
      <c r="B186" s="584" t="s">
        <v>186</v>
      </c>
      <c r="C186" s="585" t="s">
        <v>174</v>
      </c>
      <c r="D186" s="585" t="s">
        <v>589</v>
      </c>
      <c r="E186" s="586" t="s">
        <v>889</v>
      </c>
      <c r="F186">
        <v>1</v>
      </c>
      <c r="G186" s="587" t="s">
        <v>171</v>
      </c>
      <c r="H186" s="588">
        <v>116646</v>
      </c>
      <c r="I186" s="588">
        <v>204131</v>
      </c>
      <c r="J186" s="588">
        <v>153726</v>
      </c>
      <c r="K186" s="588">
        <v>269020</v>
      </c>
      <c r="L186" s="588">
        <v>184256</v>
      </c>
      <c r="M186" s="588">
        <v>322447</v>
      </c>
      <c r="N186" s="588">
        <v>221978</v>
      </c>
      <c r="O186" s="588">
        <v>388461</v>
      </c>
      <c r="P186" s="588">
        <v>261766</v>
      </c>
      <c r="Q186" s="588">
        <v>458091</v>
      </c>
      <c r="R186" s="588">
        <v>286172</v>
      </c>
      <c r="S186" s="588">
        <v>500801</v>
      </c>
      <c r="T186" s="588">
        <v>307966</v>
      </c>
      <c r="U186" s="588">
        <v>538941</v>
      </c>
    </row>
    <row r="187" spans="1:21" ht="21.95" customHeight="1">
      <c r="A187" s="583">
        <v>2</v>
      </c>
      <c r="B187" s="584" t="s">
        <v>186</v>
      </c>
      <c r="C187" s="585" t="s">
        <v>174</v>
      </c>
      <c r="D187" s="585" t="s">
        <v>589</v>
      </c>
      <c r="E187" s="586" t="s">
        <v>889</v>
      </c>
      <c r="F187">
        <v>2</v>
      </c>
      <c r="G187" s="587" t="s">
        <v>21</v>
      </c>
      <c r="H187" s="588">
        <v>110770</v>
      </c>
      <c r="I187" s="588">
        <v>193848</v>
      </c>
      <c r="J187" s="588">
        <v>146371</v>
      </c>
      <c r="K187" s="588">
        <v>256149</v>
      </c>
      <c r="L187" s="588">
        <v>175927</v>
      </c>
      <c r="M187" s="588">
        <v>307872</v>
      </c>
      <c r="N187" s="588">
        <v>213122</v>
      </c>
      <c r="O187" s="588">
        <v>372964</v>
      </c>
      <c r="P187" s="588">
        <v>253723</v>
      </c>
      <c r="Q187" s="588">
        <v>444016</v>
      </c>
      <c r="R187" s="588">
        <v>279863</v>
      </c>
      <c r="S187" s="588">
        <v>489760</v>
      </c>
      <c r="T187" s="588">
        <v>304414</v>
      </c>
      <c r="U187" s="588">
        <v>532725</v>
      </c>
    </row>
    <row r="188" spans="1:21" ht="21.95" customHeight="1">
      <c r="A188" s="583">
        <v>2</v>
      </c>
      <c r="B188" s="584" t="s">
        <v>186</v>
      </c>
      <c r="C188" s="585" t="s">
        <v>174</v>
      </c>
      <c r="D188" s="585" t="s">
        <v>589</v>
      </c>
      <c r="E188" s="586" t="s">
        <v>889</v>
      </c>
      <c r="F188">
        <v>3</v>
      </c>
      <c r="G188" s="587" t="s">
        <v>46</v>
      </c>
      <c r="H188" s="588">
        <v>90373</v>
      </c>
      <c r="I188" s="588">
        <v>158153</v>
      </c>
      <c r="J188" s="588">
        <v>124774</v>
      </c>
      <c r="K188" s="588">
        <v>218355</v>
      </c>
      <c r="L188" s="588">
        <v>158170</v>
      </c>
      <c r="M188" s="588">
        <v>276797</v>
      </c>
      <c r="N188" s="588">
        <v>206392</v>
      </c>
      <c r="O188" s="588">
        <v>361187</v>
      </c>
      <c r="P188" s="588">
        <v>257254</v>
      </c>
      <c r="Q188" s="588">
        <v>450194</v>
      </c>
      <c r="R188" s="588">
        <v>289515</v>
      </c>
      <c r="S188" s="588">
        <v>506651</v>
      </c>
      <c r="T188" s="588">
        <v>321302</v>
      </c>
      <c r="U188" s="588">
        <v>562278</v>
      </c>
    </row>
    <row r="189" spans="1:21" ht="21.95" customHeight="1">
      <c r="A189" s="583">
        <v>2</v>
      </c>
      <c r="B189" s="584" t="s">
        <v>186</v>
      </c>
      <c r="C189" s="585" t="s">
        <v>174</v>
      </c>
      <c r="D189" s="585" t="s">
        <v>589</v>
      </c>
      <c r="E189" s="586" t="s">
        <v>889</v>
      </c>
      <c r="F189">
        <v>4</v>
      </c>
      <c r="G189" s="587" t="s">
        <v>23</v>
      </c>
      <c r="H189" s="588">
        <v>104899</v>
      </c>
      <c r="I189" s="588">
        <v>167838</v>
      </c>
      <c r="J189" s="588">
        <v>146858</v>
      </c>
      <c r="K189" s="588">
        <v>234973</v>
      </c>
      <c r="L189" s="588">
        <v>188818</v>
      </c>
      <c r="M189" s="588">
        <v>302108</v>
      </c>
      <c r="N189" s="588">
        <v>251757</v>
      </c>
      <c r="O189" s="588">
        <v>402811</v>
      </c>
      <c r="P189" s="588">
        <v>314696</v>
      </c>
      <c r="Q189" s="588">
        <v>503514</v>
      </c>
      <c r="R189" s="588">
        <v>356655</v>
      </c>
      <c r="S189" s="588">
        <v>570649</v>
      </c>
      <c r="T189" s="588">
        <v>398615</v>
      </c>
      <c r="U189" s="588">
        <v>637784</v>
      </c>
    </row>
    <row r="190" spans="1:21" ht="22.5" customHeight="1">
      <c r="A190" s="583">
        <v>2</v>
      </c>
      <c r="B190" s="584" t="s">
        <v>186</v>
      </c>
      <c r="C190" s="585" t="s">
        <v>174</v>
      </c>
      <c r="D190" s="585" t="s">
        <v>589</v>
      </c>
      <c r="E190" s="586" t="s">
        <v>890</v>
      </c>
      <c r="F190">
        <v>1</v>
      </c>
      <c r="G190" s="587" t="s">
        <v>171</v>
      </c>
      <c r="H190" s="588">
        <v>102533</v>
      </c>
      <c r="I190" s="588">
        <v>179432</v>
      </c>
      <c r="J190" s="588">
        <v>135131</v>
      </c>
      <c r="K190" s="588">
        <v>236479</v>
      </c>
      <c r="L190" s="588">
        <v>161977</v>
      </c>
      <c r="M190" s="588">
        <v>283460</v>
      </c>
      <c r="N190" s="588">
        <v>195154</v>
      </c>
      <c r="O190" s="588">
        <v>341519</v>
      </c>
      <c r="P190" s="588">
        <v>230137</v>
      </c>
      <c r="Q190" s="588">
        <v>402740</v>
      </c>
      <c r="R190" s="588">
        <v>251595</v>
      </c>
      <c r="S190" s="588">
        <v>440291</v>
      </c>
      <c r="T190" s="588">
        <v>270756</v>
      </c>
      <c r="U190" s="588">
        <v>473824</v>
      </c>
    </row>
    <row r="191" spans="1:21" ht="21.95" customHeight="1">
      <c r="A191" s="583">
        <v>2</v>
      </c>
      <c r="B191" s="584" t="s">
        <v>186</v>
      </c>
      <c r="C191" s="585" t="s">
        <v>174</v>
      </c>
      <c r="D191" s="585" t="s">
        <v>589</v>
      </c>
      <c r="E191" s="586" t="s">
        <v>890</v>
      </c>
      <c r="F191">
        <v>2</v>
      </c>
      <c r="G191" s="587" t="s">
        <v>21</v>
      </c>
      <c r="H191" s="588">
        <v>97360</v>
      </c>
      <c r="I191" s="588">
        <v>170380</v>
      </c>
      <c r="J191" s="588">
        <v>128657</v>
      </c>
      <c r="K191" s="588">
        <v>225150</v>
      </c>
      <c r="L191" s="588">
        <v>154646</v>
      </c>
      <c r="M191" s="588">
        <v>270630</v>
      </c>
      <c r="N191" s="588">
        <v>187358</v>
      </c>
      <c r="O191" s="588">
        <v>327877</v>
      </c>
      <c r="P191" s="588">
        <v>223057</v>
      </c>
      <c r="Q191" s="588">
        <v>390350</v>
      </c>
      <c r="R191" s="588">
        <v>246041</v>
      </c>
      <c r="S191" s="588">
        <v>430572</v>
      </c>
      <c r="T191" s="588">
        <v>267630</v>
      </c>
      <c r="U191" s="588">
        <v>468352</v>
      </c>
    </row>
    <row r="192" spans="1:21" ht="21.95" customHeight="1">
      <c r="A192" s="583">
        <v>2</v>
      </c>
      <c r="B192" s="584" t="s">
        <v>186</v>
      </c>
      <c r="C192" s="585" t="s">
        <v>174</v>
      </c>
      <c r="D192" s="585" t="s">
        <v>589</v>
      </c>
      <c r="E192" s="586" t="s">
        <v>890</v>
      </c>
      <c r="F192">
        <v>3</v>
      </c>
      <c r="G192" s="587" t="s">
        <v>46</v>
      </c>
      <c r="H192" s="588">
        <v>79421</v>
      </c>
      <c r="I192" s="588">
        <v>138986</v>
      </c>
      <c r="J192" s="588">
        <v>109650</v>
      </c>
      <c r="K192" s="588">
        <v>191887</v>
      </c>
      <c r="L192" s="588">
        <v>138994</v>
      </c>
      <c r="M192" s="588">
        <v>243239</v>
      </c>
      <c r="N192" s="588">
        <v>181363</v>
      </c>
      <c r="O192" s="588">
        <v>317386</v>
      </c>
      <c r="P192" s="588">
        <v>226056</v>
      </c>
      <c r="Q192" s="588">
        <v>395598</v>
      </c>
      <c r="R192" s="588">
        <v>254401</v>
      </c>
      <c r="S192" s="588">
        <v>445202</v>
      </c>
      <c r="T192" s="588">
        <v>282329</v>
      </c>
      <c r="U192" s="588">
        <v>494076</v>
      </c>
    </row>
    <row r="193" spans="1:21" ht="21.95" customHeight="1">
      <c r="A193" s="583">
        <v>2</v>
      </c>
      <c r="B193" s="584" t="s">
        <v>186</v>
      </c>
      <c r="C193" s="585" t="s">
        <v>174</v>
      </c>
      <c r="D193" s="585" t="s">
        <v>589</v>
      </c>
      <c r="E193" s="586" t="s">
        <v>890</v>
      </c>
      <c r="F193">
        <v>4</v>
      </c>
      <c r="G193" s="587" t="s">
        <v>23</v>
      </c>
      <c r="H193" s="588">
        <v>92216</v>
      </c>
      <c r="I193" s="588">
        <v>147545</v>
      </c>
      <c r="J193" s="588">
        <v>129102</v>
      </c>
      <c r="K193" s="588">
        <v>206564</v>
      </c>
      <c r="L193" s="588">
        <v>165989</v>
      </c>
      <c r="M193" s="588">
        <v>265582</v>
      </c>
      <c r="N193" s="588">
        <v>221318</v>
      </c>
      <c r="O193" s="588">
        <v>354109</v>
      </c>
      <c r="P193" s="588">
        <v>276648</v>
      </c>
      <c r="Q193" s="588">
        <v>442636</v>
      </c>
      <c r="R193" s="588">
        <v>313534</v>
      </c>
      <c r="S193" s="588">
        <v>501655</v>
      </c>
      <c r="T193" s="588">
        <v>350420</v>
      </c>
      <c r="U193" s="588">
        <v>560673</v>
      </c>
    </row>
    <row r="194" spans="1:21" ht="22.5" customHeight="1">
      <c r="A194" s="583">
        <v>2</v>
      </c>
      <c r="B194" s="584" t="s">
        <v>186</v>
      </c>
      <c r="C194" s="585" t="s">
        <v>174</v>
      </c>
      <c r="D194" s="585" t="s">
        <v>589</v>
      </c>
      <c r="E194" s="586" t="s">
        <v>891</v>
      </c>
      <c r="F194">
        <v>1</v>
      </c>
      <c r="G194" s="587" t="s">
        <v>171</v>
      </c>
      <c r="H194" s="588">
        <v>88114</v>
      </c>
      <c r="I194" s="588">
        <v>154199</v>
      </c>
      <c r="J194" s="588">
        <v>116084</v>
      </c>
      <c r="K194" s="588">
        <v>203147</v>
      </c>
      <c r="L194" s="588">
        <v>139076</v>
      </c>
      <c r="M194" s="588">
        <v>243383</v>
      </c>
      <c r="N194" s="588">
        <v>167442</v>
      </c>
      <c r="O194" s="588">
        <v>293023</v>
      </c>
      <c r="P194" s="588">
        <v>197433</v>
      </c>
      <c r="Q194" s="588">
        <v>345508</v>
      </c>
      <c r="R194" s="588">
        <v>215836</v>
      </c>
      <c r="S194" s="588">
        <v>377712</v>
      </c>
      <c r="T194" s="588">
        <v>232266</v>
      </c>
      <c r="U194" s="588">
        <v>406465</v>
      </c>
    </row>
    <row r="195" spans="1:21" ht="21.95" customHeight="1">
      <c r="A195" s="583">
        <v>2</v>
      </c>
      <c r="B195" s="584" t="s">
        <v>186</v>
      </c>
      <c r="C195" s="585" t="s">
        <v>174</v>
      </c>
      <c r="D195" s="585" t="s">
        <v>589</v>
      </c>
      <c r="E195" s="586" t="s">
        <v>891</v>
      </c>
      <c r="F195">
        <v>2</v>
      </c>
      <c r="G195" s="587" t="s">
        <v>21</v>
      </c>
      <c r="H195" s="588">
        <v>83727</v>
      </c>
      <c r="I195" s="588">
        <v>146523</v>
      </c>
      <c r="J195" s="588">
        <v>110594</v>
      </c>
      <c r="K195" s="588">
        <v>193539</v>
      </c>
      <c r="L195" s="588">
        <v>132859</v>
      </c>
      <c r="M195" s="588">
        <v>232503</v>
      </c>
      <c r="N195" s="588">
        <v>160831</v>
      </c>
      <c r="O195" s="588">
        <v>281455</v>
      </c>
      <c r="P195" s="588">
        <v>191429</v>
      </c>
      <c r="Q195" s="588">
        <v>335001</v>
      </c>
      <c r="R195" s="588">
        <v>211126</v>
      </c>
      <c r="S195" s="588">
        <v>369470</v>
      </c>
      <c r="T195" s="588">
        <v>229614</v>
      </c>
      <c r="U195" s="588">
        <v>401825</v>
      </c>
    </row>
    <row r="196" spans="1:21" ht="21.95" customHeight="1">
      <c r="A196" s="583">
        <v>2</v>
      </c>
      <c r="B196" s="584" t="s">
        <v>186</v>
      </c>
      <c r="C196" s="585" t="s">
        <v>174</v>
      </c>
      <c r="D196" s="585" t="s">
        <v>589</v>
      </c>
      <c r="E196" s="586" t="s">
        <v>891</v>
      </c>
      <c r="F196">
        <v>3</v>
      </c>
      <c r="G196" s="587" t="s">
        <v>46</v>
      </c>
      <c r="H196" s="588">
        <v>68393</v>
      </c>
      <c r="I196" s="588">
        <v>119687</v>
      </c>
      <c r="J196" s="588">
        <v>94444</v>
      </c>
      <c r="K196" s="588">
        <v>165277</v>
      </c>
      <c r="L196" s="588">
        <v>119745</v>
      </c>
      <c r="M196" s="588">
        <v>209555</v>
      </c>
      <c r="N196" s="588">
        <v>156301</v>
      </c>
      <c r="O196" s="588">
        <v>273527</v>
      </c>
      <c r="P196" s="588">
        <v>194827</v>
      </c>
      <c r="Q196" s="588">
        <v>340947</v>
      </c>
      <c r="R196" s="588">
        <v>219281</v>
      </c>
      <c r="S196" s="588">
        <v>383742</v>
      </c>
      <c r="T196" s="588">
        <v>243381</v>
      </c>
      <c r="U196" s="588">
        <v>425917</v>
      </c>
    </row>
    <row r="197" spans="1:21" ht="21.95" customHeight="1">
      <c r="A197" s="583">
        <v>2</v>
      </c>
      <c r="B197" s="584" t="s">
        <v>186</v>
      </c>
      <c r="C197" s="585" t="s">
        <v>174</v>
      </c>
      <c r="D197" s="585" t="s">
        <v>589</v>
      </c>
      <c r="E197" s="586" t="s">
        <v>891</v>
      </c>
      <c r="F197">
        <v>4</v>
      </c>
      <c r="G197" s="587" t="s">
        <v>23</v>
      </c>
      <c r="H197" s="588">
        <v>79173</v>
      </c>
      <c r="I197" s="588">
        <v>126677</v>
      </c>
      <c r="J197" s="588">
        <v>110842</v>
      </c>
      <c r="K197" s="588">
        <v>177347</v>
      </c>
      <c r="L197" s="588">
        <v>142511</v>
      </c>
      <c r="M197" s="588">
        <v>228018</v>
      </c>
      <c r="N197" s="588">
        <v>190015</v>
      </c>
      <c r="O197" s="588">
        <v>304024</v>
      </c>
      <c r="P197" s="588">
        <v>237519</v>
      </c>
      <c r="Q197" s="588">
        <v>380030</v>
      </c>
      <c r="R197" s="588">
        <v>269188</v>
      </c>
      <c r="S197" s="588">
        <v>430701</v>
      </c>
      <c r="T197" s="588">
        <v>300857</v>
      </c>
      <c r="U197" s="588">
        <v>481372</v>
      </c>
    </row>
    <row r="198" spans="1:21" ht="22.5" customHeight="1">
      <c r="A198" s="583">
        <v>2</v>
      </c>
      <c r="B198" s="584" t="s">
        <v>186</v>
      </c>
      <c r="C198" s="585" t="s">
        <v>174</v>
      </c>
      <c r="D198" s="585" t="s">
        <v>589</v>
      </c>
      <c r="E198" s="586" t="s">
        <v>892</v>
      </c>
      <c r="F198">
        <v>1</v>
      </c>
      <c r="G198" s="587" t="s">
        <v>171</v>
      </c>
      <c r="H198" s="588">
        <v>104272</v>
      </c>
      <c r="I198" s="588">
        <v>182476</v>
      </c>
      <c r="J198" s="588">
        <v>137235</v>
      </c>
      <c r="K198" s="588">
        <v>240161</v>
      </c>
      <c r="L198" s="588">
        <v>164198</v>
      </c>
      <c r="M198" s="588">
        <v>287347</v>
      </c>
      <c r="N198" s="588">
        <v>197313</v>
      </c>
      <c r="O198" s="588">
        <v>345298</v>
      </c>
      <c r="P198" s="588">
        <v>232577</v>
      </c>
      <c r="Q198" s="588">
        <v>407010</v>
      </c>
      <c r="R198" s="588">
        <v>254238</v>
      </c>
      <c r="S198" s="588">
        <v>444916</v>
      </c>
      <c r="T198" s="588">
        <v>273566</v>
      </c>
      <c r="U198" s="588">
        <v>478740</v>
      </c>
    </row>
    <row r="199" spans="1:21" ht="21.95" customHeight="1">
      <c r="A199" s="583">
        <v>2</v>
      </c>
      <c r="B199" s="584" t="s">
        <v>186</v>
      </c>
      <c r="C199" s="585" t="s">
        <v>174</v>
      </c>
      <c r="D199" s="585" t="s">
        <v>589</v>
      </c>
      <c r="E199" s="586" t="s">
        <v>892</v>
      </c>
      <c r="F199">
        <v>2</v>
      </c>
      <c r="G199" s="587" t="s">
        <v>21</v>
      </c>
      <c r="H199" s="588">
        <v>99265</v>
      </c>
      <c r="I199" s="588">
        <v>173714</v>
      </c>
      <c r="J199" s="588">
        <v>130968</v>
      </c>
      <c r="K199" s="588">
        <v>229194</v>
      </c>
      <c r="L199" s="588">
        <v>157101</v>
      </c>
      <c r="M199" s="588">
        <v>274928</v>
      </c>
      <c r="N199" s="588">
        <v>189767</v>
      </c>
      <c r="O199" s="588">
        <v>332092</v>
      </c>
      <c r="P199" s="588">
        <v>225724</v>
      </c>
      <c r="Q199" s="588">
        <v>395017</v>
      </c>
      <c r="R199" s="588">
        <v>248862</v>
      </c>
      <c r="S199" s="588">
        <v>435508</v>
      </c>
      <c r="T199" s="588">
        <v>270539</v>
      </c>
      <c r="U199" s="588">
        <v>473443</v>
      </c>
    </row>
    <row r="200" spans="1:21" ht="21.95" customHeight="1">
      <c r="A200" s="583">
        <v>2</v>
      </c>
      <c r="B200" s="584" t="s">
        <v>186</v>
      </c>
      <c r="C200" s="585" t="s">
        <v>174</v>
      </c>
      <c r="D200" s="585" t="s">
        <v>589</v>
      </c>
      <c r="E200" s="586" t="s">
        <v>892</v>
      </c>
      <c r="F200">
        <v>3</v>
      </c>
      <c r="G200" s="587" t="s">
        <v>46</v>
      </c>
      <c r="H200" s="588">
        <v>81374</v>
      </c>
      <c r="I200" s="588">
        <v>142405</v>
      </c>
      <c r="J200" s="588">
        <v>112434</v>
      </c>
      <c r="K200" s="588">
        <v>196759</v>
      </c>
      <c r="L200" s="588">
        <v>142637</v>
      </c>
      <c r="M200" s="588">
        <v>249614</v>
      </c>
      <c r="N200" s="588">
        <v>186348</v>
      </c>
      <c r="O200" s="588">
        <v>326108</v>
      </c>
      <c r="P200" s="588">
        <v>232307</v>
      </c>
      <c r="Q200" s="588">
        <v>406537</v>
      </c>
      <c r="R200" s="588">
        <v>261543</v>
      </c>
      <c r="S200" s="588">
        <v>457701</v>
      </c>
      <c r="T200" s="588">
        <v>290375</v>
      </c>
      <c r="U200" s="588">
        <v>508157</v>
      </c>
    </row>
    <row r="201" spans="1:21" ht="21.95" customHeight="1">
      <c r="A201" s="583">
        <v>2</v>
      </c>
      <c r="B201" s="584" t="s">
        <v>186</v>
      </c>
      <c r="C201" s="585" t="s">
        <v>174</v>
      </c>
      <c r="D201" s="585" t="s">
        <v>589</v>
      </c>
      <c r="E201" s="586" t="s">
        <v>892</v>
      </c>
      <c r="F201">
        <v>4</v>
      </c>
      <c r="G201" s="587" t="s">
        <v>23</v>
      </c>
      <c r="H201" s="588">
        <v>93459</v>
      </c>
      <c r="I201" s="588">
        <v>149534</v>
      </c>
      <c r="J201" s="588">
        <v>130842</v>
      </c>
      <c r="K201" s="588">
        <v>209348</v>
      </c>
      <c r="L201" s="588">
        <v>168226</v>
      </c>
      <c r="M201" s="588">
        <v>269162</v>
      </c>
      <c r="N201" s="588">
        <v>224301</v>
      </c>
      <c r="O201" s="588">
        <v>358882</v>
      </c>
      <c r="P201" s="588">
        <v>280377</v>
      </c>
      <c r="Q201" s="588">
        <v>448603</v>
      </c>
      <c r="R201" s="588">
        <v>317760</v>
      </c>
      <c r="S201" s="588">
        <v>508416</v>
      </c>
      <c r="T201" s="588">
        <v>355144</v>
      </c>
      <c r="U201" s="588">
        <v>568230</v>
      </c>
    </row>
    <row r="202" spans="1:21" ht="22.5" customHeight="1">
      <c r="A202" s="583">
        <v>2</v>
      </c>
      <c r="B202" s="584" t="s">
        <v>186</v>
      </c>
      <c r="C202" s="585" t="s">
        <v>174</v>
      </c>
      <c r="D202" s="585" t="s">
        <v>589</v>
      </c>
      <c r="E202" s="586" t="s">
        <v>340</v>
      </c>
      <c r="F202">
        <v>1</v>
      </c>
      <c r="G202" s="587" t="s">
        <v>171</v>
      </c>
      <c r="H202" s="588">
        <v>90440</v>
      </c>
      <c r="I202" s="588">
        <v>158270</v>
      </c>
      <c r="J202" s="588">
        <v>119248</v>
      </c>
      <c r="K202" s="588">
        <v>208684</v>
      </c>
      <c r="L202" s="588">
        <v>143024</v>
      </c>
      <c r="M202" s="588">
        <v>250292</v>
      </c>
      <c r="N202" s="588">
        <v>172465</v>
      </c>
      <c r="O202" s="588">
        <v>301814</v>
      </c>
      <c r="P202" s="588">
        <v>203412</v>
      </c>
      <c r="Q202" s="588">
        <v>355971</v>
      </c>
      <c r="R202" s="588">
        <v>222385</v>
      </c>
      <c r="S202" s="588">
        <v>389174</v>
      </c>
      <c r="T202" s="588">
        <v>239332</v>
      </c>
      <c r="U202" s="588">
        <v>418831</v>
      </c>
    </row>
    <row r="203" spans="1:21" ht="21.95" customHeight="1">
      <c r="A203" s="583">
        <v>2</v>
      </c>
      <c r="B203" s="584" t="s">
        <v>186</v>
      </c>
      <c r="C203" s="585" t="s">
        <v>174</v>
      </c>
      <c r="D203" s="585" t="s">
        <v>589</v>
      </c>
      <c r="E203" s="586" t="s">
        <v>340</v>
      </c>
      <c r="F203">
        <v>2</v>
      </c>
      <c r="G203" s="587" t="s">
        <v>21</v>
      </c>
      <c r="H203" s="588">
        <v>85806</v>
      </c>
      <c r="I203" s="588">
        <v>150160</v>
      </c>
      <c r="J203" s="588">
        <v>113447</v>
      </c>
      <c r="K203" s="588">
        <v>198532</v>
      </c>
      <c r="L203" s="588">
        <v>136455</v>
      </c>
      <c r="M203" s="588">
        <v>238796</v>
      </c>
      <c r="N203" s="588">
        <v>165481</v>
      </c>
      <c r="O203" s="588">
        <v>289591</v>
      </c>
      <c r="P203" s="588">
        <v>197068</v>
      </c>
      <c r="Q203" s="588">
        <v>344870</v>
      </c>
      <c r="R203" s="588">
        <v>217409</v>
      </c>
      <c r="S203" s="588">
        <v>380465</v>
      </c>
      <c r="T203" s="588">
        <v>236531</v>
      </c>
      <c r="U203" s="588">
        <v>413928</v>
      </c>
    </row>
    <row r="204" spans="1:21" ht="21.95" customHeight="1">
      <c r="A204" s="583">
        <v>2</v>
      </c>
      <c r="B204" s="584" t="s">
        <v>186</v>
      </c>
      <c r="C204" s="585" t="s">
        <v>174</v>
      </c>
      <c r="D204" s="585" t="s">
        <v>589</v>
      </c>
      <c r="E204" s="586" t="s">
        <v>340</v>
      </c>
      <c r="F204">
        <v>3</v>
      </c>
      <c r="G204" s="587" t="s">
        <v>46</v>
      </c>
      <c r="H204" s="588">
        <v>69881</v>
      </c>
      <c r="I204" s="588">
        <v>122293</v>
      </c>
      <c r="J204" s="588">
        <v>96455</v>
      </c>
      <c r="K204" s="588">
        <v>168796</v>
      </c>
      <c r="L204" s="588">
        <v>122235</v>
      </c>
      <c r="M204" s="588">
        <v>213912</v>
      </c>
      <c r="N204" s="588">
        <v>159431</v>
      </c>
      <c r="O204" s="588">
        <v>279004</v>
      </c>
      <c r="P204" s="588">
        <v>198708</v>
      </c>
      <c r="Q204" s="588">
        <v>347738</v>
      </c>
      <c r="R204" s="588">
        <v>223593</v>
      </c>
      <c r="S204" s="588">
        <v>391288</v>
      </c>
      <c r="T204" s="588">
        <v>248105</v>
      </c>
      <c r="U204" s="588">
        <v>434184</v>
      </c>
    </row>
    <row r="205" spans="1:21" ht="21.95" customHeight="1">
      <c r="A205" s="583">
        <v>2</v>
      </c>
      <c r="B205" s="584" t="s">
        <v>186</v>
      </c>
      <c r="C205" s="585" t="s">
        <v>174</v>
      </c>
      <c r="D205" s="585" t="s">
        <v>589</v>
      </c>
      <c r="E205" s="586" t="s">
        <v>340</v>
      </c>
      <c r="F205">
        <v>4</v>
      </c>
      <c r="G205" s="587" t="s">
        <v>23</v>
      </c>
      <c r="H205" s="588">
        <v>81432</v>
      </c>
      <c r="I205" s="588">
        <v>130291</v>
      </c>
      <c r="J205" s="588">
        <v>114004</v>
      </c>
      <c r="K205" s="588">
        <v>182407</v>
      </c>
      <c r="L205" s="588">
        <v>146577</v>
      </c>
      <c r="M205" s="588">
        <v>234523</v>
      </c>
      <c r="N205" s="588">
        <v>195436</v>
      </c>
      <c r="O205" s="588">
        <v>312698</v>
      </c>
      <c r="P205" s="588">
        <v>244295</v>
      </c>
      <c r="Q205" s="588">
        <v>390872</v>
      </c>
      <c r="R205" s="588">
        <v>276868</v>
      </c>
      <c r="S205" s="588">
        <v>442988</v>
      </c>
      <c r="T205" s="588">
        <v>309440</v>
      </c>
      <c r="U205" s="588">
        <v>495105</v>
      </c>
    </row>
    <row r="206" spans="1:21" ht="22.5" customHeight="1">
      <c r="A206" s="583">
        <v>2</v>
      </c>
      <c r="B206" s="584" t="s">
        <v>186</v>
      </c>
      <c r="C206" s="585" t="s">
        <v>174</v>
      </c>
      <c r="D206" s="585" t="s">
        <v>589</v>
      </c>
      <c r="E206" s="586" t="s">
        <v>893</v>
      </c>
      <c r="F206">
        <v>1</v>
      </c>
      <c r="G206" s="587" t="s">
        <v>171</v>
      </c>
      <c r="H206" s="588">
        <v>104084</v>
      </c>
      <c r="I206" s="588">
        <v>182147</v>
      </c>
      <c r="J206" s="588">
        <v>137240</v>
      </c>
      <c r="K206" s="588">
        <v>240171</v>
      </c>
      <c r="L206" s="588">
        <v>164609</v>
      </c>
      <c r="M206" s="588">
        <v>288066</v>
      </c>
      <c r="N206" s="588">
        <v>198503</v>
      </c>
      <c r="O206" s="588">
        <v>347380</v>
      </c>
      <c r="P206" s="588">
        <v>234123</v>
      </c>
      <c r="Q206" s="588">
        <v>409716</v>
      </c>
      <c r="R206" s="588">
        <v>255961</v>
      </c>
      <c r="S206" s="588">
        <v>447932</v>
      </c>
      <c r="T206" s="588">
        <v>275467</v>
      </c>
      <c r="U206" s="588">
        <v>482068</v>
      </c>
    </row>
    <row r="207" spans="1:21" ht="21.95" customHeight="1">
      <c r="A207" s="583">
        <v>2</v>
      </c>
      <c r="B207" s="584" t="s">
        <v>186</v>
      </c>
      <c r="C207" s="585" t="s">
        <v>174</v>
      </c>
      <c r="D207" s="585" t="s">
        <v>589</v>
      </c>
      <c r="E207" s="586" t="s">
        <v>893</v>
      </c>
      <c r="F207">
        <v>2</v>
      </c>
      <c r="G207" s="587" t="s">
        <v>21</v>
      </c>
      <c r="H207" s="588">
        <v>98746</v>
      </c>
      <c r="I207" s="588">
        <v>172805</v>
      </c>
      <c r="J207" s="588">
        <v>130559</v>
      </c>
      <c r="K207" s="588">
        <v>228479</v>
      </c>
      <c r="L207" s="588">
        <v>157043</v>
      </c>
      <c r="M207" s="588">
        <v>274825</v>
      </c>
      <c r="N207" s="588">
        <v>190458</v>
      </c>
      <c r="O207" s="588">
        <v>333301</v>
      </c>
      <c r="P207" s="588">
        <v>226817</v>
      </c>
      <c r="Q207" s="588">
        <v>396929</v>
      </c>
      <c r="R207" s="588">
        <v>250229</v>
      </c>
      <c r="S207" s="588">
        <v>437902</v>
      </c>
      <c r="T207" s="588">
        <v>272241</v>
      </c>
      <c r="U207" s="588">
        <v>476421</v>
      </c>
    </row>
    <row r="208" spans="1:21" ht="21.95" customHeight="1">
      <c r="A208" s="583">
        <v>2</v>
      </c>
      <c r="B208" s="584" t="s">
        <v>186</v>
      </c>
      <c r="C208" s="585" t="s">
        <v>174</v>
      </c>
      <c r="D208" s="585" t="s">
        <v>589</v>
      </c>
      <c r="E208" s="586" t="s">
        <v>893</v>
      </c>
      <c r="F208">
        <v>3</v>
      </c>
      <c r="G208" s="587" t="s">
        <v>46</v>
      </c>
      <c r="H208" s="588">
        <v>80413</v>
      </c>
      <c r="I208" s="588">
        <v>140723</v>
      </c>
      <c r="J208" s="588">
        <v>110990</v>
      </c>
      <c r="K208" s="588">
        <v>194233</v>
      </c>
      <c r="L208" s="588">
        <v>140654</v>
      </c>
      <c r="M208" s="588">
        <v>246144</v>
      </c>
      <c r="N208" s="588">
        <v>183450</v>
      </c>
      <c r="O208" s="588">
        <v>321037</v>
      </c>
      <c r="P208" s="588">
        <v>228643</v>
      </c>
      <c r="Q208" s="588">
        <v>400126</v>
      </c>
      <c r="R208" s="588">
        <v>257276</v>
      </c>
      <c r="S208" s="588">
        <v>450233</v>
      </c>
      <c r="T208" s="588">
        <v>285478</v>
      </c>
      <c r="U208" s="588">
        <v>499587</v>
      </c>
    </row>
    <row r="209" spans="1:21" ht="21.95" customHeight="1">
      <c r="A209" s="583">
        <v>2</v>
      </c>
      <c r="B209" s="584" t="s">
        <v>186</v>
      </c>
      <c r="C209" s="585" t="s">
        <v>174</v>
      </c>
      <c r="D209" s="585" t="s">
        <v>589</v>
      </c>
      <c r="E209" s="586" t="s">
        <v>893</v>
      </c>
      <c r="F209">
        <v>4</v>
      </c>
      <c r="G209" s="587" t="s">
        <v>23</v>
      </c>
      <c r="H209" s="588">
        <v>93722</v>
      </c>
      <c r="I209" s="588">
        <v>149955</v>
      </c>
      <c r="J209" s="588">
        <v>131210</v>
      </c>
      <c r="K209" s="588">
        <v>209937</v>
      </c>
      <c r="L209" s="588">
        <v>168699</v>
      </c>
      <c r="M209" s="588">
        <v>269919</v>
      </c>
      <c r="N209" s="588">
        <v>224932</v>
      </c>
      <c r="O209" s="588">
        <v>359892</v>
      </c>
      <c r="P209" s="588">
        <v>281165</v>
      </c>
      <c r="Q209" s="588">
        <v>449864</v>
      </c>
      <c r="R209" s="588">
        <v>318654</v>
      </c>
      <c r="S209" s="588">
        <v>509846</v>
      </c>
      <c r="T209" s="588">
        <v>356143</v>
      </c>
      <c r="U209" s="588">
        <v>569828</v>
      </c>
    </row>
    <row r="210" spans="1:21" ht="22.5" customHeight="1">
      <c r="A210" s="583">
        <v>2</v>
      </c>
      <c r="B210" s="584" t="s">
        <v>186</v>
      </c>
      <c r="C210" s="585" t="s">
        <v>174</v>
      </c>
      <c r="D210" s="585" t="s">
        <v>589</v>
      </c>
      <c r="E210" s="586" t="s">
        <v>894</v>
      </c>
      <c r="F210">
        <v>1</v>
      </c>
      <c r="G210" s="587" t="s">
        <v>171</v>
      </c>
      <c r="H210" s="588">
        <v>113274</v>
      </c>
      <c r="I210" s="588">
        <v>198229</v>
      </c>
      <c r="J210" s="588">
        <v>149438</v>
      </c>
      <c r="K210" s="588">
        <v>261517</v>
      </c>
      <c r="L210" s="588">
        <v>179367</v>
      </c>
      <c r="M210" s="588">
        <v>313893</v>
      </c>
      <c r="N210" s="588">
        <v>216520</v>
      </c>
      <c r="O210" s="588">
        <v>378909</v>
      </c>
      <c r="P210" s="588">
        <v>255419</v>
      </c>
      <c r="Q210" s="588">
        <v>446983</v>
      </c>
      <c r="R210" s="588">
        <v>279253</v>
      </c>
      <c r="S210" s="588">
        <v>488694</v>
      </c>
      <c r="T210" s="588">
        <v>300550</v>
      </c>
      <c r="U210" s="588">
        <v>525962</v>
      </c>
    </row>
    <row r="211" spans="1:21" ht="21.95" customHeight="1">
      <c r="A211" s="583">
        <v>2</v>
      </c>
      <c r="B211" s="584" t="s">
        <v>186</v>
      </c>
      <c r="C211" s="585" t="s">
        <v>174</v>
      </c>
      <c r="D211" s="585" t="s">
        <v>589</v>
      </c>
      <c r="E211" s="586" t="s">
        <v>894</v>
      </c>
      <c r="F211">
        <v>2</v>
      </c>
      <c r="G211" s="587" t="s">
        <v>21</v>
      </c>
      <c r="H211" s="588">
        <v>107356</v>
      </c>
      <c r="I211" s="588">
        <v>187873</v>
      </c>
      <c r="J211" s="588">
        <v>142032</v>
      </c>
      <c r="K211" s="588">
        <v>248555</v>
      </c>
      <c r="L211" s="588">
        <v>170980</v>
      </c>
      <c r="M211" s="588">
        <v>299215</v>
      </c>
      <c r="N211" s="588">
        <v>207601</v>
      </c>
      <c r="O211" s="588">
        <v>363303</v>
      </c>
      <c r="P211" s="588">
        <v>247319</v>
      </c>
      <c r="Q211" s="588">
        <v>432808</v>
      </c>
      <c r="R211" s="588">
        <v>272900</v>
      </c>
      <c r="S211" s="588">
        <v>477575</v>
      </c>
      <c r="T211" s="588">
        <v>296973</v>
      </c>
      <c r="U211" s="588">
        <v>519702</v>
      </c>
    </row>
    <row r="212" spans="1:21" ht="21.95" customHeight="1">
      <c r="A212" s="583">
        <v>2</v>
      </c>
      <c r="B212" s="584" t="s">
        <v>186</v>
      </c>
      <c r="C212" s="585" t="s">
        <v>174</v>
      </c>
      <c r="D212" s="585" t="s">
        <v>589</v>
      </c>
      <c r="E212" s="586" t="s">
        <v>894</v>
      </c>
      <c r="F212">
        <v>3</v>
      </c>
      <c r="G212" s="587" t="s">
        <v>46</v>
      </c>
      <c r="H212" s="588">
        <v>87255</v>
      </c>
      <c r="I212" s="588">
        <v>152696</v>
      </c>
      <c r="J212" s="588">
        <v>120396</v>
      </c>
      <c r="K212" s="588">
        <v>210692</v>
      </c>
      <c r="L212" s="588">
        <v>152524</v>
      </c>
      <c r="M212" s="588">
        <v>266917</v>
      </c>
      <c r="N212" s="588">
        <v>198833</v>
      </c>
      <c r="O212" s="588">
        <v>347958</v>
      </c>
      <c r="P212" s="588">
        <v>247800</v>
      </c>
      <c r="Q212" s="588">
        <v>433650</v>
      </c>
      <c r="R212" s="588">
        <v>278786</v>
      </c>
      <c r="S212" s="588">
        <v>487875</v>
      </c>
      <c r="T212" s="588">
        <v>309294</v>
      </c>
      <c r="U212" s="588">
        <v>541265</v>
      </c>
    </row>
    <row r="213" spans="1:21" ht="21.95" customHeight="1">
      <c r="A213" s="583">
        <v>2</v>
      </c>
      <c r="B213" s="584" t="s">
        <v>186</v>
      </c>
      <c r="C213" s="585" t="s">
        <v>174</v>
      </c>
      <c r="D213" s="585" t="s">
        <v>589</v>
      </c>
      <c r="E213" s="586" t="s">
        <v>894</v>
      </c>
      <c r="F213">
        <v>4</v>
      </c>
      <c r="G213" s="587" t="s">
        <v>23</v>
      </c>
      <c r="H213" s="588">
        <v>102134</v>
      </c>
      <c r="I213" s="588">
        <v>163414</v>
      </c>
      <c r="J213" s="588">
        <v>142987</v>
      </c>
      <c r="K213" s="588">
        <v>228779</v>
      </c>
      <c r="L213" s="588">
        <v>183841</v>
      </c>
      <c r="M213" s="588">
        <v>294145</v>
      </c>
      <c r="N213" s="588">
        <v>245121</v>
      </c>
      <c r="O213" s="588">
        <v>392193</v>
      </c>
      <c r="P213" s="588">
        <v>306401</v>
      </c>
      <c r="Q213" s="588">
        <v>490241</v>
      </c>
      <c r="R213" s="588">
        <v>347254</v>
      </c>
      <c r="S213" s="588">
        <v>555607</v>
      </c>
      <c r="T213" s="588">
        <v>388108</v>
      </c>
      <c r="U213" s="588">
        <v>620972</v>
      </c>
    </row>
    <row r="214" spans="1:21" ht="22.5" customHeight="1">
      <c r="A214" s="583">
        <v>2</v>
      </c>
      <c r="B214" s="584" t="s">
        <v>186</v>
      </c>
      <c r="C214" s="585" t="s">
        <v>174</v>
      </c>
      <c r="D214" s="585" t="s">
        <v>589</v>
      </c>
      <c r="E214" s="586" t="s">
        <v>895</v>
      </c>
      <c r="F214">
        <v>1</v>
      </c>
      <c r="G214" s="587" t="s">
        <v>171</v>
      </c>
      <c r="H214" s="588">
        <v>89500</v>
      </c>
      <c r="I214" s="588">
        <v>156625</v>
      </c>
      <c r="J214" s="588">
        <v>118044</v>
      </c>
      <c r="K214" s="588">
        <v>206577</v>
      </c>
      <c r="L214" s="588">
        <v>141637</v>
      </c>
      <c r="M214" s="588">
        <v>247865</v>
      </c>
      <c r="N214" s="588">
        <v>170892</v>
      </c>
      <c r="O214" s="588">
        <v>299060</v>
      </c>
      <c r="P214" s="588">
        <v>201576</v>
      </c>
      <c r="Q214" s="588">
        <v>352758</v>
      </c>
      <c r="R214" s="588">
        <v>220382</v>
      </c>
      <c r="S214" s="588">
        <v>385669</v>
      </c>
      <c r="T214" s="588">
        <v>237183</v>
      </c>
      <c r="U214" s="588">
        <v>415071</v>
      </c>
    </row>
    <row r="215" spans="1:21" ht="21.95" customHeight="1">
      <c r="A215" s="583">
        <v>2</v>
      </c>
      <c r="B215" s="584" t="s">
        <v>186</v>
      </c>
      <c r="C215" s="585" t="s">
        <v>174</v>
      </c>
      <c r="D215" s="585" t="s">
        <v>589</v>
      </c>
      <c r="E215" s="586" t="s">
        <v>895</v>
      </c>
      <c r="F215">
        <v>2</v>
      </c>
      <c r="G215" s="587" t="s">
        <v>21</v>
      </c>
      <c r="H215" s="588">
        <v>84866</v>
      </c>
      <c r="I215" s="588">
        <v>148515</v>
      </c>
      <c r="J215" s="588">
        <v>112243</v>
      </c>
      <c r="K215" s="588">
        <v>196426</v>
      </c>
      <c r="L215" s="588">
        <v>135068</v>
      </c>
      <c r="M215" s="588">
        <v>236369</v>
      </c>
      <c r="N215" s="588">
        <v>163907</v>
      </c>
      <c r="O215" s="588">
        <v>286837</v>
      </c>
      <c r="P215" s="588">
        <v>195232</v>
      </c>
      <c r="Q215" s="588">
        <v>341657</v>
      </c>
      <c r="R215" s="588">
        <v>215406</v>
      </c>
      <c r="S215" s="588">
        <v>376961</v>
      </c>
      <c r="T215" s="588">
        <v>234382</v>
      </c>
      <c r="U215" s="588">
        <v>410168</v>
      </c>
    </row>
    <row r="216" spans="1:21" ht="21.95" customHeight="1">
      <c r="A216" s="583">
        <v>2</v>
      </c>
      <c r="B216" s="584" t="s">
        <v>186</v>
      </c>
      <c r="C216" s="585" t="s">
        <v>174</v>
      </c>
      <c r="D216" s="585" t="s">
        <v>589</v>
      </c>
      <c r="E216" s="586" t="s">
        <v>895</v>
      </c>
      <c r="F216">
        <v>3</v>
      </c>
      <c r="G216" s="587" t="s">
        <v>46</v>
      </c>
      <c r="H216" s="588">
        <v>69040</v>
      </c>
      <c r="I216" s="588">
        <v>120820</v>
      </c>
      <c r="J216" s="588">
        <v>95276</v>
      </c>
      <c r="K216" s="588">
        <v>166734</v>
      </c>
      <c r="L216" s="588">
        <v>120720</v>
      </c>
      <c r="M216" s="588">
        <v>211260</v>
      </c>
      <c r="N216" s="588">
        <v>157411</v>
      </c>
      <c r="O216" s="588">
        <v>275469</v>
      </c>
      <c r="P216" s="588">
        <v>196182</v>
      </c>
      <c r="Q216" s="588">
        <v>343319</v>
      </c>
      <c r="R216" s="588">
        <v>220731</v>
      </c>
      <c r="S216" s="588">
        <v>386280</v>
      </c>
      <c r="T216" s="588">
        <v>244906</v>
      </c>
      <c r="U216" s="588">
        <v>428586</v>
      </c>
    </row>
    <row r="217" spans="1:21" ht="21.95" customHeight="1">
      <c r="A217" s="583">
        <v>2</v>
      </c>
      <c r="B217" s="584" t="s">
        <v>186</v>
      </c>
      <c r="C217" s="585" t="s">
        <v>174</v>
      </c>
      <c r="D217" s="585" t="s">
        <v>589</v>
      </c>
      <c r="E217" s="586" t="s">
        <v>895</v>
      </c>
      <c r="F217">
        <v>4</v>
      </c>
      <c r="G217" s="587" t="s">
        <v>23</v>
      </c>
      <c r="H217" s="588">
        <v>80646</v>
      </c>
      <c r="I217" s="588">
        <v>129034</v>
      </c>
      <c r="J217" s="588">
        <v>112905</v>
      </c>
      <c r="K217" s="588">
        <v>180648</v>
      </c>
      <c r="L217" s="588">
        <v>145163</v>
      </c>
      <c r="M217" s="588">
        <v>232261</v>
      </c>
      <c r="N217" s="588">
        <v>193551</v>
      </c>
      <c r="O217" s="588">
        <v>309682</v>
      </c>
      <c r="P217" s="588">
        <v>241939</v>
      </c>
      <c r="Q217" s="588">
        <v>387102</v>
      </c>
      <c r="R217" s="588">
        <v>274198</v>
      </c>
      <c r="S217" s="588">
        <v>438716</v>
      </c>
      <c r="T217" s="588">
        <v>306456</v>
      </c>
      <c r="U217" s="588">
        <v>490330</v>
      </c>
    </row>
    <row r="218" spans="1:21" ht="22.5" customHeight="1">
      <c r="A218" s="583">
        <v>2</v>
      </c>
      <c r="B218" s="584" t="s">
        <v>186</v>
      </c>
      <c r="C218" s="585" t="s">
        <v>174</v>
      </c>
      <c r="D218" s="585" t="s">
        <v>589</v>
      </c>
      <c r="E218" s="586" t="s">
        <v>896</v>
      </c>
      <c r="F218">
        <v>1</v>
      </c>
      <c r="G218" s="587" t="s">
        <v>171</v>
      </c>
      <c r="H218" s="588">
        <v>105330</v>
      </c>
      <c r="I218" s="588">
        <v>184327</v>
      </c>
      <c r="J218" s="588">
        <v>138897</v>
      </c>
      <c r="K218" s="588">
        <v>243070</v>
      </c>
      <c r="L218" s="588">
        <v>166618</v>
      </c>
      <c r="M218" s="588">
        <v>291582</v>
      </c>
      <c r="N218" s="588">
        <v>200964</v>
      </c>
      <c r="O218" s="588">
        <v>351687</v>
      </c>
      <c r="P218" s="588">
        <v>237034</v>
      </c>
      <c r="Q218" s="588">
        <v>414810</v>
      </c>
      <c r="R218" s="588">
        <v>259146</v>
      </c>
      <c r="S218" s="588">
        <v>453505</v>
      </c>
      <c r="T218" s="588">
        <v>278897</v>
      </c>
      <c r="U218" s="588">
        <v>488070</v>
      </c>
    </row>
    <row r="219" spans="1:21" ht="21.95" customHeight="1">
      <c r="A219" s="583">
        <v>2</v>
      </c>
      <c r="B219" s="584" t="s">
        <v>186</v>
      </c>
      <c r="C219" s="585" t="s">
        <v>174</v>
      </c>
      <c r="D219" s="585" t="s">
        <v>589</v>
      </c>
      <c r="E219" s="586" t="s">
        <v>896</v>
      </c>
      <c r="F219">
        <v>2</v>
      </c>
      <c r="G219" s="587" t="s">
        <v>21</v>
      </c>
      <c r="H219" s="588">
        <v>99909</v>
      </c>
      <c r="I219" s="588">
        <v>174840</v>
      </c>
      <c r="J219" s="588">
        <v>132112</v>
      </c>
      <c r="K219" s="588">
        <v>231196</v>
      </c>
      <c r="L219" s="588">
        <v>158935</v>
      </c>
      <c r="M219" s="588">
        <v>278136</v>
      </c>
      <c r="N219" s="588">
        <v>192794</v>
      </c>
      <c r="O219" s="588">
        <v>337390</v>
      </c>
      <c r="P219" s="588">
        <v>229614</v>
      </c>
      <c r="Q219" s="588">
        <v>401825</v>
      </c>
      <c r="R219" s="588">
        <v>253325</v>
      </c>
      <c r="S219" s="588">
        <v>443319</v>
      </c>
      <c r="T219" s="588">
        <v>275620</v>
      </c>
      <c r="U219" s="588">
        <v>482336</v>
      </c>
    </row>
    <row r="220" spans="1:21" ht="21.95" customHeight="1">
      <c r="A220" s="583">
        <v>2</v>
      </c>
      <c r="B220" s="584" t="s">
        <v>186</v>
      </c>
      <c r="C220" s="585" t="s">
        <v>174</v>
      </c>
      <c r="D220" s="585" t="s">
        <v>589</v>
      </c>
      <c r="E220" s="586" t="s">
        <v>896</v>
      </c>
      <c r="F220">
        <v>3</v>
      </c>
      <c r="G220" s="587" t="s">
        <v>46</v>
      </c>
      <c r="H220" s="588">
        <v>81331</v>
      </c>
      <c r="I220" s="588">
        <v>142328</v>
      </c>
      <c r="J220" s="588">
        <v>112250</v>
      </c>
      <c r="K220" s="588">
        <v>196437</v>
      </c>
      <c r="L220" s="588">
        <v>142241</v>
      </c>
      <c r="M220" s="588">
        <v>248922</v>
      </c>
      <c r="N220" s="588">
        <v>185503</v>
      </c>
      <c r="O220" s="588">
        <v>324630</v>
      </c>
      <c r="P220" s="588">
        <v>231199</v>
      </c>
      <c r="Q220" s="588">
        <v>404599</v>
      </c>
      <c r="R220" s="588">
        <v>260144</v>
      </c>
      <c r="S220" s="588">
        <v>455253</v>
      </c>
      <c r="T220" s="588">
        <v>288652</v>
      </c>
      <c r="U220" s="588">
        <v>505141</v>
      </c>
    </row>
    <row r="221" spans="1:21" ht="21.95" customHeight="1">
      <c r="A221" s="583">
        <v>2</v>
      </c>
      <c r="B221" s="584" t="s">
        <v>186</v>
      </c>
      <c r="C221" s="585" t="s">
        <v>174</v>
      </c>
      <c r="D221" s="585" t="s">
        <v>589</v>
      </c>
      <c r="E221" s="586" t="s">
        <v>896</v>
      </c>
      <c r="F221">
        <v>4</v>
      </c>
      <c r="G221" s="587" t="s">
        <v>23</v>
      </c>
      <c r="H221" s="588">
        <v>94867</v>
      </c>
      <c r="I221" s="588">
        <v>151788</v>
      </c>
      <c r="J221" s="588">
        <v>132814</v>
      </c>
      <c r="K221" s="588">
        <v>212503</v>
      </c>
      <c r="L221" s="588">
        <v>170761</v>
      </c>
      <c r="M221" s="588">
        <v>273218</v>
      </c>
      <c r="N221" s="588">
        <v>227682</v>
      </c>
      <c r="O221" s="588">
        <v>364291</v>
      </c>
      <c r="P221" s="588">
        <v>284602</v>
      </c>
      <c r="Q221" s="588">
        <v>455363</v>
      </c>
      <c r="R221" s="588">
        <v>322549</v>
      </c>
      <c r="S221" s="588">
        <v>516078</v>
      </c>
      <c r="T221" s="588">
        <v>360496</v>
      </c>
      <c r="U221" s="588">
        <v>576793</v>
      </c>
    </row>
    <row r="222" spans="1:21" ht="22.5" customHeight="1">
      <c r="A222" s="583">
        <v>2</v>
      </c>
      <c r="B222" s="584" t="s">
        <v>186</v>
      </c>
      <c r="C222" s="585" t="s">
        <v>188</v>
      </c>
      <c r="D222" s="585" t="s">
        <v>932</v>
      </c>
      <c r="E222" s="586" t="s">
        <v>189</v>
      </c>
      <c r="F222">
        <v>1</v>
      </c>
      <c r="G222" s="587" t="s">
        <v>171</v>
      </c>
      <c r="H222" s="588">
        <v>88948</v>
      </c>
      <c r="I222" s="588">
        <v>155659</v>
      </c>
      <c r="J222" s="588">
        <v>117368</v>
      </c>
      <c r="K222" s="588">
        <v>205393</v>
      </c>
      <c r="L222" s="588">
        <v>140909</v>
      </c>
      <c r="M222" s="588">
        <v>246590</v>
      </c>
      <c r="N222" s="588">
        <v>170155</v>
      </c>
      <c r="O222" s="588">
        <v>297771</v>
      </c>
      <c r="P222" s="588">
        <v>200736</v>
      </c>
      <c r="Q222" s="588">
        <v>351289</v>
      </c>
      <c r="R222" s="588">
        <v>219471</v>
      </c>
      <c r="S222" s="588">
        <v>384075</v>
      </c>
      <c r="T222" s="588">
        <v>236213</v>
      </c>
      <c r="U222" s="588">
        <v>413372</v>
      </c>
    </row>
    <row r="223" spans="1:21" ht="21.95" customHeight="1">
      <c r="A223" s="583">
        <v>2</v>
      </c>
      <c r="B223" s="584" t="s">
        <v>186</v>
      </c>
      <c r="C223" s="585" t="s">
        <v>188</v>
      </c>
      <c r="D223" s="585" t="s">
        <v>932</v>
      </c>
      <c r="E223" s="586" t="s">
        <v>189</v>
      </c>
      <c r="F223">
        <v>2</v>
      </c>
      <c r="G223" s="587" t="s">
        <v>21</v>
      </c>
      <c r="H223" s="588">
        <v>84272</v>
      </c>
      <c r="I223" s="588">
        <v>147476</v>
      </c>
      <c r="J223" s="588">
        <v>111515</v>
      </c>
      <c r="K223" s="588">
        <v>195151</v>
      </c>
      <c r="L223" s="588">
        <v>134281</v>
      </c>
      <c r="M223" s="588">
        <v>234991</v>
      </c>
      <c r="N223" s="588">
        <v>163108</v>
      </c>
      <c r="O223" s="588">
        <v>285438</v>
      </c>
      <c r="P223" s="588">
        <v>194336</v>
      </c>
      <c r="Q223" s="588">
        <v>340088</v>
      </c>
      <c r="R223" s="588">
        <v>214451</v>
      </c>
      <c r="S223" s="588">
        <v>375289</v>
      </c>
      <c r="T223" s="588">
        <v>233386</v>
      </c>
      <c r="U223" s="588">
        <v>408426</v>
      </c>
    </row>
    <row r="224" spans="1:21" ht="21.95" customHeight="1">
      <c r="A224" s="583">
        <v>2</v>
      </c>
      <c r="B224" s="584" t="s">
        <v>186</v>
      </c>
      <c r="C224" s="585" t="s">
        <v>188</v>
      </c>
      <c r="D224" s="585" t="s">
        <v>932</v>
      </c>
      <c r="E224" s="586" t="s">
        <v>189</v>
      </c>
      <c r="F224">
        <v>3</v>
      </c>
      <c r="G224" s="587" t="s">
        <v>46</v>
      </c>
      <c r="H224" s="588">
        <v>68446</v>
      </c>
      <c r="I224" s="588">
        <v>119781</v>
      </c>
      <c r="J224" s="588">
        <v>94433</v>
      </c>
      <c r="K224" s="588">
        <v>165258</v>
      </c>
      <c r="L224" s="588">
        <v>119620</v>
      </c>
      <c r="M224" s="588">
        <v>209335</v>
      </c>
      <c r="N224" s="588">
        <v>155912</v>
      </c>
      <c r="O224" s="588">
        <v>272846</v>
      </c>
      <c r="P224" s="588">
        <v>194304</v>
      </c>
      <c r="Q224" s="588">
        <v>340032</v>
      </c>
      <c r="R224" s="588">
        <v>218588</v>
      </c>
      <c r="S224" s="588">
        <v>382529</v>
      </c>
      <c r="T224" s="588">
        <v>242495</v>
      </c>
      <c r="U224" s="588">
        <v>424366</v>
      </c>
    </row>
    <row r="225" spans="1:21" ht="21.95" customHeight="1">
      <c r="A225" s="583">
        <v>2</v>
      </c>
      <c r="B225" s="584" t="s">
        <v>186</v>
      </c>
      <c r="C225" s="585" t="s">
        <v>188</v>
      </c>
      <c r="D225" s="585" t="s">
        <v>932</v>
      </c>
      <c r="E225" s="586" t="s">
        <v>189</v>
      </c>
      <c r="F225">
        <v>4</v>
      </c>
      <c r="G225" s="587" t="s">
        <v>23</v>
      </c>
      <c r="H225" s="588">
        <v>80237</v>
      </c>
      <c r="I225" s="588">
        <v>128380</v>
      </c>
      <c r="J225" s="588">
        <v>112332</v>
      </c>
      <c r="K225" s="588">
        <v>179732</v>
      </c>
      <c r="L225" s="588">
        <v>144427</v>
      </c>
      <c r="M225" s="588">
        <v>231084</v>
      </c>
      <c r="N225" s="588">
        <v>192570</v>
      </c>
      <c r="O225" s="588">
        <v>308112</v>
      </c>
      <c r="P225" s="588">
        <v>240712</v>
      </c>
      <c r="Q225" s="588">
        <v>385140</v>
      </c>
      <c r="R225" s="588">
        <v>272807</v>
      </c>
      <c r="S225" s="588">
        <v>436492</v>
      </c>
      <c r="T225" s="588">
        <v>304902</v>
      </c>
      <c r="U225" s="588">
        <v>487843</v>
      </c>
    </row>
    <row r="226" spans="1:21" ht="22.5" customHeight="1">
      <c r="A226" s="583">
        <v>2</v>
      </c>
      <c r="B226" s="584" t="s">
        <v>186</v>
      </c>
      <c r="C226" s="585" t="s">
        <v>188</v>
      </c>
      <c r="D226" s="585" t="s">
        <v>932</v>
      </c>
      <c r="E226" s="586" t="s">
        <v>190</v>
      </c>
      <c r="F226">
        <v>1</v>
      </c>
      <c r="G226" s="587" t="s">
        <v>171</v>
      </c>
      <c r="H226" s="588">
        <v>88948</v>
      </c>
      <c r="I226" s="588">
        <v>155659</v>
      </c>
      <c r="J226" s="588">
        <v>117368</v>
      </c>
      <c r="K226" s="588">
        <v>205393</v>
      </c>
      <c r="L226" s="588">
        <v>140909</v>
      </c>
      <c r="M226" s="588">
        <v>246590</v>
      </c>
      <c r="N226" s="588">
        <v>170155</v>
      </c>
      <c r="O226" s="588">
        <v>297771</v>
      </c>
      <c r="P226" s="588">
        <v>200736</v>
      </c>
      <c r="Q226" s="588">
        <v>351289</v>
      </c>
      <c r="R226" s="588">
        <v>219471</v>
      </c>
      <c r="S226" s="588">
        <v>384075</v>
      </c>
      <c r="T226" s="588">
        <v>236213</v>
      </c>
      <c r="U226" s="588">
        <v>413372</v>
      </c>
    </row>
    <row r="227" spans="1:21" ht="21.95" customHeight="1">
      <c r="A227" s="583">
        <v>2</v>
      </c>
      <c r="B227" s="584" t="s">
        <v>186</v>
      </c>
      <c r="C227" s="585" t="s">
        <v>188</v>
      </c>
      <c r="D227" s="585" t="s">
        <v>932</v>
      </c>
      <c r="E227" s="586" t="s">
        <v>190</v>
      </c>
      <c r="F227">
        <v>2</v>
      </c>
      <c r="G227" s="587" t="s">
        <v>21</v>
      </c>
      <c r="H227" s="588">
        <v>84272</v>
      </c>
      <c r="I227" s="588">
        <v>147476</v>
      </c>
      <c r="J227" s="588">
        <v>111515</v>
      </c>
      <c r="K227" s="588">
        <v>195151</v>
      </c>
      <c r="L227" s="588">
        <v>134281</v>
      </c>
      <c r="M227" s="588">
        <v>234991</v>
      </c>
      <c r="N227" s="588">
        <v>163108</v>
      </c>
      <c r="O227" s="588">
        <v>285438</v>
      </c>
      <c r="P227" s="588">
        <v>194336</v>
      </c>
      <c r="Q227" s="588">
        <v>340088</v>
      </c>
      <c r="R227" s="588">
        <v>214451</v>
      </c>
      <c r="S227" s="588">
        <v>375289</v>
      </c>
      <c r="T227" s="588">
        <v>233386</v>
      </c>
      <c r="U227" s="588">
        <v>408426</v>
      </c>
    </row>
    <row r="228" spans="1:21" ht="21.95" customHeight="1">
      <c r="A228" s="583">
        <v>2</v>
      </c>
      <c r="B228" s="584" t="s">
        <v>186</v>
      </c>
      <c r="C228" s="585" t="s">
        <v>188</v>
      </c>
      <c r="D228" s="585" t="s">
        <v>932</v>
      </c>
      <c r="E228" s="586" t="s">
        <v>190</v>
      </c>
      <c r="F228">
        <v>3</v>
      </c>
      <c r="G228" s="587" t="s">
        <v>46</v>
      </c>
      <c r="H228" s="588">
        <v>68446</v>
      </c>
      <c r="I228" s="588">
        <v>119781</v>
      </c>
      <c r="J228" s="588">
        <v>94433</v>
      </c>
      <c r="K228" s="588">
        <v>165258</v>
      </c>
      <c r="L228" s="588">
        <v>119620</v>
      </c>
      <c r="M228" s="588">
        <v>209335</v>
      </c>
      <c r="N228" s="588">
        <v>155912</v>
      </c>
      <c r="O228" s="588">
        <v>272846</v>
      </c>
      <c r="P228" s="588">
        <v>194304</v>
      </c>
      <c r="Q228" s="588">
        <v>340032</v>
      </c>
      <c r="R228" s="588">
        <v>218588</v>
      </c>
      <c r="S228" s="588">
        <v>382529</v>
      </c>
      <c r="T228" s="588">
        <v>242495</v>
      </c>
      <c r="U228" s="588">
        <v>424366</v>
      </c>
    </row>
    <row r="229" spans="1:21" ht="21.95" customHeight="1">
      <c r="A229" s="583">
        <v>2</v>
      </c>
      <c r="B229" s="584" t="s">
        <v>186</v>
      </c>
      <c r="C229" s="585" t="s">
        <v>188</v>
      </c>
      <c r="D229" s="585" t="s">
        <v>932</v>
      </c>
      <c r="E229" s="586" t="s">
        <v>190</v>
      </c>
      <c r="F229">
        <v>4</v>
      </c>
      <c r="G229" s="587" t="s">
        <v>23</v>
      </c>
      <c r="H229" s="588">
        <v>80237</v>
      </c>
      <c r="I229" s="588">
        <v>128380</v>
      </c>
      <c r="J229" s="588">
        <v>112332</v>
      </c>
      <c r="K229" s="588">
        <v>179732</v>
      </c>
      <c r="L229" s="588">
        <v>144427</v>
      </c>
      <c r="M229" s="588">
        <v>231084</v>
      </c>
      <c r="N229" s="588">
        <v>192570</v>
      </c>
      <c r="O229" s="588">
        <v>308112</v>
      </c>
      <c r="P229" s="588">
        <v>240712</v>
      </c>
      <c r="Q229" s="588">
        <v>385140</v>
      </c>
      <c r="R229" s="588">
        <v>272807</v>
      </c>
      <c r="S229" s="588">
        <v>436492</v>
      </c>
      <c r="T229" s="588">
        <v>304902</v>
      </c>
      <c r="U229" s="588">
        <v>487843</v>
      </c>
    </row>
    <row r="230" spans="1:21" ht="22.5" customHeight="1">
      <c r="A230" s="583">
        <v>2</v>
      </c>
      <c r="B230" s="584" t="s">
        <v>186</v>
      </c>
      <c r="C230" s="585" t="s">
        <v>188</v>
      </c>
      <c r="D230" s="585" t="s">
        <v>932</v>
      </c>
      <c r="E230" s="586" t="s">
        <v>191</v>
      </c>
      <c r="F230">
        <v>1</v>
      </c>
      <c r="G230" s="587" t="s">
        <v>171</v>
      </c>
      <c r="H230" s="588">
        <v>88948</v>
      </c>
      <c r="I230" s="588">
        <v>155659</v>
      </c>
      <c r="J230" s="588">
        <v>117368</v>
      </c>
      <c r="K230" s="588">
        <v>205393</v>
      </c>
      <c r="L230" s="588">
        <v>140909</v>
      </c>
      <c r="M230" s="588">
        <v>246590</v>
      </c>
      <c r="N230" s="588">
        <v>170155</v>
      </c>
      <c r="O230" s="588">
        <v>297771</v>
      </c>
      <c r="P230" s="588">
        <v>200736</v>
      </c>
      <c r="Q230" s="588">
        <v>351289</v>
      </c>
      <c r="R230" s="588">
        <v>219471</v>
      </c>
      <c r="S230" s="588">
        <v>384075</v>
      </c>
      <c r="T230" s="588">
        <v>236213</v>
      </c>
      <c r="U230" s="588">
        <v>413372</v>
      </c>
    </row>
    <row r="231" spans="1:21" ht="21.95" customHeight="1">
      <c r="A231" s="583">
        <v>2</v>
      </c>
      <c r="B231" s="584" t="s">
        <v>186</v>
      </c>
      <c r="C231" s="585" t="s">
        <v>188</v>
      </c>
      <c r="D231" s="585" t="s">
        <v>932</v>
      </c>
      <c r="E231" s="586" t="s">
        <v>191</v>
      </c>
      <c r="F231">
        <v>2</v>
      </c>
      <c r="G231" s="587" t="s">
        <v>21</v>
      </c>
      <c r="H231" s="588">
        <v>84272</v>
      </c>
      <c r="I231" s="588">
        <v>147476</v>
      </c>
      <c r="J231" s="588">
        <v>111515</v>
      </c>
      <c r="K231" s="588">
        <v>195151</v>
      </c>
      <c r="L231" s="588">
        <v>134281</v>
      </c>
      <c r="M231" s="588">
        <v>234991</v>
      </c>
      <c r="N231" s="588">
        <v>163108</v>
      </c>
      <c r="O231" s="588">
        <v>285438</v>
      </c>
      <c r="P231" s="588">
        <v>194336</v>
      </c>
      <c r="Q231" s="588">
        <v>340088</v>
      </c>
      <c r="R231" s="588">
        <v>214451</v>
      </c>
      <c r="S231" s="588">
        <v>375289</v>
      </c>
      <c r="T231" s="588">
        <v>233386</v>
      </c>
      <c r="U231" s="588">
        <v>408426</v>
      </c>
    </row>
    <row r="232" spans="1:21" ht="21.95" customHeight="1">
      <c r="A232" s="583">
        <v>2</v>
      </c>
      <c r="B232" s="584" t="s">
        <v>186</v>
      </c>
      <c r="C232" s="585" t="s">
        <v>188</v>
      </c>
      <c r="D232" s="585" t="s">
        <v>932</v>
      </c>
      <c r="E232" s="586" t="s">
        <v>191</v>
      </c>
      <c r="F232">
        <v>3</v>
      </c>
      <c r="G232" s="587" t="s">
        <v>46</v>
      </c>
      <c r="H232" s="588">
        <v>68446</v>
      </c>
      <c r="I232" s="588">
        <v>119781</v>
      </c>
      <c r="J232" s="588">
        <v>94433</v>
      </c>
      <c r="K232" s="588">
        <v>165258</v>
      </c>
      <c r="L232" s="588">
        <v>119620</v>
      </c>
      <c r="M232" s="588">
        <v>209335</v>
      </c>
      <c r="N232" s="588">
        <v>155912</v>
      </c>
      <c r="O232" s="588">
        <v>272846</v>
      </c>
      <c r="P232" s="588">
        <v>194304</v>
      </c>
      <c r="Q232" s="588">
        <v>340032</v>
      </c>
      <c r="R232" s="588">
        <v>218588</v>
      </c>
      <c r="S232" s="588">
        <v>382529</v>
      </c>
      <c r="T232" s="588">
        <v>242495</v>
      </c>
      <c r="U232" s="588">
        <v>424366</v>
      </c>
    </row>
    <row r="233" spans="1:21" ht="21.95" customHeight="1">
      <c r="A233" s="583">
        <v>2</v>
      </c>
      <c r="B233" s="584" t="s">
        <v>186</v>
      </c>
      <c r="C233" s="585" t="s">
        <v>188</v>
      </c>
      <c r="D233" s="585" t="s">
        <v>932</v>
      </c>
      <c r="E233" s="586" t="s">
        <v>191</v>
      </c>
      <c r="F233">
        <v>4</v>
      </c>
      <c r="G233" s="587" t="s">
        <v>23</v>
      </c>
      <c r="H233" s="588">
        <v>80237</v>
      </c>
      <c r="I233" s="588">
        <v>128380</v>
      </c>
      <c r="J233" s="588">
        <v>112332</v>
      </c>
      <c r="K233" s="588">
        <v>179732</v>
      </c>
      <c r="L233" s="588">
        <v>144427</v>
      </c>
      <c r="M233" s="588">
        <v>231084</v>
      </c>
      <c r="N233" s="588">
        <v>192570</v>
      </c>
      <c r="O233" s="588">
        <v>308112</v>
      </c>
      <c r="P233" s="588">
        <v>240712</v>
      </c>
      <c r="Q233" s="588">
        <v>385140</v>
      </c>
      <c r="R233" s="588">
        <v>272807</v>
      </c>
      <c r="S233" s="588">
        <v>436492</v>
      </c>
      <c r="T233" s="588">
        <v>304902</v>
      </c>
      <c r="U233" s="588">
        <v>487843</v>
      </c>
    </row>
    <row r="234" spans="1:21" ht="22.5" customHeight="1">
      <c r="A234" s="583">
        <v>2</v>
      </c>
      <c r="B234" s="584" t="s">
        <v>186</v>
      </c>
      <c r="C234" s="585" t="s">
        <v>188</v>
      </c>
      <c r="D234" s="585" t="s">
        <v>932</v>
      </c>
      <c r="E234" s="586" t="s">
        <v>192</v>
      </c>
      <c r="F234">
        <v>1</v>
      </c>
      <c r="G234" s="587" t="s">
        <v>171</v>
      </c>
      <c r="H234" s="588">
        <v>88948</v>
      </c>
      <c r="I234" s="588">
        <v>155659</v>
      </c>
      <c r="J234" s="588">
        <v>117368</v>
      </c>
      <c r="K234" s="588">
        <v>205393</v>
      </c>
      <c r="L234" s="588">
        <v>140909</v>
      </c>
      <c r="M234" s="588">
        <v>246590</v>
      </c>
      <c r="N234" s="588">
        <v>170155</v>
      </c>
      <c r="O234" s="588">
        <v>297771</v>
      </c>
      <c r="P234" s="588">
        <v>200736</v>
      </c>
      <c r="Q234" s="588">
        <v>351289</v>
      </c>
      <c r="R234" s="588">
        <v>219471</v>
      </c>
      <c r="S234" s="588">
        <v>384075</v>
      </c>
      <c r="T234" s="588">
        <v>236213</v>
      </c>
      <c r="U234" s="588">
        <v>413372</v>
      </c>
    </row>
    <row r="235" spans="1:21" ht="21.95" customHeight="1">
      <c r="A235" s="583">
        <v>2</v>
      </c>
      <c r="B235" s="584" t="s">
        <v>186</v>
      </c>
      <c r="C235" s="585" t="s">
        <v>188</v>
      </c>
      <c r="D235" s="585" t="s">
        <v>932</v>
      </c>
      <c r="E235" s="586" t="s">
        <v>192</v>
      </c>
      <c r="F235">
        <v>2</v>
      </c>
      <c r="G235" s="587" t="s">
        <v>21</v>
      </c>
      <c r="H235" s="588">
        <v>84272</v>
      </c>
      <c r="I235" s="588">
        <v>147476</v>
      </c>
      <c r="J235" s="588">
        <v>111515</v>
      </c>
      <c r="K235" s="588">
        <v>195151</v>
      </c>
      <c r="L235" s="588">
        <v>134281</v>
      </c>
      <c r="M235" s="588">
        <v>234991</v>
      </c>
      <c r="N235" s="588">
        <v>163108</v>
      </c>
      <c r="O235" s="588">
        <v>285438</v>
      </c>
      <c r="P235" s="588">
        <v>194336</v>
      </c>
      <c r="Q235" s="588">
        <v>340088</v>
      </c>
      <c r="R235" s="588">
        <v>214451</v>
      </c>
      <c r="S235" s="588">
        <v>375289</v>
      </c>
      <c r="T235" s="588">
        <v>233386</v>
      </c>
      <c r="U235" s="588">
        <v>408426</v>
      </c>
    </row>
    <row r="236" spans="1:21" ht="21.95" customHeight="1">
      <c r="A236" s="583">
        <v>2</v>
      </c>
      <c r="B236" s="584" t="s">
        <v>186</v>
      </c>
      <c r="C236" s="585" t="s">
        <v>188</v>
      </c>
      <c r="D236" s="585" t="s">
        <v>932</v>
      </c>
      <c r="E236" s="586" t="s">
        <v>192</v>
      </c>
      <c r="F236">
        <v>3</v>
      </c>
      <c r="G236" s="587" t="s">
        <v>46</v>
      </c>
      <c r="H236" s="588">
        <v>68446</v>
      </c>
      <c r="I236" s="588">
        <v>119781</v>
      </c>
      <c r="J236" s="588">
        <v>94433</v>
      </c>
      <c r="K236" s="588">
        <v>165258</v>
      </c>
      <c r="L236" s="588">
        <v>119620</v>
      </c>
      <c r="M236" s="588">
        <v>209335</v>
      </c>
      <c r="N236" s="588">
        <v>155912</v>
      </c>
      <c r="O236" s="588">
        <v>272846</v>
      </c>
      <c r="P236" s="588">
        <v>194304</v>
      </c>
      <c r="Q236" s="588">
        <v>340032</v>
      </c>
      <c r="R236" s="588">
        <v>218588</v>
      </c>
      <c r="S236" s="588">
        <v>382529</v>
      </c>
      <c r="T236" s="588">
        <v>242495</v>
      </c>
      <c r="U236" s="588">
        <v>424366</v>
      </c>
    </row>
    <row r="237" spans="1:21" ht="21.95" customHeight="1">
      <c r="A237" s="583">
        <v>2</v>
      </c>
      <c r="B237" s="584" t="s">
        <v>186</v>
      </c>
      <c r="C237" s="585" t="s">
        <v>188</v>
      </c>
      <c r="D237" s="585" t="s">
        <v>932</v>
      </c>
      <c r="E237" s="586" t="s">
        <v>192</v>
      </c>
      <c r="F237">
        <v>4</v>
      </c>
      <c r="G237" s="587" t="s">
        <v>23</v>
      </c>
      <c r="H237" s="588">
        <v>80237</v>
      </c>
      <c r="I237" s="588">
        <v>128380</v>
      </c>
      <c r="J237" s="588">
        <v>112332</v>
      </c>
      <c r="K237" s="588">
        <v>179732</v>
      </c>
      <c r="L237" s="588">
        <v>144427</v>
      </c>
      <c r="M237" s="588">
        <v>231084</v>
      </c>
      <c r="N237" s="588">
        <v>192570</v>
      </c>
      <c r="O237" s="588">
        <v>308112</v>
      </c>
      <c r="P237" s="588">
        <v>240712</v>
      </c>
      <c r="Q237" s="588">
        <v>385140</v>
      </c>
      <c r="R237" s="588">
        <v>272807</v>
      </c>
      <c r="S237" s="588">
        <v>436492</v>
      </c>
      <c r="T237" s="588">
        <v>304902</v>
      </c>
      <c r="U237" s="588">
        <v>487843</v>
      </c>
    </row>
    <row r="238" spans="1:21" ht="22.5" customHeight="1">
      <c r="A238" s="583">
        <v>2</v>
      </c>
      <c r="B238" s="584" t="s">
        <v>186</v>
      </c>
      <c r="C238" s="585" t="s">
        <v>193</v>
      </c>
      <c r="D238" s="585" t="s">
        <v>590</v>
      </c>
      <c r="E238" s="586" t="s">
        <v>194</v>
      </c>
      <c r="F238">
        <v>1</v>
      </c>
      <c r="G238" s="587" t="s">
        <v>171</v>
      </c>
      <c r="H238" s="588">
        <v>111029</v>
      </c>
      <c r="I238" s="588">
        <v>194301</v>
      </c>
      <c r="J238" s="588">
        <v>146349</v>
      </c>
      <c r="K238" s="588">
        <v>256110</v>
      </c>
      <c r="L238" s="588">
        <v>175455</v>
      </c>
      <c r="M238" s="588">
        <v>307046</v>
      </c>
      <c r="N238" s="588">
        <v>211446</v>
      </c>
      <c r="O238" s="588">
        <v>370030</v>
      </c>
      <c r="P238" s="588">
        <v>249361</v>
      </c>
      <c r="Q238" s="588">
        <v>436382</v>
      </c>
      <c r="R238" s="588">
        <v>272614</v>
      </c>
      <c r="S238" s="588">
        <v>477074</v>
      </c>
      <c r="T238" s="588">
        <v>293380</v>
      </c>
      <c r="U238" s="588">
        <v>513415</v>
      </c>
    </row>
    <row r="239" spans="1:21" ht="21.95" customHeight="1">
      <c r="A239" s="583">
        <v>2</v>
      </c>
      <c r="B239" s="584" t="s">
        <v>186</v>
      </c>
      <c r="C239" s="585" t="s">
        <v>193</v>
      </c>
      <c r="D239" s="585" t="s">
        <v>590</v>
      </c>
      <c r="E239" s="586" t="s">
        <v>194</v>
      </c>
      <c r="F239">
        <v>2</v>
      </c>
      <c r="G239" s="587" t="s">
        <v>21</v>
      </c>
      <c r="H239" s="588">
        <v>105401</v>
      </c>
      <c r="I239" s="588">
        <v>184452</v>
      </c>
      <c r="J239" s="588">
        <v>139305</v>
      </c>
      <c r="K239" s="588">
        <v>243783</v>
      </c>
      <c r="L239" s="588">
        <v>167478</v>
      </c>
      <c r="M239" s="588">
        <v>293086</v>
      </c>
      <c r="N239" s="588">
        <v>202964</v>
      </c>
      <c r="O239" s="588">
        <v>355187</v>
      </c>
      <c r="P239" s="588">
        <v>241658</v>
      </c>
      <c r="Q239" s="588">
        <v>422902</v>
      </c>
      <c r="R239" s="588">
        <v>266571</v>
      </c>
      <c r="S239" s="588">
        <v>466499</v>
      </c>
      <c r="T239" s="588">
        <v>289978</v>
      </c>
      <c r="U239" s="588">
        <v>507462</v>
      </c>
    </row>
    <row r="240" spans="1:21" ht="21.95" customHeight="1">
      <c r="A240" s="583">
        <v>2</v>
      </c>
      <c r="B240" s="584" t="s">
        <v>186</v>
      </c>
      <c r="C240" s="585" t="s">
        <v>193</v>
      </c>
      <c r="D240" s="585" t="s">
        <v>590</v>
      </c>
      <c r="E240" s="586" t="s">
        <v>194</v>
      </c>
      <c r="F240">
        <v>3</v>
      </c>
      <c r="G240" s="587" t="s">
        <v>46</v>
      </c>
      <c r="H240" s="588">
        <v>85938</v>
      </c>
      <c r="I240" s="588">
        <v>150392</v>
      </c>
      <c r="J240" s="588">
        <v>118639</v>
      </c>
      <c r="K240" s="588">
        <v>207618</v>
      </c>
      <c r="L240" s="588">
        <v>150377</v>
      </c>
      <c r="M240" s="588">
        <v>263159</v>
      </c>
      <c r="N240" s="588">
        <v>196192</v>
      </c>
      <c r="O240" s="588">
        <v>343336</v>
      </c>
      <c r="P240" s="588">
        <v>244535</v>
      </c>
      <c r="Q240" s="588">
        <v>427936</v>
      </c>
      <c r="R240" s="588">
        <v>275186</v>
      </c>
      <c r="S240" s="588">
        <v>481575</v>
      </c>
      <c r="T240" s="588">
        <v>305383</v>
      </c>
      <c r="U240" s="588">
        <v>534420</v>
      </c>
    </row>
    <row r="241" spans="1:21" ht="21.95" customHeight="1">
      <c r="A241" s="583">
        <v>2</v>
      </c>
      <c r="B241" s="584" t="s">
        <v>186</v>
      </c>
      <c r="C241" s="585" t="s">
        <v>193</v>
      </c>
      <c r="D241" s="585" t="s">
        <v>590</v>
      </c>
      <c r="E241" s="586" t="s">
        <v>194</v>
      </c>
      <c r="F241">
        <v>4</v>
      </c>
      <c r="G241" s="587" t="s">
        <v>23</v>
      </c>
      <c r="H241" s="588">
        <v>99891</v>
      </c>
      <c r="I241" s="588">
        <v>159826</v>
      </c>
      <c r="J241" s="588">
        <v>139848</v>
      </c>
      <c r="K241" s="588">
        <v>223756</v>
      </c>
      <c r="L241" s="588">
        <v>179804</v>
      </c>
      <c r="M241" s="588">
        <v>287686</v>
      </c>
      <c r="N241" s="588">
        <v>239739</v>
      </c>
      <c r="O241" s="588">
        <v>383582</v>
      </c>
      <c r="P241" s="588">
        <v>299673</v>
      </c>
      <c r="Q241" s="588">
        <v>479477</v>
      </c>
      <c r="R241" s="588">
        <v>339630</v>
      </c>
      <c r="S241" s="588">
        <v>543408</v>
      </c>
      <c r="T241" s="588">
        <v>379586</v>
      </c>
      <c r="U241" s="588">
        <v>607338</v>
      </c>
    </row>
    <row r="242" spans="1:21" ht="22.5" customHeight="1">
      <c r="A242" s="583">
        <v>2</v>
      </c>
      <c r="B242" s="584" t="s">
        <v>186</v>
      </c>
      <c r="C242" s="585" t="s">
        <v>193</v>
      </c>
      <c r="D242" s="585" t="s">
        <v>590</v>
      </c>
      <c r="E242" s="586" t="s">
        <v>195</v>
      </c>
      <c r="F242">
        <v>1</v>
      </c>
      <c r="G242" s="587" t="s">
        <v>171</v>
      </c>
      <c r="H242" s="588">
        <v>111805</v>
      </c>
      <c r="I242" s="588">
        <v>195658</v>
      </c>
      <c r="J242" s="588">
        <v>147403</v>
      </c>
      <c r="K242" s="588">
        <v>257956</v>
      </c>
      <c r="L242" s="588">
        <v>176771</v>
      </c>
      <c r="M242" s="588">
        <v>309349</v>
      </c>
      <c r="N242" s="588">
        <v>213120</v>
      </c>
      <c r="O242" s="588">
        <v>372960</v>
      </c>
      <c r="P242" s="588">
        <v>251354</v>
      </c>
      <c r="Q242" s="588">
        <v>439870</v>
      </c>
      <c r="R242" s="588">
        <v>274797</v>
      </c>
      <c r="S242" s="588">
        <v>480895</v>
      </c>
      <c r="T242" s="588">
        <v>295735</v>
      </c>
      <c r="U242" s="588">
        <v>517537</v>
      </c>
    </row>
    <row r="243" spans="1:21" ht="21.95" customHeight="1">
      <c r="A243" s="583">
        <v>2</v>
      </c>
      <c r="B243" s="584" t="s">
        <v>186</v>
      </c>
      <c r="C243" s="585" t="s">
        <v>193</v>
      </c>
      <c r="D243" s="585" t="s">
        <v>590</v>
      </c>
      <c r="E243" s="586" t="s">
        <v>195</v>
      </c>
      <c r="F243">
        <v>2</v>
      </c>
      <c r="G243" s="587" t="s">
        <v>21</v>
      </c>
      <c r="H243" s="588">
        <v>106094</v>
      </c>
      <c r="I243" s="588">
        <v>185665</v>
      </c>
      <c r="J243" s="588">
        <v>140256</v>
      </c>
      <c r="K243" s="588">
        <v>245448</v>
      </c>
      <c r="L243" s="588">
        <v>168677</v>
      </c>
      <c r="M243" s="588">
        <v>295184</v>
      </c>
      <c r="N243" s="588">
        <v>204514</v>
      </c>
      <c r="O243" s="588">
        <v>357899</v>
      </c>
      <c r="P243" s="588">
        <v>243538</v>
      </c>
      <c r="Q243" s="588">
        <v>426191</v>
      </c>
      <c r="R243" s="588">
        <v>268665</v>
      </c>
      <c r="S243" s="588">
        <v>470164</v>
      </c>
      <c r="T243" s="588">
        <v>292283</v>
      </c>
      <c r="U243" s="588">
        <v>511496</v>
      </c>
    </row>
    <row r="244" spans="1:21" ht="21.95" customHeight="1">
      <c r="A244" s="583">
        <v>2</v>
      </c>
      <c r="B244" s="584" t="s">
        <v>186</v>
      </c>
      <c r="C244" s="585" t="s">
        <v>193</v>
      </c>
      <c r="D244" s="585" t="s">
        <v>590</v>
      </c>
      <c r="E244" s="586" t="s">
        <v>195</v>
      </c>
      <c r="F244">
        <v>3</v>
      </c>
      <c r="G244" s="587" t="s">
        <v>46</v>
      </c>
      <c r="H244" s="588">
        <v>86435</v>
      </c>
      <c r="I244" s="588">
        <v>151261</v>
      </c>
      <c r="J244" s="588">
        <v>119309</v>
      </c>
      <c r="K244" s="588">
        <v>208791</v>
      </c>
      <c r="L244" s="588">
        <v>151207</v>
      </c>
      <c r="M244" s="588">
        <v>264612</v>
      </c>
      <c r="N244" s="588">
        <v>197235</v>
      </c>
      <c r="O244" s="588">
        <v>345162</v>
      </c>
      <c r="P244" s="588">
        <v>245828</v>
      </c>
      <c r="Q244" s="588">
        <v>430199</v>
      </c>
      <c r="R244" s="588">
        <v>276623</v>
      </c>
      <c r="S244" s="588">
        <v>484091</v>
      </c>
      <c r="T244" s="588">
        <v>306957</v>
      </c>
      <c r="U244" s="588">
        <v>537175</v>
      </c>
    </row>
    <row r="245" spans="1:21" ht="21.95" customHeight="1">
      <c r="A245" s="583">
        <v>2</v>
      </c>
      <c r="B245" s="584" t="s">
        <v>186</v>
      </c>
      <c r="C245" s="585" t="s">
        <v>193</v>
      </c>
      <c r="D245" s="585" t="s">
        <v>590</v>
      </c>
      <c r="E245" s="586" t="s">
        <v>195</v>
      </c>
      <c r="F245">
        <v>4</v>
      </c>
      <c r="G245" s="587" t="s">
        <v>23</v>
      </c>
      <c r="H245" s="588">
        <v>100644</v>
      </c>
      <c r="I245" s="588">
        <v>161030</v>
      </c>
      <c r="J245" s="588">
        <v>140902</v>
      </c>
      <c r="K245" s="588">
        <v>225443</v>
      </c>
      <c r="L245" s="588">
        <v>181159</v>
      </c>
      <c r="M245" s="588">
        <v>289855</v>
      </c>
      <c r="N245" s="588">
        <v>241546</v>
      </c>
      <c r="O245" s="588">
        <v>386473</v>
      </c>
      <c r="P245" s="588">
        <v>301932</v>
      </c>
      <c r="Q245" s="588">
        <v>483091</v>
      </c>
      <c r="R245" s="588">
        <v>342190</v>
      </c>
      <c r="S245" s="588">
        <v>547504</v>
      </c>
      <c r="T245" s="588">
        <v>382447</v>
      </c>
      <c r="U245" s="588">
        <v>611916</v>
      </c>
    </row>
    <row r="246" spans="1:21" ht="22.5" customHeight="1">
      <c r="A246" s="583">
        <v>3</v>
      </c>
      <c r="B246" s="584" t="s">
        <v>196</v>
      </c>
      <c r="C246" s="585" t="s">
        <v>933</v>
      </c>
      <c r="D246" s="585" t="s">
        <v>934</v>
      </c>
      <c r="E246" s="586" t="s">
        <v>197</v>
      </c>
      <c r="F246">
        <v>1</v>
      </c>
      <c r="G246" s="587" t="s">
        <v>171</v>
      </c>
      <c r="H246" s="588">
        <v>89359</v>
      </c>
      <c r="I246" s="588">
        <v>156379</v>
      </c>
      <c r="J246" s="588">
        <v>117740</v>
      </c>
      <c r="K246" s="588">
        <v>206046</v>
      </c>
      <c r="L246" s="588">
        <v>141085</v>
      </c>
      <c r="M246" s="588">
        <v>246899</v>
      </c>
      <c r="N246" s="588">
        <v>169903</v>
      </c>
      <c r="O246" s="588">
        <v>297331</v>
      </c>
      <c r="P246" s="588">
        <v>200344</v>
      </c>
      <c r="Q246" s="588">
        <v>350602</v>
      </c>
      <c r="R246" s="588">
        <v>219020</v>
      </c>
      <c r="S246" s="588">
        <v>383285</v>
      </c>
      <c r="T246" s="588">
        <v>235695</v>
      </c>
      <c r="U246" s="588">
        <v>412467</v>
      </c>
    </row>
    <row r="247" spans="1:21" ht="21.95" customHeight="1">
      <c r="A247" s="583">
        <v>3</v>
      </c>
      <c r="B247" s="584" t="s">
        <v>196</v>
      </c>
      <c r="C247" s="585" t="s">
        <v>933</v>
      </c>
      <c r="D247" s="585" t="s">
        <v>934</v>
      </c>
      <c r="E247" s="586" t="s">
        <v>197</v>
      </c>
      <c r="F247">
        <v>2</v>
      </c>
      <c r="G247" s="587" t="s">
        <v>21</v>
      </c>
      <c r="H247" s="588">
        <v>84890</v>
      </c>
      <c r="I247" s="588">
        <v>148558</v>
      </c>
      <c r="J247" s="588">
        <v>112147</v>
      </c>
      <c r="K247" s="588">
        <v>196257</v>
      </c>
      <c r="L247" s="588">
        <v>134751</v>
      </c>
      <c r="M247" s="588">
        <v>235814</v>
      </c>
      <c r="N247" s="588">
        <v>163168</v>
      </c>
      <c r="O247" s="588">
        <v>285544</v>
      </c>
      <c r="P247" s="588">
        <v>194227</v>
      </c>
      <c r="Q247" s="588">
        <v>339897</v>
      </c>
      <c r="R247" s="588">
        <v>214222</v>
      </c>
      <c r="S247" s="588">
        <v>374888</v>
      </c>
      <c r="T247" s="588">
        <v>232994</v>
      </c>
      <c r="U247" s="588">
        <v>407739</v>
      </c>
    </row>
    <row r="248" spans="1:21" ht="21.95" customHeight="1">
      <c r="A248" s="583">
        <v>3</v>
      </c>
      <c r="B248" s="584" t="s">
        <v>196</v>
      </c>
      <c r="C248" s="585" t="s">
        <v>933</v>
      </c>
      <c r="D248" s="585" t="s">
        <v>934</v>
      </c>
      <c r="E248" s="586" t="s">
        <v>197</v>
      </c>
      <c r="F248">
        <v>3</v>
      </c>
      <c r="G248" s="587" t="s">
        <v>46</v>
      </c>
      <c r="H248" s="588">
        <v>69310</v>
      </c>
      <c r="I248" s="588">
        <v>121292</v>
      </c>
      <c r="J248" s="588">
        <v>95704</v>
      </c>
      <c r="K248" s="588">
        <v>167481</v>
      </c>
      <c r="L248" s="588">
        <v>121333</v>
      </c>
      <c r="M248" s="588">
        <v>212333</v>
      </c>
      <c r="N248" s="588">
        <v>158354</v>
      </c>
      <c r="O248" s="588">
        <v>277120</v>
      </c>
      <c r="P248" s="588">
        <v>197383</v>
      </c>
      <c r="Q248" s="588">
        <v>345420</v>
      </c>
      <c r="R248" s="588">
        <v>222149</v>
      </c>
      <c r="S248" s="588">
        <v>388761</v>
      </c>
      <c r="T248" s="588">
        <v>246555</v>
      </c>
      <c r="U248" s="588">
        <v>431472</v>
      </c>
    </row>
    <row r="249" spans="1:21" ht="21.95" customHeight="1">
      <c r="A249" s="583">
        <v>3</v>
      </c>
      <c r="B249" s="584" t="s">
        <v>196</v>
      </c>
      <c r="C249" s="585" t="s">
        <v>933</v>
      </c>
      <c r="D249" s="585" t="s">
        <v>934</v>
      </c>
      <c r="E249" s="586" t="s">
        <v>197</v>
      </c>
      <c r="F249">
        <v>4</v>
      </c>
      <c r="G249" s="587" t="s">
        <v>23</v>
      </c>
      <c r="H249" s="588">
        <v>80319</v>
      </c>
      <c r="I249" s="588">
        <v>128510</v>
      </c>
      <c r="J249" s="588">
        <v>112446</v>
      </c>
      <c r="K249" s="588">
        <v>179914</v>
      </c>
      <c r="L249" s="588">
        <v>144573</v>
      </c>
      <c r="M249" s="588">
        <v>231317</v>
      </c>
      <c r="N249" s="588">
        <v>192765</v>
      </c>
      <c r="O249" s="588">
        <v>308423</v>
      </c>
      <c r="P249" s="588">
        <v>240956</v>
      </c>
      <c r="Q249" s="588">
        <v>385529</v>
      </c>
      <c r="R249" s="588">
        <v>273083</v>
      </c>
      <c r="S249" s="588">
        <v>436933</v>
      </c>
      <c r="T249" s="588">
        <v>305211</v>
      </c>
      <c r="U249" s="588">
        <v>488337</v>
      </c>
    </row>
    <row r="250" spans="1:21" ht="22.5" customHeight="1">
      <c r="A250" s="583">
        <v>3</v>
      </c>
      <c r="B250" s="584" t="s">
        <v>196</v>
      </c>
      <c r="C250" s="585" t="s">
        <v>933</v>
      </c>
      <c r="D250" s="585" t="s">
        <v>934</v>
      </c>
      <c r="E250" s="586" t="s">
        <v>198</v>
      </c>
      <c r="F250">
        <v>1</v>
      </c>
      <c r="G250" s="587" t="s">
        <v>171</v>
      </c>
      <c r="H250" s="588">
        <v>91768</v>
      </c>
      <c r="I250" s="588">
        <v>160594</v>
      </c>
      <c r="J250" s="588">
        <v>120979</v>
      </c>
      <c r="K250" s="588">
        <v>211713</v>
      </c>
      <c r="L250" s="588">
        <v>145069</v>
      </c>
      <c r="M250" s="588">
        <v>253870</v>
      </c>
      <c r="N250" s="588">
        <v>174876</v>
      </c>
      <c r="O250" s="588">
        <v>306034</v>
      </c>
      <c r="P250" s="588">
        <v>206245</v>
      </c>
      <c r="Q250" s="588">
        <v>360928</v>
      </c>
      <c r="R250" s="588">
        <v>225479</v>
      </c>
      <c r="S250" s="588">
        <v>394589</v>
      </c>
      <c r="T250" s="588">
        <v>242658</v>
      </c>
      <c r="U250" s="588">
        <v>424652</v>
      </c>
    </row>
    <row r="251" spans="1:21" ht="21.95" customHeight="1">
      <c r="A251" s="583">
        <v>3</v>
      </c>
      <c r="B251" s="584" t="s">
        <v>196</v>
      </c>
      <c r="C251" s="585" t="s">
        <v>933</v>
      </c>
      <c r="D251" s="585" t="s">
        <v>934</v>
      </c>
      <c r="E251" s="586" t="s">
        <v>198</v>
      </c>
      <c r="F251">
        <v>2</v>
      </c>
      <c r="G251" s="587" t="s">
        <v>21</v>
      </c>
      <c r="H251" s="588">
        <v>87092</v>
      </c>
      <c r="I251" s="588">
        <v>152411</v>
      </c>
      <c r="J251" s="588">
        <v>115126</v>
      </c>
      <c r="K251" s="588">
        <v>201471</v>
      </c>
      <c r="L251" s="588">
        <v>138441</v>
      </c>
      <c r="M251" s="588">
        <v>242271</v>
      </c>
      <c r="N251" s="588">
        <v>167829</v>
      </c>
      <c r="O251" s="588">
        <v>293701</v>
      </c>
      <c r="P251" s="588">
        <v>199844</v>
      </c>
      <c r="Q251" s="588">
        <v>349728</v>
      </c>
      <c r="R251" s="588">
        <v>220458</v>
      </c>
      <c r="S251" s="588">
        <v>385802</v>
      </c>
      <c r="T251" s="588">
        <v>239832</v>
      </c>
      <c r="U251" s="588">
        <v>419706</v>
      </c>
    </row>
    <row r="252" spans="1:21" ht="21.95" customHeight="1">
      <c r="A252" s="583">
        <v>3</v>
      </c>
      <c r="B252" s="584" t="s">
        <v>196</v>
      </c>
      <c r="C252" s="585" t="s">
        <v>933</v>
      </c>
      <c r="D252" s="585" t="s">
        <v>934</v>
      </c>
      <c r="E252" s="586" t="s">
        <v>198</v>
      </c>
      <c r="F252">
        <v>3</v>
      </c>
      <c r="G252" s="587" t="s">
        <v>46</v>
      </c>
      <c r="H252" s="588">
        <v>70971</v>
      </c>
      <c r="I252" s="588">
        <v>124200</v>
      </c>
      <c r="J252" s="588">
        <v>97968</v>
      </c>
      <c r="K252" s="588">
        <v>171445</v>
      </c>
      <c r="L252" s="588">
        <v>124166</v>
      </c>
      <c r="M252" s="588">
        <v>217290</v>
      </c>
      <c r="N252" s="588">
        <v>161973</v>
      </c>
      <c r="O252" s="588">
        <v>283452</v>
      </c>
      <c r="P252" s="588">
        <v>201880</v>
      </c>
      <c r="Q252" s="588">
        <v>353290</v>
      </c>
      <c r="R252" s="588">
        <v>227174</v>
      </c>
      <c r="S252" s="588">
        <v>397554</v>
      </c>
      <c r="T252" s="588">
        <v>252091</v>
      </c>
      <c r="U252" s="588">
        <v>441159</v>
      </c>
    </row>
    <row r="253" spans="1:21" ht="21.95" customHeight="1">
      <c r="A253" s="583">
        <v>3</v>
      </c>
      <c r="B253" s="584" t="s">
        <v>196</v>
      </c>
      <c r="C253" s="585" t="s">
        <v>933</v>
      </c>
      <c r="D253" s="585" t="s">
        <v>934</v>
      </c>
      <c r="E253" s="586" t="s">
        <v>198</v>
      </c>
      <c r="F253">
        <v>4</v>
      </c>
      <c r="G253" s="587" t="s">
        <v>23</v>
      </c>
      <c r="H253" s="588">
        <v>82594</v>
      </c>
      <c r="I253" s="588">
        <v>132150</v>
      </c>
      <c r="J253" s="588">
        <v>115631</v>
      </c>
      <c r="K253" s="588">
        <v>185010</v>
      </c>
      <c r="L253" s="588">
        <v>148668</v>
      </c>
      <c r="M253" s="588">
        <v>237869</v>
      </c>
      <c r="N253" s="588">
        <v>198224</v>
      </c>
      <c r="O253" s="588">
        <v>317159</v>
      </c>
      <c r="P253" s="588">
        <v>247781</v>
      </c>
      <c r="Q253" s="588">
        <v>396449</v>
      </c>
      <c r="R253" s="588">
        <v>280818</v>
      </c>
      <c r="S253" s="588">
        <v>449309</v>
      </c>
      <c r="T253" s="588">
        <v>313855</v>
      </c>
      <c r="U253" s="588">
        <v>502169</v>
      </c>
    </row>
    <row r="254" spans="1:21" ht="22.5" customHeight="1">
      <c r="A254" s="583">
        <v>3</v>
      </c>
      <c r="B254" s="584" t="s">
        <v>196</v>
      </c>
      <c r="C254" s="585" t="s">
        <v>199</v>
      </c>
      <c r="D254" s="585" t="s">
        <v>591</v>
      </c>
      <c r="E254" s="586" t="s">
        <v>200</v>
      </c>
      <c r="F254">
        <v>1</v>
      </c>
      <c r="G254" s="587" t="s">
        <v>171</v>
      </c>
      <c r="H254" s="588">
        <v>84435</v>
      </c>
      <c r="I254" s="588">
        <v>147762</v>
      </c>
      <c r="J254" s="588">
        <v>111343</v>
      </c>
      <c r="K254" s="588">
        <v>194851</v>
      </c>
      <c r="L254" s="588">
        <v>133565</v>
      </c>
      <c r="M254" s="588">
        <v>233739</v>
      </c>
      <c r="N254" s="588">
        <v>161096</v>
      </c>
      <c r="O254" s="588">
        <v>281918</v>
      </c>
      <c r="P254" s="588">
        <v>190010</v>
      </c>
      <c r="Q254" s="588">
        <v>332518</v>
      </c>
      <c r="R254" s="588">
        <v>207735</v>
      </c>
      <c r="S254" s="588">
        <v>363536</v>
      </c>
      <c r="T254" s="588">
        <v>223568</v>
      </c>
      <c r="U254" s="588">
        <v>391244</v>
      </c>
    </row>
    <row r="255" spans="1:21" ht="21.95" customHeight="1">
      <c r="A255" s="583">
        <v>3</v>
      </c>
      <c r="B255" s="584" t="s">
        <v>196</v>
      </c>
      <c r="C255" s="585" t="s">
        <v>199</v>
      </c>
      <c r="D255" s="585" t="s">
        <v>591</v>
      </c>
      <c r="E255" s="586" t="s">
        <v>200</v>
      </c>
      <c r="F255">
        <v>2</v>
      </c>
      <c r="G255" s="587" t="s">
        <v>21</v>
      </c>
      <c r="H255" s="588">
        <v>80090</v>
      </c>
      <c r="I255" s="588">
        <v>140158</v>
      </c>
      <c r="J255" s="588">
        <v>105905</v>
      </c>
      <c r="K255" s="588">
        <v>185334</v>
      </c>
      <c r="L255" s="588">
        <v>127406</v>
      </c>
      <c r="M255" s="588">
        <v>222961</v>
      </c>
      <c r="N255" s="588">
        <v>154548</v>
      </c>
      <c r="O255" s="588">
        <v>270459</v>
      </c>
      <c r="P255" s="588">
        <v>184063</v>
      </c>
      <c r="Q255" s="588">
        <v>322110</v>
      </c>
      <c r="R255" s="588">
        <v>203070</v>
      </c>
      <c r="S255" s="588">
        <v>355372</v>
      </c>
      <c r="T255" s="588">
        <v>220942</v>
      </c>
      <c r="U255" s="588">
        <v>386648</v>
      </c>
    </row>
    <row r="256" spans="1:21" ht="21.95" customHeight="1">
      <c r="A256" s="583">
        <v>3</v>
      </c>
      <c r="B256" s="584" t="s">
        <v>196</v>
      </c>
      <c r="C256" s="585" t="s">
        <v>199</v>
      </c>
      <c r="D256" s="585" t="s">
        <v>591</v>
      </c>
      <c r="E256" s="586" t="s">
        <v>200</v>
      </c>
      <c r="F256">
        <v>3</v>
      </c>
      <c r="G256" s="587" t="s">
        <v>46</v>
      </c>
      <c r="H256" s="588">
        <v>65198</v>
      </c>
      <c r="I256" s="588">
        <v>114097</v>
      </c>
      <c r="J256" s="588">
        <v>89985</v>
      </c>
      <c r="K256" s="588">
        <v>157473</v>
      </c>
      <c r="L256" s="588">
        <v>114027</v>
      </c>
      <c r="M256" s="588">
        <v>199548</v>
      </c>
      <c r="N256" s="588">
        <v>148709</v>
      </c>
      <c r="O256" s="588">
        <v>260240</v>
      </c>
      <c r="P256" s="588">
        <v>185341</v>
      </c>
      <c r="Q256" s="588">
        <v>324348</v>
      </c>
      <c r="R256" s="588">
        <v>208545</v>
      </c>
      <c r="S256" s="588">
        <v>364955</v>
      </c>
      <c r="T256" s="588">
        <v>231399</v>
      </c>
      <c r="U256" s="588">
        <v>404948</v>
      </c>
    </row>
    <row r="257" spans="1:21" ht="21.95" customHeight="1">
      <c r="A257" s="583">
        <v>3</v>
      </c>
      <c r="B257" s="584" t="s">
        <v>196</v>
      </c>
      <c r="C257" s="585" t="s">
        <v>199</v>
      </c>
      <c r="D257" s="585" t="s">
        <v>591</v>
      </c>
      <c r="E257" s="586" t="s">
        <v>200</v>
      </c>
      <c r="F257">
        <v>4</v>
      </c>
      <c r="G257" s="587" t="s">
        <v>23</v>
      </c>
      <c r="H257" s="588">
        <v>76048</v>
      </c>
      <c r="I257" s="588">
        <v>121676</v>
      </c>
      <c r="J257" s="588">
        <v>106467</v>
      </c>
      <c r="K257" s="588">
        <v>170347</v>
      </c>
      <c r="L257" s="588">
        <v>136886</v>
      </c>
      <c r="M257" s="588">
        <v>219017</v>
      </c>
      <c r="N257" s="588">
        <v>182514</v>
      </c>
      <c r="O257" s="588">
        <v>292023</v>
      </c>
      <c r="P257" s="588">
        <v>228143</v>
      </c>
      <c r="Q257" s="588">
        <v>365029</v>
      </c>
      <c r="R257" s="588">
        <v>258562</v>
      </c>
      <c r="S257" s="588">
        <v>413700</v>
      </c>
      <c r="T257" s="588">
        <v>288981</v>
      </c>
      <c r="U257" s="588">
        <v>462370</v>
      </c>
    </row>
    <row r="258" spans="1:21" ht="22.5" customHeight="1">
      <c r="A258" s="583">
        <v>3</v>
      </c>
      <c r="B258" s="584" t="s">
        <v>196</v>
      </c>
      <c r="C258" s="585" t="s">
        <v>201</v>
      </c>
      <c r="D258" s="585" t="s">
        <v>592</v>
      </c>
      <c r="E258" s="586" t="s">
        <v>202</v>
      </c>
      <c r="F258">
        <v>1</v>
      </c>
      <c r="G258" s="587" t="s">
        <v>171</v>
      </c>
      <c r="H258" s="588">
        <v>81474</v>
      </c>
      <c r="I258" s="588">
        <v>142579</v>
      </c>
      <c r="J258" s="588">
        <v>107428</v>
      </c>
      <c r="K258" s="588">
        <v>188000</v>
      </c>
      <c r="L258" s="588">
        <v>128853</v>
      </c>
      <c r="M258" s="588">
        <v>225493</v>
      </c>
      <c r="N258" s="588">
        <v>155386</v>
      </c>
      <c r="O258" s="588">
        <v>271926</v>
      </c>
      <c r="P258" s="588">
        <v>183270</v>
      </c>
      <c r="Q258" s="588">
        <v>320723</v>
      </c>
      <c r="R258" s="588">
        <v>200365</v>
      </c>
      <c r="S258" s="588">
        <v>350639</v>
      </c>
      <c r="T258" s="588">
        <v>215634</v>
      </c>
      <c r="U258" s="588">
        <v>377360</v>
      </c>
    </row>
    <row r="259" spans="1:21" ht="21.95" customHeight="1">
      <c r="A259" s="583">
        <v>3</v>
      </c>
      <c r="B259" s="584" t="s">
        <v>196</v>
      </c>
      <c r="C259" s="585" t="s">
        <v>201</v>
      </c>
      <c r="D259" s="585" t="s">
        <v>592</v>
      </c>
      <c r="E259" s="586" t="s">
        <v>202</v>
      </c>
      <c r="F259">
        <v>2</v>
      </c>
      <c r="G259" s="587" t="s">
        <v>21</v>
      </c>
      <c r="H259" s="588">
        <v>77294</v>
      </c>
      <c r="I259" s="588">
        <v>135265</v>
      </c>
      <c r="J259" s="588">
        <v>102197</v>
      </c>
      <c r="K259" s="588">
        <v>178845</v>
      </c>
      <c r="L259" s="588">
        <v>122929</v>
      </c>
      <c r="M259" s="588">
        <v>215126</v>
      </c>
      <c r="N259" s="588">
        <v>149087</v>
      </c>
      <c r="O259" s="588">
        <v>260903</v>
      </c>
      <c r="P259" s="588">
        <v>177550</v>
      </c>
      <c r="Q259" s="588">
        <v>310712</v>
      </c>
      <c r="R259" s="588">
        <v>195877</v>
      </c>
      <c r="S259" s="588">
        <v>342785</v>
      </c>
      <c r="T259" s="588">
        <v>213108</v>
      </c>
      <c r="U259" s="588">
        <v>372939</v>
      </c>
    </row>
    <row r="260" spans="1:21" ht="21.95" customHeight="1">
      <c r="A260" s="583">
        <v>3</v>
      </c>
      <c r="B260" s="584" t="s">
        <v>196</v>
      </c>
      <c r="C260" s="585" t="s">
        <v>201</v>
      </c>
      <c r="D260" s="585" t="s">
        <v>592</v>
      </c>
      <c r="E260" s="586" t="s">
        <v>202</v>
      </c>
      <c r="F260">
        <v>3</v>
      </c>
      <c r="G260" s="587" t="s">
        <v>46</v>
      </c>
      <c r="H260" s="588">
        <v>62943</v>
      </c>
      <c r="I260" s="588">
        <v>110150</v>
      </c>
      <c r="J260" s="588">
        <v>86876</v>
      </c>
      <c r="K260" s="588">
        <v>152034</v>
      </c>
      <c r="L260" s="588">
        <v>110095</v>
      </c>
      <c r="M260" s="588">
        <v>192666</v>
      </c>
      <c r="N260" s="588">
        <v>143592</v>
      </c>
      <c r="O260" s="588">
        <v>251286</v>
      </c>
      <c r="P260" s="588">
        <v>178966</v>
      </c>
      <c r="Q260" s="588">
        <v>313191</v>
      </c>
      <c r="R260" s="588">
        <v>201378</v>
      </c>
      <c r="S260" s="588">
        <v>352411</v>
      </c>
      <c r="T260" s="588">
        <v>223452</v>
      </c>
      <c r="U260" s="588">
        <v>391041</v>
      </c>
    </row>
    <row r="261" spans="1:21" ht="21.95" customHeight="1">
      <c r="A261" s="583">
        <v>3</v>
      </c>
      <c r="B261" s="584" t="s">
        <v>196</v>
      </c>
      <c r="C261" s="585" t="s">
        <v>201</v>
      </c>
      <c r="D261" s="585" t="s">
        <v>592</v>
      </c>
      <c r="E261" s="586" t="s">
        <v>202</v>
      </c>
      <c r="F261">
        <v>4</v>
      </c>
      <c r="G261" s="587" t="s">
        <v>23</v>
      </c>
      <c r="H261" s="588">
        <v>73364</v>
      </c>
      <c r="I261" s="588">
        <v>117382</v>
      </c>
      <c r="J261" s="588">
        <v>102709</v>
      </c>
      <c r="K261" s="588">
        <v>164335</v>
      </c>
      <c r="L261" s="588">
        <v>132055</v>
      </c>
      <c r="M261" s="588">
        <v>211288</v>
      </c>
      <c r="N261" s="588">
        <v>176073</v>
      </c>
      <c r="O261" s="588">
        <v>281717</v>
      </c>
      <c r="P261" s="588">
        <v>220091</v>
      </c>
      <c r="Q261" s="588">
        <v>352146</v>
      </c>
      <c r="R261" s="588">
        <v>249437</v>
      </c>
      <c r="S261" s="588">
        <v>399099</v>
      </c>
      <c r="T261" s="588">
        <v>278783</v>
      </c>
      <c r="U261" s="588">
        <v>446052</v>
      </c>
    </row>
    <row r="262" spans="1:21" ht="22.5" customHeight="1">
      <c r="A262" s="583">
        <v>3</v>
      </c>
      <c r="B262" s="584" t="s">
        <v>196</v>
      </c>
      <c r="C262" s="585" t="s">
        <v>201</v>
      </c>
      <c r="D262" s="585" t="s">
        <v>592</v>
      </c>
      <c r="E262" s="586" t="s">
        <v>203</v>
      </c>
      <c r="F262">
        <v>1</v>
      </c>
      <c r="G262" s="587" t="s">
        <v>171</v>
      </c>
      <c r="H262" s="588">
        <v>81474</v>
      </c>
      <c r="I262" s="588">
        <v>142579</v>
      </c>
      <c r="J262" s="588">
        <v>107428</v>
      </c>
      <c r="K262" s="588">
        <v>188000</v>
      </c>
      <c r="L262" s="588">
        <v>128853</v>
      </c>
      <c r="M262" s="588">
        <v>225493</v>
      </c>
      <c r="N262" s="588">
        <v>155386</v>
      </c>
      <c r="O262" s="588">
        <v>271926</v>
      </c>
      <c r="P262" s="588">
        <v>183270</v>
      </c>
      <c r="Q262" s="588">
        <v>320723</v>
      </c>
      <c r="R262" s="588">
        <v>200365</v>
      </c>
      <c r="S262" s="588">
        <v>350639</v>
      </c>
      <c r="T262" s="588">
        <v>215634</v>
      </c>
      <c r="U262" s="588">
        <v>377360</v>
      </c>
    </row>
    <row r="263" spans="1:21" ht="21.95" customHeight="1">
      <c r="A263" s="583">
        <v>3</v>
      </c>
      <c r="B263" s="584" t="s">
        <v>196</v>
      </c>
      <c r="C263" s="585" t="s">
        <v>201</v>
      </c>
      <c r="D263" s="585" t="s">
        <v>592</v>
      </c>
      <c r="E263" s="586" t="s">
        <v>203</v>
      </c>
      <c r="F263">
        <v>2</v>
      </c>
      <c r="G263" s="587" t="s">
        <v>21</v>
      </c>
      <c r="H263" s="588">
        <v>77294</v>
      </c>
      <c r="I263" s="588">
        <v>135265</v>
      </c>
      <c r="J263" s="588">
        <v>102197</v>
      </c>
      <c r="K263" s="588">
        <v>178845</v>
      </c>
      <c r="L263" s="588">
        <v>122929</v>
      </c>
      <c r="M263" s="588">
        <v>215126</v>
      </c>
      <c r="N263" s="588">
        <v>149087</v>
      </c>
      <c r="O263" s="588">
        <v>260903</v>
      </c>
      <c r="P263" s="588">
        <v>177550</v>
      </c>
      <c r="Q263" s="588">
        <v>310712</v>
      </c>
      <c r="R263" s="588">
        <v>195877</v>
      </c>
      <c r="S263" s="588">
        <v>342785</v>
      </c>
      <c r="T263" s="588">
        <v>213108</v>
      </c>
      <c r="U263" s="588">
        <v>372939</v>
      </c>
    </row>
    <row r="264" spans="1:21" ht="21.95" customHeight="1">
      <c r="A264" s="583">
        <v>3</v>
      </c>
      <c r="B264" s="584" t="s">
        <v>196</v>
      </c>
      <c r="C264" s="585" t="s">
        <v>201</v>
      </c>
      <c r="D264" s="585" t="s">
        <v>592</v>
      </c>
      <c r="E264" s="586" t="s">
        <v>203</v>
      </c>
      <c r="F264">
        <v>3</v>
      </c>
      <c r="G264" s="587" t="s">
        <v>46</v>
      </c>
      <c r="H264" s="588">
        <v>62943</v>
      </c>
      <c r="I264" s="588">
        <v>110150</v>
      </c>
      <c r="J264" s="588">
        <v>86876</v>
      </c>
      <c r="K264" s="588">
        <v>152034</v>
      </c>
      <c r="L264" s="588">
        <v>110095</v>
      </c>
      <c r="M264" s="588">
        <v>192666</v>
      </c>
      <c r="N264" s="588">
        <v>143592</v>
      </c>
      <c r="O264" s="588">
        <v>251286</v>
      </c>
      <c r="P264" s="588">
        <v>178966</v>
      </c>
      <c r="Q264" s="588">
        <v>313191</v>
      </c>
      <c r="R264" s="588">
        <v>201378</v>
      </c>
      <c r="S264" s="588">
        <v>352411</v>
      </c>
      <c r="T264" s="588">
        <v>223452</v>
      </c>
      <c r="U264" s="588">
        <v>391041</v>
      </c>
    </row>
    <row r="265" spans="1:21" ht="21.95" customHeight="1">
      <c r="A265" s="583">
        <v>3</v>
      </c>
      <c r="B265" s="584" t="s">
        <v>196</v>
      </c>
      <c r="C265" s="585" t="s">
        <v>201</v>
      </c>
      <c r="D265" s="585" t="s">
        <v>592</v>
      </c>
      <c r="E265" s="586" t="s">
        <v>203</v>
      </c>
      <c r="F265">
        <v>4</v>
      </c>
      <c r="G265" s="587" t="s">
        <v>23</v>
      </c>
      <c r="H265" s="588">
        <v>73364</v>
      </c>
      <c r="I265" s="588">
        <v>117382</v>
      </c>
      <c r="J265" s="588">
        <v>102709</v>
      </c>
      <c r="K265" s="588">
        <v>164335</v>
      </c>
      <c r="L265" s="588">
        <v>132055</v>
      </c>
      <c r="M265" s="588">
        <v>211288</v>
      </c>
      <c r="N265" s="588">
        <v>176073</v>
      </c>
      <c r="O265" s="588">
        <v>281717</v>
      </c>
      <c r="P265" s="588">
        <v>220091</v>
      </c>
      <c r="Q265" s="588">
        <v>352146</v>
      </c>
      <c r="R265" s="588">
        <v>249437</v>
      </c>
      <c r="S265" s="588">
        <v>399099</v>
      </c>
      <c r="T265" s="588">
        <v>278783</v>
      </c>
      <c r="U265" s="588">
        <v>446052</v>
      </c>
    </row>
    <row r="266" spans="1:21" ht="22.5" customHeight="1">
      <c r="A266" s="583">
        <v>3</v>
      </c>
      <c r="B266" s="584" t="s">
        <v>196</v>
      </c>
      <c r="C266" s="585" t="s">
        <v>201</v>
      </c>
      <c r="D266" s="585" t="s">
        <v>592</v>
      </c>
      <c r="E266" s="586" t="s">
        <v>204</v>
      </c>
      <c r="F266">
        <v>1</v>
      </c>
      <c r="G266" s="587" t="s">
        <v>171</v>
      </c>
      <c r="H266" s="588">
        <v>80451</v>
      </c>
      <c r="I266" s="588">
        <v>140790</v>
      </c>
      <c r="J266" s="588">
        <v>106150</v>
      </c>
      <c r="K266" s="588">
        <v>185763</v>
      </c>
      <c r="L266" s="588">
        <v>127431</v>
      </c>
      <c r="M266" s="588">
        <v>223005</v>
      </c>
      <c r="N266" s="588">
        <v>153863</v>
      </c>
      <c r="O266" s="588">
        <v>269260</v>
      </c>
      <c r="P266" s="588">
        <v>181513</v>
      </c>
      <c r="Q266" s="588">
        <v>317647</v>
      </c>
      <c r="R266" s="588">
        <v>198453</v>
      </c>
      <c r="S266" s="588">
        <v>347292</v>
      </c>
      <c r="T266" s="588">
        <v>213589</v>
      </c>
      <c r="U266" s="588">
        <v>373781</v>
      </c>
    </row>
    <row r="267" spans="1:21" ht="21.95" customHeight="1">
      <c r="A267" s="583">
        <v>3</v>
      </c>
      <c r="B267" s="584" t="s">
        <v>196</v>
      </c>
      <c r="C267" s="585" t="s">
        <v>201</v>
      </c>
      <c r="D267" s="585" t="s">
        <v>592</v>
      </c>
      <c r="E267" s="586" t="s">
        <v>204</v>
      </c>
      <c r="F267">
        <v>2</v>
      </c>
      <c r="G267" s="587" t="s">
        <v>21</v>
      </c>
      <c r="H267" s="588">
        <v>76231</v>
      </c>
      <c r="I267" s="588">
        <v>133403</v>
      </c>
      <c r="J267" s="588">
        <v>100867</v>
      </c>
      <c r="K267" s="588">
        <v>176518</v>
      </c>
      <c r="L267" s="588">
        <v>121449</v>
      </c>
      <c r="M267" s="588">
        <v>212535</v>
      </c>
      <c r="N267" s="588">
        <v>147502</v>
      </c>
      <c r="O267" s="588">
        <v>258128</v>
      </c>
      <c r="P267" s="588">
        <v>175735</v>
      </c>
      <c r="Q267" s="588">
        <v>307537</v>
      </c>
      <c r="R267" s="588">
        <v>193921</v>
      </c>
      <c r="S267" s="588">
        <v>339361</v>
      </c>
      <c r="T267" s="588">
        <v>211038</v>
      </c>
      <c r="U267" s="588">
        <v>369316</v>
      </c>
    </row>
    <row r="268" spans="1:21" ht="21.95" customHeight="1">
      <c r="A268" s="583">
        <v>3</v>
      </c>
      <c r="B268" s="584" t="s">
        <v>196</v>
      </c>
      <c r="C268" s="585" t="s">
        <v>201</v>
      </c>
      <c r="D268" s="585" t="s">
        <v>592</v>
      </c>
      <c r="E268" s="586" t="s">
        <v>204</v>
      </c>
      <c r="F268">
        <v>3</v>
      </c>
      <c r="G268" s="587" t="s">
        <v>46</v>
      </c>
      <c r="H268" s="588">
        <v>61928</v>
      </c>
      <c r="I268" s="588">
        <v>108375</v>
      </c>
      <c r="J268" s="588">
        <v>85444</v>
      </c>
      <c r="K268" s="588">
        <v>149527</v>
      </c>
      <c r="L268" s="588">
        <v>108237</v>
      </c>
      <c r="M268" s="588">
        <v>189415</v>
      </c>
      <c r="N268" s="588">
        <v>141083</v>
      </c>
      <c r="O268" s="588">
        <v>246896</v>
      </c>
      <c r="P268" s="588">
        <v>175825</v>
      </c>
      <c r="Q268" s="588">
        <v>307694</v>
      </c>
      <c r="R268" s="588">
        <v>197803</v>
      </c>
      <c r="S268" s="588">
        <v>346156</v>
      </c>
      <c r="T268" s="588">
        <v>219441</v>
      </c>
      <c r="U268" s="588">
        <v>384022</v>
      </c>
    </row>
    <row r="269" spans="1:21" ht="21.95" customHeight="1">
      <c r="A269" s="583">
        <v>3</v>
      </c>
      <c r="B269" s="584" t="s">
        <v>196</v>
      </c>
      <c r="C269" s="585" t="s">
        <v>201</v>
      </c>
      <c r="D269" s="585" t="s">
        <v>592</v>
      </c>
      <c r="E269" s="586" t="s">
        <v>204</v>
      </c>
      <c r="F269">
        <v>4</v>
      </c>
      <c r="G269" s="587" t="s">
        <v>23</v>
      </c>
      <c r="H269" s="588">
        <v>72562</v>
      </c>
      <c r="I269" s="588">
        <v>116100</v>
      </c>
      <c r="J269" s="588">
        <v>101587</v>
      </c>
      <c r="K269" s="588">
        <v>162539</v>
      </c>
      <c r="L269" s="588">
        <v>130612</v>
      </c>
      <c r="M269" s="588">
        <v>208979</v>
      </c>
      <c r="N269" s="588">
        <v>174149</v>
      </c>
      <c r="O269" s="588">
        <v>278639</v>
      </c>
      <c r="P269" s="588">
        <v>217687</v>
      </c>
      <c r="Q269" s="588">
        <v>348299</v>
      </c>
      <c r="R269" s="588">
        <v>246712</v>
      </c>
      <c r="S269" s="588">
        <v>394738</v>
      </c>
      <c r="T269" s="588">
        <v>275736</v>
      </c>
      <c r="U269" s="588">
        <v>441178</v>
      </c>
    </row>
    <row r="270" spans="1:21" ht="22.5" customHeight="1">
      <c r="A270" s="583">
        <v>3</v>
      </c>
      <c r="B270" s="584" t="s">
        <v>196</v>
      </c>
      <c r="C270" s="585" t="s">
        <v>201</v>
      </c>
      <c r="D270" s="585" t="s">
        <v>592</v>
      </c>
      <c r="E270" s="586" t="s">
        <v>205</v>
      </c>
      <c r="F270">
        <v>1</v>
      </c>
      <c r="G270" s="587" t="s">
        <v>171</v>
      </c>
      <c r="H270" s="588">
        <v>76550</v>
      </c>
      <c r="I270" s="588">
        <v>133962</v>
      </c>
      <c r="J270" s="588">
        <v>101032</v>
      </c>
      <c r="K270" s="588">
        <v>176805</v>
      </c>
      <c r="L270" s="588">
        <v>121333</v>
      </c>
      <c r="M270" s="588">
        <v>212332</v>
      </c>
      <c r="N270" s="588">
        <v>146579</v>
      </c>
      <c r="O270" s="588">
        <v>256513</v>
      </c>
      <c r="P270" s="588">
        <v>172936</v>
      </c>
      <c r="Q270" s="588">
        <v>302639</v>
      </c>
      <c r="R270" s="588">
        <v>189080</v>
      </c>
      <c r="S270" s="588">
        <v>330890</v>
      </c>
      <c r="T270" s="588">
        <v>203507</v>
      </c>
      <c r="U270" s="588">
        <v>356137</v>
      </c>
    </row>
    <row r="271" spans="1:21" ht="21.95" customHeight="1">
      <c r="A271" s="583">
        <v>3</v>
      </c>
      <c r="B271" s="584" t="s">
        <v>196</v>
      </c>
      <c r="C271" s="585" t="s">
        <v>201</v>
      </c>
      <c r="D271" s="585" t="s">
        <v>592</v>
      </c>
      <c r="E271" s="586" t="s">
        <v>205</v>
      </c>
      <c r="F271">
        <v>2</v>
      </c>
      <c r="G271" s="587" t="s">
        <v>21</v>
      </c>
      <c r="H271" s="588">
        <v>72495</v>
      </c>
      <c r="I271" s="588">
        <v>126865</v>
      </c>
      <c r="J271" s="588">
        <v>95956</v>
      </c>
      <c r="K271" s="588">
        <v>167923</v>
      </c>
      <c r="L271" s="588">
        <v>115585</v>
      </c>
      <c r="M271" s="588">
        <v>202273</v>
      </c>
      <c r="N271" s="588">
        <v>140467</v>
      </c>
      <c r="O271" s="588">
        <v>245818</v>
      </c>
      <c r="P271" s="588">
        <v>167386</v>
      </c>
      <c r="Q271" s="588">
        <v>292925</v>
      </c>
      <c r="R271" s="588">
        <v>184726</v>
      </c>
      <c r="S271" s="588">
        <v>323270</v>
      </c>
      <c r="T271" s="588">
        <v>201056</v>
      </c>
      <c r="U271" s="588">
        <v>351847</v>
      </c>
    </row>
    <row r="272" spans="1:21" ht="21.95" customHeight="1">
      <c r="A272" s="583">
        <v>3</v>
      </c>
      <c r="B272" s="584" t="s">
        <v>196</v>
      </c>
      <c r="C272" s="585" t="s">
        <v>201</v>
      </c>
      <c r="D272" s="585" t="s">
        <v>592</v>
      </c>
      <c r="E272" s="586" t="s">
        <v>205</v>
      </c>
      <c r="F272">
        <v>3</v>
      </c>
      <c r="G272" s="587" t="s">
        <v>46</v>
      </c>
      <c r="H272" s="588">
        <v>58831</v>
      </c>
      <c r="I272" s="588">
        <v>102955</v>
      </c>
      <c r="J272" s="588">
        <v>81157</v>
      </c>
      <c r="K272" s="588">
        <v>142025</v>
      </c>
      <c r="L272" s="588">
        <v>102789</v>
      </c>
      <c r="M272" s="588">
        <v>179881</v>
      </c>
      <c r="N272" s="588">
        <v>133946</v>
      </c>
      <c r="O272" s="588">
        <v>234406</v>
      </c>
      <c r="P272" s="588">
        <v>166925</v>
      </c>
      <c r="Q272" s="588">
        <v>292118</v>
      </c>
      <c r="R272" s="588">
        <v>187774</v>
      </c>
      <c r="S272" s="588">
        <v>328604</v>
      </c>
      <c r="T272" s="588">
        <v>208296</v>
      </c>
      <c r="U272" s="588">
        <v>364517</v>
      </c>
    </row>
    <row r="273" spans="1:21" ht="21.95" customHeight="1">
      <c r="A273" s="583">
        <v>3</v>
      </c>
      <c r="B273" s="584" t="s">
        <v>196</v>
      </c>
      <c r="C273" s="585" t="s">
        <v>201</v>
      </c>
      <c r="D273" s="585" t="s">
        <v>592</v>
      </c>
      <c r="E273" s="586" t="s">
        <v>205</v>
      </c>
      <c r="F273">
        <v>4</v>
      </c>
      <c r="G273" s="587" t="s">
        <v>23</v>
      </c>
      <c r="H273" s="588">
        <v>69093</v>
      </c>
      <c r="I273" s="588">
        <v>110549</v>
      </c>
      <c r="J273" s="588">
        <v>96730</v>
      </c>
      <c r="K273" s="588">
        <v>154768</v>
      </c>
      <c r="L273" s="588">
        <v>124367</v>
      </c>
      <c r="M273" s="588">
        <v>198988</v>
      </c>
      <c r="N273" s="588">
        <v>165823</v>
      </c>
      <c r="O273" s="588">
        <v>265317</v>
      </c>
      <c r="P273" s="588">
        <v>207279</v>
      </c>
      <c r="Q273" s="588">
        <v>331646</v>
      </c>
      <c r="R273" s="588">
        <v>234916</v>
      </c>
      <c r="S273" s="588">
        <v>375866</v>
      </c>
      <c r="T273" s="588">
        <v>262553</v>
      </c>
      <c r="U273" s="588">
        <v>420085</v>
      </c>
    </row>
    <row r="274" spans="1:21" ht="22.5" customHeight="1">
      <c r="A274" s="583">
        <v>3</v>
      </c>
      <c r="B274" s="584" t="s">
        <v>196</v>
      </c>
      <c r="C274" s="585" t="s">
        <v>201</v>
      </c>
      <c r="D274" s="585" t="s">
        <v>592</v>
      </c>
      <c r="E274" s="586" t="s">
        <v>206</v>
      </c>
      <c r="F274">
        <v>1</v>
      </c>
      <c r="G274" s="587" t="s">
        <v>171</v>
      </c>
      <c r="H274" s="588">
        <v>81779</v>
      </c>
      <c r="I274" s="588">
        <v>143114</v>
      </c>
      <c r="J274" s="588">
        <v>107881</v>
      </c>
      <c r="K274" s="588">
        <v>188792</v>
      </c>
      <c r="L274" s="588">
        <v>129476</v>
      </c>
      <c r="M274" s="588">
        <v>226583</v>
      </c>
      <c r="N274" s="588">
        <v>156274</v>
      </c>
      <c r="O274" s="588">
        <v>273479</v>
      </c>
      <c r="P274" s="588">
        <v>184345</v>
      </c>
      <c r="Q274" s="588">
        <v>322604</v>
      </c>
      <c r="R274" s="588">
        <v>201547</v>
      </c>
      <c r="S274" s="588">
        <v>352707</v>
      </c>
      <c r="T274" s="588">
        <v>216915</v>
      </c>
      <c r="U274" s="588">
        <v>379602</v>
      </c>
    </row>
    <row r="275" spans="1:21" ht="21.95" customHeight="1">
      <c r="A275" s="583">
        <v>3</v>
      </c>
      <c r="B275" s="584" t="s">
        <v>196</v>
      </c>
      <c r="C275" s="585" t="s">
        <v>201</v>
      </c>
      <c r="D275" s="585" t="s">
        <v>592</v>
      </c>
      <c r="E275" s="586" t="s">
        <v>206</v>
      </c>
      <c r="F275">
        <v>2</v>
      </c>
      <c r="G275" s="587" t="s">
        <v>21</v>
      </c>
      <c r="H275" s="588">
        <v>77517</v>
      </c>
      <c r="I275" s="588">
        <v>135655</v>
      </c>
      <c r="J275" s="588">
        <v>102547</v>
      </c>
      <c r="K275" s="588">
        <v>179457</v>
      </c>
      <c r="L275" s="588">
        <v>123434</v>
      </c>
      <c r="M275" s="588">
        <v>216010</v>
      </c>
      <c r="N275" s="588">
        <v>149850</v>
      </c>
      <c r="O275" s="588">
        <v>262238</v>
      </c>
      <c r="P275" s="588">
        <v>178511</v>
      </c>
      <c r="Q275" s="588">
        <v>312395</v>
      </c>
      <c r="R275" s="588">
        <v>196970</v>
      </c>
      <c r="S275" s="588">
        <v>344698</v>
      </c>
      <c r="T275" s="588">
        <v>214339</v>
      </c>
      <c r="U275" s="588">
        <v>375093</v>
      </c>
    </row>
    <row r="276" spans="1:21" ht="21.95" customHeight="1">
      <c r="A276" s="583">
        <v>3</v>
      </c>
      <c r="B276" s="584" t="s">
        <v>196</v>
      </c>
      <c r="C276" s="585" t="s">
        <v>201</v>
      </c>
      <c r="D276" s="585" t="s">
        <v>592</v>
      </c>
      <c r="E276" s="586" t="s">
        <v>206</v>
      </c>
      <c r="F276">
        <v>3</v>
      </c>
      <c r="G276" s="587" t="s">
        <v>46</v>
      </c>
      <c r="H276" s="588">
        <v>63018</v>
      </c>
      <c r="I276" s="588">
        <v>110282</v>
      </c>
      <c r="J276" s="588">
        <v>86957</v>
      </c>
      <c r="K276" s="588">
        <v>152176</v>
      </c>
      <c r="L276" s="588">
        <v>110167</v>
      </c>
      <c r="M276" s="588">
        <v>192793</v>
      </c>
      <c r="N276" s="588">
        <v>143625</v>
      </c>
      <c r="O276" s="588">
        <v>251344</v>
      </c>
      <c r="P276" s="588">
        <v>178997</v>
      </c>
      <c r="Q276" s="588">
        <v>313245</v>
      </c>
      <c r="R276" s="588">
        <v>201384</v>
      </c>
      <c r="S276" s="588">
        <v>352422</v>
      </c>
      <c r="T276" s="588">
        <v>223427</v>
      </c>
      <c r="U276" s="588">
        <v>390997</v>
      </c>
    </row>
    <row r="277" spans="1:21" ht="21.95" customHeight="1">
      <c r="A277" s="583">
        <v>3</v>
      </c>
      <c r="B277" s="584" t="s">
        <v>196</v>
      </c>
      <c r="C277" s="585" t="s">
        <v>201</v>
      </c>
      <c r="D277" s="585" t="s">
        <v>592</v>
      </c>
      <c r="E277" s="586" t="s">
        <v>206</v>
      </c>
      <c r="F277">
        <v>4</v>
      </c>
      <c r="G277" s="587" t="s">
        <v>23</v>
      </c>
      <c r="H277" s="588">
        <v>73724</v>
      </c>
      <c r="I277" s="588">
        <v>117958</v>
      </c>
      <c r="J277" s="588">
        <v>103214</v>
      </c>
      <c r="K277" s="588">
        <v>165142</v>
      </c>
      <c r="L277" s="588">
        <v>132703</v>
      </c>
      <c r="M277" s="588">
        <v>212325</v>
      </c>
      <c r="N277" s="588">
        <v>176938</v>
      </c>
      <c r="O277" s="588">
        <v>283100</v>
      </c>
      <c r="P277" s="588">
        <v>221172</v>
      </c>
      <c r="Q277" s="588">
        <v>353875</v>
      </c>
      <c r="R277" s="588">
        <v>250662</v>
      </c>
      <c r="S277" s="588">
        <v>401059</v>
      </c>
      <c r="T277" s="588">
        <v>280151</v>
      </c>
      <c r="U277" s="588">
        <v>448242</v>
      </c>
    </row>
    <row r="278" spans="1:21" ht="22.5" customHeight="1">
      <c r="A278" s="583">
        <v>3</v>
      </c>
      <c r="B278" s="584" t="s">
        <v>196</v>
      </c>
      <c r="C278" s="585" t="s">
        <v>207</v>
      </c>
      <c r="D278" s="585" t="s">
        <v>935</v>
      </c>
      <c r="E278" s="586" t="s">
        <v>208</v>
      </c>
      <c r="F278">
        <v>1</v>
      </c>
      <c r="G278" s="587" t="s">
        <v>171</v>
      </c>
      <c r="H278" s="588">
        <v>93402</v>
      </c>
      <c r="I278" s="588">
        <v>163453</v>
      </c>
      <c r="J278" s="588">
        <v>123163</v>
      </c>
      <c r="K278" s="588">
        <v>215535</v>
      </c>
      <c r="L278" s="588">
        <v>147736</v>
      </c>
      <c r="M278" s="588">
        <v>258538</v>
      </c>
      <c r="N278" s="588">
        <v>178175</v>
      </c>
      <c r="O278" s="588">
        <v>311807</v>
      </c>
      <c r="P278" s="588">
        <v>210152</v>
      </c>
      <c r="Q278" s="588">
        <v>367766</v>
      </c>
      <c r="R278" s="588">
        <v>229755</v>
      </c>
      <c r="S278" s="588">
        <v>402072</v>
      </c>
      <c r="T278" s="588">
        <v>247266</v>
      </c>
      <c r="U278" s="588">
        <v>432715</v>
      </c>
    </row>
    <row r="279" spans="1:21" ht="21.95" customHeight="1">
      <c r="A279" s="583">
        <v>3</v>
      </c>
      <c r="B279" s="584" t="s">
        <v>196</v>
      </c>
      <c r="C279" s="585" t="s">
        <v>207</v>
      </c>
      <c r="D279" s="585" t="s">
        <v>935</v>
      </c>
      <c r="E279" s="586" t="s">
        <v>208</v>
      </c>
      <c r="F279">
        <v>2</v>
      </c>
      <c r="G279" s="587" t="s">
        <v>21</v>
      </c>
      <c r="H279" s="588">
        <v>88602</v>
      </c>
      <c r="I279" s="588">
        <v>155053</v>
      </c>
      <c r="J279" s="588">
        <v>117155</v>
      </c>
      <c r="K279" s="588">
        <v>205021</v>
      </c>
      <c r="L279" s="588">
        <v>140932</v>
      </c>
      <c r="M279" s="588">
        <v>246631</v>
      </c>
      <c r="N279" s="588">
        <v>170941</v>
      </c>
      <c r="O279" s="588">
        <v>299147</v>
      </c>
      <c r="P279" s="588">
        <v>203582</v>
      </c>
      <c r="Q279" s="588">
        <v>356268</v>
      </c>
      <c r="R279" s="588">
        <v>224601</v>
      </c>
      <c r="S279" s="588">
        <v>393052</v>
      </c>
      <c r="T279" s="588">
        <v>244364</v>
      </c>
      <c r="U279" s="588">
        <v>427637</v>
      </c>
    </row>
    <row r="280" spans="1:21" ht="21.95" customHeight="1">
      <c r="A280" s="583">
        <v>3</v>
      </c>
      <c r="B280" s="584" t="s">
        <v>196</v>
      </c>
      <c r="C280" s="585" t="s">
        <v>207</v>
      </c>
      <c r="D280" s="585" t="s">
        <v>935</v>
      </c>
      <c r="E280" s="586" t="s">
        <v>208</v>
      </c>
      <c r="F280">
        <v>3</v>
      </c>
      <c r="G280" s="587" t="s">
        <v>46</v>
      </c>
      <c r="H280" s="588">
        <v>72137</v>
      </c>
      <c r="I280" s="588">
        <v>126239</v>
      </c>
      <c r="J280" s="588">
        <v>99563</v>
      </c>
      <c r="K280" s="588">
        <v>174235</v>
      </c>
      <c r="L280" s="588">
        <v>126168</v>
      </c>
      <c r="M280" s="588">
        <v>220794</v>
      </c>
      <c r="N280" s="588">
        <v>164548</v>
      </c>
      <c r="O280" s="588">
        <v>287958</v>
      </c>
      <c r="P280" s="588">
        <v>205083</v>
      </c>
      <c r="Q280" s="588">
        <v>358895</v>
      </c>
      <c r="R280" s="588">
        <v>230761</v>
      </c>
      <c r="S280" s="588">
        <v>403832</v>
      </c>
      <c r="T280" s="588">
        <v>256052</v>
      </c>
      <c r="U280" s="588">
        <v>448091</v>
      </c>
    </row>
    <row r="281" spans="1:21" ht="21.95" customHeight="1">
      <c r="A281" s="583">
        <v>3</v>
      </c>
      <c r="B281" s="584" t="s">
        <v>196</v>
      </c>
      <c r="C281" s="585" t="s">
        <v>207</v>
      </c>
      <c r="D281" s="585" t="s">
        <v>935</v>
      </c>
      <c r="E281" s="586" t="s">
        <v>208</v>
      </c>
      <c r="F281">
        <v>4</v>
      </c>
      <c r="G281" s="587" t="s">
        <v>23</v>
      </c>
      <c r="H281" s="588">
        <v>84116</v>
      </c>
      <c r="I281" s="588">
        <v>134585</v>
      </c>
      <c r="J281" s="588">
        <v>117762</v>
      </c>
      <c r="K281" s="588">
        <v>188419</v>
      </c>
      <c r="L281" s="588">
        <v>151408</v>
      </c>
      <c r="M281" s="588">
        <v>242253</v>
      </c>
      <c r="N281" s="588">
        <v>201877</v>
      </c>
      <c r="O281" s="588">
        <v>323004</v>
      </c>
      <c r="P281" s="588">
        <v>252347</v>
      </c>
      <c r="Q281" s="588">
        <v>403755</v>
      </c>
      <c r="R281" s="588">
        <v>285993</v>
      </c>
      <c r="S281" s="588">
        <v>457589</v>
      </c>
      <c r="T281" s="588">
        <v>319639</v>
      </c>
      <c r="U281" s="588">
        <v>511423</v>
      </c>
    </row>
    <row r="282" spans="1:21" ht="22.5" customHeight="1">
      <c r="A282" s="583">
        <v>3</v>
      </c>
      <c r="B282" s="584" t="s">
        <v>196</v>
      </c>
      <c r="C282" s="585" t="s">
        <v>207</v>
      </c>
      <c r="D282" s="585" t="s">
        <v>935</v>
      </c>
      <c r="E282" s="586" t="s">
        <v>209</v>
      </c>
      <c r="F282">
        <v>1</v>
      </c>
      <c r="G282" s="587" t="s">
        <v>171</v>
      </c>
      <c r="H282" s="588">
        <v>84024</v>
      </c>
      <c r="I282" s="588">
        <v>147042</v>
      </c>
      <c r="J282" s="588">
        <v>110971</v>
      </c>
      <c r="K282" s="588">
        <v>194199</v>
      </c>
      <c r="L282" s="588">
        <v>133388</v>
      </c>
      <c r="M282" s="588">
        <v>233429</v>
      </c>
      <c r="N282" s="588">
        <v>161348</v>
      </c>
      <c r="O282" s="588">
        <v>282358</v>
      </c>
      <c r="P282" s="588">
        <v>190403</v>
      </c>
      <c r="Q282" s="588">
        <v>333205</v>
      </c>
      <c r="R282" s="588">
        <v>208186</v>
      </c>
      <c r="S282" s="588">
        <v>364326</v>
      </c>
      <c r="T282" s="588">
        <v>224085</v>
      </c>
      <c r="U282" s="588">
        <v>392149</v>
      </c>
    </row>
    <row r="283" spans="1:21" ht="21.95" customHeight="1">
      <c r="A283" s="583">
        <v>3</v>
      </c>
      <c r="B283" s="584" t="s">
        <v>196</v>
      </c>
      <c r="C283" s="585" t="s">
        <v>207</v>
      </c>
      <c r="D283" s="585" t="s">
        <v>935</v>
      </c>
      <c r="E283" s="586" t="s">
        <v>209</v>
      </c>
      <c r="F283">
        <v>2</v>
      </c>
      <c r="G283" s="587" t="s">
        <v>21</v>
      </c>
      <c r="H283" s="588">
        <v>79472</v>
      </c>
      <c r="I283" s="588">
        <v>139076</v>
      </c>
      <c r="J283" s="588">
        <v>105273</v>
      </c>
      <c r="K283" s="588">
        <v>184229</v>
      </c>
      <c r="L283" s="588">
        <v>126936</v>
      </c>
      <c r="M283" s="588">
        <v>222139</v>
      </c>
      <c r="N283" s="588">
        <v>154488</v>
      </c>
      <c r="O283" s="588">
        <v>270353</v>
      </c>
      <c r="P283" s="588">
        <v>184172</v>
      </c>
      <c r="Q283" s="588">
        <v>322302</v>
      </c>
      <c r="R283" s="588">
        <v>203299</v>
      </c>
      <c r="S283" s="588">
        <v>355773</v>
      </c>
      <c r="T283" s="588">
        <v>221334</v>
      </c>
      <c r="U283" s="588">
        <v>387334</v>
      </c>
    </row>
    <row r="284" spans="1:21" ht="21.95" customHeight="1">
      <c r="A284" s="583">
        <v>3</v>
      </c>
      <c r="B284" s="584" t="s">
        <v>196</v>
      </c>
      <c r="C284" s="585" t="s">
        <v>207</v>
      </c>
      <c r="D284" s="585" t="s">
        <v>935</v>
      </c>
      <c r="E284" s="586" t="s">
        <v>209</v>
      </c>
      <c r="F284">
        <v>3</v>
      </c>
      <c r="G284" s="587" t="s">
        <v>46</v>
      </c>
      <c r="H284" s="588">
        <v>64335</v>
      </c>
      <c r="I284" s="588">
        <v>112586</v>
      </c>
      <c r="J284" s="588">
        <v>88714</v>
      </c>
      <c r="K284" s="588">
        <v>155250</v>
      </c>
      <c r="L284" s="588">
        <v>112315</v>
      </c>
      <c r="M284" s="588">
        <v>196550</v>
      </c>
      <c r="N284" s="588">
        <v>146266</v>
      </c>
      <c r="O284" s="588">
        <v>255966</v>
      </c>
      <c r="P284" s="588">
        <v>182262</v>
      </c>
      <c r="Q284" s="588">
        <v>318959</v>
      </c>
      <c r="R284" s="588">
        <v>204984</v>
      </c>
      <c r="S284" s="588">
        <v>358722</v>
      </c>
      <c r="T284" s="588">
        <v>227338</v>
      </c>
      <c r="U284" s="588">
        <v>397842</v>
      </c>
    </row>
    <row r="285" spans="1:21" ht="21.95" customHeight="1">
      <c r="A285" s="583">
        <v>3</v>
      </c>
      <c r="B285" s="584" t="s">
        <v>196</v>
      </c>
      <c r="C285" s="585" t="s">
        <v>207</v>
      </c>
      <c r="D285" s="585" t="s">
        <v>935</v>
      </c>
      <c r="E285" s="586" t="s">
        <v>209</v>
      </c>
      <c r="F285">
        <v>4</v>
      </c>
      <c r="G285" s="587" t="s">
        <v>23</v>
      </c>
      <c r="H285" s="588">
        <v>75967</v>
      </c>
      <c r="I285" s="588">
        <v>121546</v>
      </c>
      <c r="J285" s="588">
        <v>106353</v>
      </c>
      <c r="K285" s="588">
        <v>170165</v>
      </c>
      <c r="L285" s="588">
        <v>136740</v>
      </c>
      <c r="M285" s="588">
        <v>218784</v>
      </c>
      <c r="N285" s="588">
        <v>182320</v>
      </c>
      <c r="O285" s="588">
        <v>291712</v>
      </c>
      <c r="P285" s="588">
        <v>227900</v>
      </c>
      <c r="Q285" s="588">
        <v>364639</v>
      </c>
      <c r="R285" s="588">
        <v>258286</v>
      </c>
      <c r="S285" s="588">
        <v>413258</v>
      </c>
      <c r="T285" s="588">
        <v>288673</v>
      </c>
      <c r="U285" s="588">
        <v>461877</v>
      </c>
    </row>
    <row r="286" spans="1:21" ht="22.5" customHeight="1">
      <c r="A286" s="583">
        <v>3</v>
      </c>
      <c r="B286" s="584" t="s">
        <v>196</v>
      </c>
      <c r="C286" s="585" t="s">
        <v>207</v>
      </c>
      <c r="D286" s="585" t="s">
        <v>935</v>
      </c>
      <c r="E286" s="586" t="s">
        <v>210</v>
      </c>
      <c r="F286">
        <v>1</v>
      </c>
      <c r="G286" s="587" t="s">
        <v>171</v>
      </c>
      <c r="H286" s="588">
        <v>83025</v>
      </c>
      <c r="I286" s="588">
        <v>145294</v>
      </c>
      <c r="J286" s="588">
        <v>109538</v>
      </c>
      <c r="K286" s="588">
        <v>191691</v>
      </c>
      <c r="L286" s="588">
        <v>131485</v>
      </c>
      <c r="M286" s="588">
        <v>230099</v>
      </c>
      <c r="N286" s="588">
        <v>158735</v>
      </c>
      <c r="O286" s="588">
        <v>277787</v>
      </c>
      <c r="P286" s="588">
        <v>187256</v>
      </c>
      <c r="Q286" s="588">
        <v>327698</v>
      </c>
      <c r="R286" s="588">
        <v>204731</v>
      </c>
      <c r="S286" s="588">
        <v>358279</v>
      </c>
      <c r="T286" s="588">
        <v>220345</v>
      </c>
      <c r="U286" s="588">
        <v>385604</v>
      </c>
    </row>
    <row r="287" spans="1:21" ht="21.95" customHeight="1">
      <c r="A287" s="583">
        <v>3</v>
      </c>
      <c r="B287" s="584" t="s">
        <v>196</v>
      </c>
      <c r="C287" s="585" t="s">
        <v>207</v>
      </c>
      <c r="D287" s="585" t="s">
        <v>935</v>
      </c>
      <c r="E287" s="586" t="s">
        <v>210</v>
      </c>
      <c r="F287">
        <v>2</v>
      </c>
      <c r="G287" s="587" t="s">
        <v>21</v>
      </c>
      <c r="H287" s="588">
        <v>78680</v>
      </c>
      <c r="I287" s="588">
        <v>137690</v>
      </c>
      <c r="J287" s="588">
        <v>104100</v>
      </c>
      <c r="K287" s="588">
        <v>182174</v>
      </c>
      <c r="L287" s="588">
        <v>125326</v>
      </c>
      <c r="M287" s="588">
        <v>219321</v>
      </c>
      <c r="N287" s="588">
        <v>152187</v>
      </c>
      <c r="O287" s="588">
        <v>266327</v>
      </c>
      <c r="P287" s="588">
        <v>181309</v>
      </c>
      <c r="Q287" s="588">
        <v>317291</v>
      </c>
      <c r="R287" s="588">
        <v>200066</v>
      </c>
      <c r="S287" s="588">
        <v>350115</v>
      </c>
      <c r="T287" s="588">
        <v>217719</v>
      </c>
      <c r="U287" s="588">
        <v>381008</v>
      </c>
    </row>
    <row r="288" spans="1:21" ht="21.95" customHeight="1">
      <c r="A288" s="583">
        <v>3</v>
      </c>
      <c r="B288" s="584" t="s">
        <v>196</v>
      </c>
      <c r="C288" s="585" t="s">
        <v>207</v>
      </c>
      <c r="D288" s="585" t="s">
        <v>935</v>
      </c>
      <c r="E288" s="586" t="s">
        <v>210</v>
      </c>
      <c r="F288">
        <v>3</v>
      </c>
      <c r="G288" s="587" t="s">
        <v>46</v>
      </c>
      <c r="H288" s="588">
        <v>63936</v>
      </c>
      <c r="I288" s="588">
        <v>111887</v>
      </c>
      <c r="J288" s="588">
        <v>88217</v>
      </c>
      <c r="K288" s="588">
        <v>154380</v>
      </c>
      <c r="L288" s="588">
        <v>111755</v>
      </c>
      <c r="M288" s="588">
        <v>195571</v>
      </c>
      <c r="N288" s="588">
        <v>145679</v>
      </c>
      <c r="O288" s="588">
        <v>254937</v>
      </c>
      <c r="P288" s="588">
        <v>181554</v>
      </c>
      <c r="Q288" s="588">
        <v>317719</v>
      </c>
      <c r="R288" s="588">
        <v>204253</v>
      </c>
      <c r="S288" s="588">
        <v>357442</v>
      </c>
      <c r="T288" s="588">
        <v>226601</v>
      </c>
      <c r="U288" s="588">
        <v>396552</v>
      </c>
    </row>
    <row r="289" spans="1:21" ht="21.95" customHeight="1">
      <c r="A289" s="583">
        <v>3</v>
      </c>
      <c r="B289" s="584" t="s">
        <v>196</v>
      </c>
      <c r="C289" s="585" t="s">
        <v>207</v>
      </c>
      <c r="D289" s="585" t="s">
        <v>935</v>
      </c>
      <c r="E289" s="586" t="s">
        <v>210</v>
      </c>
      <c r="F289">
        <v>4</v>
      </c>
      <c r="G289" s="587" t="s">
        <v>23</v>
      </c>
      <c r="H289" s="588">
        <v>74870</v>
      </c>
      <c r="I289" s="588">
        <v>119791</v>
      </c>
      <c r="J289" s="588">
        <v>104818</v>
      </c>
      <c r="K289" s="588">
        <v>167708</v>
      </c>
      <c r="L289" s="588">
        <v>134765</v>
      </c>
      <c r="M289" s="588">
        <v>215625</v>
      </c>
      <c r="N289" s="588">
        <v>179687</v>
      </c>
      <c r="O289" s="588">
        <v>287499</v>
      </c>
      <c r="P289" s="588">
        <v>224609</v>
      </c>
      <c r="Q289" s="588">
        <v>359374</v>
      </c>
      <c r="R289" s="588">
        <v>254557</v>
      </c>
      <c r="S289" s="588">
        <v>407291</v>
      </c>
      <c r="T289" s="588">
        <v>284505</v>
      </c>
      <c r="U289" s="588">
        <v>455207</v>
      </c>
    </row>
    <row r="290" spans="1:21" ht="22.5" customHeight="1">
      <c r="A290" s="583">
        <v>3</v>
      </c>
      <c r="B290" s="584" t="s">
        <v>196</v>
      </c>
      <c r="C290" s="585" t="s">
        <v>207</v>
      </c>
      <c r="D290" s="585" t="s">
        <v>935</v>
      </c>
      <c r="E290" s="586" t="s">
        <v>211</v>
      </c>
      <c r="F290">
        <v>1</v>
      </c>
      <c r="G290" s="587" t="s">
        <v>171</v>
      </c>
      <c r="H290" s="588">
        <v>86844</v>
      </c>
      <c r="I290" s="588">
        <v>151977</v>
      </c>
      <c r="J290" s="588">
        <v>114582</v>
      </c>
      <c r="K290" s="588">
        <v>200518</v>
      </c>
      <c r="L290" s="588">
        <v>137548</v>
      </c>
      <c r="M290" s="588">
        <v>240709</v>
      </c>
      <c r="N290" s="588">
        <v>166069</v>
      </c>
      <c r="O290" s="588">
        <v>290621</v>
      </c>
      <c r="P290" s="588">
        <v>195911</v>
      </c>
      <c r="Q290" s="588">
        <v>342844</v>
      </c>
      <c r="R290" s="588">
        <v>214194</v>
      </c>
      <c r="S290" s="588">
        <v>374840</v>
      </c>
      <c r="T290" s="588">
        <v>230531</v>
      </c>
      <c r="U290" s="588">
        <v>403429</v>
      </c>
    </row>
    <row r="291" spans="1:21" ht="21.95" customHeight="1">
      <c r="A291" s="583">
        <v>3</v>
      </c>
      <c r="B291" s="584" t="s">
        <v>196</v>
      </c>
      <c r="C291" s="585" t="s">
        <v>207</v>
      </c>
      <c r="D291" s="585" t="s">
        <v>935</v>
      </c>
      <c r="E291" s="586" t="s">
        <v>211</v>
      </c>
      <c r="F291">
        <v>2</v>
      </c>
      <c r="G291" s="587" t="s">
        <v>21</v>
      </c>
      <c r="H291" s="588">
        <v>82292</v>
      </c>
      <c r="I291" s="588">
        <v>144012</v>
      </c>
      <c r="J291" s="588">
        <v>108885</v>
      </c>
      <c r="K291" s="588">
        <v>190548</v>
      </c>
      <c r="L291" s="588">
        <v>131096</v>
      </c>
      <c r="M291" s="588">
        <v>229418</v>
      </c>
      <c r="N291" s="588">
        <v>159209</v>
      </c>
      <c r="O291" s="588">
        <v>278616</v>
      </c>
      <c r="P291" s="588">
        <v>189681</v>
      </c>
      <c r="Q291" s="588">
        <v>331941</v>
      </c>
      <c r="R291" s="588">
        <v>209307</v>
      </c>
      <c r="S291" s="588">
        <v>366287</v>
      </c>
      <c r="T291" s="588">
        <v>227779</v>
      </c>
      <c r="U291" s="588">
        <v>398614</v>
      </c>
    </row>
    <row r="292" spans="1:21" ht="21.95" customHeight="1">
      <c r="A292" s="583">
        <v>3</v>
      </c>
      <c r="B292" s="584" t="s">
        <v>196</v>
      </c>
      <c r="C292" s="585" t="s">
        <v>207</v>
      </c>
      <c r="D292" s="585" t="s">
        <v>935</v>
      </c>
      <c r="E292" s="586" t="s">
        <v>211</v>
      </c>
      <c r="F292">
        <v>3</v>
      </c>
      <c r="G292" s="587" t="s">
        <v>46</v>
      </c>
      <c r="H292" s="588">
        <v>66860</v>
      </c>
      <c r="I292" s="588">
        <v>117005</v>
      </c>
      <c r="J292" s="588">
        <v>92249</v>
      </c>
      <c r="K292" s="588">
        <v>161436</v>
      </c>
      <c r="L292" s="588">
        <v>116860</v>
      </c>
      <c r="M292" s="588">
        <v>204505</v>
      </c>
      <c r="N292" s="588">
        <v>152327</v>
      </c>
      <c r="O292" s="588">
        <v>266572</v>
      </c>
      <c r="P292" s="588">
        <v>189838</v>
      </c>
      <c r="Q292" s="588">
        <v>332217</v>
      </c>
      <c r="R292" s="588">
        <v>213570</v>
      </c>
      <c r="S292" s="588">
        <v>373748</v>
      </c>
      <c r="T292" s="588">
        <v>236934</v>
      </c>
      <c r="U292" s="588">
        <v>414635</v>
      </c>
    </row>
    <row r="293" spans="1:21" ht="21.95" customHeight="1">
      <c r="A293" s="583">
        <v>3</v>
      </c>
      <c r="B293" s="584" t="s">
        <v>196</v>
      </c>
      <c r="C293" s="585" t="s">
        <v>207</v>
      </c>
      <c r="D293" s="585" t="s">
        <v>935</v>
      </c>
      <c r="E293" s="586" t="s">
        <v>211</v>
      </c>
      <c r="F293">
        <v>4</v>
      </c>
      <c r="G293" s="587" t="s">
        <v>23</v>
      </c>
      <c r="H293" s="588">
        <v>78323</v>
      </c>
      <c r="I293" s="588">
        <v>125316</v>
      </c>
      <c r="J293" s="588">
        <v>109652</v>
      </c>
      <c r="K293" s="588">
        <v>175443</v>
      </c>
      <c r="L293" s="588">
        <v>140981</v>
      </c>
      <c r="M293" s="588">
        <v>225569</v>
      </c>
      <c r="N293" s="588">
        <v>187974</v>
      </c>
      <c r="O293" s="588">
        <v>300759</v>
      </c>
      <c r="P293" s="588">
        <v>234968</v>
      </c>
      <c r="Q293" s="588">
        <v>375949</v>
      </c>
      <c r="R293" s="588">
        <v>266297</v>
      </c>
      <c r="S293" s="588">
        <v>426075</v>
      </c>
      <c r="T293" s="588">
        <v>297626</v>
      </c>
      <c r="U293" s="588">
        <v>476202</v>
      </c>
    </row>
    <row r="294" spans="1:21" ht="22.5" customHeight="1">
      <c r="A294" s="583">
        <v>3</v>
      </c>
      <c r="B294" s="584" t="s">
        <v>196</v>
      </c>
      <c r="C294" s="585" t="s">
        <v>207</v>
      </c>
      <c r="D294" s="585" t="s">
        <v>935</v>
      </c>
      <c r="E294" s="586" t="s">
        <v>212</v>
      </c>
      <c r="F294">
        <v>1</v>
      </c>
      <c r="G294" s="587" t="s">
        <v>171</v>
      </c>
      <c r="H294" s="588">
        <v>85375</v>
      </c>
      <c r="I294" s="588">
        <v>149407</v>
      </c>
      <c r="J294" s="588">
        <v>112547</v>
      </c>
      <c r="K294" s="588">
        <v>196958</v>
      </c>
      <c r="L294" s="588">
        <v>134952</v>
      </c>
      <c r="M294" s="588">
        <v>236165</v>
      </c>
      <c r="N294" s="588">
        <v>162670</v>
      </c>
      <c r="O294" s="588">
        <v>284672</v>
      </c>
      <c r="P294" s="588">
        <v>191846</v>
      </c>
      <c r="Q294" s="588">
        <v>335731</v>
      </c>
      <c r="R294" s="588">
        <v>209738</v>
      </c>
      <c r="S294" s="588">
        <v>367041</v>
      </c>
      <c r="T294" s="588">
        <v>225717</v>
      </c>
      <c r="U294" s="588">
        <v>395004</v>
      </c>
    </row>
    <row r="295" spans="1:21" ht="21.95" customHeight="1">
      <c r="A295" s="583">
        <v>3</v>
      </c>
      <c r="B295" s="584" t="s">
        <v>196</v>
      </c>
      <c r="C295" s="585" t="s">
        <v>207</v>
      </c>
      <c r="D295" s="585" t="s">
        <v>935</v>
      </c>
      <c r="E295" s="586" t="s">
        <v>212</v>
      </c>
      <c r="F295">
        <v>2</v>
      </c>
      <c r="G295" s="587" t="s">
        <v>21</v>
      </c>
      <c r="H295" s="588">
        <v>81030</v>
      </c>
      <c r="I295" s="588">
        <v>141803</v>
      </c>
      <c r="J295" s="588">
        <v>107109</v>
      </c>
      <c r="K295" s="588">
        <v>187441</v>
      </c>
      <c r="L295" s="588">
        <v>128793</v>
      </c>
      <c r="M295" s="588">
        <v>225388</v>
      </c>
      <c r="N295" s="588">
        <v>156122</v>
      </c>
      <c r="O295" s="588">
        <v>273213</v>
      </c>
      <c r="P295" s="588">
        <v>185899</v>
      </c>
      <c r="Q295" s="588">
        <v>325324</v>
      </c>
      <c r="R295" s="588">
        <v>205072</v>
      </c>
      <c r="S295" s="588">
        <v>358877</v>
      </c>
      <c r="T295" s="588">
        <v>223090</v>
      </c>
      <c r="U295" s="588">
        <v>390408</v>
      </c>
    </row>
    <row r="296" spans="1:21" ht="21.95" customHeight="1">
      <c r="A296" s="583">
        <v>3</v>
      </c>
      <c r="B296" s="584" t="s">
        <v>196</v>
      </c>
      <c r="C296" s="585" t="s">
        <v>207</v>
      </c>
      <c r="D296" s="585" t="s">
        <v>935</v>
      </c>
      <c r="E296" s="586" t="s">
        <v>212</v>
      </c>
      <c r="F296">
        <v>3</v>
      </c>
      <c r="G296" s="587" t="s">
        <v>46</v>
      </c>
      <c r="H296" s="588">
        <v>66040</v>
      </c>
      <c r="I296" s="588">
        <v>115570</v>
      </c>
      <c r="J296" s="588">
        <v>91163</v>
      </c>
      <c r="K296" s="588">
        <v>159535</v>
      </c>
      <c r="L296" s="588">
        <v>115543</v>
      </c>
      <c r="M296" s="588">
        <v>202200</v>
      </c>
      <c r="N296" s="588">
        <v>150729</v>
      </c>
      <c r="O296" s="588">
        <v>263776</v>
      </c>
      <c r="P296" s="588">
        <v>187867</v>
      </c>
      <c r="Q296" s="588">
        <v>328767</v>
      </c>
      <c r="R296" s="588">
        <v>211407</v>
      </c>
      <c r="S296" s="588">
        <v>369963</v>
      </c>
      <c r="T296" s="588">
        <v>234597</v>
      </c>
      <c r="U296" s="588">
        <v>410546</v>
      </c>
    </row>
    <row r="297" spans="1:21" ht="21.95" customHeight="1">
      <c r="A297" s="583">
        <v>3</v>
      </c>
      <c r="B297" s="584" t="s">
        <v>196</v>
      </c>
      <c r="C297" s="585" t="s">
        <v>207</v>
      </c>
      <c r="D297" s="585" t="s">
        <v>935</v>
      </c>
      <c r="E297" s="586" t="s">
        <v>212</v>
      </c>
      <c r="F297">
        <v>4</v>
      </c>
      <c r="G297" s="587" t="s">
        <v>23</v>
      </c>
      <c r="H297" s="588">
        <v>76833</v>
      </c>
      <c r="I297" s="588">
        <v>122933</v>
      </c>
      <c r="J297" s="588">
        <v>107566</v>
      </c>
      <c r="K297" s="588">
        <v>172106</v>
      </c>
      <c r="L297" s="588">
        <v>138300</v>
      </c>
      <c r="M297" s="588">
        <v>221279</v>
      </c>
      <c r="N297" s="588">
        <v>184399</v>
      </c>
      <c r="O297" s="588">
        <v>295039</v>
      </c>
      <c r="P297" s="588">
        <v>230499</v>
      </c>
      <c r="Q297" s="588">
        <v>368799</v>
      </c>
      <c r="R297" s="588">
        <v>261232</v>
      </c>
      <c r="S297" s="588">
        <v>417972</v>
      </c>
      <c r="T297" s="588">
        <v>291966</v>
      </c>
      <c r="U297" s="588">
        <v>467145</v>
      </c>
    </row>
    <row r="298" spans="1:21" ht="22.5" customHeight="1">
      <c r="A298" s="583">
        <v>3</v>
      </c>
      <c r="B298" s="584" t="s">
        <v>196</v>
      </c>
      <c r="C298" s="585" t="s">
        <v>207</v>
      </c>
      <c r="D298" s="585" t="s">
        <v>935</v>
      </c>
      <c r="E298" s="586" t="s">
        <v>213</v>
      </c>
      <c r="F298">
        <v>1</v>
      </c>
      <c r="G298" s="587" t="s">
        <v>171</v>
      </c>
      <c r="H298" s="588">
        <v>84741</v>
      </c>
      <c r="I298" s="588">
        <v>148296</v>
      </c>
      <c r="J298" s="588">
        <v>111796</v>
      </c>
      <c r="K298" s="588">
        <v>195643</v>
      </c>
      <c r="L298" s="588">
        <v>134188</v>
      </c>
      <c r="M298" s="588">
        <v>234828</v>
      </c>
      <c r="N298" s="588">
        <v>161984</v>
      </c>
      <c r="O298" s="588">
        <v>283471</v>
      </c>
      <c r="P298" s="588">
        <v>191085</v>
      </c>
      <c r="Q298" s="588">
        <v>334399</v>
      </c>
      <c r="R298" s="588">
        <v>208917</v>
      </c>
      <c r="S298" s="588">
        <v>365605</v>
      </c>
      <c r="T298" s="588">
        <v>224849</v>
      </c>
      <c r="U298" s="588">
        <v>393486</v>
      </c>
    </row>
    <row r="299" spans="1:21" ht="21.95" customHeight="1">
      <c r="A299" s="583">
        <v>3</v>
      </c>
      <c r="B299" s="584" t="s">
        <v>196</v>
      </c>
      <c r="C299" s="585" t="s">
        <v>207</v>
      </c>
      <c r="D299" s="585" t="s">
        <v>935</v>
      </c>
      <c r="E299" s="586" t="s">
        <v>213</v>
      </c>
      <c r="F299">
        <v>2</v>
      </c>
      <c r="G299" s="587" t="s">
        <v>21</v>
      </c>
      <c r="H299" s="588">
        <v>80313</v>
      </c>
      <c r="I299" s="588">
        <v>140548</v>
      </c>
      <c r="J299" s="588">
        <v>106254</v>
      </c>
      <c r="K299" s="588">
        <v>185945</v>
      </c>
      <c r="L299" s="588">
        <v>127912</v>
      </c>
      <c r="M299" s="588">
        <v>223845</v>
      </c>
      <c r="N299" s="588">
        <v>155311</v>
      </c>
      <c r="O299" s="588">
        <v>271794</v>
      </c>
      <c r="P299" s="588">
        <v>185025</v>
      </c>
      <c r="Q299" s="588">
        <v>323793</v>
      </c>
      <c r="R299" s="588">
        <v>204163</v>
      </c>
      <c r="S299" s="588">
        <v>357285</v>
      </c>
      <c r="T299" s="588">
        <v>222173</v>
      </c>
      <c r="U299" s="588">
        <v>388802</v>
      </c>
    </row>
    <row r="300" spans="1:21" ht="21.95" customHeight="1">
      <c r="A300" s="583">
        <v>3</v>
      </c>
      <c r="B300" s="584" t="s">
        <v>196</v>
      </c>
      <c r="C300" s="585" t="s">
        <v>207</v>
      </c>
      <c r="D300" s="585" t="s">
        <v>935</v>
      </c>
      <c r="E300" s="586" t="s">
        <v>213</v>
      </c>
      <c r="F300">
        <v>3</v>
      </c>
      <c r="G300" s="587" t="s">
        <v>46</v>
      </c>
      <c r="H300" s="588">
        <v>65274</v>
      </c>
      <c r="I300" s="588">
        <v>114229</v>
      </c>
      <c r="J300" s="588">
        <v>90066</v>
      </c>
      <c r="K300" s="588">
        <v>157615</v>
      </c>
      <c r="L300" s="588">
        <v>114100</v>
      </c>
      <c r="M300" s="588">
        <v>199675</v>
      </c>
      <c r="N300" s="588">
        <v>148742</v>
      </c>
      <c r="O300" s="588">
        <v>260298</v>
      </c>
      <c r="P300" s="588">
        <v>185372</v>
      </c>
      <c r="Q300" s="588">
        <v>324402</v>
      </c>
      <c r="R300" s="588">
        <v>208552</v>
      </c>
      <c r="S300" s="588">
        <v>364966</v>
      </c>
      <c r="T300" s="588">
        <v>231374</v>
      </c>
      <c r="U300" s="588">
        <v>404905</v>
      </c>
    </row>
    <row r="301" spans="1:21" ht="21.95" customHeight="1">
      <c r="A301" s="583">
        <v>3</v>
      </c>
      <c r="B301" s="584" t="s">
        <v>196</v>
      </c>
      <c r="C301" s="585" t="s">
        <v>207</v>
      </c>
      <c r="D301" s="585" t="s">
        <v>935</v>
      </c>
      <c r="E301" s="586" t="s">
        <v>213</v>
      </c>
      <c r="F301">
        <v>4</v>
      </c>
      <c r="G301" s="587" t="s">
        <v>23</v>
      </c>
      <c r="H301" s="588">
        <v>76408</v>
      </c>
      <c r="I301" s="588">
        <v>122253</v>
      </c>
      <c r="J301" s="588">
        <v>106971</v>
      </c>
      <c r="K301" s="588">
        <v>171154</v>
      </c>
      <c r="L301" s="588">
        <v>137534</v>
      </c>
      <c r="M301" s="588">
        <v>220055</v>
      </c>
      <c r="N301" s="588">
        <v>183379</v>
      </c>
      <c r="O301" s="588">
        <v>293406</v>
      </c>
      <c r="P301" s="588">
        <v>229224</v>
      </c>
      <c r="Q301" s="588">
        <v>366758</v>
      </c>
      <c r="R301" s="588">
        <v>259787</v>
      </c>
      <c r="S301" s="588">
        <v>415659</v>
      </c>
      <c r="T301" s="588">
        <v>290350</v>
      </c>
      <c r="U301" s="588">
        <v>464560</v>
      </c>
    </row>
    <row r="302" spans="1:21" ht="22.5" customHeight="1">
      <c r="A302" s="583">
        <v>3</v>
      </c>
      <c r="B302" s="584" t="s">
        <v>196</v>
      </c>
      <c r="C302" s="585" t="s">
        <v>207</v>
      </c>
      <c r="D302" s="585" t="s">
        <v>935</v>
      </c>
      <c r="E302" s="586" t="s">
        <v>214</v>
      </c>
      <c r="F302">
        <v>1</v>
      </c>
      <c r="G302" s="587" t="s">
        <v>171</v>
      </c>
      <c r="H302" s="588">
        <v>83883</v>
      </c>
      <c r="I302" s="588">
        <v>146795</v>
      </c>
      <c r="J302" s="588">
        <v>110667</v>
      </c>
      <c r="K302" s="588">
        <v>193667</v>
      </c>
      <c r="L302" s="588">
        <v>132836</v>
      </c>
      <c r="M302" s="588">
        <v>232464</v>
      </c>
      <c r="N302" s="588">
        <v>160359</v>
      </c>
      <c r="O302" s="588">
        <v>280629</v>
      </c>
      <c r="P302" s="588">
        <v>189171</v>
      </c>
      <c r="Q302" s="588">
        <v>331049</v>
      </c>
      <c r="R302" s="588">
        <v>206824</v>
      </c>
      <c r="S302" s="588">
        <v>361942</v>
      </c>
      <c r="T302" s="588">
        <v>222597</v>
      </c>
      <c r="U302" s="588">
        <v>389545</v>
      </c>
    </row>
    <row r="303" spans="1:21" ht="21.95" customHeight="1">
      <c r="A303" s="583">
        <v>3</v>
      </c>
      <c r="B303" s="584" t="s">
        <v>196</v>
      </c>
      <c r="C303" s="585" t="s">
        <v>207</v>
      </c>
      <c r="D303" s="585" t="s">
        <v>935</v>
      </c>
      <c r="E303" s="586" t="s">
        <v>214</v>
      </c>
      <c r="F303">
        <v>2</v>
      </c>
      <c r="G303" s="587" t="s">
        <v>21</v>
      </c>
      <c r="H303" s="588">
        <v>79496</v>
      </c>
      <c r="I303" s="588">
        <v>139119</v>
      </c>
      <c r="J303" s="588">
        <v>105177</v>
      </c>
      <c r="K303" s="588">
        <v>184060</v>
      </c>
      <c r="L303" s="588">
        <v>126619</v>
      </c>
      <c r="M303" s="588">
        <v>221583</v>
      </c>
      <c r="N303" s="588">
        <v>153749</v>
      </c>
      <c r="O303" s="588">
        <v>269060</v>
      </c>
      <c r="P303" s="588">
        <v>183167</v>
      </c>
      <c r="Q303" s="588">
        <v>320542</v>
      </c>
      <c r="R303" s="588">
        <v>202114</v>
      </c>
      <c r="S303" s="588">
        <v>353700</v>
      </c>
      <c r="T303" s="588">
        <v>219946</v>
      </c>
      <c r="U303" s="588">
        <v>384905</v>
      </c>
    </row>
    <row r="304" spans="1:21" ht="21.95" customHeight="1">
      <c r="A304" s="583">
        <v>3</v>
      </c>
      <c r="B304" s="584" t="s">
        <v>196</v>
      </c>
      <c r="C304" s="585" t="s">
        <v>207</v>
      </c>
      <c r="D304" s="585" t="s">
        <v>935</v>
      </c>
      <c r="E304" s="586" t="s">
        <v>214</v>
      </c>
      <c r="F304">
        <v>3</v>
      </c>
      <c r="G304" s="587" t="s">
        <v>46</v>
      </c>
      <c r="H304" s="588">
        <v>64605</v>
      </c>
      <c r="I304" s="588">
        <v>113058</v>
      </c>
      <c r="J304" s="588">
        <v>89141</v>
      </c>
      <c r="K304" s="588">
        <v>155997</v>
      </c>
      <c r="L304" s="588">
        <v>112927</v>
      </c>
      <c r="M304" s="588">
        <v>197623</v>
      </c>
      <c r="N304" s="588">
        <v>147210</v>
      </c>
      <c r="O304" s="588">
        <v>257618</v>
      </c>
      <c r="P304" s="588">
        <v>183463</v>
      </c>
      <c r="Q304" s="588">
        <v>321060</v>
      </c>
      <c r="R304" s="588">
        <v>206402</v>
      </c>
      <c r="S304" s="588">
        <v>361204</v>
      </c>
      <c r="T304" s="588">
        <v>228987</v>
      </c>
      <c r="U304" s="588">
        <v>400728</v>
      </c>
    </row>
    <row r="305" spans="1:21" ht="21.95" customHeight="1">
      <c r="A305" s="583">
        <v>3</v>
      </c>
      <c r="B305" s="584" t="s">
        <v>196</v>
      </c>
      <c r="C305" s="585" t="s">
        <v>207</v>
      </c>
      <c r="D305" s="585" t="s">
        <v>935</v>
      </c>
      <c r="E305" s="586" t="s">
        <v>214</v>
      </c>
      <c r="F305">
        <v>4</v>
      </c>
      <c r="G305" s="587" t="s">
        <v>23</v>
      </c>
      <c r="H305" s="588">
        <v>75639</v>
      </c>
      <c r="I305" s="588">
        <v>121022</v>
      </c>
      <c r="J305" s="588">
        <v>105894</v>
      </c>
      <c r="K305" s="588">
        <v>169431</v>
      </c>
      <c r="L305" s="588">
        <v>136150</v>
      </c>
      <c r="M305" s="588">
        <v>217840</v>
      </c>
      <c r="N305" s="588">
        <v>181533</v>
      </c>
      <c r="O305" s="588">
        <v>290453</v>
      </c>
      <c r="P305" s="588">
        <v>226916</v>
      </c>
      <c r="Q305" s="588">
        <v>363066</v>
      </c>
      <c r="R305" s="588">
        <v>257172</v>
      </c>
      <c r="S305" s="588">
        <v>411475</v>
      </c>
      <c r="T305" s="588">
        <v>287427</v>
      </c>
      <c r="U305" s="588">
        <v>459884</v>
      </c>
    </row>
    <row r="306" spans="1:21" ht="22.5" customHeight="1">
      <c r="A306" s="583">
        <v>3</v>
      </c>
      <c r="B306" s="584" t="s">
        <v>196</v>
      </c>
      <c r="C306" s="585" t="s">
        <v>207</v>
      </c>
      <c r="D306" s="585" t="s">
        <v>935</v>
      </c>
      <c r="E306" s="586" t="s">
        <v>215</v>
      </c>
      <c r="F306">
        <v>1</v>
      </c>
      <c r="G306" s="587" t="s">
        <v>171</v>
      </c>
      <c r="H306" s="588">
        <v>103391</v>
      </c>
      <c r="I306" s="588">
        <v>180934</v>
      </c>
      <c r="J306" s="588">
        <v>136260</v>
      </c>
      <c r="K306" s="588">
        <v>238456</v>
      </c>
      <c r="L306" s="588">
        <v>163328</v>
      </c>
      <c r="M306" s="588">
        <v>285825</v>
      </c>
      <c r="N306" s="588">
        <v>196778</v>
      </c>
      <c r="O306" s="588">
        <v>344361</v>
      </c>
      <c r="P306" s="588">
        <v>232052</v>
      </c>
      <c r="Q306" s="588">
        <v>406090</v>
      </c>
      <c r="R306" s="588">
        <v>253688</v>
      </c>
      <c r="S306" s="588">
        <v>443954</v>
      </c>
      <c r="T306" s="588">
        <v>273008</v>
      </c>
      <c r="U306" s="588">
        <v>477765</v>
      </c>
    </row>
    <row r="307" spans="1:21" ht="21.95" customHeight="1">
      <c r="A307" s="583">
        <v>3</v>
      </c>
      <c r="B307" s="584" t="s">
        <v>196</v>
      </c>
      <c r="C307" s="585" t="s">
        <v>207</v>
      </c>
      <c r="D307" s="585" t="s">
        <v>935</v>
      </c>
      <c r="E307" s="586" t="s">
        <v>215</v>
      </c>
      <c r="F307">
        <v>2</v>
      </c>
      <c r="G307" s="587" t="s">
        <v>21</v>
      </c>
      <c r="H307" s="588">
        <v>98177</v>
      </c>
      <c r="I307" s="588">
        <v>171809</v>
      </c>
      <c r="J307" s="588">
        <v>129734</v>
      </c>
      <c r="K307" s="588">
        <v>227035</v>
      </c>
      <c r="L307" s="588">
        <v>155938</v>
      </c>
      <c r="M307" s="588">
        <v>272892</v>
      </c>
      <c r="N307" s="588">
        <v>188920</v>
      </c>
      <c r="O307" s="588">
        <v>330610</v>
      </c>
      <c r="P307" s="588">
        <v>224915</v>
      </c>
      <c r="Q307" s="588">
        <v>393601</v>
      </c>
      <c r="R307" s="588">
        <v>248089</v>
      </c>
      <c r="S307" s="588">
        <v>434156</v>
      </c>
      <c r="T307" s="588">
        <v>269857</v>
      </c>
      <c r="U307" s="588">
        <v>472249</v>
      </c>
    </row>
    <row r="308" spans="1:21" ht="21.95" customHeight="1">
      <c r="A308" s="583">
        <v>3</v>
      </c>
      <c r="B308" s="584" t="s">
        <v>196</v>
      </c>
      <c r="C308" s="585" t="s">
        <v>207</v>
      </c>
      <c r="D308" s="585" t="s">
        <v>935</v>
      </c>
      <c r="E308" s="586" t="s">
        <v>215</v>
      </c>
      <c r="F308">
        <v>3</v>
      </c>
      <c r="G308" s="587" t="s">
        <v>46</v>
      </c>
      <c r="H308" s="588">
        <v>80090</v>
      </c>
      <c r="I308" s="588">
        <v>140157</v>
      </c>
      <c r="J308" s="588">
        <v>110574</v>
      </c>
      <c r="K308" s="588">
        <v>193505</v>
      </c>
      <c r="L308" s="588">
        <v>140166</v>
      </c>
      <c r="M308" s="588">
        <v>245291</v>
      </c>
      <c r="N308" s="588">
        <v>182895</v>
      </c>
      <c r="O308" s="588">
        <v>320066</v>
      </c>
      <c r="P308" s="588">
        <v>227965</v>
      </c>
      <c r="Q308" s="588">
        <v>398939</v>
      </c>
      <c r="R308" s="588">
        <v>256551</v>
      </c>
      <c r="S308" s="588">
        <v>448964</v>
      </c>
      <c r="T308" s="588">
        <v>284716</v>
      </c>
      <c r="U308" s="588">
        <v>498252</v>
      </c>
    </row>
    <row r="309" spans="1:21" ht="21.95" customHeight="1">
      <c r="A309" s="583">
        <v>3</v>
      </c>
      <c r="B309" s="584" t="s">
        <v>196</v>
      </c>
      <c r="C309" s="585" t="s">
        <v>207</v>
      </c>
      <c r="D309" s="585" t="s">
        <v>935</v>
      </c>
      <c r="E309" s="586" t="s">
        <v>215</v>
      </c>
      <c r="F309">
        <v>4</v>
      </c>
      <c r="G309" s="587" t="s">
        <v>23</v>
      </c>
      <c r="H309" s="588">
        <v>92985</v>
      </c>
      <c r="I309" s="588">
        <v>148776</v>
      </c>
      <c r="J309" s="588">
        <v>130179</v>
      </c>
      <c r="K309" s="588">
        <v>208287</v>
      </c>
      <c r="L309" s="588">
        <v>167373</v>
      </c>
      <c r="M309" s="588">
        <v>267797</v>
      </c>
      <c r="N309" s="588">
        <v>223164</v>
      </c>
      <c r="O309" s="588">
        <v>357063</v>
      </c>
      <c r="P309" s="588">
        <v>278955</v>
      </c>
      <c r="Q309" s="588">
        <v>446328</v>
      </c>
      <c r="R309" s="588">
        <v>316149</v>
      </c>
      <c r="S309" s="588">
        <v>505839</v>
      </c>
      <c r="T309" s="588">
        <v>353343</v>
      </c>
      <c r="U309" s="588">
        <v>565349</v>
      </c>
    </row>
    <row r="310" spans="1:21" ht="22.5" customHeight="1">
      <c r="A310" s="583">
        <v>3</v>
      </c>
      <c r="B310" s="584" t="s">
        <v>196</v>
      </c>
      <c r="C310" s="585" t="s">
        <v>207</v>
      </c>
      <c r="D310" s="585" t="s">
        <v>935</v>
      </c>
      <c r="E310" s="586" t="s">
        <v>216</v>
      </c>
      <c r="F310">
        <v>1</v>
      </c>
      <c r="G310" s="587" t="s">
        <v>171</v>
      </c>
      <c r="H310" s="588">
        <v>90052</v>
      </c>
      <c r="I310" s="588">
        <v>157592</v>
      </c>
      <c r="J310" s="588">
        <v>118720</v>
      </c>
      <c r="K310" s="588">
        <v>207761</v>
      </c>
      <c r="L310" s="588">
        <v>142366</v>
      </c>
      <c r="M310" s="588">
        <v>249140</v>
      </c>
      <c r="N310" s="588">
        <v>171628</v>
      </c>
      <c r="O310" s="588">
        <v>300349</v>
      </c>
      <c r="P310" s="588">
        <v>202416</v>
      </c>
      <c r="Q310" s="588">
        <v>354227</v>
      </c>
      <c r="R310" s="588">
        <v>221294</v>
      </c>
      <c r="S310" s="588">
        <v>387264</v>
      </c>
      <c r="T310" s="588">
        <v>238154</v>
      </c>
      <c r="U310" s="588">
        <v>416770</v>
      </c>
    </row>
    <row r="311" spans="1:21" ht="21.95" customHeight="1">
      <c r="A311" s="583">
        <v>3</v>
      </c>
      <c r="B311" s="584" t="s">
        <v>196</v>
      </c>
      <c r="C311" s="585" t="s">
        <v>207</v>
      </c>
      <c r="D311" s="585" t="s">
        <v>935</v>
      </c>
      <c r="E311" s="586" t="s">
        <v>216</v>
      </c>
      <c r="F311">
        <v>2</v>
      </c>
      <c r="G311" s="587" t="s">
        <v>21</v>
      </c>
      <c r="H311" s="588">
        <v>85459</v>
      </c>
      <c r="I311" s="588">
        <v>149554</v>
      </c>
      <c r="J311" s="588">
        <v>112971</v>
      </c>
      <c r="K311" s="588">
        <v>197700</v>
      </c>
      <c r="L311" s="588">
        <v>135855</v>
      </c>
      <c r="M311" s="588">
        <v>237747</v>
      </c>
      <c r="N311" s="588">
        <v>164706</v>
      </c>
      <c r="O311" s="588">
        <v>288235</v>
      </c>
      <c r="P311" s="588">
        <v>196129</v>
      </c>
      <c r="Q311" s="588">
        <v>343225</v>
      </c>
      <c r="R311" s="588">
        <v>216362</v>
      </c>
      <c r="S311" s="588">
        <v>378633</v>
      </c>
      <c r="T311" s="588">
        <v>235378</v>
      </c>
      <c r="U311" s="588">
        <v>411911</v>
      </c>
    </row>
    <row r="312" spans="1:21" ht="21.95" customHeight="1">
      <c r="A312" s="583">
        <v>3</v>
      </c>
      <c r="B312" s="584" t="s">
        <v>196</v>
      </c>
      <c r="C312" s="585" t="s">
        <v>207</v>
      </c>
      <c r="D312" s="585" t="s">
        <v>935</v>
      </c>
      <c r="E312" s="586" t="s">
        <v>216</v>
      </c>
      <c r="F312">
        <v>3</v>
      </c>
      <c r="G312" s="587" t="s">
        <v>46</v>
      </c>
      <c r="H312" s="588">
        <v>69633</v>
      </c>
      <c r="I312" s="588">
        <v>121858</v>
      </c>
      <c r="J312" s="588">
        <v>96120</v>
      </c>
      <c r="K312" s="588">
        <v>168210</v>
      </c>
      <c r="L312" s="588">
        <v>121820</v>
      </c>
      <c r="M312" s="588">
        <v>213186</v>
      </c>
      <c r="N312" s="588">
        <v>158909</v>
      </c>
      <c r="O312" s="588">
        <v>278091</v>
      </c>
      <c r="P312" s="588">
        <v>198061</v>
      </c>
      <c r="Q312" s="588">
        <v>346606</v>
      </c>
      <c r="R312" s="588">
        <v>222875</v>
      </c>
      <c r="S312" s="588">
        <v>390031</v>
      </c>
      <c r="T312" s="588">
        <v>247318</v>
      </c>
      <c r="U312" s="588">
        <v>432806</v>
      </c>
    </row>
    <row r="313" spans="1:21" ht="21.95" customHeight="1">
      <c r="A313" s="583">
        <v>3</v>
      </c>
      <c r="B313" s="584" t="s">
        <v>196</v>
      </c>
      <c r="C313" s="585" t="s">
        <v>207</v>
      </c>
      <c r="D313" s="585" t="s">
        <v>935</v>
      </c>
      <c r="E313" s="586" t="s">
        <v>216</v>
      </c>
      <c r="F313">
        <v>4</v>
      </c>
      <c r="G313" s="587" t="s">
        <v>23</v>
      </c>
      <c r="H313" s="588">
        <v>81055</v>
      </c>
      <c r="I313" s="588">
        <v>129688</v>
      </c>
      <c r="J313" s="588">
        <v>113477</v>
      </c>
      <c r="K313" s="588">
        <v>181564</v>
      </c>
      <c r="L313" s="588">
        <v>145899</v>
      </c>
      <c r="M313" s="588">
        <v>233439</v>
      </c>
      <c r="N313" s="588">
        <v>194533</v>
      </c>
      <c r="O313" s="588">
        <v>311252</v>
      </c>
      <c r="P313" s="588">
        <v>243166</v>
      </c>
      <c r="Q313" s="588">
        <v>389065</v>
      </c>
      <c r="R313" s="588">
        <v>275588</v>
      </c>
      <c r="S313" s="588">
        <v>440941</v>
      </c>
      <c r="T313" s="588">
        <v>308010</v>
      </c>
      <c r="U313" s="588">
        <v>492816</v>
      </c>
    </row>
    <row r="314" spans="1:21" ht="22.5" customHeight="1">
      <c r="A314" s="583">
        <v>3</v>
      </c>
      <c r="B314" s="584" t="s">
        <v>196</v>
      </c>
      <c r="C314" s="585" t="s">
        <v>207</v>
      </c>
      <c r="D314" s="585" t="s">
        <v>935</v>
      </c>
      <c r="E314" s="586" t="s">
        <v>217</v>
      </c>
      <c r="F314">
        <v>1</v>
      </c>
      <c r="G314" s="587" t="s">
        <v>171</v>
      </c>
      <c r="H314" s="588">
        <v>89500</v>
      </c>
      <c r="I314" s="588">
        <v>156625</v>
      </c>
      <c r="J314" s="588">
        <v>118044</v>
      </c>
      <c r="K314" s="588">
        <v>206577</v>
      </c>
      <c r="L314" s="588">
        <v>141637</v>
      </c>
      <c r="M314" s="588">
        <v>247865</v>
      </c>
      <c r="N314" s="588">
        <v>170892</v>
      </c>
      <c r="O314" s="588">
        <v>299060</v>
      </c>
      <c r="P314" s="588">
        <v>201576</v>
      </c>
      <c r="Q314" s="588">
        <v>352758</v>
      </c>
      <c r="R314" s="588">
        <v>220382</v>
      </c>
      <c r="S314" s="588">
        <v>385669</v>
      </c>
      <c r="T314" s="588">
        <v>237183</v>
      </c>
      <c r="U314" s="588">
        <v>415071</v>
      </c>
    </row>
    <row r="315" spans="1:21" ht="21.95" customHeight="1">
      <c r="A315" s="583">
        <v>3</v>
      </c>
      <c r="B315" s="584" t="s">
        <v>196</v>
      </c>
      <c r="C315" s="585" t="s">
        <v>207</v>
      </c>
      <c r="D315" s="585" t="s">
        <v>935</v>
      </c>
      <c r="E315" s="586" t="s">
        <v>217</v>
      </c>
      <c r="F315">
        <v>2</v>
      </c>
      <c r="G315" s="587" t="s">
        <v>21</v>
      </c>
      <c r="H315" s="588">
        <v>84866</v>
      </c>
      <c r="I315" s="588">
        <v>148515</v>
      </c>
      <c r="J315" s="588">
        <v>112243</v>
      </c>
      <c r="K315" s="588">
        <v>196426</v>
      </c>
      <c r="L315" s="588">
        <v>135068</v>
      </c>
      <c r="M315" s="588">
        <v>236369</v>
      </c>
      <c r="N315" s="588">
        <v>163907</v>
      </c>
      <c r="O315" s="588">
        <v>286837</v>
      </c>
      <c r="P315" s="588">
        <v>195232</v>
      </c>
      <c r="Q315" s="588">
        <v>341657</v>
      </c>
      <c r="R315" s="588">
        <v>215406</v>
      </c>
      <c r="S315" s="588">
        <v>376961</v>
      </c>
      <c r="T315" s="588">
        <v>234382</v>
      </c>
      <c r="U315" s="588">
        <v>410168</v>
      </c>
    </row>
    <row r="316" spans="1:21" ht="21.95" customHeight="1">
      <c r="A316" s="583">
        <v>3</v>
      </c>
      <c r="B316" s="584" t="s">
        <v>196</v>
      </c>
      <c r="C316" s="585" t="s">
        <v>207</v>
      </c>
      <c r="D316" s="585" t="s">
        <v>935</v>
      </c>
      <c r="E316" s="586" t="s">
        <v>217</v>
      </c>
      <c r="F316">
        <v>3</v>
      </c>
      <c r="G316" s="587" t="s">
        <v>46</v>
      </c>
      <c r="H316" s="588">
        <v>69040</v>
      </c>
      <c r="I316" s="588">
        <v>120820</v>
      </c>
      <c r="J316" s="588">
        <v>95276</v>
      </c>
      <c r="K316" s="588">
        <v>166734</v>
      </c>
      <c r="L316" s="588">
        <v>120720</v>
      </c>
      <c r="M316" s="588">
        <v>211260</v>
      </c>
      <c r="N316" s="588">
        <v>157411</v>
      </c>
      <c r="O316" s="588">
        <v>275469</v>
      </c>
      <c r="P316" s="588">
        <v>196182</v>
      </c>
      <c r="Q316" s="588">
        <v>343319</v>
      </c>
      <c r="R316" s="588">
        <v>220731</v>
      </c>
      <c r="S316" s="588">
        <v>386280</v>
      </c>
      <c r="T316" s="588">
        <v>244906</v>
      </c>
      <c r="U316" s="588">
        <v>428586</v>
      </c>
    </row>
    <row r="317" spans="1:21" ht="21.95" customHeight="1">
      <c r="A317" s="583">
        <v>3</v>
      </c>
      <c r="B317" s="584" t="s">
        <v>196</v>
      </c>
      <c r="C317" s="585" t="s">
        <v>207</v>
      </c>
      <c r="D317" s="585" t="s">
        <v>935</v>
      </c>
      <c r="E317" s="586" t="s">
        <v>217</v>
      </c>
      <c r="F317">
        <v>4</v>
      </c>
      <c r="G317" s="587" t="s">
        <v>23</v>
      </c>
      <c r="H317" s="588">
        <v>80646</v>
      </c>
      <c r="I317" s="588">
        <v>129034</v>
      </c>
      <c r="J317" s="588">
        <v>112905</v>
      </c>
      <c r="K317" s="588">
        <v>180648</v>
      </c>
      <c r="L317" s="588">
        <v>145163</v>
      </c>
      <c r="M317" s="588">
        <v>232261</v>
      </c>
      <c r="N317" s="588">
        <v>193551</v>
      </c>
      <c r="O317" s="588">
        <v>309682</v>
      </c>
      <c r="P317" s="588">
        <v>241939</v>
      </c>
      <c r="Q317" s="588">
        <v>387102</v>
      </c>
      <c r="R317" s="588">
        <v>274198</v>
      </c>
      <c r="S317" s="588">
        <v>438716</v>
      </c>
      <c r="T317" s="588">
        <v>306456</v>
      </c>
      <c r="U317" s="588">
        <v>490330</v>
      </c>
    </row>
    <row r="318" spans="1:21" ht="22.5" customHeight="1">
      <c r="A318" s="583">
        <v>3</v>
      </c>
      <c r="B318" s="584" t="s">
        <v>196</v>
      </c>
      <c r="C318" s="585" t="s">
        <v>207</v>
      </c>
      <c r="D318" s="585" t="s">
        <v>935</v>
      </c>
      <c r="E318" s="586" t="s">
        <v>218</v>
      </c>
      <c r="F318">
        <v>1</v>
      </c>
      <c r="G318" s="587" t="s">
        <v>171</v>
      </c>
      <c r="H318" s="588">
        <v>87091</v>
      </c>
      <c r="I318" s="588">
        <v>152409</v>
      </c>
      <c r="J318" s="588">
        <v>114806</v>
      </c>
      <c r="K318" s="588">
        <v>200910</v>
      </c>
      <c r="L318" s="588">
        <v>137654</v>
      </c>
      <c r="M318" s="588">
        <v>240895</v>
      </c>
      <c r="N318" s="588">
        <v>165918</v>
      </c>
      <c r="O318" s="588">
        <v>290357</v>
      </c>
      <c r="P318" s="588">
        <v>195675</v>
      </c>
      <c r="Q318" s="588">
        <v>342432</v>
      </c>
      <c r="R318" s="588">
        <v>213923</v>
      </c>
      <c r="S318" s="588">
        <v>374366</v>
      </c>
      <c r="T318" s="588">
        <v>230221</v>
      </c>
      <c r="U318" s="588">
        <v>402886</v>
      </c>
    </row>
    <row r="319" spans="1:21" ht="21.95" customHeight="1">
      <c r="A319" s="583">
        <v>3</v>
      </c>
      <c r="B319" s="584" t="s">
        <v>196</v>
      </c>
      <c r="C319" s="585" t="s">
        <v>207</v>
      </c>
      <c r="D319" s="585" t="s">
        <v>935</v>
      </c>
      <c r="E319" s="586" t="s">
        <v>218</v>
      </c>
      <c r="F319">
        <v>2</v>
      </c>
      <c r="G319" s="587" t="s">
        <v>21</v>
      </c>
      <c r="H319" s="588">
        <v>82663</v>
      </c>
      <c r="I319" s="588">
        <v>144661</v>
      </c>
      <c r="J319" s="588">
        <v>109264</v>
      </c>
      <c r="K319" s="588">
        <v>191211</v>
      </c>
      <c r="L319" s="588">
        <v>131378</v>
      </c>
      <c r="M319" s="588">
        <v>229912</v>
      </c>
      <c r="N319" s="588">
        <v>159245</v>
      </c>
      <c r="O319" s="588">
        <v>278679</v>
      </c>
      <c r="P319" s="588">
        <v>189615</v>
      </c>
      <c r="Q319" s="588">
        <v>331826</v>
      </c>
      <c r="R319" s="588">
        <v>209169</v>
      </c>
      <c r="S319" s="588">
        <v>366046</v>
      </c>
      <c r="T319" s="588">
        <v>227544</v>
      </c>
      <c r="U319" s="588">
        <v>398202</v>
      </c>
    </row>
    <row r="320" spans="1:21" ht="21.95" customHeight="1">
      <c r="A320" s="583">
        <v>3</v>
      </c>
      <c r="B320" s="584" t="s">
        <v>196</v>
      </c>
      <c r="C320" s="585" t="s">
        <v>207</v>
      </c>
      <c r="D320" s="585" t="s">
        <v>935</v>
      </c>
      <c r="E320" s="586" t="s">
        <v>218</v>
      </c>
      <c r="F320">
        <v>3</v>
      </c>
      <c r="G320" s="587" t="s">
        <v>46</v>
      </c>
      <c r="H320" s="588">
        <v>67378</v>
      </c>
      <c r="I320" s="588">
        <v>117912</v>
      </c>
      <c r="J320" s="588">
        <v>93012</v>
      </c>
      <c r="K320" s="588">
        <v>162770</v>
      </c>
      <c r="L320" s="588">
        <v>117888</v>
      </c>
      <c r="M320" s="588">
        <v>206304</v>
      </c>
      <c r="N320" s="588">
        <v>153792</v>
      </c>
      <c r="O320" s="588">
        <v>269137</v>
      </c>
      <c r="P320" s="588">
        <v>191686</v>
      </c>
      <c r="Q320" s="588">
        <v>335450</v>
      </c>
      <c r="R320" s="588">
        <v>215707</v>
      </c>
      <c r="S320" s="588">
        <v>377487</v>
      </c>
      <c r="T320" s="588">
        <v>239371</v>
      </c>
      <c r="U320" s="588">
        <v>418899</v>
      </c>
    </row>
    <row r="321" spans="1:21" ht="21.95" customHeight="1">
      <c r="A321" s="583">
        <v>3</v>
      </c>
      <c r="B321" s="584" t="s">
        <v>196</v>
      </c>
      <c r="C321" s="585" t="s">
        <v>207</v>
      </c>
      <c r="D321" s="585" t="s">
        <v>935</v>
      </c>
      <c r="E321" s="586" t="s">
        <v>218</v>
      </c>
      <c r="F321">
        <v>4</v>
      </c>
      <c r="G321" s="587" t="s">
        <v>23</v>
      </c>
      <c r="H321" s="588">
        <v>78371</v>
      </c>
      <c r="I321" s="588">
        <v>125394</v>
      </c>
      <c r="J321" s="588">
        <v>109720</v>
      </c>
      <c r="K321" s="588">
        <v>175552</v>
      </c>
      <c r="L321" s="588">
        <v>141068</v>
      </c>
      <c r="M321" s="588">
        <v>225710</v>
      </c>
      <c r="N321" s="588">
        <v>188091</v>
      </c>
      <c r="O321" s="588">
        <v>300946</v>
      </c>
      <c r="P321" s="588">
        <v>235114</v>
      </c>
      <c r="Q321" s="588">
        <v>376183</v>
      </c>
      <c r="R321" s="588">
        <v>266463</v>
      </c>
      <c r="S321" s="588">
        <v>426340</v>
      </c>
      <c r="T321" s="588">
        <v>297811</v>
      </c>
      <c r="U321" s="588">
        <v>476498</v>
      </c>
    </row>
    <row r="322" spans="1:21" ht="22.5" customHeight="1">
      <c r="A322" s="583">
        <v>3</v>
      </c>
      <c r="B322" s="584" t="s">
        <v>196</v>
      </c>
      <c r="C322" s="585" t="s">
        <v>207</v>
      </c>
      <c r="D322" s="585" t="s">
        <v>935</v>
      </c>
      <c r="E322" s="586" t="s">
        <v>219</v>
      </c>
      <c r="F322">
        <v>1</v>
      </c>
      <c r="G322" s="587" t="s">
        <v>171</v>
      </c>
      <c r="H322" s="588">
        <v>84271</v>
      </c>
      <c r="I322" s="588">
        <v>147474</v>
      </c>
      <c r="J322" s="588">
        <v>111194</v>
      </c>
      <c r="K322" s="588">
        <v>194590</v>
      </c>
      <c r="L322" s="588">
        <v>133494</v>
      </c>
      <c r="M322" s="588">
        <v>233615</v>
      </c>
      <c r="N322" s="588">
        <v>161197</v>
      </c>
      <c r="O322" s="588">
        <v>282094</v>
      </c>
      <c r="P322" s="588">
        <v>190167</v>
      </c>
      <c r="Q322" s="588">
        <v>332793</v>
      </c>
      <c r="R322" s="588">
        <v>207916</v>
      </c>
      <c r="S322" s="588">
        <v>363852</v>
      </c>
      <c r="T322" s="588">
        <v>223775</v>
      </c>
      <c r="U322" s="588">
        <v>391606</v>
      </c>
    </row>
    <row r="323" spans="1:21" ht="21.95" customHeight="1">
      <c r="A323" s="583">
        <v>3</v>
      </c>
      <c r="B323" s="584" t="s">
        <v>196</v>
      </c>
      <c r="C323" s="585" t="s">
        <v>207</v>
      </c>
      <c r="D323" s="585" t="s">
        <v>935</v>
      </c>
      <c r="E323" s="586" t="s">
        <v>219</v>
      </c>
      <c r="F323">
        <v>2</v>
      </c>
      <c r="G323" s="587" t="s">
        <v>21</v>
      </c>
      <c r="H323" s="588">
        <v>79843</v>
      </c>
      <c r="I323" s="588">
        <v>139725</v>
      </c>
      <c r="J323" s="588">
        <v>105652</v>
      </c>
      <c r="K323" s="588">
        <v>184892</v>
      </c>
      <c r="L323" s="588">
        <v>127218</v>
      </c>
      <c r="M323" s="588">
        <v>222632</v>
      </c>
      <c r="N323" s="588">
        <v>154524</v>
      </c>
      <c r="O323" s="588">
        <v>270417</v>
      </c>
      <c r="P323" s="588">
        <v>184107</v>
      </c>
      <c r="Q323" s="588">
        <v>322187</v>
      </c>
      <c r="R323" s="588">
        <v>203161</v>
      </c>
      <c r="S323" s="588">
        <v>355532</v>
      </c>
      <c r="T323" s="588">
        <v>221098</v>
      </c>
      <c r="U323" s="588">
        <v>386922</v>
      </c>
    </row>
    <row r="324" spans="1:21" ht="21.95" customHeight="1">
      <c r="A324" s="583">
        <v>3</v>
      </c>
      <c r="B324" s="584" t="s">
        <v>196</v>
      </c>
      <c r="C324" s="585" t="s">
        <v>207</v>
      </c>
      <c r="D324" s="585" t="s">
        <v>935</v>
      </c>
      <c r="E324" s="586" t="s">
        <v>219</v>
      </c>
      <c r="F324">
        <v>3</v>
      </c>
      <c r="G324" s="587" t="s">
        <v>46</v>
      </c>
      <c r="H324" s="588">
        <v>64853</v>
      </c>
      <c r="I324" s="588">
        <v>113492</v>
      </c>
      <c r="J324" s="588">
        <v>89476</v>
      </c>
      <c r="K324" s="588">
        <v>156584</v>
      </c>
      <c r="L324" s="588">
        <v>113342</v>
      </c>
      <c r="M324" s="588">
        <v>198349</v>
      </c>
      <c r="N324" s="588">
        <v>147732</v>
      </c>
      <c r="O324" s="588">
        <v>258531</v>
      </c>
      <c r="P324" s="588">
        <v>184110</v>
      </c>
      <c r="Q324" s="588">
        <v>322192</v>
      </c>
      <c r="R324" s="588">
        <v>207121</v>
      </c>
      <c r="S324" s="588">
        <v>362462</v>
      </c>
      <c r="T324" s="588">
        <v>229775</v>
      </c>
      <c r="U324" s="588">
        <v>402106</v>
      </c>
    </row>
    <row r="325" spans="1:21" ht="21.95" customHeight="1">
      <c r="A325" s="583">
        <v>3</v>
      </c>
      <c r="B325" s="584" t="s">
        <v>196</v>
      </c>
      <c r="C325" s="585" t="s">
        <v>207</v>
      </c>
      <c r="D325" s="585" t="s">
        <v>935</v>
      </c>
      <c r="E325" s="586" t="s">
        <v>219</v>
      </c>
      <c r="F325">
        <v>4</v>
      </c>
      <c r="G325" s="587" t="s">
        <v>23</v>
      </c>
      <c r="H325" s="588">
        <v>76015</v>
      </c>
      <c r="I325" s="588">
        <v>121624</v>
      </c>
      <c r="J325" s="588">
        <v>106421</v>
      </c>
      <c r="K325" s="588">
        <v>170274</v>
      </c>
      <c r="L325" s="588">
        <v>136827</v>
      </c>
      <c r="M325" s="588">
        <v>218924</v>
      </c>
      <c r="N325" s="588">
        <v>182437</v>
      </c>
      <c r="O325" s="588">
        <v>291899</v>
      </c>
      <c r="P325" s="588">
        <v>228046</v>
      </c>
      <c r="Q325" s="588">
        <v>364873</v>
      </c>
      <c r="R325" s="588">
        <v>258452</v>
      </c>
      <c r="S325" s="588">
        <v>413523</v>
      </c>
      <c r="T325" s="588">
        <v>288858</v>
      </c>
      <c r="U325" s="588">
        <v>462173</v>
      </c>
    </row>
    <row r="326" spans="1:21" ht="22.5" customHeight="1">
      <c r="A326" s="583">
        <v>3</v>
      </c>
      <c r="B326" s="584" t="s">
        <v>196</v>
      </c>
      <c r="C326" s="585" t="s">
        <v>207</v>
      </c>
      <c r="D326" s="585" t="s">
        <v>935</v>
      </c>
      <c r="E326" s="586" t="s">
        <v>220</v>
      </c>
      <c r="F326">
        <v>1</v>
      </c>
      <c r="G326" s="587" t="s">
        <v>171</v>
      </c>
      <c r="H326" s="588">
        <v>84353</v>
      </c>
      <c r="I326" s="588">
        <v>147618</v>
      </c>
      <c r="J326" s="588">
        <v>111269</v>
      </c>
      <c r="K326" s="588">
        <v>194721</v>
      </c>
      <c r="L326" s="588">
        <v>133530</v>
      </c>
      <c r="M326" s="588">
        <v>233677</v>
      </c>
      <c r="N326" s="588">
        <v>161146</v>
      </c>
      <c r="O326" s="588">
        <v>282006</v>
      </c>
      <c r="P326" s="588">
        <v>190089</v>
      </c>
      <c r="Q326" s="588">
        <v>332655</v>
      </c>
      <c r="R326" s="588">
        <v>207825</v>
      </c>
      <c r="S326" s="588">
        <v>363694</v>
      </c>
      <c r="T326" s="588">
        <v>223671</v>
      </c>
      <c r="U326" s="588">
        <v>391425</v>
      </c>
    </row>
    <row r="327" spans="1:21" ht="21.95" customHeight="1">
      <c r="A327" s="583">
        <v>3</v>
      </c>
      <c r="B327" s="584" t="s">
        <v>196</v>
      </c>
      <c r="C327" s="585" t="s">
        <v>207</v>
      </c>
      <c r="D327" s="585" t="s">
        <v>935</v>
      </c>
      <c r="E327" s="586" t="s">
        <v>220</v>
      </c>
      <c r="F327">
        <v>2</v>
      </c>
      <c r="G327" s="587" t="s">
        <v>21</v>
      </c>
      <c r="H327" s="588">
        <v>79967</v>
      </c>
      <c r="I327" s="588">
        <v>139942</v>
      </c>
      <c r="J327" s="588">
        <v>105779</v>
      </c>
      <c r="K327" s="588">
        <v>185113</v>
      </c>
      <c r="L327" s="588">
        <v>127312</v>
      </c>
      <c r="M327" s="588">
        <v>222797</v>
      </c>
      <c r="N327" s="588">
        <v>154536</v>
      </c>
      <c r="O327" s="588">
        <v>270438</v>
      </c>
      <c r="P327" s="588">
        <v>184085</v>
      </c>
      <c r="Q327" s="588">
        <v>322149</v>
      </c>
      <c r="R327" s="588">
        <v>203116</v>
      </c>
      <c r="S327" s="588">
        <v>355452</v>
      </c>
      <c r="T327" s="588">
        <v>221020</v>
      </c>
      <c r="U327" s="588">
        <v>386785</v>
      </c>
    </row>
    <row r="328" spans="1:21" ht="21.95" customHeight="1">
      <c r="A328" s="583">
        <v>3</v>
      </c>
      <c r="B328" s="584" t="s">
        <v>196</v>
      </c>
      <c r="C328" s="585" t="s">
        <v>207</v>
      </c>
      <c r="D328" s="585" t="s">
        <v>935</v>
      </c>
      <c r="E328" s="586" t="s">
        <v>220</v>
      </c>
      <c r="F328">
        <v>3</v>
      </c>
      <c r="G328" s="587" t="s">
        <v>46</v>
      </c>
      <c r="H328" s="588">
        <v>65026</v>
      </c>
      <c r="I328" s="588">
        <v>113795</v>
      </c>
      <c r="J328" s="588">
        <v>89730</v>
      </c>
      <c r="K328" s="588">
        <v>157028</v>
      </c>
      <c r="L328" s="588">
        <v>113685</v>
      </c>
      <c r="M328" s="588">
        <v>198949</v>
      </c>
      <c r="N328" s="588">
        <v>148220</v>
      </c>
      <c r="O328" s="588">
        <v>259386</v>
      </c>
      <c r="P328" s="588">
        <v>184726</v>
      </c>
      <c r="Q328" s="588">
        <v>323270</v>
      </c>
      <c r="R328" s="588">
        <v>207833</v>
      </c>
      <c r="S328" s="588">
        <v>363708</v>
      </c>
      <c r="T328" s="588">
        <v>230587</v>
      </c>
      <c r="U328" s="588">
        <v>403527</v>
      </c>
    </row>
    <row r="329" spans="1:21" ht="21.95" customHeight="1">
      <c r="A329" s="583">
        <v>3</v>
      </c>
      <c r="B329" s="584" t="s">
        <v>196</v>
      </c>
      <c r="C329" s="585" t="s">
        <v>207</v>
      </c>
      <c r="D329" s="585" t="s">
        <v>935</v>
      </c>
      <c r="E329" s="586" t="s">
        <v>220</v>
      </c>
      <c r="F329">
        <v>4</v>
      </c>
      <c r="G329" s="587" t="s">
        <v>23</v>
      </c>
      <c r="H329" s="588">
        <v>76031</v>
      </c>
      <c r="I329" s="588">
        <v>121650</v>
      </c>
      <c r="J329" s="588">
        <v>106444</v>
      </c>
      <c r="K329" s="588">
        <v>170311</v>
      </c>
      <c r="L329" s="588">
        <v>136857</v>
      </c>
      <c r="M329" s="588">
        <v>218971</v>
      </c>
      <c r="N329" s="588">
        <v>182476</v>
      </c>
      <c r="O329" s="588">
        <v>291961</v>
      </c>
      <c r="P329" s="588">
        <v>228094</v>
      </c>
      <c r="Q329" s="588">
        <v>364951</v>
      </c>
      <c r="R329" s="588">
        <v>258507</v>
      </c>
      <c r="S329" s="588">
        <v>413611</v>
      </c>
      <c r="T329" s="588">
        <v>288920</v>
      </c>
      <c r="U329" s="588">
        <v>462271</v>
      </c>
    </row>
    <row r="330" spans="1:21" ht="22.5" customHeight="1">
      <c r="A330" s="583">
        <v>3</v>
      </c>
      <c r="B330" s="584" t="s">
        <v>196</v>
      </c>
      <c r="C330" s="585" t="s">
        <v>221</v>
      </c>
      <c r="D330" s="585" t="s">
        <v>593</v>
      </c>
      <c r="E330" s="586" t="s">
        <v>222</v>
      </c>
      <c r="F330">
        <v>1</v>
      </c>
      <c r="G330" s="587" t="s">
        <v>171</v>
      </c>
      <c r="H330" s="588">
        <v>77984</v>
      </c>
      <c r="I330" s="588">
        <v>136472</v>
      </c>
      <c r="J330" s="588">
        <v>102683</v>
      </c>
      <c r="K330" s="588">
        <v>179694</v>
      </c>
      <c r="L330" s="588">
        <v>122931</v>
      </c>
      <c r="M330" s="588">
        <v>215130</v>
      </c>
      <c r="N330" s="588">
        <v>147851</v>
      </c>
      <c r="O330" s="588">
        <v>258739</v>
      </c>
      <c r="P330" s="588">
        <v>174302</v>
      </c>
      <c r="Q330" s="588">
        <v>305028</v>
      </c>
      <c r="R330" s="588">
        <v>190541</v>
      </c>
      <c r="S330" s="588">
        <v>333446</v>
      </c>
      <c r="T330" s="588">
        <v>205035</v>
      </c>
      <c r="U330" s="588">
        <v>358811</v>
      </c>
    </row>
    <row r="331" spans="1:21" ht="21.95" customHeight="1">
      <c r="A331" s="583">
        <v>3</v>
      </c>
      <c r="B331" s="584" t="s">
        <v>196</v>
      </c>
      <c r="C331" s="585" t="s">
        <v>221</v>
      </c>
      <c r="D331" s="585" t="s">
        <v>593</v>
      </c>
      <c r="E331" s="586" t="s">
        <v>222</v>
      </c>
      <c r="F331">
        <v>2</v>
      </c>
      <c r="G331" s="587" t="s">
        <v>21</v>
      </c>
      <c r="H331" s="588">
        <v>74177</v>
      </c>
      <c r="I331" s="588">
        <v>129809</v>
      </c>
      <c r="J331" s="588">
        <v>97918</v>
      </c>
      <c r="K331" s="588">
        <v>171356</v>
      </c>
      <c r="L331" s="588">
        <v>117535</v>
      </c>
      <c r="M331" s="588">
        <v>205687</v>
      </c>
      <c r="N331" s="588">
        <v>142113</v>
      </c>
      <c r="O331" s="588">
        <v>248699</v>
      </c>
      <c r="P331" s="588">
        <v>169091</v>
      </c>
      <c r="Q331" s="588">
        <v>295909</v>
      </c>
      <c r="R331" s="588">
        <v>186453</v>
      </c>
      <c r="S331" s="588">
        <v>326293</v>
      </c>
      <c r="T331" s="588">
        <v>202734</v>
      </c>
      <c r="U331" s="588">
        <v>354784</v>
      </c>
    </row>
    <row r="332" spans="1:21" ht="21.95" customHeight="1">
      <c r="A332" s="583">
        <v>3</v>
      </c>
      <c r="B332" s="584" t="s">
        <v>196</v>
      </c>
      <c r="C332" s="585" t="s">
        <v>221</v>
      </c>
      <c r="D332" s="585" t="s">
        <v>593</v>
      </c>
      <c r="E332" s="586" t="s">
        <v>222</v>
      </c>
      <c r="F332">
        <v>3</v>
      </c>
      <c r="G332" s="587" t="s">
        <v>46</v>
      </c>
      <c r="H332" s="588">
        <v>60710</v>
      </c>
      <c r="I332" s="588">
        <v>106242</v>
      </c>
      <c r="J332" s="588">
        <v>83860</v>
      </c>
      <c r="K332" s="588">
        <v>146756</v>
      </c>
      <c r="L332" s="588">
        <v>106360</v>
      </c>
      <c r="M332" s="588">
        <v>186130</v>
      </c>
      <c r="N332" s="588">
        <v>138898</v>
      </c>
      <c r="O332" s="588">
        <v>243071</v>
      </c>
      <c r="P332" s="588">
        <v>173145</v>
      </c>
      <c r="Q332" s="588">
        <v>303003</v>
      </c>
      <c r="R332" s="588">
        <v>194909</v>
      </c>
      <c r="S332" s="588">
        <v>341091</v>
      </c>
      <c r="T332" s="588">
        <v>216367</v>
      </c>
      <c r="U332" s="588">
        <v>378642</v>
      </c>
    </row>
    <row r="333" spans="1:21" ht="21.95" customHeight="1">
      <c r="A333" s="583">
        <v>3</v>
      </c>
      <c r="B333" s="584" t="s">
        <v>196</v>
      </c>
      <c r="C333" s="585" t="s">
        <v>221</v>
      </c>
      <c r="D333" s="585" t="s">
        <v>593</v>
      </c>
      <c r="E333" s="586" t="s">
        <v>222</v>
      </c>
      <c r="F333">
        <v>4</v>
      </c>
      <c r="G333" s="587" t="s">
        <v>23</v>
      </c>
      <c r="H333" s="588">
        <v>69976</v>
      </c>
      <c r="I333" s="588">
        <v>111961</v>
      </c>
      <c r="J333" s="588">
        <v>97966</v>
      </c>
      <c r="K333" s="588">
        <v>156746</v>
      </c>
      <c r="L333" s="588">
        <v>125956</v>
      </c>
      <c r="M333" s="588">
        <v>201530</v>
      </c>
      <c r="N333" s="588">
        <v>167942</v>
      </c>
      <c r="O333" s="588">
        <v>268707</v>
      </c>
      <c r="P333" s="588">
        <v>209927</v>
      </c>
      <c r="Q333" s="588">
        <v>335883</v>
      </c>
      <c r="R333" s="588">
        <v>237917</v>
      </c>
      <c r="S333" s="588">
        <v>380668</v>
      </c>
      <c r="T333" s="588">
        <v>265908</v>
      </c>
      <c r="U333" s="588">
        <v>425452</v>
      </c>
    </row>
    <row r="334" spans="1:21" ht="22.5" customHeight="1">
      <c r="A334" s="583">
        <v>3</v>
      </c>
      <c r="B334" s="584" t="s">
        <v>196</v>
      </c>
      <c r="C334" s="585" t="s">
        <v>221</v>
      </c>
      <c r="D334" s="585" t="s">
        <v>593</v>
      </c>
      <c r="E334" s="586" t="s">
        <v>223</v>
      </c>
      <c r="F334">
        <v>1</v>
      </c>
      <c r="G334" s="587" t="s">
        <v>171</v>
      </c>
      <c r="H334" s="588">
        <v>76573</v>
      </c>
      <c r="I334" s="588">
        <v>134004</v>
      </c>
      <c r="J334" s="588">
        <v>100877</v>
      </c>
      <c r="K334" s="588">
        <v>176535</v>
      </c>
      <c r="L334" s="588">
        <v>120851</v>
      </c>
      <c r="M334" s="588">
        <v>211490</v>
      </c>
      <c r="N334" s="588">
        <v>145490</v>
      </c>
      <c r="O334" s="588">
        <v>254608</v>
      </c>
      <c r="P334" s="588">
        <v>171547</v>
      </c>
      <c r="Q334" s="588">
        <v>300208</v>
      </c>
      <c r="R334" s="588">
        <v>187537</v>
      </c>
      <c r="S334" s="588">
        <v>328190</v>
      </c>
      <c r="T334" s="588">
        <v>201812</v>
      </c>
      <c r="U334" s="588">
        <v>353171</v>
      </c>
    </row>
    <row r="335" spans="1:21" ht="21.95" customHeight="1">
      <c r="A335" s="583">
        <v>3</v>
      </c>
      <c r="B335" s="584" t="s">
        <v>196</v>
      </c>
      <c r="C335" s="585" t="s">
        <v>221</v>
      </c>
      <c r="D335" s="585" t="s">
        <v>593</v>
      </c>
      <c r="E335" s="586" t="s">
        <v>223</v>
      </c>
      <c r="F335">
        <v>2</v>
      </c>
      <c r="G335" s="587" t="s">
        <v>21</v>
      </c>
      <c r="H335" s="588">
        <v>72766</v>
      </c>
      <c r="I335" s="588">
        <v>127341</v>
      </c>
      <c r="J335" s="588">
        <v>96112</v>
      </c>
      <c r="K335" s="588">
        <v>168196</v>
      </c>
      <c r="L335" s="588">
        <v>115455</v>
      </c>
      <c r="M335" s="588">
        <v>202047</v>
      </c>
      <c r="N335" s="588">
        <v>139753</v>
      </c>
      <c r="O335" s="588">
        <v>244567</v>
      </c>
      <c r="P335" s="588">
        <v>166337</v>
      </c>
      <c r="Q335" s="588">
        <v>291089</v>
      </c>
      <c r="R335" s="588">
        <v>183449</v>
      </c>
      <c r="S335" s="588">
        <v>321036</v>
      </c>
      <c r="T335" s="588">
        <v>199511</v>
      </c>
      <c r="U335" s="588">
        <v>349144</v>
      </c>
    </row>
    <row r="336" spans="1:21" ht="21.95" customHeight="1">
      <c r="A336" s="583">
        <v>3</v>
      </c>
      <c r="B336" s="584" t="s">
        <v>196</v>
      </c>
      <c r="C336" s="585" t="s">
        <v>221</v>
      </c>
      <c r="D336" s="585" t="s">
        <v>593</v>
      </c>
      <c r="E336" s="586" t="s">
        <v>223</v>
      </c>
      <c r="F336">
        <v>3</v>
      </c>
      <c r="G336" s="587" t="s">
        <v>46</v>
      </c>
      <c r="H336" s="588">
        <v>59447</v>
      </c>
      <c r="I336" s="588">
        <v>104032</v>
      </c>
      <c r="J336" s="588">
        <v>82093</v>
      </c>
      <c r="K336" s="588">
        <v>143662</v>
      </c>
      <c r="L336" s="588">
        <v>104087</v>
      </c>
      <c r="M336" s="588">
        <v>182153</v>
      </c>
      <c r="N336" s="588">
        <v>135867</v>
      </c>
      <c r="O336" s="588">
        <v>237768</v>
      </c>
      <c r="P336" s="588">
        <v>169357</v>
      </c>
      <c r="Q336" s="588">
        <v>296375</v>
      </c>
      <c r="R336" s="588">
        <v>190616</v>
      </c>
      <c r="S336" s="588">
        <v>333579</v>
      </c>
      <c r="T336" s="588">
        <v>211569</v>
      </c>
      <c r="U336" s="588">
        <v>370245</v>
      </c>
    </row>
    <row r="337" spans="1:21" ht="21.95" customHeight="1">
      <c r="A337" s="583">
        <v>3</v>
      </c>
      <c r="B337" s="584" t="s">
        <v>196</v>
      </c>
      <c r="C337" s="585" t="s">
        <v>221</v>
      </c>
      <c r="D337" s="585" t="s">
        <v>593</v>
      </c>
      <c r="E337" s="586" t="s">
        <v>223</v>
      </c>
      <c r="F337">
        <v>4</v>
      </c>
      <c r="G337" s="587" t="s">
        <v>23</v>
      </c>
      <c r="H337" s="588">
        <v>68798</v>
      </c>
      <c r="I337" s="588">
        <v>110076</v>
      </c>
      <c r="J337" s="588">
        <v>96317</v>
      </c>
      <c r="K337" s="588">
        <v>154107</v>
      </c>
      <c r="L337" s="588">
        <v>123836</v>
      </c>
      <c r="M337" s="588">
        <v>198137</v>
      </c>
      <c r="N337" s="588">
        <v>165114</v>
      </c>
      <c r="O337" s="588">
        <v>264183</v>
      </c>
      <c r="P337" s="588">
        <v>206393</v>
      </c>
      <c r="Q337" s="588">
        <v>330229</v>
      </c>
      <c r="R337" s="588">
        <v>233912</v>
      </c>
      <c r="S337" s="588">
        <v>374259</v>
      </c>
      <c r="T337" s="588">
        <v>261431</v>
      </c>
      <c r="U337" s="588">
        <v>418290</v>
      </c>
    </row>
    <row r="338" spans="1:21" ht="22.5" customHeight="1">
      <c r="A338" s="583">
        <v>3</v>
      </c>
      <c r="B338" s="584" t="s">
        <v>196</v>
      </c>
      <c r="C338" s="585" t="s">
        <v>221</v>
      </c>
      <c r="D338" s="585" t="s">
        <v>593</v>
      </c>
      <c r="E338" s="586" t="s">
        <v>224</v>
      </c>
      <c r="F338">
        <v>1</v>
      </c>
      <c r="G338" s="587" t="s">
        <v>171</v>
      </c>
      <c r="H338" s="588">
        <v>82355</v>
      </c>
      <c r="I338" s="588">
        <v>144122</v>
      </c>
      <c r="J338" s="588">
        <v>108403</v>
      </c>
      <c r="K338" s="588">
        <v>189705</v>
      </c>
      <c r="L338" s="588">
        <v>129723</v>
      </c>
      <c r="M338" s="588">
        <v>227015</v>
      </c>
      <c r="N338" s="588">
        <v>155922</v>
      </c>
      <c r="O338" s="588">
        <v>272863</v>
      </c>
      <c r="P338" s="588">
        <v>183796</v>
      </c>
      <c r="Q338" s="588">
        <v>321643</v>
      </c>
      <c r="R338" s="588">
        <v>200915</v>
      </c>
      <c r="S338" s="588">
        <v>351601</v>
      </c>
      <c r="T338" s="588">
        <v>216191</v>
      </c>
      <c r="U338" s="588">
        <v>378335</v>
      </c>
    </row>
    <row r="339" spans="1:21" ht="21.95" customHeight="1">
      <c r="A339" s="583">
        <v>3</v>
      </c>
      <c r="B339" s="584" t="s">
        <v>196</v>
      </c>
      <c r="C339" s="585" t="s">
        <v>221</v>
      </c>
      <c r="D339" s="585" t="s">
        <v>593</v>
      </c>
      <c r="E339" s="586" t="s">
        <v>224</v>
      </c>
      <c r="F339">
        <v>2</v>
      </c>
      <c r="G339" s="587" t="s">
        <v>21</v>
      </c>
      <c r="H339" s="588">
        <v>78383</v>
      </c>
      <c r="I339" s="588">
        <v>137170</v>
      </c>
      <c r="J339" s="588">
        <v>103431</v>
      </c>
      <c r="K339" s="588">
        <v>181004</v>
      </c>
      <c r="L339" s="588">
        <v>124092</v>
      </c>
      <c r="M339" s="588">
        <v>217162</v>
      </c>
      <c r="N339" s="588">
        <v>149935</v>
      </c>
      <c r="O339" s="588">
        <v>262386</v>
      </c>
      <c r="P339" s="588">
        <v>178358</v>
      </c>
      <c r="Q339" s="588">
        <v>312127</v>
      </c>
      <c r="R339" s="588">
        <v>196649</v>
      </c>
      <c r="S339" s="588">
        <v>344137</v>
      </c>
      <c r="T339" s="588">
        <v>213790</v>
      </c>
      <c r="U339" s="588">
        <v>374133</v>
      </c>
    </row>
    <row r="340" spans="1:21" ht="21.95" customHeight="1">
      <c r="A340" s="583">
        <v>3</v>
      </c>
      <c r="B340" s="584" t="s">
        <v>196</v>
      </c>
      <c r="C340" s="585" t="s">
        <v>221</v>
      </c>
      <c r="D340" s="585" t="s">
        <v>593</v>
      </c>
      <c r="E340" s="586" t="s">
        <v>224</v>
      </c>
      <c r="F340">
        <v>3</v>
      </c>
      <c r="G340" s="587" t="s">
        <v>46</v>
      </c>
      <c r="H340" s="588">
        <v>64227</v>
      </c>
      <c r="I340" s="588">
        <v>112398</v>
      </c>
      <c r="J340" s="588">
        <v>88736</v>
      </c>
      <c r="K340" s="588">
        <v>155288</v>
      </c>
      <c r="L340" s="588">
        <v>112565</v>
      </c>
      <c r="M340" s="588">
        <v>196989</v>
      </c>
      <c r="N340" s="588">
        <v>147045</v>
      </c>
      <c r="O340" s="588">
        <v>257328</v>
      </c>
      <c r="P340" s="588">
        <v>183308</v>
      </c>
      <c r="Q340" s="588">
        <v>320789</v>
      </c>
      <c r="R340" s="588">
        <v>206370</v>
      </c>
      <c r="S340" s="588">
        <v>361147</v>
      </c>
      <c r="T340" s="588">
        <v>229112</v>
      </c>
      <c r="U340" s="588">
        <v>400945</v>
      </c>
    </row>
    <row r="341" spans="1:21" ht="21.95" customHeight="1">
      <c r="A341" s="583">
        <v>3</v>
      </c>
      <c r="B341" s="584" t="s">
        <v>196</v>
      </c>
      <c r="C341" s="585" t="s">
        <v>221</v>
      </c>
      <c r="D341" s="585" t="s">
        <v>593</v>
      </c>
      <c r="E341" s="586" t="s">
        <v>224</v>
      </c>
      <c r="F341">
        <v>4</v>
      </c>
      <c r="G341" s="587" t="s">
        <v>23</v>
      </c>
      <c r="H341" s="588">
        <v>73838</v>
      </c>
      <c r="I341" s="588">
        <v>118140</v>
      </c>
      <c r="J341" s="588">
        <v>103373</v>
      </c>
      <c r="K341" s="588">
        <v>165396</v>
      </c>
      <c r="L341" s="588">
        <v>132908</v>
      </c>
      <c r="M341" s="588">
        <v>212652</v>
      </c>
      <c r="N341" s="588">
        <v>177210</v>
      </c>
      <c r="O341" s="588">
        <v>283537</v>
      </c>
      <c r="P341" s="588">
        <v>221513</v>
      </c>
      <c r="Q341" s="588">
        <v>354421</v>
      </c>
      <c r="R341" s="588">
        <v>251048</v>
      </c>
      <c r="S341" s="588">
        <v>401677</v>
      </c>
      <c r="T341" s="588">
        <v>280583</v>
      </c>
      <c r="U341" s="588">
        <v>448933</v>
      </c>
    </row>
    <row r="342" spans="1:21" ht="22.5" customHeight="1">
      <c r="A342" s="583">
        <v>3</v>
      </c>
      <c r="B342" s="584" t="s">
        <v>196</v>
      </c>
      <c r="C342" s="585" t="s">
        <v>221</v>
      </c>
      <c r="D342" s="585" t="s">
        <v>593</v>
      </c>
      <c r="E342" s="586" t="s">
        <v>225</v>
      </c>
      <c r="F342">
        <v>1</v>
      </c>
      <c r="G342" s="587" t="s">
        <v>171</v>
      </c>
      <c r="H342" s="588">
        <v>82355</v>
      </c>
      <c r="I342" s="588">
        <v>144122</v>
      </c>
      <c r="J342" s="588">
        <v>108403</v>
      </c>
      <c r="K342" s="588">
        <v>189705</v>
      </c>
      <c r="L342" s="588">
        <v>129723</v>
      </c>
      <c r="M342" s="588">
        <v>227015</v>
      </c>
      <c r="N342" s="588">
        <v>155922</v>
      </c>
      <c r="O342" s="588">
        <v>272863</v>
      </c>
      <c r="P342" s="588">
        <v>183796</v>
      </c>
      <c r="Q342" s="588">
        <v>321643</v>
      </c>
      <c r="R342" s="588">
        <v>200915</v>
      </c>
      <c r="S342" s="588">
        <v>351601</v>
      </c>
      <c r="T342" s="588">
        <v>216191</v>
      </c>
      <c r="U342" s="588">
        <v>378335</v>
      </c>
    </row>
    <row r="343" spans="1:21" ht="21.95" customHeight="1">
      <c r="A343" s="583">
        <v>3</v>
      </c>
      <c r="B343" s="584" t="s">
        <v>196</v>
      </c>
      <c r="C343" s="585" t="s">
        <v>221</v>
      </c>
      <c r="D343" s="585" t="s">
        <v>593</v>
      </c>
      <c r="E343" s="586" t="s">
        <v>225</v>
      </c>
      <c r="F343">
        <v>2</v>
      </c>
      <c r="G343" s="587" t="s">
        <v>21</v>
      </c>
      <c r="H343" s="588">
        <v>78383</v>
      </c>
      <c r="I343" s="588">
        <v>137170</v>
      </c>
      <c r="J343" s="588">
        <v>103431</v>
      </c>
      <c r="K343" s="588">
        <v>181004</v>
      </c>
      <c r="L343" s="588">
        <v>124092</v>
      </c>
      <c r="M343" s="588">
        <v>217162</v>
      </c>
      <c r="N343" s="588">
        <v>149935</v>
      </c>
      <c r="O343" s="588">
        <v>262386</v>
      </c>
      <c r="P343" s="588">
        <v>178358</v>
      </c>
      <c r="Q343" s="588">
        <v>312127</v>
      </c>
      <c r="R343" s="588">
        <v>196649</v>
      </c>
      <c r="S343" s="588">
        <v>344137</v>
      </c>
      <c r="T343" s="588">
        <v>213790</v>
      </c>
      <c r="U343" s="588">
        <v>374133</v>
      </c>
    </row>
    <row r="344" spans="1:21" ht="21.95" customHeight="1">
      <c r="A344" s="583">
        <v>3</v>
      </c>
      <c r="B344" s="584" t="s">
        <v>196</v>
      </c>
      <c r="C344" s="585" t="s">
        <v>221</v>
      </c>
      <c r="D344" s="585" t="s">
        <v>593</v>
      </c>
      <c r="E344" s="586" t="s">
        <v>225</v>
      </c>
      <c r="F344">
        <v>3</v>
      </c>
      <c r="G344" s="587" t="s">
        <v>46</v>
      </c>
      <c r="H344" s="588">
        <v>64227</v>
      </c>
      <c r="I344" s="588">
        <v>112398</v>
      </c>
      <c r="J344" s="588">
        <v>88736</v>
      </c>
      <c r="K344" s="588">
        <v>155288</v>
      </c>
      <c r="L344" s="588">
        <v>112565</v>
      </c>
      <c r="M344" s="588">
        <v>196989</v>
      </c>
      <c r="N344" s="588">
        <v>147045</v>
      </c>
      <c r="O344" s="588">
        <v>257328</v>
      </c>
      <c r="P344" s="588">
        <v>183308</v>
      </c>
      <c r="Q344" s="588">
        <v>320789</v>
      </c>
      <c r="R344" s="588">
        <v>206370</v>
      </c>
      <c r="S344" s="588">
        <v>361147</v>
      </c>
      <c r="T344" s="588">
        <v>229112</v>
      </c>
      <c r="U344" s="588">
        <v>400945</v>
      </c>
    </row>
    <row r="345" spans="1:21" ht="21.95" customHeight="1">
      <c r="A345" s="583">
        <v>3</v>
      </c>
      <c r="B345" s="584" t="s">
        <v>196</v>
      </c>
      <c r="C345" s="585" t="s">
        <v>221</v>
      </c>
      <c r="D345" s="585" t="s">
        <v>593</v>
      </c>
      <c r="E345" s="586" t="s">
        <v>225</v>
      </c>
      <c r="F345">
        <v>4</v>
      </c>
      <c r="G345" s="587" t="s">
        <v>23</v>
      </c>
      <c r="H345" s="588">
        <v>73838</v>
      </c>
      <c r="I345" s="588">
        <v>118140</v>
      </c>
      <c r="J345" s="588">
        <v>103373</v>
      </c>
      <c r="K345" s="588">
        <v>165396</v>
      </c>
      <c r="L345" s="588">
        <v>132908</v>
      </c>
      <c r="M345" s="588">
        <v>212652</v>
      </c>
      <c r="N345" s="588">
        <v>177210</v>
      </c>
      <c r="O345" s="588">
        <v>283537</v>
      </c>
      <c r="P345" s="588">
        <v>221513</v>
      </c>
      <c r="Q345" s="588">
        <v>354421</v>
      </c>
      <c r="R345" s="588">
        <v>251048</v>
      </c>
      <c r="S345" s="588">
        <v>401677</v>
      </c>
      <c r="T345" s="588">
        <v>280583</v>
      </c>
      <c r="U345" s="588">
        <v>448933</v>
      </c>
    </row>
    <row r="346" spans="1:21" ht="22.5" customHeight="1">
      <c r="A346" s="583">
        <v>3</v>
      </c>
      <c r="B346" s="584" t="s">
        <v>196</v>
      </c>
      <c r="C346" s="585" t="s">
        <v>221</v>
      </c>
      <c r="D346" s="585" t="s">
        <v>593</v>
      </c>
      <c r="E346" s="586" t="s">
        <v>936</v>
      </c>
      <c r="F346">
        <v>1</v>
      </c>
      <c r="G346" s="587" t="s">
        <v>171</v>
      </c>
      <c r="H346" s="588">
        <v>87435</v>
      </c>
      <c r="I346" s="588">
        <v>153012</v>
      </c>
      <c r="J346" s="588">
        <v>111948</v>
      </c>
      <c r="K346" s="588">
        <v>195909</v>
      </c>
      <c r="L346" s="588">
        <v>128956</v>
      </c>
      <c r="M346" s="588">
        <v>225673</v>
      </c>
      <c r="N346" s="588">
        <v>146369</v>
      </c>
      <c r="O346" s="588">
        <v>256146</v>
      </c>
      <c r="P346" s="588">
        <v>170753</v>
      </c>
      <c r="Q346" s="588">
        <v>298818</v>
      </c>
      <c r="R346" s="588">
        <v>186242</v>
      </c>
      <c r="S346" s="588">
        <v>325923</v>
      </c>
      <c r="T346" s="588">
        <v>199816</v>
      </c>
      <c r="U346" s="588">
        <v>349678</v>
      </c>
    </row>
    <row r="347" spans="1:21" ht="21.95" customHeight="1">
      <c r="A347" s="583">
        <v>3</v>
      </c>
      <c r="B347" s="584" t="s">
        <v>196</v>
      </c>
      <c r="C347" s="585" t="s">
        <v>221</v>
      </c>
      <c r="D347" s="585" t="s">
        <v>593</v>
      </c>
      <c r="E347" s="586" t="s">
        <v>936</v>
      </c>
      <c r="F347">
        <v>2</v>
      </c>
      <c r="G347" s="587" t="s">
        <v>21</v>
      </c>
      <c r="H347" s="588">
        <v>87435</v>
      </c>
      <c r="I347" s="588">
        <v>153012</v>
      </c>
      <c r="J347" s="588">
        <v>111948</v>
      </c>
      <c r="K347" s="588">
        <v>195909</v>
      </c>
      <c r="L347" s="588">
        <v>128956</v>
      </c>
      <c r="M347" s="588">
        <v>225673</v>
      </c>
      <c r="N347" s="588">
        <v>146369</v>
      </c>
      <c r="O347" s="588">
        <v>256146</v>
      </c>
      <c r="P347" s="588">
        <v>170753</v>
      </c>
      <c r="Q347" s="588">
        <v>298818</v>
      </c>
      <c r="R347" s="588">
        <v>186242</v>
      </c>
      <c r="S347" s="588">
        <v>325923</v>
      </c>
      <c r="T347" s="588">
        <v>199816</v>
      </c>
      <c r="U347" s="588">
        <v>349678</v>
      </c>
    </row>
    <row r="348" spans="1:21" ht="21.95" customHeight="1">
      <c r="A348" s="583">
        <v>3</v>
      </c>
      <c r="B348" s="584" t="s">
        <v>196</v>
      </c>
      <c r="C348" s="585" t="s">
        <v>221</v>
      </c>
      <c r="D348" s="585" t="s">
        <v>593</v>
      </c>
      <c r="E348" s="586" t="s">
        <v>936</v>
      </c>
      <c r="F348">
        <v>3</v>
      </c>
      <c r="G348" s="587" t="s">
        <v>46</v>
      </c>
      <c r="H348" s="588">
        <v>78283</v>
      </c>
      <c r="I348" s="588">
        <v>136995</v>
      </c>
      <c r="J348" s="588">
        <v>109596</v>
      </c>
      <c r="K348" s="588">
        <v>191793</v>
      </c>
      <c r="L348" s="588">
        <v>140909</v>
      </c>
      <c r="M348" s="588">
        <v>246591</v>
      </c>
      <c r="N348" s="588">
        <v>187879</v>
      </c>
      <c r="O348" s="588">
        <v>328788</v>
      </c>
      <c r="P348" s="588">
        <v>234848</v>
      </c>
      <c r="Q348" s="588">
        <v>410984</v>
      </c>
      <c r="R348" s="588">
        <v>266161</v>
      </c>
      <c r="S348" s="588">
        <v>465782</v>
      </c>
      <c r="T348" s="588">
        <v>297474</v>
      </c>
      <c r="U348" s="588">
        <v>520580</v>
      </c>
    </row>
    <row r="349" spans="1:21" ht="21.95" customHeight="1">
      <c r="A349" s="583">
        <v>3</v>
      </c>
      <c r="B349" s="584" t="s">
        <v>196</v>
      </c>
      <c r="C349" s="585" t="s">
        <v>221</v>
      </c>
      <c r="D349" s="585" t="s">
        <v>593</v>
      </c>
      <c r="E349" s="586" t="s">
        <v>936</v>
      </c>
      <c r="F349">
        <v>4</v>
      </c>
      <c r="G349" s="587" t="s">
        <v>23</v>
      </c>
      <c r="H349" s="588">
        <v>73040</v>
      </c>
      <c r="I349" s="588">
        <v>116863</v>
      </c>
      <c r="J349" s="588">
        <v>102255</v>
      </c>
      <c r="K349" s="588">
        <v>163609</v>
      </c>
      <c r="L349" s="588">
        <v>131471</v>
      </c>
      <c r="M349" s="588">
        <v>210354</v>
      </c>
      <c r="N349" s="588">
        <v>175295</v>
      </c>
      <c r="O349" s="588">
        <v>280472</v>
      </c>
      <c r="P349" s="588">
        <v>219119</v>
      </c>
      <c r="Q349" s="588">
        <v>350590</v>
      </c>
      <c r="R349" s="588">
        <v>248334</v>
      </c>
      <c r="S349" s="588">
        <v>397335</v>
      </c>
      <c r="T349" s="588">
        <v>277550</v>
      </c>
      <c r="U349" s="588">
        <v>444080</v>
      </c>
    </row>
    <row r="350" spans="1:21" ht="22.5" customHeight="1">
      <c r="A350" s="583">
        <v>3</v>
      </c>
      <c r="B350" s="584" t="s">
        <v>196</v>
      </c>
      <c r="C350" s="585" t="s">
        <v>221</v>
      </c>
      <c r="D350" s="585" t="s">
        <v>593</v>
      </c>
      <c r="E350" s="586" t="s">
        <v>226</v>
      </c>
      <c r="F350">
        <v>1</v>
      </c>
      <c r="G350" s="587" t="s">
        <v>171</v>
      </c>
      <c r="H350" s="588">
        <v>75857</v>
      </c>
      <c r="I350" s="588">
        <v>132749</v>
      </c>
      <c r="J350" s="588">
        <v>100051</v>
      </c>
      <c r="K350" s="588">
        <v>175090</v>
      </c>
      <c r="L350" s="588">
        <v>120052</v>
      </c>
      <c r="M350" s="588">
        <v>210091</v>
      </c>
      <c r="N350" s="588">
        <v>144854</v>
      </c>
      <c r="O350" s="588">
        <v>253495</v>
      </c>
      <c r="P350" s="588">
        <v>170865</v>
      </c>
      <c r="Q350" s="588">
        <v>299014</v>
      </c>
      <c r="R350" s="588">
        <v>186806</v>
      </c>
      <c r="S350" s="588">
        <v>326911</v>
      </c>
      <c r="T350" s="588">
        <v>201048</v>
      </c>
      <c r="U350" s="588">
        <v>351834</v>
      </c>
    </row>
    <row r="351" spans="1:21" ht="21.95" customHeight="1">
      <c r="A351" s="583">
        <v>3</v>
      </c>
      <c r="B351" s="584" t="s">
        <v>196</v>
      </c>
      <c r="C351" s="585" t="s">
        <v>221</v>
      </c>
      <c r="D351" s="585" t="s">
        <v>593</v>
      </c>
      <c r="E351" s="586" t="s">
        <v>226</v>
      </c>
      <c r="F351">
        <v>2</v>
      </c>
      <c r="G351" s="587" t="s">
        <v>21</v>
      </c>
      <c r="H351" s="588">
        <v>71925</v>
      </c>
      <c r="I351" s="588">
        <v>125869</v>
      </c>
      <c r="J351" s="588">
        <v>95131</v>
      </c>
      <c r="K351" s="588">
        <v>166479</v>
      </c>
      <c r="L351" s="588">
        <v>114480</v>
      </c>
      <c r="M351" s="588">
        <v>200340</v>
      </c>
      <c r="N351" s="588">
        <v>138930</v>
      </c>
      <c r="O351" s="588">
        <v>243127</v>
      </c>
      <c r="P351" s="588">
        <v>165484</v>
      </c>
      <c r="Q351" s="588">
        <v>289597</v>
      </c>
      <c r="R351" s="588">
        <v>182585</v>
      </c>
      <c r="S351" s="588">
        <v>319524</v>
      </c>
      <c r="T351" s="588">
        <v>198672</v>
      </c>
      <c r="U351" s="588">
        <v>347676</v>
      </c>
    </row>
    <row r="352" spans="1:21" ht="21.95" customHeight="1">
      <c r="A352" s="583">
        <v>3</v>
      </c>
      <c r="B352" s="584" t="s">
        <v>196</v>
      </c>
      <c r="C352" s="585" t="s">
        <v>221</v>
      </c>
      <c r="D352" s="585" t="s">
        <v>593</v>
      </c>
      <c r="E352" s="586" t="s">
        <v>226</v>
      </c>
      <c r="F352">
        <v>3</v>
      </c>
      <c r="G352" s="587" t="s">
        <v>46</v>
      </c>
      <c r="H352" s="588">
        <v>58508</v>
      </c>
      <c r="I352" s="588">
        <v>102389</v>
      </c>
      <c r="J352" s="588">
        <v>80741</v>
      </c>
      <c r="K352" s="588">
        <v>141297</v>
      </c>
      <c r="L352" s="588">
        <v>102302</v>
      </c>
      <c r="M352" s="588">
        <v>179028</v>
      </c>
      <c r="N352" s="588">
        <v>133392</v>
      </c>
      <c r="O352" s="588">
        <v>233435</v>
      </c>
      <c r="P352" s="588">
        <v>166247</v>
      </c>
      <c r="Q352" s="588">
        <v>290932</v>
      </c>
      <c r="R352" s="588">
        <v>187049</v>
      </c>
      <c r="S352" s="588">
        <v>327335</v>
      </c>
      <c r="T352" s="588">
        <v>207533</v>
      </c>
      <c r="U352" s="588">
        <v>363183</v>
      </c>
    </row>
    <row r="353" spans="1:21" ht="21.95" customHeight="1">
      <c r="A353" s="583">
        <v>3</v>
      </c>
      <c r="B353" s="584" t="s">
        <v>196</v>
      </c>
      <c r="C353" s="585" t="s">
        <v>221</v>
      </c>
      <c r="D353" s="585" t="s">
        <v>593</v>
      </c>
      <c r="E353" s="586" t="s">
        <v>226</v>
      </c>
      <c r="F353">
        <v>4</v>
      </c>
      <c r="G353" s="587" t="s">
        <v>23</v>
      </c>
      <c r="H353" s="588">
        <v>68356</v>
      </c>
      <c r="I353" s="588">
        <v>109370</v>
      </c>
      <c r="J353" s="588">
        <v>95699</v>
      </c>
      <c r="K353" s="588">
        <v>153118</v>
      </c>
      <c r="L353" s="588">
        <v>123041</v>
      </c>
      <c r="M353" s="588">
        <v>196866</v>
      </c>
      <c r="N353" s="588">
        <v>164055</v>
      </c>
      <c r="O353" s="588">
        <v>262488</v>
      </c>
      <c r="P353" s="588">
        <v>205069</v>
      </c>
      <c r="Q353" s="588">
        <v>328110</v>
      </c>
      <c r="R353" s="588">
        <v>232411</v>
      </c>
      <c r="S353" s="588">
        <v>371858</v>
      </c>
      <c r="T353" s="588">
        <v>259754</v>
      </c>
      <c r="U353" s="588">
        <v>415606</v>
      </c>
    </row>
    <row r="354" spans="1:21" ht="22.5" customHeight="1">
      <c r="A354" s="583">
        <v>3</v>
      </c>
      <c r="B354" s="584" t="s">
        <v>196</v>
      </c>
      <c r="C354" s="585" t="s">
        <v>221</v>
      </c>
      <c r="D354" s="585" t="s">
        <v>593</v>
      </c>
      <c r="E354" s="586" t="s">
        <v>227</v>
      </c>
      <c r="F354">
        <v>1</v>
      </c>
      <c r="G354" s="587" t="s">
        <v>171</v>
      </c>
      <c r="H354" s="588">
        <v>81498</v>
      </c>
      <c r="I354" s="588">
        <v>142621</v>
      </c>
      <c r="J354" s="588">
        <v>107274</v>
      </c>
      <c r="K354" s="588">
        <v>187729</v>
      </c>
      <c r="L354" s="588">
        <v>128372</v>
      </c>
      <c r="M354" s="588">
        <v>224651</v>
      </c>
      <c r="N354" s="588">
        <v>154297</v>
      </c>
      <c r="O354" s="588">
        <v>270020</v>
      </c>
      <c r="P354" s="588">
        <v>181881</v>
      </c>
      <c r="Q354" s="588">
        <v>318292</v>
      </c>
      <c r="R354" s="588">
        <v>198822</v>
      </c>
      <c r="S354" s="588">
        <v>347939</v>
      </c>
      <c r="T354" s="588">
        <v>213939</v>
      </c>
      <c r="U354" s="588">
        <v>374394</v>
      </c>
    </row>
    <row r="355" spans="1:21" ht="21.95" customHeight="1">
      <c r="A355" s="583">
        <v>3</v>
      </c>
      <c r="B355" s="584" t="s">
        <v>196</v>
      </c>
      <c r="C355" s="585" t="s">
        <v>221</v>
      </c>
      <c r="D355" s="585" t="s">
        <v>593</v>
      </c>
      <c r="E355" s="586" t="s">
        <v>227</v>
      </c>
      <c r="F355">
        <v>2</v>
      </c>
      <c r="G355" s="587" t="s">
        <v>21</v>
      </c>
      <c r="H355" s="588">
        <v>77566</v>
      </c>
      <c r="I355" s="588">
        <v>135741</v>
      </c>
      <c r="J355" s="588">
        <v>102354</v>
      </c>
      <c r="K355" s="588">
        <v>179119</v>
      </c>
      <c r="L355" s="588">
        <v>122800</v>
      </c>
      <c r="M355" s="588">
        <v>214900</v>
      </c>
      <c r="N355" s="588">
        <v>148373</v>
      </c>
      <c r="O355" s="588">
        <v>259652</v>
      </c>
      <c r="P355" s="588">
        <v>176500</v>
      </c>
      <c r="Q355" s="588">
        <v>308876</v>
      </c>
      <c r="R355" s="588">
        <v>194601</v>
      </c>
      <c r="S355" s="588">
        <v>340552</v>
      </c>
      <c r="T355" s="588">
        <v>211563</v>
      </c>
      <c r="U355" s="588">
        <v>370236</v>
      </c>
    </row>
    <row r="356" spans="1:21" ht="21.95" customHeight="1">
      <c r="A356" s="583">
        <v>3</v>
      </c>
      <c r="B356" s="584" t="s">
        <v>196</v>
      </c>
      <c r="C356" s="585" t="s">
        <v>221</v>
      </c>
      <c r="D356" s="585" t="s">
        <v>593</v>
      </c>
      <c r="E356" s="586" t="s">
        <v>227</v>
      </c>
      <c r="F356">
        <v>3</v>
      </c>
      <c r="G356" s="587" t="s">
        <v>46</v>
      </c>
      <c r="H356" s="588">
        <v>63558</v>
      </c>
      <c r="I356" s="588">
        <v>111227</v>
      </c>
      <c r="J356" s="588">
        <v>87812</v>
      </c>
      <c r="K356" s="588">
        <v>153671</v>
      </c>
      <c r="L356" s="588">
        <v>111393</v>
      </c>
      <c r="M356" s="588">
        <v>194937</v>
      </c>
      <c r="N356" s="588">
        <v>145513</v>
      </c>
      <c r="O356" s="588">
        <v>254648</v>
      </c>
      <c r="P356" s="588">
        <v>181398</v>
      </c>
      <c r="Q356" s="588">
        <v>317447</v>
      </c>
      <c r="R356" s="588">
        <v>204220</v>
      </c>
      <c r="S356" s="588">
        <v>357386</v>
      </c>
      <c r="T356" s="588">
        <v>226725</v>
      </c>
      <c r="U356" s="588">
        <v>396769</v>
      </c>
    </row>
    <row r="357" spans="1:21" ht="21.95" customHeight="1">
      <c r="A357" s="583">
        <v>3</v>
      </c>
      <c r="B357" s="584" t="s">
        <v>196</v>
      </c>
      <c r="C357" s="585" t="s">
        <v>221</v>
      </c>
      <c r="D357" s="585" t="s">
        <v>593</v>
      </c>
      <c r="E357" s="586" t="s">
        <v>227</v>
      </c>
      <c r="F357">
        <v>4</v>
      </c>
      <c r="G357" s="587" t="s">
        <v>23</v>
      </c>
      <c r="H357" s="588">
        <v>73069</v>
      </c>
      <c r="I357" s="588">
        <v>116910</v>
      </c>
      <c r="J357" s="588">
        <v>102296</v>
      </c>
      <c r="K357" s="588">
        <v>163673</v>
      </c>
      <c r="L357" s="588">
        <v>131523</v>
      </c>
      <c r="M357" s="588">
        <v>210437</v>
      </c>
      <c r="N357" s="588">
        <v>175364</v>
      </c>
      <c r="O357" s="588">
        <v>280583</v>
      </c>
      <c r="P357" s="588">
        <v>219206</v>
      </c>
      <c r="Q357" s="588">
        <v>350729</v>
      </c>
      <c r="R357" s="588">
        <v>248433</v>
      </c>
      <c r="S357" s="588">
        <v>397493</v>
      </c>
      <c r="T357" s="588">
        <v>277660</v>
      </c>
      <c r="U357" s="588">
        <v>444257</v>
      </c>
    </row>
    <row r="358" spans="1:21" ht="22.5" customHeight="1">
      <c r="A358" s="583">
        <v>3</v>
      </c>
      <c r="B358" s="584" t="s">
        <v>196</v>
      </c>
      <c r="C358" s="585" t="s">
        <v>228</v>
      </c>
      <c r="D358" s="585" t="s">
        <v>594</v>
      </c>
      <c r="E358" s="586" t="s">
        <v>229</v>
      </c>
      <c r="F358">
        <v>1</v>
      </c>
      <c r="G358" s="587" t="s">
        <v>171</v>
      </c>
      <c r="H358" s="588">
        <v>86104</v>
      </c>
      <c r="I358" s="588">
        <v>150682</v>
      </c>
      <c r="J358" s="588">
        <v>113576</v>
      </c>
      <c r="K358" s="588">
        <v>198757</v>
      </c>
      <c r="L358" s="588">
        <v>136293</v>
      </c>
      <c r="M358" s="588">
        <v>238512</v>
      </c>
      <c r="N358" s="588">
        <v>164472</v>
      </c>
      <c r="O358" s="588">
        <v>287825</v>
      </c>
      <c r="P358" s="588">
        <v>194009</v>
      </c>
      <c r="Q358" s="588">
        <v>339516</v>
      </c>
      <c r="R358" s="588">
        <v>212111</v>
      </c>
      <c r="S358" s="588">
        <v>371195</v>
      </c>
      <c r="T358" s="588">
        <v>228284</v>
      </c>
      <c r="U358" s="588">
        <v>399496</v>
      </c>
    </row>
    <row r="359" spans="1:21" ht="21.95" customHeight="1">
      <c r="A359" s="583">
        <v>3</v>
      </c>
      <c r="B359" s="584" t="s">
        <v>196</v>
      </c>
      <c r="C359" s="585" t="s">
        <v>228</v>
      </c>
      <c r="D359" s="585" t="s">
        <v>594</v>
      </c>
      <c r="E359" s="586" t="s">
        <v>229</v>
      </c>
      <c r="F359">
        <v>2</v>
      </c>
      <c r="G359" s="587" t="s">
        <v>21</v>
      </c>
      <c r="H359" s="588">
        <v>81631</v>
      </c>
      <c r="I359" s="588">
        <v>142855</v>
      </c>
      <c r="J359" s="588">
        <v>107977</v>
      </c>
      <c r="K359" s="588">
        <v>188960</v>
      </c>
      <c r="L359" s="588">
        <v>129953</v>
      </c>
      <c r="M359" s="588">
        <v>227417</v>
      </c>
      <c r="N359" s="588">
        <v>157731</v>
      </c>
      <c r="O359" s="588">
        <v>276029</v>
      </c>
      <c r="P359" s="588">
        <v>187887</v>
      </c>
      <c r="Q359" s="588">
        <v>328802</v>
      </c>
      <c r="R359" s="588">
        <v>207309</v>
      </c>
      <c r="S359" s="588">
        <v>362790</v>
      </c>
      <c r="T359" s="588">
        <v>225580</v>
      </c>
      <c r="U359" s="588">
        <v>394765</v>
      </c>
    </row>
    <row r="360" spans="1:21" ht="21.95" customHeight="1">
      <c r="A360" s="583">
        <v>3</v>
      </c>
      <c r="B360" s="584" t="s">
        <v>196</v>
      </c>
      <c r="C360" s="585" t="s">
        <v>228</v>
      </c>
      <c r="D360" s="585" t="s">
        <v>594</v>
      </c>
      <c r="E360" s="586" t="s">
        <v>229</v>
      </c>
      <c r="F360">
        <v>3</v>
      </c>
      <c r="G360" s="587" t="s">
        <v>46</v>
      </c>
      <c r="H360" s="588">
        <v>66386</v>
      </c>
      <c r="I360" s="588">
        <v>116176</v>
      </c>
      <c r="J360" s="588">
        <v>91610</v>
      </c>
      <c r="K360" s="588">
        <v>160317</v>
      </c>
      <c r="L360" s="588">
        <v>116068</v>
      </c>
      <c r="M360" s="588">
        <v>203119</v>
      </c>
      <c r="N360" s="588">
        <v>151332</v>
      </c>
      <c r="O360" s="588">
        <v>264830</v>
      </c>
      <c r="P360" s="588">
        <v>188604</v>
      </c>
      <c r="Q360" s="588">
        <v>330057</v>
      </c>
      <c r="R360" s="588">
        <v>212199</v>
      </c>
      <c r="S360" s="588">
        <v>371348</v>
      </c>
      <c r="T360" s="588">
        <v>235432</v>
      </c>
      <c r="U360" s="588">
        <v>412006</v>
      </c>
    </row>
    <row r="361" spans="1:21" ht="21.95" customHeight="1">
      <c r="A361" s="583">
        <v>3</v>
      </c>
      <c r="B361" s="584" t="s">
        <v>196</v>
      </c>
      <c r="C361" s="585" t="s">
        <v>228</v>
      </c>
      <c r="D361" s="585" t="s">
        <v>594</v>
      </c>
      <c r="E361" s="586" t="s">
        <v>229</v>
      </c>
      <c r="F361">
        <v>4</v>
      </c>
      <c r="G361" s="587" t="s">
        <v>23</v>
      </c>
      <c r="H361" s="588">
        <v>77604</v>
      </c>
      <c r="I361" s="588">
        <v>124167</v>
      </c>
      <c r="J361" s="588">
        <v>108646</v>
      </c>
      <c r="K361" s="588">
        <v>173834</v>
      </c>
      <c r="L361" s="588">
        <v>139688</v>
      </c>
      <c r="M361" s="588">
        <v>223500</v>
      </c>
      <c r="N361" s="588">
        <v>186250</v>
      </c>
      <c r="O361" s="588">
        <v>298001</v>
      </c>
      <c r="P361" s="588">
        <v>232813</v>
      </c>
      <c r="Q361" s="588">
        <v>372501</v>
      </c>
      <c r="R361" s="588">
        <v>263855</v>
      </c>
      <c r="S361" s="588">
        <v>422168</v>
      </c>
      <c r="T361" s="588">
        <v>294896</v>
      </c>
      <c r="U361" s="588">
        <v>471834</v>
      </c>
    </row>
    <row r="362" spans="1:21" ht="22.5" customHeight="1">
      <c r="A362" s="583">
        <v>3</v>
      </c>
      <c r="B362" s="584" t="s">
        <v>196</v>
      </c>
      <c r="C362" s="585" t="s">
        <v>228</v>
      </c>
      <c r="D362" s="585" t="s">
        <v>594</v>
      </c>
      <c r="E362" s="586" t="s">
        <v>230</v>
      </c>
      <c r="F362">
        <v>1</v>
      </c>
      <c r="G362" s="587" t="s">
        <v>171</v>
      </c>
      <c r="H362" s="588">
        <v>87515</v>
      </c>
      <c r="I362" s="588">
        <v>153150</v>
      </c>
      <c r="J362" s="588">
        <v>115381</v>
      </c>
      <c r="K362" s="588">
        <v>201917</v>
      </c>
      <c r="L362" s="588">
        <v>138373</v>
      </c>
      <c r="M362" s="588">
        <v>242152</v>
      </c>
      <c r="N362" s="588">
        <v>166832</v>
      </c>
      <c r="O362" s="588">
        <v>291957</v>
      </c>
      <c r="P362" s="588">
        <v>196763</v>
      </c>
      <c r="Q362" s="588">
        <v>344336</v>
      </c>
      <c r="R362" s="588">
        <v>215115</v>
      </c>
      <c r="S362" s="588">
        <v>376452</v>
      </c>
      <c r="T362" s="588">
        <v>231506</v>
      </c>
      <c r="U362" s="588">
        <v>405136</v>
      </c>
    </row>
    <row r="363" spans="1:21" ht="21.95" customHeight="1">
      <c r="A363" s="583">
        <v>3</v>
      </c>
      <c r="B363" s="584" t="s">
        <v>196</v>
      </c>
      <c r="C363" s="585" t="s">
        <v>228</v>
      </c>
      <c r="D363" s="585" t="s">
        <v>594</v>
      </c>
      <c r="E363" s="586" t="s">
        <v>230</v>
      </c>
      <c r="F363">
        <v>2</v>
      </c>
      <c r="G363" s="587" t="s">
        <v>21</v>
      </c>
      <c r="H363" s="588">
        <v>83042</v>
      </c>
      <c r="I363" s="588">
        <v>145323</v>
      </c>
      <c r="J363" s="588">
        <v>109783</v>
      </c>
      <c r="K363" s="588">
        <v>192120</v>
      </c>
      <c r="L363" s="588">
        <v>132033</v>
      </c>
      <c r="M363" s="588">
        <v>231057</v>
      </c>
      <c r="N363" s="588">
        <v>160091</v>
      </c>
      <c r="O363" s="588">
        <v>280160</v>
      </c>
      <c r="P363" s="588">
        <v>190641</v>
      </c>
      <c r="Q363" s="588">
        <v>333622</v>
      </c>
      <c r="R363" s="588">
        <v>210313</v>
      </c>
      <c r="S363" s="588">
        <v>368047</v>
      </c>
      <c r="T363" s="588">
        <v>228803</v>
      </c>
      <c r="U363" s="588">
        <v>400405</v>
      </c>
    </row>
    <row r="364" spans="1:21" ht="21.95" customHeight="1">
      <c r="A364" s="583">
        <v>3</v>
      </c>
      <c r="B364" s="584" t="s">
        <v>196</v>
      </c>
      <c r="C364" s="585" t="s">
        <v>228</v>
      </c>
      <c r="D364" s="585" t="s">
        <v>594</v>
      </c>
      <c r="E364" s="586" t="s">
        <v>230</v>
      </c>
      <c r="F364">
        <v>3</v>
      </c>
      <c r="G364" s="587" t="s">
        <v>46</v>
      </c>
      <c r="H364" s="588">
        <v>67649</v>
      </c>
      <c r="I364" s="588">
        <v>118386</v>
      </c>
      <c r="J364" s="588">
        <v>93378</v>
      </c>
      <c r="K364" s="588">
        <v>163411</v>
      </c>
      <c r="L364" s="588">
        <v>118341</v>
      </c>
      <c r="M364" s="588">
        <v>207096</v>
      </c>
      <c r="N364" s="588">
        <v>154362</v>
      </c>
      <c r="O364" s="588">
        <v>270134</v>
      </c>
      <c r="P364" s="588">
        <v>192392</v>
      </c>
      <c r="Q364" s="588">
        <v>336686</v>
      </c>
      <c r="R364" s="588">
        <v>216492</v>
      </c>
      <c r="S364" s="588">
        <v>378860</v>
      </c>
      <c r="T364" s="588">
        <v>240230</v>
      </c>
      <c r="U364" s="588">
        <v>420403</v>
      </c>
    </row>
    <row r="365" spans="1:21" ht="21.95" customHeight="1">
      <c r="A365" s="583">
        <v>3</v>
      </c>
      <c r="B365" s="584" t="s">
        <v>196</v>
      </c>
      <c r="C365" s="585" t="s">
        <v>228</v>
      </c>
      <c r="D365" s="585" t="s">
        <v>594</v>
      </c>
      <c r="E365" s="586" t="s">
        <v>230</v>
      </c>
      <c r="F365">
        <v>4</v>
      </c>
      <c r="G365" s="587" t="s">
        <v>23</v>
      </c>
      <c r="H365" s="588">
        <v>78782</v>
      </c>
      <c r="I365" s="588">
        <v>126052</v>
      </c>
      <c r="J365" s="588">
        <v>110295</v>
      </c>
      <c r="K365" s="588">
        <v>176473</v>
      </c>
      <c r="L365" s="588">
        <v>141808</v>
      </c>
      <c r="M365" s="588">
        <v>226893</v>
      </c>
      <c r="N365" s="588">
        <v>189078</v>
      </c>
      <c r="O365" s="588">
        <v>302524</v>
      </c>
      <c r="P365" s="588">
        <v>236347</v>
      </c>
      <c r="Q365" s="588">
        <v>378155</v>
      </c>
      <c r="R365" s="588">
        <v>267860</v>
      </c>
      <c r="S365" s="588">
        <v>428576</v>
      </c>
      <c r="T365" s="588">
        <v>299373</v>
      </c>
      <c r="U365" s="588">
        <v>478997</v>
      </c>
    </row>
    <row r="366" spans="1:21" ht="22.5" customHeight="1">
      <c r="A366" s="583">
        <v>3</v>
      </c>
      <c r="B366" s="584" t="s">
        <v>196</v>
      </c>
      <c r="C366" s="585" t="s">
        <v>228</v>
      </c>
      <c r="D366" s="585" t="s">
        <v>594</v>
      </c>
      <c r="E366" s="586" t="s">
        <v>231</v>
      </c>
      <c r="F366">
        <v>1</v>
      </c>
      <c r="G366" s="587" t="s">
        <v>171</v>
      </c>
      <c r="H366" s="588">
        <v>86966</v>
      </c>
      <c r="I366" s="588">
        <v>152191</v>
      </c>
      <c r="J366" s="588">
        <v>114710</v>
      </c>
      <c r="K366" s="588">
        <v>200743</v>
      </c>
      <c r="L366" s="588">
        <v>137651</v>
      </c>
      <c r="M366" s="588">
        <v>240889</v>
      </c>
      <c r="N366" s="588">
        <v>166104</v>
      </c>
      <c r="O366" s="588">
        <v>290683</v>
      </c>
      <c r="P366" s="588">
        <v>195934</v>
      </c>
      <c r="Q366" s="588">
        <v>342885</v>
      </c>
      <c r="R366" s="588">
        <v>214215</v>
      </c>
      <c r="S366" s="588">
        <v>374877</v>
      </c>
      <c r="T366" s="588">
        <v>230548</v>
      </c>
      <c r="U366" s="588">
        <v>403458</v>
      </c>
    </row>
    <row r="367" spans="1:21" ht="21.95" customHeight="1">
      <c r="A367" s="583">
        <v>3</v>
      </c>
      <c r="B367" s="584" t="s">
        <v>196</v>
      </c>
      <c r="C367" s="585" t="s">
        <v>228</v>
      </c>
      <c r="D367" s="585" t="s">
        <v>594</v>
      </c>
      <c r="E367" s="586" t="s">
        <v>231</v>
      </c>
      <c r="F367">
        <v>2</v>
      </c>
      <c r="G367" s="587" t="s">
        <v>21</v>
      </c>
      <c r="H367" s="588">
        <v>82451</v>
      </c>
      <c r="I367" s="588">
        <v>144290</v>
      </c>
      <c r="J367" s="588">
        <v>109060</v>
      </c>
      <c r="K367" s="588">
        <v>190854</v>
      </c>
      <c r="L367" s="588">
        <v>131251</v>
      </c>
      <c r="M367" s="588">
        <v>229690</v>
      </c>
      <c r="N367" s="588">
        <v>159300</v>
      </c>
      <c r="O367" s="588">
        <v>278776</v>
      </c>
      <c r="P367" s="588">
        <v>189755</v>
      </c>
      <c r="Q367" s="588">
        <v>332071</v>
      </c>
      <c r="R367" s="588">
        <v>209368</v>
      </c>
      <c r="S367" s="588">
        <v>366394</v>
      </c>
      <c r="T367" s="588">
        <v>227819</v>
      </c>
      <c r="U367" s="588">
        <v>398683</v>
      </c>
    </row>
    <row r="368" spans="1:21" ht="21.95" customHeight="1">
      <c r="A368" s="583">
        <v>3</v>
      </c>
      <c r="B368" s="584" t="s">
        <v>196</v>
      </c>
      <c r="C368" s="585" t="s">
        <v>228</v>
      </c>
      <c r="D368" s="585" t="s">
        <v>594</v>
      </c>
      <c r="E368" s="586" t="s">
        <v>231</v>
      </c>
      <c r="F368">
        <v>3</v>
      </c>
      <c r="G368" s="587" t="s">
        <v>46</v>
      </c>
      <c r="H368" s="588">
        <v>67058</v>
      </c>
      <c r="I368" s="588">
        <v>117351</v>
      </c>
      <c r="J368" s="588">
        <v>92538</v>
      </c>
      <c r="K368" s="588">
        <v>161941</v>
      </c>
      <c r="L368" s="588">
        <v>117245</v>
      </c>
      <c r="M368" s="588">
        <v>205179</v>
      </c>
      <c r="N368" s="588">
        <v>152869</v>
      </c>
      <c r="O368" s="588">
        <v>267520</v>
      </c>
      <c r="P368" s="588">
        <v>190520</v>
      </c>
      <c r="Q368" s="588">
        <v>333410</v>
      </c>
      <c r="R368" s="588">
        <v>214356</v>
      </c>
      <c r="S368" s="588">
        <v>375122</v>
      </c>
      <c r="T368" s="588">
        <v>237827</v>
      </c>
      <c r="U368" s="588">
        <v>416197</v>
      </c>
    </row>
    <row r="369" spans="1:21" ht="21.95" customHeight="1">
      <c r="A369" s="583">
        <v>3</v>
      </c>
      <c r="B369" s="584" t="s">
        <v>196</v>
      </c>
      <c r="C369" s="585" t="s">
        <v>228</v>
      </c>
      <c r="D369" s="585" t="s">
        <v>594</v>
      </c>
      <c r="E369" s="586" t="s">
        <v>231</v>
      </c>
      <c r="F369">
        <v>4</v>
      </c>
      <c r="G369" s="587" t="s">
        <v>23</v>
      </c>
      <c r="H369" s="588">
        <v>78377</v>
      </c>
      <c r="I369" s="588">
        <v>125404</v>
      </c>
      <c r="J369" s="588">
        <v>109728</v>
      </c>
      <c r="K369" s="588">
        <v>175565</v>
      </c>
      <c r="L369" s="588">
        <v>141079</v>
      </c>
      <c r="M369" s="588">
        <v>225727</v>
      </c>
      <c r="N369" s="588">
        <v>188106</v>
      </c>
      <c r="O369" s="588">
        <v>300969</v>
      </c>
      <c r="P369" s="588">
        <v>235132</v>
      </c>
      <c r="Q369" s="588">
        <v>376211</v>
      </c>
      <c r="R369" s="588">
        <v>266483</v>
      </c>
      <c r="S369" s="588">
        <v>426373</v>
      </c>
      <c r="T369" s="588">
        <v>297834</v>
      </c>
      <c r="U369" s="588">
        <v>476534</v>
      </c>
    </row>
    <row r="370" spans="1:21" ht="22.5" customHeight="1">
      <c r="A370" s="583">
        <v>3</v>
      </c>
      <c r="B370" s="584" t="s">
        <v>196</v>
      </c>
      <c r="C370" s="585" t="s">
        <v>228</v>
      </c>
      <c r="D370" s="585" t="s">
        <v>594</v>
      </c>
      <c r="E370" s="586" t="s">
        <v>232</v>
      </c>
      <c r="F370">
        <v>1</v>
      </c>
      <c r="G370" s="587" t="s">
        <v>171</v>
      </c>
      <c r="H370" s="588">
        <v>87593</v>
      </c>
      <c r="I370" s="588">
        <v>153287</v>
      </c>
      <c r="J370" s="588">
        <v>115450</v>
      </c>
      <c r="K370" s="588">
        <v>202038</v>
      </c>
      <c r="L370" s="588">
        <v>138401</v>
      </c>
      <c r="M370" s="588">
        <v>242202</v>
      </c>
      <c r="N370" s="588">
        <v>166774</v>
      </c>
      <c r="O370" s="588">
        <v>291854</v>
      </c>
      <c r="P370" s="588">
        <v>196675</v>
      </c>
      <c r="Q370" s="588">
        <v>344181</v>
      </c>
      <c r="R370" s="588">
        <v>215014</v>
      </c>
      <c r="S370" s="588">
        <v>376274</v>
      </c>
      <c r="T370" s="588">
        <v>231391</v>
      </c>
      <c r="U370" s="588">
        <v>404934</v>
      </c>
    </row>
    <row r="371" spans="1:21" ht="21.95" customHeight="1">
      <c r="A371" s="583">
        <v>3</v>
      </c>
      <c r="B371" s="584" t="s">
        <v>196</v>
      </c>
      <c r="C371" s="585" t="s">
        <v>228</v>
      </c>
      <c r="D371" s="585" t="s">
        <v>594</v>
      </c>
      <c r="E371" s="586" t="s">
        <v>232</v>
      </c>
      <c r="F371">
        <v>2</v>
      </c>
      <c r="G371" s="587" t="s">
        <v>21</v>
      </c>
      <c r="H371" s="588">
        <v>83162</v>
      </c>
      <c r="I371" s="588">
        <v>145533</v>
      </c>
      <c r="J371" s="588">
        <v>109904</v>
      </c>
      <c r="K371" s="588">
        <v>192333</v>
      </c>
      <c r="L371" s="588">
        <v>132120</v>
      </c>
      <c r="M371" s="588">
        <v>231211</v>
      </c>
      <c r="N371" s="588">
        <v>160095</v>
      </c>
      <c r="O371" s="588">
        <v>280167</v>
      </c>
      <c r="P371" s="588">
        <v>190610</v>
      </c>
      <c r="Q371" s="588">
        <v>333567</v>
      </c>
      <c r="R371" s="588">
        <v>210256</v>
      </c>
      <c r="S371" s="588">
        <v>367948</v>
      </c>
      <c r="T371" s="588">
        <v>228713</v>
      </c>
      <c r="U371" s="588">
        <v>400247</v>
      </c>
    </row>
    <row r="372" spans="1:21" ht="21.95" customHeight="1">
      <c r="A372" s="583">
        <v>3</v>
      </c>
      <c r="B372" s="584" t="s">
        <v>196</v>
      </c>
      <c r="C372" s="585" t="s">
        <v>228</v>
      </c>
      <c r="D372" s="585" t="s">
        <v>594</v>
      </c>
      <c r="E372" s="586" t="s">
        <v>232</v>
      </c>
      <c r="F372">
        <v>3</v>
      </c>
      <c r="G372" s="587" t="s">
        <v>46</v>
      </c>
      <c r="H372" s="588">
        <v>67819</v>
      </c>
      <c r="I372" s="588">
        <v>118684</v>
      </c>
      <c r="J372" s="588">
        <v>93628</v>
      </c>
      <c r="K372" s="588">
        <v>163849</v>
      </c>
      <c r="L372" s="588">
        <v>118679</v>
      </c>
      <c r="M372" s="588">
        <v>207689</v>
      </c>
      <c r="N372" s="588">
        <v>154845</v>
      </c>
      <c r="O372" s="588">
        <v>270979</v>
      </c>
      <c r="P372" s="588">
        <v>193001</v>
      </c>
      <c r="Q372" s="588">
        <v>337752</v>
      </c>
      <c r="R372" s="588">
        <v>217196</v>
      </c>
      <c r="S372" s="588">
        <v>380094</v>
      </c>
      <c r="T372" s="588">
        <v>241034</v>
      </c>
      <c r="U372" s="588">
        <v>421810</v>
      </c>
    </row>
    <row r="373" spans="1:21" ht="21.95" customHeight="1">
      <c r="A373" s="583">
        <v>3</v>
      </c>
      <c r="B373" s="584" t="s">
        <v>196</v>
      </c>
      <c r="C373" s="585" t="s">
        <v>228</v>
      </c>
      <c r="D373" s="585" t="s">
        <v>594</v>
      </c>
      <c r="E373" s="586" t="s">
        <v>232</v>
      </c>
      <c r="F373">
        <v>4</v>
      </c>
      <c r="G373" s="587" t="s">
        <v>23</v>
      </c>
      <c r="H373" s="588">
        <v>78795</v>
      </c>
      <c r="I373" s="588">
        <v>126072</v>
      </c>
      <c r="J373" s="588">
        <v>110313</v>
      </c>
      <c r="K373" s="588">
        <v>176500</v>
      </c>
      <c r="L373" s="588">
        <v>141831</v>
      </c>
      <c r="M373" s="588">
        <v>226929</v>
      </c>
      <c r="N373" s="588">
        <v>189107</v>
      </c>
      <c r="O373" s="588">
        <v>302572</v>
      </c>
      <c r="P373" s="588">
        <v>236384</v>
      </c>
      <c r="Q373" s="588">
        <v>378215</v>
      </c>
      <c r="R373" s="588">
        <v>267902</v>
      </c>
      <c r="S373" s="588">
        <v>428644</v>
      </c>
      <c r="T373" s="588">
        <v>299420</v>
      </c>
      <c r="U373" s="588">
        <v>479072</v>
      </c>
    </row>
    <row r="374" spans="1:21" ht="22.5" customHeight="1">
      <c r="A374" s="583">
        <v>3</v>
      </c>
      <c r="B374" s="584" t="s">
        <v>196</v>
      </c>
      <c r="C374" s="585" t="s">
        <v>228</v>
      </c>
      <c r="D374" s="585" t="s">
        <v>594</v>
      </c>
      <c r="E374" s="586" t="s">
        <v>233</v>
      </c>
      <c r="F374">
        <v>1</v>
      </c>
      <c r="G374" s="587" t="s">
        <v>171</v>
      </c>
      <c r="H374" s="588">
        <v>83754</v>
      </c>
      <c r="I374" s="588">
        <v>146569</v>
      </c>
      <c r="J374" s="588">
        <v>110566</v>
      </c>
      <c r="K374" s="588">
        <v>193491</v>
      </c>
      <c r="L374" s="588">
        <v>132826</v>
      </c>
      <c r="M374" s="588">
        <v>232446</v>
      </c>
      <c r="N374" s="588">
        <v>160537</v>
      </c>
      <c r="O374" s="588">
        <v>280940</v>
      </c>
      <c r="P374" s="588">
        <v>189419</v>
      </c>
      <c r="Q374" s="588">
        <v>331484</v>
      </c>
      <c r="R374" s="588">
        <v>207105</v>
      </c>
      <c r="S374" s="588">
        <v>362433</v>
      </c>
      <c r="T374" s="588">
        <v>222912</v>
      </c>
      <c r="U374" s="588">
        <v>390096</v>
      </c>
    </row>
    <row r="375" spans="1:21" ht="21.95" customHeight="1">
      <c r="A375" s="583">
        <v>3</v>
      </c>
      <c r="B375" s="584" t="s">
        <v>196</v>
      </c>
      <c r="C375" s="585" t="s">
        <v>228</v>
      </c>
      <c r="D375" s="585" t="s">
        <v>594</v>
      </c>
      <c r="E375" s="586" t="s">
        <v>233</v>
      </c>
      <c r="F375">
        <v>2</v>
      </c>
      <c r="G375" s="587" t="s">
        <v>21</v>
      </c>
      <c r="H375" s="588">
        <v>79281</v>
      </c>
      <c r="I375" s="588">
        <v>138742</v>
      </c>
      <c r="J375" s="588">
        <v>104968</v>
      </c>
      <c r="K375" s="588">
        <v>183694</v>
      </c>
      <c r="L375" s="588">
        <v>126486</v>
      </c>
      <c r="M375" s="588">
        <v>221351</v>
      </c>
      <c r="N375" s="588">
        <v>153796</v>
      </c>
      <c r="O375" s="588">
        <v>269143</v>
      </c>
      <c r="P375" s="588">
        <v>183297</v>
      </c>
      <c r="Q375" s="588">
        <v>320770</v>
      </c>
      <c r="R375" s="588">
        <v>202302</v>
      </c>
      <c r="S375" s="588">
        <v>354029</v>
      </c>
      <c r="T375" s="588">
        <v>220208</v>
      </c>
      <c r="U375" s="588">
        <v>385365</v>
      </c>
    </row>
    <row r="376" spans="1:21" ht="21.95" customHeight="1">
      <c r="A376" s="583">
        <v>3</v>
      </c>
      <c r="B376" s="584" t="s">
        <v>196</v>
      </c>
      <c r="C376" s="585" t="s">
        <v>228</v>
      </c>
      <c r="D376" s="585" t="s">
        <v>594</v>
      </c>
      <c r="E376" s="586" t="s">
        <v>233</v>
      </c>
      <c r="F376">
        <v>3</v>
      </c>
      <c r="G376" s="587" t="s">
        <v>46</v>
      </c>
      <c r="H376" s="588">
        <v>64282</v>
      </c>
      <c r="I376" s="588">
        <v>112493</v>
      </c>
      <c r="J376" s="588">
        <v>88664</v>
      </c>
      <c r="K376" s="588">
        <v>155162</v>
      </c>
      <c r="L376" s="588">
        <v>112280</v>
      </c>
      <c r="M376" s="588">
        <v>196490</v>
      </c>
      <c r="N376" s="588">
        <v>146281</v>
      </c>
      <c r="O376" s="588">
        <v>255992</v>
      </c>
      <c r="P376" s="588">
        <v>182291</v>
      </c>
      <c r="Q376" s="588">
        <v>319009</v>
      </c>
      <c r="R376" s="588">
        <v>205044</v>
      </c>
      <c r="S376" s="588">
        <v>358827</v>
      </c>
      <c r="T376" s="588">
        <v>227436</v>
      </c>
      <c r="U376" s="588">
        <v>398012</v>
      </c>
    </row>
    <row r="377" spans="1:21" ht="21.95" customHeight="1">
      <c r="A377" s="583">
        <v>3</v>
      </c>
      <c r="B377" s="584" t="s">
        <v>196</v>
      </c>
      <c r="C377" s="585" t="s">
        <v>228</v>
      </c>
      <c r="D377" s="585" t="s">
        <v>594</v>
      </c>
      <c r="E377" s="586" t="s">
        <v>233</v>
      </c>
      <c r="F377">
        <v>4</v>
      </c>
      <c r="G377" s="587" t="s">
        <v>23</v>
      </c>
      <c r="H377" s="588">
        <v>75641</v>
      </c>
      <c r="I377" s="588">
        <v>121025</v>
      </c>
      <c r="J377" s="588">
        <v>105897</v>
      </c>
      <c r="K377" s="588">
        <v>169436</v>
      </c>
      <c r="L377" s="588">
        <v>136154</v>
      </c>
      <c r="M377" s="588">
        <v>217846</v>
      </c>
      <c r="N377" s="588">
        <v>181538</v>
      </c>
      <c r="O377" s="588">
        <v>290461</v>
      </c>
      <c r="P377" s="588">
        <v>226923</v>
      </c>
      <c r="Q377" s="588">
        <v>363076</v>
      </c>
      <c r="R377" s="588">
        <v>257179</v>
      </c>
      <c r="S377" s="588">
        <v>411487</v>
      </c>
      <c r="T377" s="588">
        <v>287435</v>
      </c>
      <c r="U377" s="588">
        <v>459897</v>
      </c>
    </row>
    <row r="378" spans="1:21" ht="22.5" customHeight="1">
      <c r="A378" s="583">
        <v>3</v>
      </c>
      <c r="B378" s="584" t="s">
        <v>196</v>
      </c>
      <c r="C378" s="585" t="s">
        <v>228</v>
      </c>
      <c r="D378" s="585" t="s">
        <v>594</v>
      </c>
      <c r="E378" s="586" t="s">
        <v>234</v>
      </c>
      <c r="F378">
        <v>1</v>
      </c>
      <c r="G378" s="587" t="s">
        <v>171</v>
      </c>
      <c r="H378" s="588">
        <v>84851</v>
      </c>
      <c r="I378" s="588">
        <v>148489</v>
      </c>
      <c r="J378" s="588">
        <v>111908</v>
      </c>
      <c r="K378" s="588">
        <v>195840</v>
      </c>
      <c r="L378" s="588">
        <v>134270</v>
      </c>
      <c r="M378" s="588">
        <v>234972</v>
      </c>
      <c r="N378" s="588">
        <v>161993</v>
      </c>
      <c r="O378" s="588">
        <v>283488</v>
      </c>
      <c r="P378" s="588">
        <v>191078</v>
      </c>
      <c r="Q378" s="588">
        <v>334386</v>
      </c>
      <c r="R378" s="588">
        <v>208905</v>
      </c>
      <c r="S378" s="588">
        <v>365583</v>
      </c>
      <c r="T378" s="588">
        <v>224830</v>
      </c>
      <c r="U378" s="588">
        <v>393452</v>
      </c>
    </row>
    <row r="379" spans="1:21" ht="21.95" customHeight="1">
      <c r="A379" s="583">
        <v>3</v>
      </c>
      <c r="B379" s="584" t="s">
        <v>196</v>
      </c>
      <c r="C379" s="585" t="s">
        <v>228</v>
      </c>
      <c r="D379" s="585" t="s">
        <v>594</v>
      </c>
      <c r="E379" s="586" t="s">
        <v>234</v>
      </c>
      <c r="F379">
        <v>2</v>
      </c>
      <c r="G379" s="587" t="s">
        <v>21</v>
      </c>
      <c r="H379" s="588">
        <v>80461</v>
      </c>
      <c r="I379" s="588">
        <v>140807</v>
      </c>
      <c r="J379" s="588">
        <v>106415</v>
      </c>
      <c r="K379" s="588">
        <v>186226</v>
      </c>
      <c r="L379" s="588">
        <v>128048</v>
      </c>
      <c r="M379" s="588">
        <v>224085</v>
      </c>
      <c r="N379" s="588">
        <v>155378</v>
      </c>
      <c r="O379" s="588">
        <v>271912</v>
      </c>
      <c r="P379" s="588">
        <v>185070</v>
      </c>
      <c r="Q379" s="588">
        <v>323873</v>
      </c>
      <c r="R379" s="588">
        <v>204192</v>
      </c>
      <c r="S379" s="588">
        <v>357335</v>
      </c>
      <c r="T379" s="588">
        <v>222177</v>
      </c>
      <c r="U379" s="588">
        <v>388809</v>
      </c>
    </row>
    <row r="380" spans="1:21" ht="21.95" customHeight="1">
      <c r="A380" s="583">
        <v>3</v>
      </c>
      <c r="B380" s="584" t="s">
        <v>196</v>
      </c>
      <c r="C380" s="585" t="s">
        <v>228</v>
      </c>
      <c r="D380" s="585" t="s">
        <v>594</v>
      </c>
      <c r="E380" s="586" t="s">
        <v>234</v>
      </c>
      <c r="F380">
        <v>3</v>
      </c>
      <c r="G380" s="587" t="s">
        <v>46</v>
      </c>
      <c r="H380" s="588">
        <v>65464</v>
      </c>
      <c r="I380" s="588">
        <v>114562</v>
      </c>
      <c r="J380" s="588">
        <v>90344</v>
      </c>
      <c r="K380" s="588">
        <v>158101</v>
      </c>
      <c r="L380" s="588">
        <v>114472</v>
      </c>
      <c r="M380" s="588">
        <v>200326</v>
      </c>
      <c r="N380" s="588">
        <v>149268</v>
      </c>
      <c r="O380" s="588">
        <v>261219</v>
      </c>
      <c r="P380" s="588">
        <v>186034</v>
      </c>
      <c r="Q380" s="588">
        <v>325560</v>
      </c>
      <c r="R380" s="588">
        <v>209316</v>
      </c>
      <c r="S380" s="588">
        <v>366302</v>
      </c>
      <c r="T380" s="588">
        <v>232242</v>
      </c>
      <c r="U380" s="588">
        <v>406424</v>
      </c>
    </row>
    <row r="381" spans="1:21" ht="21.95" customHeight="1">
      <c r="A381" s="583">
        <v>3</v>
      </c>
      <c r="B381" s="584" t="s">
        <v>196</v>
      </c>
      <c r="C381" s="585" t="s">
        <v>228</v>
      </c>
      <c r="D381" s="585" t="s">
        <v>594</v>
      </c>
      <c r="E381" s="586" t="s">
        <v>234</v>
      </c>
      <c r="F381">
        <v>4</v>
      </c>
      <c r="G381" s="587" t="s">
        <v>23</v>
      </c>
      <c r="H381" s="588">
        <v>76451</v>
      </c>
      <c r="I381" s="588">
        <v>122322</v>
      </c>
      <c r="J381" s="588">
        <v>107031</v>
      </c>
      <c r="K381" s="588">
        <v>171250</v>
      </c>
      <c r="L381" s="588">
        <v>137612</v>
      </c>
      <c r="M381" s="588">
        <v>220179</v>
      </c>
      <c r="N381" s="588">
        <v>183483</v>
      </c>
      <c r="O381" s="588">
        <v>293572</v>
      </c>
      <c r="P381" s="588">
        <v>229353</v>
      </c>
      <c r="Q381" s="588">
        <v>366965</v>
      </c>
      <c r="R381" s="588">
        <v>259934</v>
      </c>
      <c r="S381" s="588">
        <v>415894</v>
      </c>
      <c r="T381" s="588">
        <v>290514</v>
      </c>
      <c r="U381" s="588">
        <v>464822</v>
      </c>
    </row>
    <row r="382" spans="1:21" ht="22.5" customHeight="1">
      <c r="A382" s="583">
        <v>3</v>
      </c>
      <c r="B382" s="584" t="s">
        <v>196</v>
      </c>
      <c r="C382" s="585" t="s">
        <v>228</v>
      </c>
      <c r="D382" s="585" t="s">
        <v>594</v>
      </c>
      <c r="E382" s="586" t="s">
        <v>235</v>
      </c>
      <c r="F382">
        <v>1</v>
      </c>
      <c r="G382" s="587" t="s">
        <v>171</v>
      </c>
      <c r="H382" s="588">
        <v>87593</v>
      </c>
      <c r="I382" s="588">
        <v>153287</v>
      </c>
      <c r="J382" s="588">
        <v>115450</v>
      </c>
      <c r="K382" s="588">
        <v>202038</v>
      </c>
      <c r="L382" s="588">
        <v>138401</v>
      </c>
      <c r="M382" s="588">
        <v>242202</v>
      </c>
      <c r="N382" s="588">
        <v>166774</v>
      </c>
      <c r="O382" s="588">
        <v>291854</v>
      </c>
      <c r="P382" s="588">
        <v>196675</v>
      </c>
      <c r="Q382" s="588">
        <v>344181</v>
      </c>
      <c r="R382" s="588">
        <v>215014</v>
      </c>
      <c r="S382" s="588">
        <v>376274</v>
      </c>
      <c r="T382" s="588">
        <v>231391</v>
      </c>
      <c r="U382" s="588">
        <v>404934</v>
      </c>
    </row>
    <row r="383" spans="1:21" ht="21.95" customHeight="1">
      <c r="A383" s="583">
        <v>3</v>
      </c>
      <c r="B383" s="584" t="s">
        <v>196</v>
      </c>
      <c r="C383" s="585" t="s">
        <v>228</v>
      </c>
      <c r="D383" s="585" t="s">
        <v>594</v>
      </c>
      <c r="E383" s="586" t="s">
        <v>235</v>
      </c>
      <c r="F383">
        <v>2</v>
      </c>
      <c r="G383" s="587" t="s">
        <v>21</v>
      </c>
      <c r="H383" s="588">
        <v>83162</v>
      </c>
      <c r="I383" s="588">
        <v>145533</v>
      </c>
      <c r="J383" s="588">
        <v>109904</v>
      </c>
      <c r="K383" s="588">
        <v>192333</v>
      </c>
      <c r="L383" s="588">
        <v>132120</v>
      </c>
      <c r="M383" s="588">
        <v>231211</v>
      </c>
      <c r="N383" s="588">
        <v>160095</v>
      </c>
      <c r="O383" s="588">
        <v>280167</v>
      </c>
      <c r="P383" s="588">
        <v>190610</v>
      </c>
      <c r="Q383" s="588">
        <v>333567</v>
      </c>
      <c r="R383" s="588">
        <v>210256</v>
      </c>
      <c r="S383" s="588">
        <v>367948</v>
      </c>
      <c r="T383" s="588">
        <v>228713</v>
      </c>
      <c r="U383" s="588">
        <v>400247</v>
      </c>
    </row>
    <row r="384" spans="1:21" ht="21.95" customHeight="1">
      <c r="A384" s="583">
        <v>3</v>
      </c>
      <c r="B384" s="584" t="s">
        <v>196</v>
      </c>
      <c r="C384" s="585" t="s">
        <v>228</v>
      </c>
      <c r="D384" s="585" t="s">
        <v>594</v>
      </c>
      <c r="E384" s="586" t="s">
        <v>235</v>
      </c>
      <c r="F384">
        <v>3</v>
      </c>
      <c r="G384" s="587" t="s">
        <v>46</v>
      </c>
      <c r="H384" s="588">
        <v>67819</v>
      </c>
      <c r="I384" s="588">
        <v>118684</v>
      </c>
      <c r="J384" s="588">
        <v>93628</v>
      </c>
      <c r="K384" s="588">
        <v>163849</v>
      </c>
      <c r="L384" s="588">
        <v>118679</v>
      </c>
      <c r="M384" s="588">
        <v>207689</v>
      </c>
      <c r="N384" s="588">
        <v>154845</v>
      </c>
      <c r="O384" s="588">
        <v>270979</v>
      </c>
      <c r="P384" s="588">
        <v>193001</v>
      </c>
      <c r="Q384" s="588">
        <v>337752</v>
      </c>
      <c r="R384" s="588">
        <v>217196</v>
      </c>
      <c r="S384" s="588">
        <v>380094</v>
      </c>
      <c r="T384" s="588">
        <v>241034</v>
      </c>
      <c r="U384" s="588">
        <v>421810</v>
      </c>
    </row>
    <row r="385" spans="1:21" ht="21.95" customHeight="1">
      <c r="A385" s="583">
        <v>3</v>
      </c>
      <c r="B385" s="584" t="s">
        <v>196</v>
      </c>
      <c r="C385" s="585" t="s">
        <v>228</v>
      </c>
      <c r="D385" s="585" t="s">
        <v>594</v>
      </c>
      <c r="E385" s="586" t="s">
        <v>235</v>
      </c>
      <c r="F385">
        <v>4</v>
      </c>
      <c r="G385" s="587" t="s">
        <v>23</v>
      </c>
      <c r="H385" s="588">
        <v>78795</v>
      </c>
      <c r="I385" s="588">
        <v>126072</v>
      </c>
      <c r="J385" s="588">
        <v>110313</v>
      </c>
      <c r="K385" s="588">
        <v>176500</v>
      </c>
      <c r="L385" s="588">
        <v>141831</v>
      </c>
      <c r="M385" s="588">
        <v>226929</v>
      </c>
      <c r="N385" s="588">
        <v>189107</v>
      </c>
      <c r="O385" s="588">
        <v>302572</v>
      </c>
      <c r="P385" s="588">
        <v>236384</v>
      </c>
      <c r="Q385" s="588">
        <v>378215</v>
      </c>
      <c r="R385" s="588">
        <v>267902</v>
      </c>
      <c r="S385" s="588">
        <v>428644</v>
      </c>
      <c r="T385" s="588">
        <v>299420</v>
      </c>
      <c r="U385" s="588">
        <v>479072</v>
      </c>
    </row>
    <row r="386" spans="1:21" ht="22.5" customHeight="1">
      <c r="A386" s="583">
        <v>3</v>
      </c>
      <c r="B386" s="584" t="s">
        <v>196</v>
      </c>
      <c r="C386" s="585" t="s">
        <v>228</v>
      </c>
      <c r="D386" s="585" t="s">
        <v>594</v>
      </c>
      <c r="E386" s="586" t="s">
        <v>236</v>
      </c>
      <c r="F386">
        <v>1</v>
      </c>
      <c r="G386" s="587" t="s">
        <v>171</v>
      </c>
      <c r="H386" s="588">
        <v>85791</v>
      </c>
      <c r="I386" s="588">
        <v>150134</v>
      </c>
      <c r="J386" s="588">
        <v>113112</v>
      </c>
      <c r="K386" s="588">
        <v>197946</v>
      </c>
      <c r="L386" s="588">
        <v>135657</v>
      </c>
      <c r="M386" s="588">
        <v>237399</v>
      </c>
      <c r="N386" s="588">
        <v>163567</v>
      </c>
      <c r="O386" s="588">
        <v>286242</v>
      </c>
      <c r="P386" s="588">
        <v>192914</v>
      </c>
      <c r="Q386" s="588">
        <v>337600</v>
      </c>
      <c r="R386" s="588">
        <v>210907</v>
      </c>
      <c r="S386" s="588">
        <v>369088</v>
      </c>
      <c r="T386" s="588">
        <v>226978</v>
      </c>
      <c r="U386" s="588">
        <v>397212</v>
      </c>
    </row>
    <row r="387" spans="1:21" ht="21.95" customHeight="1">
      <c r="A387" s="583">
        <v>3</v>
      </c>
      <c r="B387" s="584" t="s">
        <v>196</v>
      </c>
      <c r="C387" s="585" t="s">
        <v>228</v>
      </c>
      <c r="D387" s="585" t="s">
        <v>594</v>
      </c>
      <c r="E387" s="586" t="s">
        <v>236</v>
      </c>
      <c r="F387">
        <v>2</v>
      </c>
      <c r="G387" s="587" t="s">
        <v>21</v>
      </c>
      <c r="H387" s="588">
        <v>81402</v>
      </c>
      <c r="I387" s="588">
        <v>142453</v>
      </c>
      <c r="J387" s="588">
        <v>107618</v>
      </c>
      <c r="K387" s="588">
        <v>188332</v>
      </c>
      <c r="L387" s="588">
        <v>129435</v>
      </c>
      <c r="M387" s="588">
        <v>226511</v>
      </c>
      <c r="N387" s="588">
        <v>156952</v>
      </c>
      <c r="O387" s="588">
        <v>274666</v>
      </c>
      <c r="P387" s="588">
        <v>186906</v>
      </c>
      <c r="Q387" s="588">
        <v>327086</v>
      </c>
      <c r="R387" s="588">
        <v>206194</v>
      </c>
      <c r="S387" s="588">
        <v>360840</v>
      </c>
      <c r="T387" s="588">
        <v>224325</v>
      </c>
      <c r="U387" s="588">
        <v>392569</v>
      </c>
    </row>
    <row r="388" spans="1:21" ht="21.95" customHeight="1">
      <c r="A388" s="583">
        <v>3</v>
      </c>
      <c r="B388" s="584" t="s">
        <v>196</v>
      </c>
      <c r="C388" s="585" t="s">
        <v>228</v>
      </c>
      <c r="D388" s="585" t="s">
        <v>594</v>
      </c>
      <c r="E388" s="586" t="s">
        <v>236</v>
      </c>
      <c r="F388">
        <v>3</v>
      </c>
      <c r="G388" s="587" t="s">
        <v>46</v>
      </c>
      <c r="H388" s="588">
        <v>66306</v>
      </c>
      <c r="I388" s="588">
        <v>116035</v>
      </c>
      <c r="J388" s="588">
        <v>91522</v>
      </c>
      <c r="K388" s="588">
        <v>160164</v>
      </c>
      <c r="L388" s="588">
        <v>115987</v>
      </c>
      <c r="M388" s="588">
        <v>202978</v>
      </c>
      <c r="N388" s="588">
        <v>151288</v>
      </c>
      <c r="O388" s="588">
        <v>264754</v>
      </c>
      <c r="P388" s="588">
        <v>188560</v>
      </c>
      <c r="Q388" s="588">
        <v>329980</v>
      </c>
      <c r="R388" s="588">
        <v>212177</v>
      </c>
      <c r="S388" s="588">
        <v>371311</v>
      </c>
      <c r="T388" s="588">
        <v>235441</v>
      </c>
      <c r="U388" s="588">
        <v>412022</v>
      </c>
    </row>
    <row r="389" spans="1:21" ht="21.95" customHeight="1">
      <c r="A389" s="583">
        <v>3</v>
      </c>
      <c r="B389" s="584" t="s">
        <v>196</v>
      </c>
      <c r="C389" s="585" t="s">
        <v>228</v>
      </c>
      <c r="D389" s="585" t="s">
        <v>594</v>
      </c>
      <c r="E389" s="586" t="s">
        <v>236</v>
      </c>
      <c r="F389">
        <v>4</v>
      </c>
      <c r="G389" s="587" t="s">
        <v>23</v>
      </c>
      <c r="H389" s="588">
        <v>77236</v>
      </c>
      <c r="I389" s="588">
        <v>123578</v>
      </c>
      <c r="J389" s="588">
        <v>108131</v>
      </c>
      <c r="K389" s="588">
        <v>173010</v>
      </c>
      <c r="L389" s="588">
        <v>139026</v>
      </c>
      <c r="M389" s="588">
        <v>222441</v>
      </c>
      <c r="N389" s="588">
        <v>185367</v>
      </c>
      <c r="O389" s="588">
        <v>296588</v>
      </c>
      <c r="P389" s="588">
        <v>231709</v>
      </c>
      <c r="Q389" s="588">
        <v>370735</v>
      </c>
      <c r="R389" s="588">
        <v>262604</v>
      </c>
      <c r="S389" s="588">
        <v>420166</v>
      </c>
      <c r="T389" s="588">
        <v>293498</v>
      </c>
      <c r="U389" s="588">
        <v>469597</v>
      </c>
    </row>
    <row r="390" spans="1:21" ht="22.5" customHeight="1">
      <c r="A390" s="583">
        <v>4</v>
      </c>
      <c r="B390" s="584" t="s">
        <v>237</v>
      </c>
      <c r="C390" s="585" t="s">
        <v>238</v>
      </c>
      <c r="D390" s="585" t="s">
        <v>595</v>
      </c>
      <c r="E390" s="586" t="s">
        <v>239</v>
      </c>
      <c r="F390">
        <v>1</v>
      </c>
      <c r="G390" s="587" t="s">
        <v>171</v>
      </c>
      <c r="H390" s="588">
        <v>74135</v>
      </c>
      <c r="I390" s="588">
        <v>129737</v>
      </c>
      <c r="J390" s="588">
        <v>97524</v>
      </c>
      <c r="K390" s="588">
        <v>170667</v>
      </c>
      <c r="L390" s="588">
        <v>116610</v>
      </c>
      <c r="M390" s="588">
        <v>204067</v>
      </c>
      <c r="N390" s="588">
        <v>139998</v>
      </c>
      <c r="O390" s="588">
        <v>244996</v>
      </c>
      <c r="P390" s="588">
        <v>164992</v>
      </c>
      <c r="Q390" s="588">
        <v>288735</v>
      </c>
      <c r="R390" s="588">
        <v>180351</v>
      </c>
      <c r="S390" s="588">
        <v>315615</v>
      </c>
      <c r="T390" s="588">
        <v>194053</v>
      </c>
      <c r="U390" s="588">
        <v>339594</v>
      </c>
    </row>
    <row r="391" spans="1:21" ht="21.95" customHeight="1">
      <c r="A391" s="583">
        <v>4</v>
      </c>
      <c r="B391" s="584" t="s">
        <v>237</v>
      </c>
      <c r="C391" s="585" t="s">
        <v>238</v>
      </c>
      <c r="D391" s="585" t="s">
        <v>595</v>
      </c>
      <c r="E391" s="586" t="s">
        <v>239</v>
      </c>
      <c r="F391">
        <v>2</v>
      </c>
      <c r="G391" s="587" t="s">
        <v>21</v>
      </c>
      <c r="H391" s="588">
        <v>70639</v>
      </c>
      <c r="I391" s="588">
        <v>123617</v>
      </c>
      <c r="J391" s="588">
        <v>93147</v>
      </c>
      <c r="K391" s="588">
        <v>163008</v>
      </c>
      <c r="L391" s="588">
        <v>111654</v>
      </c>
      <c r="M391" s="588">
        <v>195394</v>
      </c>
      <c r="N391" s="588">
        <v>134728</v>
      </c>
      <c r="O391" s="588">
        <v>235774</v>
      </c>
      <c r="P391" s="588">
        <v>160206</v>
      </c>
      <c r="Q391" s="588">
        <v>280360</v>
      </c>
      <c r="R391" s="588">
        <v>176597</v>
      </c>
      <c r="S391" s="588">
        <v>309045</v>
      </c>
      <c r="T391" s="588">
        <v>191940</v>
      </c>
      <c r="U391" s="588">
        <v>335895</v>
      </c>
    </row>
    <row r="392" spans="1:21" ht="21.95" customHeight="1">
      <c r="A392" s="583">
        <v>4</v>
      </c>
      <c r="B392" s="584" t="s">
        <v>237</v>
      </c>
      <c r="C392" s="585" t="s">
        <v>238</v>
      </c>
      <c r="D392" s="585" t="s">
        <v>595</v>
      </c>
      <c r="E392" s="586" t="s">
        <v>239</v>
      </c>
      <c r="F392">
        <v>3</v>
      </c>
      <c r="G392" s="587" t="s">
        <v>46</v>
      </c>
      <c r="H392" s="588">
        <v>58007</v>
      </c>
      <c r="I392" s="588">
        <v>101511</v>
      </c>
      <c r="J392" s="588">
        <v>80169</v>
      </c>
      <c r="K392" s="588">
        <v>140295</v>
      </c>
      <c r="L392" s="588">
        <v>101732</v>
      </c>
      <c r="M392" s="588">
        <v>178032</v>
      </c>
      <c r="N392" s="588">
        <v>132965</v>
      </c>
      <c r="O392" s="588">
        <v>232689</v>
      </c>
      <c r="P392" s="588">
        <v>165768</v>
      </c>
      <c r="Q392" s="588">
        <v>290094</v>
      </c>
      <c r="R392" s="588">
        <v>186657</v>
      </c>
      <c r="S392" s="588">
        <v>326650</v>
      </c>
      <c r="T392" s="588">
        <v>207264</v>
      </c>
      <c r="U392" s="588">
        <v>362711</v>
      </c>
    </row>
    <row r="393" spans="1:21" ht="21.95" customHeight="1">
      <c r="A393" s="583">
        <v>4</v>
      </c>
      <c r="B393" s="584" t="s">
        <v>237</v>
      </c>
      <c r="C393" s="585" t="s">
        <v>238</v>
      </c>
      <c r="D393" s="585" t="s">
        <v>595</v>
      </c>
      <c r="E393" s="586" t="s">
        <v>239</v>
      </c>
      <c r="F393">
        <v>4</v>
      </c>
      <c r="G393" s="587" t="s">
        <v>23</v>
      </c>
      <c r="H393" s="588">
        <v>66367</v>
      </c>
      <c r="I393" s="588">
        <v>106187</v>
      </c>
      <c r="J393" s="588">
        <v>92914</v>
      </c>
      <c r="K393" s="588">
        <v>148662</v>
      </c>
      <c r="L393" s="588">
        <v>119460</v>
      </c>
      <c r="M393" s="588">
        <v>191137</v>
      </c>
      <c r="N393" s="588">
        <v>159281</v>
      </c>
      <c r="O393" s="588">
        <v>254849</v>
      </c>
      <c r="P393" s="588">
        <v>199101</v>
      </c>
      <c r="Q393" s="588">
        <v>318561</v>
      </c>
      <c r="R393" s="588">
        <v>225648</v>
      </c>
      <c r="S393" s="588">
        <v>361036</v>
      </c>
      <c r="T393" s="588">
        <v>252194</v>
      </c>
      <c r="U393" s="588">
        <v>403511</v>
      </c>
    </row>
    <row r="394" spans="1:21" ht="22.5" customHeight="1">
      <c r="A394" s="583">
        <v>4</v>
      </c>
      <c r="B394" s="584" t="s">
        <v>237</v>
      </c>
      <c r="C394" s="585" t="s">
        <v>238</v>
      </c>
      <c r="D394" s="585" t="s">
        <v>595</v>
      </c>
      <c r="E394" s="586" t="s">
        <v>240</v>
      </c>
      <c r="F394">
        <v>1</v>
      </c>
      <c r="G394" s="587" t="s">
        <v>171</v>
      </c>
      <c r="H394" s="588">
        <v>67554</v>
      </c>
      <c r="I394" s="588">
        <v>118220</v>
      </c>
      <c r="J394" s="588">
        <v>89098</v>
      </c>
      <c r="K394" s="588">
        <v>155921</v>
      </c>
      <c r="L394" s="588">
        <v>106904</v>
      </c>
      <c r="M394" s="588">
        <v>187081</v>
      </c>
      <c r="N394" s="588">
        <v>128981</v>
      </c>
      <c r="O394" s="588">
        <v>225716</v>
      </c>
      <c r="P394" s="588">
        <v>152139</v>
      </c>
      <c r="Q394" s="588">
        <v>266244</v>
      </c>
      <c r="R394" s="588">
        <v>166333</v>
      </c>
      <c r="S394" s="588">
        <v>291083</v>
      </c>
      <c r="T394" s="588">
        <v>179014</v>
      </c>
      <c r="U394" s="588">
        <v>313274</v>
      </c>
    </row>
    <row r="395" spans="1:21" ht="21.95" customHeight="1">
      <c r="A395" s="583">
        <v>4</v>
      </c>
      <c r="B395" s="584" t="s">
        <v>237</v>
      </c>
      <c r="C395" s="585" t="s">
        <v>238</v>
      </c>
      <c r="D395" s="585" t="s">
        <v>595</v>
      </c>
      <c r="E395" s="586" t="s">
        <v>240</v>
      </c>
      <c r="F395">
        <v>2</v>
      </c>
      <c r="G395" s="587" t="s">
        <v>21</v>
      </c>
      <c r="H395" s="588">
        <v>64057</v>
      </c>
      <c r="I395" s="588">
        <v>112100</v>
      </c>
      <c r="J395" s="588">
        <v>84721</v>
      </c>
      <c r="K395" s="588">
        <v>148262</v>
      </c>
      <c r="L395" s="588">
        <v>101947</v>
      </c>
      <c r="M395" s="588">
        <v>178408</v>
      </c>
      <c r="N395" s="588">
        <v>123711</v>
      </c>
      <c r="O395" s="588">
        <v>216494</v>
      </c>
      <c r="P395" s="588">
        <v>147353</v>
      </c>
      <c r="Q395" s="588">
        <v>257868</v>
      </c>
      <c r="R395" s="588">
        <v>162579</v>
      </c>
      <c r="S395" s="588">
        <v>284513</v>
      </c>
      <c r="T395" s="588">
        <v>176900</v>
      </c>
      <c r="U395" s="588">
        <v>309575</v>
      </c>
    </row>
    <row r="396" spans="1:21" ht="21.95" customHeight="1">
      <c r="A396" s="583">
        <v>4</v>
      </c>
      <c r="B396" s="584" t="s">
        <v>237</v>
      </c>
      <c r="C396" s="585" t="s">
        <v>238</v>
      </c>
      <c r="D396" s="585" t="s">
        <v>595</v>
      </c>
      <c r="E396" s="586" t="s">
        <v>240</v>
      </c>
      <c r="F396">
        <v>3</v>
      </c>
      <c r="G396" s="587" t="s">
        <v>46</v>
      </c>
      <c r="H396" s="588">
        <v>52114</v>
      </c>
      <c r="I396" s="588">
        <v>91200</v>
      </c>
      <c r="J396" s="588">
        <v>71920</v>
      </c>
      <c r="K396" s="588">
        <v>125859</v>
      </c>
      <c r="L396" s="588">
        <v>91126</v>
      </c>
      <c r="M396" s="588">
        <v>159471</v>
      </c>
      <c r="N396" s="588">
        <v>118824</v>
      </c>
      <c r="O396" s="588">
        <v>207942</v>
      </c>
      <c r="P396" s="588">
        <v>148092</v>
      </c>
      <c r="Q396" s="588">
        <v>259160</v>
      </c>
      <c r="R396" s="588">
        <v>166623</v>
      </c>
      <c r="S396" s="588">
        <v>291591</v>
      </c>
      <c r="T396" s="588">
        <v>184873</v>
      </c>
      <c r="U396" s="588">
        <v>323528</v>
      </c>
    </row>
    <row r="397" spans="1:21" ht="21.95" customHeight="1">
      <c r="A397" s="583">
        <v>4</v>
      </c>
      <c r="B397" s="584" t="s">
        <v>237</v>
      </c>
      <c r="C397" s="585" t="s">
        <v>238</v>
      </c>
      <c r="D397" s="585" t="s">
        <v>595</v>
      </c>
      <c r="E397" s="586" t="s">
        <v>240</v>
      </c>
      <c r="F397">
        <v>4</v>
      </c>
      <c r="G397" s="587" t="s">
        <v>23</v>
      </c>
      <c r="H397" s="588">
        <v>60869</v>
      </c>
      <c r="I397" s="588">
        <v>97391</v>
      </c>
      <c r="J397" s="588">
        <v>85217</v>
      </c>
      <c r="K397" s="588">
        <v>136347</v>
      </c>
      <c r="L397" s="588">
        <v>109565</v>
      </c>
      <c r="M397" s="588">
        <v>175304</v>
      </c>
      <c r="N397" s="588">
        <v>146086</v>
      </c>
      <c r="O397" s="588">
        <v>233738</v>
      </c>
      <c r="P397" s="588">
        <v>182608</v>
      </c>
      <c r="Q397" s="588">
        <v>292173</v>
      </c>
      <c r="R397" s="588">
        <v>206956</v>
      </c>
      <c r="S397" s="588">
        <v>331129</v>
      </c>
      <c r="T397" s="588">
        <v>231303</v>
      </c>
      <c r="U397" s="588">
        <v>370085</v>
      </c>
    </row>
    <row r="398" spans="1:21" ht="22.5" customHeight="1">
      <c r="A398" s="583">
        <v>4</v>
      </c>
      <c r="B398" s="584" t="s">
        <v>237</v>
      </c>
      <c r="C398" s="585" t="s">
        <v>238</v>
      </c>
      <c r="D398" s="585" t="s">
        <v>595</v>
      </c>
      <c r="E398" s="586" t="s">
        <v>241</v>
      </c>
      <c r="F398">
        <v>1</v>
      </c>
      <c r="G398" s="587" t="s">
        <v>171</v>
      </c>
      <c r="H398" s="588">
        <v>65974</v>
      </c>
      <c r="I398" s="588">
        <v>115454</v>
      </c>
      <c r="J398" s="588">
        <v>86874</v>
      </c>
      <c r="K398" s="588">
        <v>152029</v>
      </c>
      <c r="L398" s="588">
        <v>104013</v>
      </c>
      <c r="M398" s="588">
        <v>182023</v>
      </c>
      <c r="N398" s="588">
        <v>125112</v>
      </c>
      <c r="O398" s="588">
        <v>218947</v>
      </c>
      <c r="P398" s="588">
        <v>147498</v>
      </c>
      <c r="Q398" s="588">
        <v>258122</v>
      </c>
      <c r="R398" s="588">
        <v>161241</v>
      </c>
      <c r="S398" s="588">
        <v>282171</v>
      </c>
      <c r="T398" s="588">
        <v>173507</v>
      </c>
      <c r="U398" s="588">
        <v>303637</v>
      </c>
    </row>
    <row r="399" spans="1:21" ht="21.95" customHeight="1">
      <c r="A399" s="583">
        <v>4</v>
      </c>
      <c r="B399" s="584" t="s">
        <v>237</v>
      </c>
      <c r="C399" s="585" t="s">
        <v>238</v>
      </c>
      <c r="D399" s="585" t="s">
        <v>595</v>
      </c>
      <c r="E399" s="586" t="s">
        <v>241</v>
      </c>
      <c r="F399">
        <v>2</v>
      </c>
      <c r="G399" s="587" t="s">
        <v>21</v>
      </c>
      <c r="H399" s="588">
        <v>62746</v>
      </c>
      <c r="I399" s="588">
        <v>109805</v>
      </c>
      <c r="J399" s="588">
        <v>82834</v>
      </c>
      <c r="K399" s="588">
        <v>144959</v>
      </c>
      <c r="L399" s="588">
        <v>99438</v>
      </c>
      <c r="M399" s="588">
        <v>174017</v>
      </c>
      <c r="N399" s="588">
        <v>120248</v>
      </c>
      <c r="O399" s="588">
        <v>210434</v>
      </c>
      <c r="P399" s="588">
        <v>143080</v>
      </c>
      <c r="Q399" s="588">
        <v>250390</v>
      </c>
      <c r="R399" s="588">
        <v>157775</v>
      </c>
      <c r="S399" s="588">
        <v>276106</v>
      </c>
      <c r="T399" s="588">
        <v>171556</v>
      </c>
      <c r="U399" s="588">
        <v>300223</v>
      </c>
    </row>
    <row r="400" spans="1:21" ht="21.95" customHeight="1">
      <c r="A400" s="583">
        <v>4</v>
      </c>
      <c r="B400" s="584" t="s">
        <v>237</v>
      </c>
      <c r="C400" s="585" t="s">
        <v>238</v>
      </c>
      <c r="D400" s="585" t="s">
        <v>595</v>
      </c>
      <c r="E400" s="586" t="s">
        <v>241</v>
      </c>
      <c r="F400">
        <v>3</v>
      </c>
      <c r="G400" s="587" t="s">
        <v>46</v>
      </c>
      <c r="H400" s="588">
        <v>51343</v>
      </c>
      <c r="I400" s="588">
        <v>89850</v>
      </c>
      <c r="J400" s="588">
        <v>70920</v>
      </c>
      <c r="K400" s="588">
        <v>124110</v>
      </c>
      <c r="L400" s="588">
        <v>89944</v>
      </c>
      <c r="M400" s="588">
        <v>157402</v>
      </c>
      <c r="N400" s="588">
        <v>117454</v>
      </c>
      <c r="O400" s="588">
        <v>205544</v>
      </c>
      <c r="P400" s="588">
        <v>146412</v>
      </c>
      <c r="Q400" s="588">
        <v>256222</v>
      </c>
      <c r="R400" s="588">
        <v>164814</v>
      </c>
      <c r="S400" s="588">
        <v>288424</v>
      </c>
      <c r="T400" s="588">
        <v>182954</v>
      </c>
      <c r="U400" s="588">
        <v>320170</v>
      </c>
    </row>
    <row r="401" spans="1:21" ht="21.95" customHeight="1">
      <c r="A401" s="583">
        <v>4</v>
      </c>
      <c r="B401" s="584" t="s">
        <v>237</v>
      </c>
      <c r="C401" s="585" t="s">
        <v>238</v>
      </c>
      <c r="D401" s="585" t="s">
        <v>595</v>
      </c>
      <c r="E401" s="586" t="s">
        <v>241</v>
      </c>
      <c r="F401">
        <v>4</v>
      </c>
      <c r="G401" s="587" t="s">
        <v>23</v>
      </c>
      <c r="H401" s="588">
        <v>59208</v>
      </c>
      <c r="I401" s="588">
        <v>94732</v>
      </c>
      <c r="J401" s="588">
        <v>82891</v>
      </c>
      <c r="K401" s="588">
        <v>132625</v>
      </c>
      <c r="L401" s="588">
        <v>106574</v>
      </c>
      <c r="M401" s="588">
        <v>170518</v>
      </c>
      <c r="N401" s="588">
        <v>142099</v>
      </c>
      <c r="O401" s="588">
        <v>227358</v>
      </c>
      <c r="P401" s="588">
        <v>177623</v>
      </c>
      <c r="Q401" s="588">
        <v>284197</v>
      </c>
      <c r="R401" s="588">
        <v>201306</v>
      </c>
      <c r="S401" s="588">
        <v>322090</v>
      </c>
      <c r="T401" s="588">
        <v>224989</v>
      </c>
      <c r="U401" s="588">
        <v>359983</v>
      </c>
    </row>
    <row r="402" spans="1:21" ht="22.5" customHeight="1">
      <c r="A402" s="583">
        <v>4</v>
      </c>
      <c r="B402" s="584" t="s">
        <v>237</v>
      </c>
      <c r="C402" s="585" t="s">
        <v>238</v>
      </c>
      <c r="D402" s="585" t="s">
        <v>595</v>
      </c>
      <c r="E402" s="586" t="s">
        <v>242</v>
      </c>
      <c r="F402">
        <v>1</v>
      </c>
      <c r="G402" s="587" t="s">
        <v>171</v>
      </c>
      <c r="H402" s="588">
        <v>73915</v>
      </c>
      <c r="I402" s="588">
        <v>129352</v>
      </c>
      <c r="J402" s="588">
        <v>97299</v>
      </c>
      <c r="K402" s="588">
        <v>170274</v>
      </c>
      <c r="L402" s="588">
        <v>116445</v>
      </c>
      <c r="M402" s="588">
        <v>203779</v>
      </c>
      <c r="N402" s="588">
        <v>139979</v>
      </c>
      <c r="O402" s="588">
        <v>244963</v>
      </c>
      <c r="P402" s="588">
        <v>165006</v>
      </c>
      <c r="Q402" s="588">
        <v>288761</v>
      </c>
      <c r="R402" s="588">
        <v>180376</v>
      </c>
      <c r="S402" s="588">
        <v>315658</v>
      </c>
      <c r="T402" s="588">
        <v>194092</v>
      </c>
      <c r="U402" s="588">
        <v>339661</v>
      </c>
    </row>
    <row r="403" spans="1:21" ht="21.95" customHeight="1">
      <c r="A403" s="583">
        <v>4</v>
      </c>
      <c r="B403" s="584" t="s">
        <v>237</v>
      </c>
      <c r="C403" s="585" t="s">
        <v>238</v>
      </c>
      <c r="D403" s="585" t="s">
        <v>595</v>
      </c>
      <c r="E403" s="586" t="s">
        <v>242</v>
      </c>
      <c r="F403">
        <v>2</v>
      </c>
      <c r="G403" s="587" t="s">
        <v>21</v>
      </c>
      <c r="H403" s="588">
        <v>70342</v>
      </c>
      <c r="I403" s="588">
        <v>123098</v>
      </c>
      <c r="J403" s="588">
        <v>92827</v>
      </c>
      <c r="K403" s="588">
        <v>162447</v>
      </c>
      <c r="L403" s="588">
        <v>111380</v>
      </c>
      <c r="M403" s="588">
        <v>194915</v>
      </c>
      <c r="N403" s="588">
        <v>134593</v>
      </c>
      <c r="O403" s="588">
        <v>235538</v>
      </c>
      <c r="P403" s="588">
        <v>160115</v>
      </c>
      <c r="Q403" s="588">
        <v>280201</v>
      </c>
      <c r="R403" s="588">
        <v>176539</v>
      </c>
      <c r="S403" s="588">
        <v>308943</v>
      </c>
      <c r="T403" s="588">
        <v>191932</v>
      </c>
      <c r="U403" s="588">
        <v>335881</v>
      </c>
    </row>
    <row r="404" spans="1:21" ht="21.95" customHeight="1">
      <c r="A404" s="583">
        <v>4</v>
      </c>
      <c r="B404" s="584" t="s">
        <v>237</v>
      </c>
      <c r="C404" s="585" t="s">
        <v>238</v>
      </c>
      <c r="D404" s="585" t="s">
        <v>595</v>
      </c>
      <c r="E404" s="586" t="s">
        <v>242</v>
      </c>
      <c r="F404">
        <v>3</v>
      </c>
      <c r="G404" s="587" t="s">
        <v>46</v>
      </c>
      <c r="H404" s="588">
        <v>57626</v>
      </c>
      <c r="I404" s="588">
        <v>100845</v>
      </c>
      <c r="J404" s="588">
        <v>79613</v>
      </c>
      <c r="K404" s="588">
        <v>139322</v>
      </c>
      <c r="L404" s="588">
        <v>100988</v>
      </c>
      <c r="M404" s="588">
        <v>176729</v>
      </c>
      <c r="N404" s="588">
        <v>131914</v>
      </c>
      <c r="O404" s="588">
        <v>230849</v>
      </c>
      <c r="P404" s="588">
        <v>164444</v>
      </c>
      <c r="Q404" s="588">
        <v>287777</v>
      </c>
      <c r="R404" s="588">
        <v>185130</v>
      </c>
      <c r="S404" s="588">
        <v>323977</v>
      </c>
      <c r="T404" s="588">
        <v>205527</v>
      </c>
      <c r="U404" s="588">
        <v>359672</v>
      </c>
    </row>
    <row r="405" spans="1:21" ht="21.95" customHeight="1">
      <c r="A405" s="583">
        <v>4</v>
      </c>
      <c r="B405" s="584" t="s">
        <v>237</v>
      </c>
      <c r="C405" s="585" t="s">
        <v>238</v>
      </c>
      <c r="D405" s="585" t="s">
        <v>595</v>
      </c>
      <c r="E405" s="586" t="s">
        <v>242</v>
      </c>
      <c r="F405">
        <v>4</v>
      </c>
      <c r="G405" s="587" t="s">
        <v>23</v>
      </c>
      <c r="H405" s="588">
        <v>66281</v>
      </c>
      <c r="I405" s="588">
        <v>106049</v>
      </c>
      <c r="J405" s="588">
        <v>92793</v>
      </c>
      <c r="K405" s="588">
        <v>148469</v>
      </c>
      <c r="L405" s="588">
        <v>119305</v>
      </c>
      <c r="M405" s="588">
        <v>190888</v>
      </c>
      <c r="N405" s="588">
        <v>159074</v>
      </c>
      <c r="O405" s="588">
        <v>254518</v>
      </c>
      <c r="P405" s="588">
        <v>198842</v>
      </c>
      <c r="Q405" s="588">
        <v>318147</v>
      </c>
      <c r="R405" s="588">
        <v>225354</v>
      </c>
      <c r="S405" s="588">
        <v>360567</v>
      </c>
      <c r="T405" s="588">
        <v>251867</v>
      </c>
      <c r="U405" s="588">
        <v>402987</v>
      </c>
    </row>
    <row r="406" spans="1:21" ht="22.5" customHeight="1">
      <c r="A406" s="583">
        <v>4</v>
      </c>
      <c r="B406" s="584" t="s">
        <v>237</v>
      </c>
      <c r="C406" s="585" t="s">
        <v>238</v>
      </c>
      <c r="D406" s="585" t="s">
        <v>595</v>
      </c>
      <c r="E406" s="586" t="s">
        <v>243</v>
      </c>
      <c r="F406">
        <v>1</v>
      </c>
      <c r="G406" s="587" t="s">
        <v>171</v>
      </c>
      <c r="H406" s="588">
        <v>70735</v>
      </c>
      <c r="I406" s="588">
        <v>123786</v>
      </c>
      <c r="J406" s="588">
        <v>93199</v>
      </c>
      <c r="K406" s="588">
        <v>163097</v>
      </c>
      <c r="L406" s="588">
        <v>111674</v>
      </c>
      <c r="M406" s="588">
        <v>195430</v>
      </c>
      <c r="N406" s="588">
        <v>134480</v>
      </c>
      <c r="O406" s="588">
        <v>235340</v>
      </c>
      <c r="P406" s="588">
        <v>158573</v>
      </c>
      <c r="Q406" s="588">
        <v>277502</v>
      </c>
      <c r="R406" s="588">
        <v>173355</v>
      </c>
      <c r="S406" s="588">
        <v>303371</v>
      </c>
      <c r="T406" s="588">
        <v>186553</v>
      </c>
      <c r="U406" s="588">
        <v>326467</v>
      </c>
    </row>
    <row r="407" spans="1:21" ht="21.95" customHeight="1">
      <c r="A407" s="583">
        <v>4</v>
      </c>
      <c r="B407" s="584" t="s">
        <v>237</v>
      </c>
      <c r="C407" s="585" t="s">
        <v>238</v>
      </c>
      <c r="D407" s="585" t="s">
        <v>595</v>
      </c>
      <c r="E407" s="586" t="s">
        <v>243</v>
      </c>
      <c r="F407">
        <v>2</v>
      </c>
      <c r="G407" s="587" t="s">
        <v>21</v>
      </c>
      <c r="H407" s="588">
        <v>67200</v>
      </c>
      <c r="I407" s="588">
        <v>117599</v>
      </c>
      <c r="J407" s="588">
        <v>88774</v>
      </c>
      <c r="K407" s="588">
        <v>155354</v>
      </c>
      <c r="L407" s="588">
        <v>106664</v>
      </c>
      <c r="M407" s="588">
        <v>186662</v>
      </c>
      <c r="N407" s="588">
        <v>129152</v>
      </c>
      <c r="O407" s="588">
        <v>226016</v>
      </c>
      <c r="P407" s="588">
        <v>153734</v>
      </c>
      <c r="Q407" s="588">
        <v>269035</v>
      </c>
      <c r="R407" s="588">
        <v>169559</v>
      </c>
      <c r="S407" s="588">
        <v>296728</v>
      </c>
      <c r="T407" s="588">
        <v>184416</v>
      </c>
      <c r="U407" s="588">
        <v>322728</v>
      </c>
    </row>
    <row r="408" spans="1:21" ht="21.95" customHeight="1">
      <c r="A408" s="583">
        <v>4</v>
      </c>
      <c r="B408" s="584" t="s">
        <v>237</v>
      </c>
      <c r="C408" s="585" t="s">
        <v>238</v>
      </c>
      <c r="D408" s="585" t="s">
        <v>595</v>
      </c>
      <c r="E408" s="586" t="s">
        <v>243</v>
      </c>
      <c r="F408">
        <v>3</v>
      </c>
      <c r="G408" s="587" t="s">
        <v>46</v>
      </c>
      <c r="H408" s="588">
        <v>54870</v>
      </c>
      <c r="I408" s="588">
        <v>96022</v>
      </c>
      <c r="J408" s="588">
        <v>75766</v>
      </c>
      <c r="K408" s="588">
        <v>132591</v>
      </c>
      <c r="L408" s="588">
        <v>96057</v>
      </c>
      <c r="M408" s="588">
        <v>168100</v>
      </c>
      <c r="N408" s="588">
        <v>125369</v>
      </c>
      <c r="O408" s="588">
        <v>219395</v>
      </c>
      <c r="P408" s="588">
        <v>156268</v>
      </c>
      <c r="Q408" s="588">
        <v>273469</v>
      </c>
      <c r="R408" s="588">
        <v>175877</v>
      </c>
      <c r="S408" s="588">
        <v>307784</v>
      </c>
      <c r="T408" s="588">
        <v>195200</v>
      </c>
      <c r="U408" s="588">
        <v>341600</v>
      </c>
    </row>
    <row r="409" spans="1:21" ht="21.95" customHeight="1">
      <c r="A409" s="583">
        <v>4</v>
      </c>
      <c r="B409" s="584" t="s">
        <v>237</v>
      </c>
      <c r="C409" s="585" t="s">
        <v>238</v>
      </c>
      <c r="D409" s="585" t="s">
        <v>595</v>
      </c>
      <c r="E409" s="586" t="s">
        <v>243</v>
      </c>
      <c r="F409">
        <v>4</v>
      </c>
      <c r="G409" s="587" t="s">
        <v>23</v>
      </c>
      <c r="H409" s="588">
        <v>63575</v>
      </c>
      <c r="I409" s="588">
        <v>101720</v>
      </c>
      <c r="J409" s="588">
        <v>89005</v>
      </c>
      <c r="K409" s="588">
        <v>142408</v>
      </c>
      <c r="L409" s="588">
        <v>114435</v>
      </c>
      <c r="M409" s="588">
        <v>183096</v>
      </c>
      <c r="N409" s="588">
        <v>152580</v>
      </c>
      <c r="O409" s="588">
        <v>244128</v>
      </c>
      <c r="P409" s="588">
        <v>190725</v>
      </c>
      <c r="Q409" s="588">
        <v>305160</v>
      </c>
      <c r="R409" s="588">
        <v>216155</v>
      </c>
      <c r="S409" s="588">
        <v>345848</v>
      </c>
      <c r="T409" s="588">
        <v>241585</v>
      </c>
      <c r="U409" s="588">
        <v>386536</v>
      </c>
    </row>
    <row r="410" spans="1:21" ht="22.5" customHeight="1">
      <c r="A410" s="583">
        <v>4</v>
      </c>
      <c r="B410" s="584" t="s">
        <v>237</v>
      </c>
      <c r="C410" s="585" t="s">
        <v>238</v>
      </c>
      <c r="D410" s="585" t="s">
        <v>595</v>
      </c>
      <c r="E410" s="586" t="s">
        <v>244</v>
      </c>
      <c r="F410">
        <v>1</v>
      </c>
      <c r="G410" s="587" t="s">
        <v>171</v>
      </c>
      <c r="H410" s="588">
        <v>67304</v>
      </c>
      <c r="I410" s="588">
        <v>117782</v>
      </c>
      <c r="J410" s="588">
        <v>88720</v>
      </c>
      <c r="K410" s="588">
        <v>155260</v>
      </c>
      <c r="L410" s="588">
        <v>106375</v>
      </c>
      <c r="M410" s="588">
        <v>186156</v>
      </c>
      <c r="N410" s="588">
        <v>128213</v>
      </c>
      <c r="O410" s="588">
        <v>224372</v>
      </c>
      <c r="P410" s="588">
        <v>151207</v>
      </c>
      <c r="Q410" s="588">
        <v>264612</v>
      </c>
      <c r="R410" s="588">
        <v>165307</v>
      </c>
      <c r="S410" s="588">
        <v>289288</v>
      </c>
      <c r="T410" s="588">
        <v>177901</v>
      </c>
      <c r="U410" s="588">
        <v>311326</v>
      </c>
    </row>
    <row r="411" spans="1:21" ht="21.95" customHeight="1">
      <c r="A411" s="583">
        <v>4</v>
      </c>
      <c r="B411" s="584" t="s">
        <v>237</v>
      </c>
      <c r="C411" s="585" t="s">
        <v>238</v>
      </c>
      <c r="D411" s="585" t="s">
        <v>595</v>
      </c>
      <c r="E411" s="586" t="s">
        <v>244</v>
      </c>
      <c r="F411">
        <v>2</v>
      </c>
      <c r="G411" s="587" t="s">
        <v>21</v>
      </c>
      <c r="H411" s="588">
        <v>63884</v>
      </c>
      <c r="I411" s="588">
        <v>111797</v>
      </c>
      <c r="J411" s="588">
        <v>84440</v>
      </c>
      <c r="K411" s="588">
        <v>147770</v>
      </c>
      <c r="L411" s="588">
        <v>101528</v>
      </c>
      <c r="M411" s="588">
        <v>177674</v>
      </c>
      <c r="N411" s="588">
        <v>123059</v>
      </c>
      <c r="O411" s="588">
        <v>215353</v>
      </c>
      <c r="P411" s="588">
        <v>146526</v>
      </c>
      <c r="Q411" s="588">
        <v>256420</v>
      </c>
      <c r="R411" s="588">
        <v>161635</v>
      </c>
      <c r="S411" s="588">
        <v>282862</v>
      </c>
      <c r="T411" s="588">
        <v>175833</v>
      </c>
      <c r="U411" s="588">
        <v>307709</v>
      </c>
    </row>
    <row r="412" spans="1:21" ht="21.95" customHeight="1">
      <c r="A412" s="583">
        <v>4</v>
      </c>
      <c r="B412" s="584" t="s">
        <v>237</v>
      </c>
      <c r="C412" s="585" t="s">
        <v>238</v>
      </c>
      <c r="D412" s="585" t="s">
        <v>595</v>
      </c>
      <c r="E412" s="586" t="s">
        <v>244</v>
      </c>
      <c r="F412">
        <v>3</v>
      </c>
      <c r="G412" s="587" t="s">
        <v>46</v>
      </c>
      <c r="H412" s="588">
        <v>52074</v>
      </c>
      <c r="I412" s="588">
        <v>91130</v>
      </c>
      <c r="J412" s="588">
        <v>71886</v>
      </c>
      <c r="K412" s="588">
        <v>125801</v>
      </c>
      <c r="L412" s="588">
        <v>91113</v>
      </c>
      <c r="M412" s="588">
        <v>159448</v>
      </c>
      <c r="N412" s="588">
        <v>118865</v>
      </c>
      <c r="O412" s="588">
        <v>208014</v>
      </c>
      <c r="P412" s="588">
        <v>148153</v>
      </c>
      <c r="Q412" s="588">
        <v>259268</v>
      </c>
      <c r="R412" s="588">
        <v>166720</v>
      </c>
      <c r="S412" s="588">
        <v>291759</v>
      </c>
      <c r="T412" s="588">
        <v>185010</v>
      </c>
      <c r="U412" s="588">
        <v>323768</v>
      </c>
    </row>
    <row r="413" spans="1:21" ht="21.95" customHeight="1">
      <c r="A413" s="583">
        <v>4</v>
      </c>
      <c r="B413" s="584" t="s">
        <v>237</v>
      </c>
      <c r="C413" s="585" t="s">
        <v>238</v>
      </c>
      <c r="D413" s="585" t="s">
        <v>595</v>
      </c>
      <c r="E413" s="586" t="s">
        <v>244</v>
      </c>
      <c r="F413">
        <v>4</v>
      </c>
      <c r="G413" s="587" t="s">
        <v>23</v>
      </c>
      <c r="H413" s="588">
        <v>60563</v>
      </c>
      <c r="I413" s="588">
        <v>96901</v>
      </c>
      <c r="J413" s="588">
        <v>84788</v>
      </c>
      <c r="K413" s="588">
        <v>135661</v>
      </c>
      <c r="L413" s="588">
        <v>109013</v>
      </c>
      <c r="M413" s="588">
        <v>174421</v>
      </c>
      <c r="N413" s="588">
        <v>145351</v>
      </c>
      <c r="O413" s="588">
        <v>232561</v>
      </c>
      <c r="P413" s="588">
        <v>181689</v>
      </c>
      <c r="Q413" s="588">
        <v>290702</v>
      </c>
      <c r="R413" s="588">
        <v>205914</v>
      </c>
      <c r="S413" s="588">
        <v>329462</v>
      </c>
      <c r="T413" s="588">
        <v>230139</v>
      </c>
      <c r="U413" s="588">
        <v>368222</v>
      </c>
    </row>
    <row r="414" spans="1:21" ht="22.5" customHeight="1">
      <c r="A414" s="583">
        <v>4</v>
      </c>
      <c r="B414" s="584" t="s">
        <v>237</v>
      </c>
      <c r="C414" s="585" t="s">
        <v>238</v>
      </c>
      <c r="D414" s="585" t="s">
        <v>595</v>
      </c>
      <c r="E414" s="586" t="s">
        <v>245</v>
      </c>
      <c r="F414">
        <v>1</v>
      </c>
      <c r="G414" s="587" t="s">
        <v>171</v>
      </c>
      <c r="H414" s="588">
        <v>66914</v>
      </c>
      <c r="I414" s="588">
        <v>117099</v>
      </c>
      <c r="J414" s="588">
        <v>88077</v>
      </c>
      <c r="K414" s="588">
        <v>154136</v>
      </c>
      <c r="L414" s="588">
        <v>105400</v>
      </c>
      <c r="M414" s="588">
        <v>184450</v>
      </c>
      <c r="N414" s="588">
        <v>126686</v>
      </c>
      <c r="O414" s="588">
        <v>221701</v>
      </c>
      <c r="P414" s="588">
        <v>149334</v>
      </c>
      <c r="Q414" s="588">
        <v>261335</v>
      </c>
      <c r="R414" s="588">
        <v>163243</v>
      </c>
      <c r="S414" s="588">
        <v>285676</v>
      </c>
      <c r="T414" s="588">
        <v>175656</v>
      </c>
      <c r="U414" s="588">
        <v>307397</v>
      </c>
    </row>
    <row r="415" spans="1:21" ht="21.95" customHeight="1">
      <c r="A415" s="583">
        <v>4</v>
      </c>
      <c r="B415" s="584" t="s">
        <v>237</v>
      </c>
      <c r="C415" s="585" t="s">
        <v>238</v>
      </c>
      <c r="D415" s="585" t="s">
        <v>595</v>
      </c>
      <c r="E415" s="586" t="s">
        <v>245</v>
      </c>
      <c r="F415">
        <v>2</v>
      </c>
      <c r="G415" s="587" t="s">
        <v>21</v>
      </c>
      <c r="H415" s="588">
        <v>63686</v>
      </c>
      <c r="I415" s="588">
        <v>111451</v>
      </c>
      <c r="J415" s="588">
        <v>84038</v>
      </c>
      <c r="K415" s="588">
        <v>147066</v>
      </c>
      <c r="L415" s="588">
        <v>100825</v>
      </c>
      <c r="M415" s="588">
        <v>176444</v>
      </c>
      <c r="N415" s="588">
        <v>121822</v>
      </c>
      <c r="O415" s="588">
        <v>213188</v>
      </c>
      <c r="P415" s="588">
        <v>144916</v>
      </c>
      <c r="Q415" s="588">
        <v>253603</v>
      </c>
      <c r="R415" s="588">
        <v>159778</v>
      </c>
      <c r="S415" s="588">
        <v>279611</v>
      </c>
      <c r="T415" s="588">
        <v>173705</v>
      </c>
      <c r="U415" s="588">
        <v>303983</v>
      </c>
    </row>
    <row r="416" spans="1:21" ht="21.95" customHeight="1">
      <c r="A416" s="583">
        <v>4</v>
      </c>
      <c r="B416" s="584" t="s">
        <v>237</v>
      </c>
      <c r="C416" s="585" t="s">
        <v>238</v>
      </c>
      <c r="D416" s="585" t="s">
        <v>595</v>
      </c>
      <c r="E416" s="586" t="s">
        <v>245</v>
      </c>
      <c r="F416">
        <v>3</v>
      </c>
      <c r="G416" s="587" t="s">
        <v>46</v>
      </c>
      <c r="H416" s="588">
        <v>52185</v>
      </c>
      <c r="I416" s="588">
        <v>91323</v>
      </c>
      <c r="J416" s="588">
        <v>72098</v>
      </c>
      <c r="K416" s="588">
        <v>126172</v>
      </c>
      <c r="L416" s="588">
        <v>91459</v>
      </c>
      <c r="M416" s="588">
        <v>160054</v>
      </c>
      <c r="N416" s="588">
        <v>119474</v>
      </c>
      <c r="O416" s="588">
        <v>209079</v>
      </c>
      <c r="P416" s="588">
        <v>148938</v>
      </c>
      <c r="Q416" s="588">
        <v>260641</v>
      </c>
      <c r="R416" s="588">
        <v>167676</v>
      </c>
      <c r="S416" s="588">
        <v>293432</v>
      </c>
      <c r="T416" s="588">
        <v>186153</v>
      </c>
      <c r="U416" s="588">
        <v>325768</v>
      </c>
    </row>
    <row r="417" spans="1:21" ht="21.95" customHeight="1">
      <c r="A417" s="583">
        <v>4</v>
      </c>
      <c r="B417" s="584" t="s">
        <v>237</v>
      </c>
      <c r="C417" s="585" t="s">
        <v>238</v>
      </c>
      <c r="D417" s="585" t="s">
        <v>595</v>
      </c>
      <c r="E417" s="586" t="s">
        <v>245</v>
      </c>
      <c r="F417">
        <v>4</v>
      </c>
      <c r="G417" s="587" t="s">
        <v>23</v>
      </c>
      <c r="H417" s="588">
        <v>59993</v>
      </c>
      <c r="I417" s="588">
        <v>95989</v>
      </c>
      <c r="J417" s="588">
        <v>83990</v>
      </c>
      <c r="K417" s="588">
        <v>134385</v>
      </c>
      <c r="L417" s="588">
        <v>107988</v>
      </c>
      <c r="M417" s="588">
        <v>172780</v>
      </c>
      <c r="N417" s="588">
        <v>143983</v>
      </c>
      <c r="O417" s="588">
        <v>230373</v>
      </c>
      <c r="P417" s="588">
        <v>179979</v>
      </c>
      <c r="Q417" s="588">
        <v>287967</v>
      </c>
      <c r="R417" s="588">
        <v>203977</v>
      </c>
      <c r="S417" s="588">
        <v>326362</v>
      </c>
      <c r="T417" s="588">
        <v>227974</v>
      </c>
      <c r="U417" s="588">
        <v>364758</v>
      </c>
    </row>
    <row r="418" spans="1:21" ht="22.5" customHeight="1">
      <c r="A418" s="583">
        <v>4</v>
      </c>
      <c r="B418" s="584" t="s">
        <v>237</v>
      </c>
      <c r="C418" s="585" t="s">
        <v>246</v>
      </c>
      <c r="D418" s="585" t="s">
        <v>596</v>
      </c>
      <c r="E418" s="586" t="s">
        <v>247</v>
      </c>
      <c r="F418">
        <v>1</v>
      </c>
      <c r="G418" s="587" t="s">
        <v>171</v>
      </c>
      <c r="H418" s="588">
        <v>74916</v>
      </c>
      <c r="I418" s="588">
        <v>131104</v>
      </c>
      <c r="J418" s="588">
        <v>98848</v>
      </c>
      <c r="K418" s="588">
        <v>172983</v>
      </c>
      <c r="L418" s="588">
        <v>118665</v>
      </c>
      <c r="M418" s="588">
        <v>207665</v>
      </c>
      <c r="N418" s="588">
        <v>143280</v>
      </c>
      <c r="O418" s="588">
        <v>250741</v>
      </c>
      <c r="P418" s="588">
        <v>169029</v>
      </c>
      <c r="Q418" s="588">
        <v>295801</v>
      </c>
      <c r="R418" s="588">
        <v>184804</v>
      </c>
      <c r="S418" s="588">
        <v>323407</v>
      </c>
      <c r="T418" s="588">
        <v>198900</v>
      </c>
      <c r="U418" s="588">
        <v>348074</v>
      </c>
    </row>
    <row r="419" spans="1:21" ht="21.95" customHeight="1">
      <c r="A419" s="583">
        <v>4</v>
      </c>
      <c r="B419" s="584" t="s">
        <v>237</v>
      </c>
      <c r="C419" s="585" t="s">
        <v>246</v>
      </c>
      <c r="D419" s="585" t="s">
        <v>596</v>
      </c>
      <c r="E419" s="586" t="s">
        <v>247</v>
      </c>
      <c r="F419">
        <v>2</v>
      </c>
      <c r="G419" s="587" t="s">
        <v>21</v>
      </c>
      <c r="H419" s="588">
        <v>70985</v>
      </c>
      <c r="I419" s="588">
        <v>124224</v>
      </c>
      <c r="J419" s="588">
        <v>93927</v>
      </c>
      <c r="K419" s="588">
        <v>164373</v>
      </c>
      <c r="L419" s="588">
        <v>113093</v>
      </c>
      <c r="M419" s="588">
        <v>197914</v>
      </c>
      <c r="N419" s="588">
        <v>137356</v>
      </c>
      <c r="O419" s="588">
        <v>240373</v>
      </c>
      <c r="P419" s="588">
        <v>163648</v>
      </c>
      <c r="Q419" s="588">
        <v>286384</v>
      </c>
      <c r="R419" s="588">
        <v>180583</v>
      </c>
      <c r="S419" s="588">
        <v>316020</v>
      </c>
      <c r="T419" s="588">
        <v>196523</v>
      </c>
      <c r="U419" s="588">
        <v>343916</v>
      </c>
    </row>
    <row r="420" spans="1:21" ht="21.95" customHeight="1">
      <c r="A420" s="583">
        <v>4</v>
      </c>
      <c r="B420" s="584" t="s">
        <v>237</v>
      </c>
      <c r="C420" s="585" t="s">
        <v>246</v>
      </c>
      <c r="D420" s="585" t="s">
        <v>596</v>
      </c>
      <c r="E420" s="586" t="s">
        <v>247</v>
      </c>
      <c r="F420">
        <v>3</v>
      </c>
      <c r="G420" s="587" t="s">
        <v>46</v>
      </c>
      <c r="H420" s="588">
        <v>57666</v>
      </c>
      <c r="I420" s="588">
        <v>100916</v>
      </c>
      <c r="J420" s="588">
        <v>79563</v>
      </c>
      <c r="K420" s="588">
        <v>139235</v>
      </c>
      <c r="L420" s="588">
        <v>100787</v>
      </c>
      <c r="M420" s="588">
        <v>176377</v>
      </c>
      <c r="N420" s="588">
        <v>131372</v>
      </c>
      <c r="O420" s="588">
        <v>229900</v>
      </c>
      <c r="P420" s="588">
        <v>163722</v>
      </c>
      <c r="Q420" s="588">
        <v>286513</v>
      </c>
      <c r="R420" s="588">
        <v>184187</v>
      </c>
      <c r="S420" s="588">
        <v>322327</v>
      </c>
      <c r="T420" s="588">
        <v>204334</v>
      </c>
      <c r="U420" s="588">
        <v>357585</v>
      </c>
    </row>
    <row r="421" spans="1:21" ht="21.95" customHeight="1">
      <c r="A421" s="583">
        <v>4</v>
      </c>
      <c r="B421" s="584" t="s">
        <v>237</v>
      </c>
      <c r="C421" s="585" t="s">
        <v>246</v>
      </c>
      <c r="D421" s="585" t="s">
        <v>596</v>
      </c>
      <c r="E421" s="586" t="s">
        <v>247</v>
      </c>
      <c r="F421">
        <v>4</v>
      </c>
      <c r="G421" s="587" t="s">
        <v>23</v>
      </c>
      <c r="H421" s="588">
        <v>67571</v>
      </c>
      <c r="I421" s="588">
        <v>108113</v>
      </c>
      <c r="J421" s="588">
        <v>94599</v>
      </c>
      <c r="K421" s="588">
        <v>151359</v>
      </c>
      <c r="L421" s="588">
        <v>121628</v>
      </c>
      <c r="M421" s="588">
        <v>194604</v>
      </c>
      <c r="N421" s="588">
        <v>162170</v>
      </c>
      <c r="O421" s="588">
        <v>259472</v>
      </c>
      <c r="P421" s="588">
        <v>202713</v>
      </c>
      <c r="Q421" s="588">
        <v>324340</v>
      </c>
      <c r="R421" s="588">
        <v>229741</v>
      </c>
      <c r="S421" s="588">
        <v>367586</v>
      </c>
      <c r="T421" s="588">
        <v>256769</v>
      </c>
      <c r="U421" s="588">
        <v>410831</v>
      </c>
    </row>
    <row r="422" spans="1:21" ht="22.5" customHeight="1">
      <c r="A422" s="583">
        <v>4</v>
      </c>
      <c r="B422" s="584" t="s">
        <v>237</v>
      </c>
      <c r="C422" s="585" t="s">
        <v>246</v>
      </c>
      <c r="D422" s="585" t="s">
        <v>596</v>
      </c>
      <c r="E422" s="586" t="s">
        <v>248</v>
      </c>
      <c r="F422">
        <v>1</v>
      </c>
      <c r="G422" s="587" t="s">
        <v>171</v>
      </c>
      <c r="H422" s="588">
        <v>84082</v>
      </c>
      <c r="I422" s="588">
        <v>147144</v>
      </c>
      <c r="J422" s="588">
        <v>111200</v>
      </c>
      <c r="K422" s="588">
        <v>194600</v>
      </c>
      <c r="L422" s="588">
        <v>133905</v>
      </c>
      <c r="M422" s="588">
        <v>234334</v>
      </c>
      <c r="N422" s="588">
        <v>162386</v>
      </c>
      <c r="O422" s="588">
        <v>284176</v>
      </c>
      <c r="P422" s="588">
        <v>191713</v>
      </c>
      <c r="Q422" s="588">
        <v>335498</v>
      </c>
      <c r="R422" s="588">
        <v>209639</v>
      </c>
      <c r="S422" s="588">
        <v>366868</v>
      </c>
      <c r="T422" s="588">
        <v>225677</v>
      </c>
      <c r="U422" s="588">
        <v>394934</v>
      </c>
    </row>
    <row r="423" spans="1:21" ht="21.95" customHeight="1">
      <c r="A423" s="583">
        <v>4</v>
      </c>
      <c r="B423" s="584" t="s">
        <v>237</v>
      </c>
      <c r="C423" s="585" t="s">
        <v>246</v>
      </c>
      <c r="D423" s="585" t="s">
        <v>596</v>
      </c>
      <c r="E423" s="586" t="s">
        <v>248</v>
      </c>
      <c r="F423">
        <v>2</v>
      </c>
      <c r="G423" s="587" t="s">
        <v>21</v>
      </c>
      <c r="H423" s="588">
        <v>79324</v>
      </c>
      <c r="I423" s="588">
        <v>138816</v>
      </c>
      <c r="J423" s="588">
        <v>105244</v>
      </c>
      <c r="K423" s="588">
        <v>184176</v>
      </c>
      <c r="L423" s="588">
        <v>127160</v>
      </c>
      <c r="M423" s="588">
        <v>222530</v>
      </c>
      <c r="N423" s="588">
        <v>155214</v>
      </c>
      <c r="O423" s="588">
        <v>271625</v>
      </c>
      <c r="P423" s="588">
        <v>185200</v>
      </c>
      <c r="Q423" s="588">
        <v>324099</v>
      </c>
      <c r="R423" s="588">
        <v>204529</v>
      </c>
      <c r="S423" s="588">
        <v>357926</v>
      </c>
      <c r="T423" s="588">
        <v>222800</v>
      </c>
      <c r="U423" s="588">
        <v>389900</v>
      </c>
    </row>
    <row r="424" spans="1:21" ht="21.95" customHeight="1">
      <c r="A424" s="583">
        <v>4</v>
      </c>
      <c r="B424" s="584" t="s">
        <v>237</v>
      </c>
      <c r="C424" s="585" t="s">
        <v>246</v>
      </c>
      <c r="D424" s="585" t="s">
        <v>596</v>
      </c>
      <c r="E424" s="586" t="s">
        <v>248</v>
      </c>
      <c r="F424">
        <v>3</v>
      </c>
      <c r="G424" s="587" t="s">
        <v>46</v>
      </c>
      <c r="H424" s="588">
        <v>63892</v>
      </c>
      <c r="I424" s="588">
        <v>111811</v>
      </c>
      <c r="J424" s="588">
        <v>88033</v>
      </c>
      <c r="K424" s="588">
        <v>154057</v>
      </c>
      <c r="L424" s="588">
        <v>111359</v>
      </c>
      <c r="M424" s="588">
        <v>194878</v>
      </c>
      <c r="N424" s="588">
        <v>144834</v>
      </c>
      <c r="O424" s="588">
        <v>253460</v>
      </c>
      <c r="P424" s="588">
        <v>180446</v>
      </c>
      <c r="Q424" s="588">
        <v>315781</v>
      </c>
      <c r="R424" s="588">
        <v>202854</v>
      </c>
      <c r="S424" s="588">
        <v>354994</v>
      </c>
      <c r="T424" s="588">
        <v>224877</v>
      </c>
      <c r="U424" s="588">
        <v>393536</v>
      </c>
    </row>
    <row r="425" spans="1:21" ht="21.95" customHeight="1">
      <c r="A425" s="583">
        <v>4</v>
      </c>
      <c r="B425" s="584" t="s">
        <v>237</v>
      </c>
      <c r="C425" s="585" t="s">
        <v>246</v>
      </c>
      <c r="D425" s="585" t="s">
        <v>596</v>
      </c>
      <c r="E425" s="586" t="s">
        <v>248</v>
      </c>
      <c r="F425">
        <v>4</v>
      </c>
      <c r="G425" s="587" t="s">
        <v>23</v>
      </c>
      <c r="H425" s="588">
        <v>76278</v>
      </c>
      <c r="I425" s="588">
        <v>122045</v>
      </c>
      <c r="J425" s="588">
        <v>106789</v>
      </c>
      <c r="K425" s="588">
        <v>170863</v>
      </c>
      <c r="L425" s="588">
        <v>137301</v>
      </c>
      <c r="M425" s="588">
        <v>219681</v>
      </c>
      <c r="N425" s="588">
        <v>183067</v>
      </c>
      <c r="O425" s="588">
        <v>292908</v>
      </c>
      <c r="P425" s="588">
        <v>228834</v>
      </c>
      <c r="Q425" s="588">
        <v>366135</v>
      </c>
      <c r="R425" s="588">
        <v>259346</v>
      </c>
      <c r="S425" s="588">
        <v>414953</v>
      </c>
      <c r="T425" s="588">
        <v>289857</v>
      </c>
      <c r="U425" s="588">
        <v>463771</v>
      </c>
    </row>
    <row r="426" spans="1:21" ht="22.5" customHeight="1">
      <c r="A426" s="583">
        <v>4</v>
      </c>
      <c r="B426" s="584" t="s">
        <v>237</v>
      </c>
      <c r="C426" s="585" t="s">
        <v>246</v>
      </c>
      <c r="D426" s="585" t="s">
        <v>596</v>
      </c>
      <c r="E426" s="586" t="s">
        <v>249</v>
      </c>
      <c r="F426">
        <v>1</v>
      </c>
      <c r="G426" s="587" t="s">
        <v>171</v>
      </c>
      <c r="H426" s="588">
        <v>77102</v>
      </c>
      <c r="I426" s="588">
        <v>134929</v>
      </c>
      <c r="J426" s="588">
        <v>101708</v>
      </c>
      <c r="K426" s="588">
        <v>177989</v>
      </c>
      <c r="L426" s="588">
        <v>122061</v>
      </c>
      <c r="M426" s="588">
        <v>213607</v>
      </c>
      <c r="N426" s="588">
        <v>147316</v>
      </c>
      <c r="O426" s="588">
        <v>257802</v>
      </c>
      <c r="P426" s="588">
        <v>173776</v>
      </c>
      <c r="Q426" s="588">
        <v>304108</v>
      </c>
      <c r="R426" s="588">
        <v>189991</v>
      </c>
      <c r="S426" s="588">
        <v>332484</v>
      </c>
      <c r="T426" s="588">
        <v>204478</v>
      </c>
      <c r="U426" s="588">
        <v>357836</v>
      </c>
    </row>
    <row r="427" spans="1:21" ht="21.95" customHeight="1">
      <c r="A427" s="583">
        <v>4</v>
      </c>
      <c r="B427" s="584" t="s">
        <v>237</v>
      </c>
      <c r="C427" s="585" t="s">
        <v>246</v>
      </c>
      <c r="D427" s="585" t="s">
        <v>596</v>
      </c>
      <c r="E427" s="586" t="s">
        <v>249</v>
      </c>
      <c r="F427">
        <v>2</v>
      </c>
      <c r="G427" s="587" t="s">
        <v>21</v>
      </c>
      <c r="H427" s="588">
        <v>73088</v>
      </c>
      <c r="I427" s="588">
        <v>127904</v>
      </c>
      <c r="J427" s="588">
        <v>96684</v>
      </c>
      <c r="K427" s="588">
        <v>169197</v>
      </c>
      <c r="L427" s="588">
        <v>116372</v>
      </c>
      <c r="M427" s="588">
        <v>203651</v>
      </c>
      <c r="N427" s="588">
        <v>141266</v>
      </c>
      <c r="O427" s="588">
        <v>247216</v>
      </c>
      <c r="P427" s="588">
        <v>168282</v>
      </c>
      <c r="Q427" s="588">
        <v>294493</v>
      </c>
      <c r="R427" s="588">
        <v>185681</v>
      </c>
      <c r="S427" s="588">
        <v>324942</v>
      </c>
      <c r="T427" s="588">
        <v>202052</v>
      </c>
      <c r="U427" s="588">
        <v>353590</v>
      </c>
    </row>
    <row r="428" spans="1:21" ht="21.95" customHeight="1">
      <c r="A428" s="583">
        <v>4</v>
      </c>
      <c r="B428" s="584" t="s">
        <v>237</v>
      </c>
      <c r="C428" s="585" t="s">
        <v>246</v>
      </c>
      <c r="D428" s="585" t="s">
        <v>596</v>
      </c>
      <c r="E428" s="586" t="s">
        <v>249</v>
      </c>
      <c r="F428">
        <v>3</v>
      </c>
      <c r="G428" s="587" t="s">
        <v>46</v>
      </c>
      <c r="H428" s="588">
        <v>59425</v>
      </c>
      <c r="I428" s="588">
        <v>103994</v>
      </c>
      <c r="J428" s="588">
        <v>82001</v>
      </c>
      <c r="K428" s="588">
        <v>143501</v>
      </c>
      <c r="L428" s="588">
        <v>103889</v>
      </c>
      <c r="M428" s="588">
        <v>181807</v>
      </c>
      <c r="N428" s="588">
        <v>135445</v>
      </c>
      <c r="O428" s="588">
        <v>237029</v>
      </c>
      <c r="P428" s="588">
        <v>168803</v>
      </c>
      <c r="Q428" s="588">
        <v>295406</v>
      </c>
      <c r="R428" s="588">
        <v>189917</v>
      </c>
      <c r="S428" s="588">
        <v>332355</v>
      </c>
      <c r="T428" s="588">
        <v>210707</v>
      </c>
      <c r="U428" s="588">
        <v>368737</v>
      </c>
    </row>
    <row r="429" spans="1:21" ht="21.95" customHeight="1">
      <c r="A429" s="583">
        <v>4</v>
      </c>
      <c r="B429" s="584" t="s">
        <v>237</v>
      </c>
      <c r="C429" s="585" t="s">
        <v>246</v>
      </c>
      <c r="D429" s="585" t="s">
        <v>596</v>
      </c>
      <c r="E429" s="586" t="s">
        <v>249</v>
      </c>
      <c r="F429">
        <v>4</v>
      </c>
      <c r="G429" s="587" t="s">
        <v>23</v>
      </c>
      <c r="H429" s="588">
        <v>69502</v>
      </c>
      <c r="I429" s="588">
        <v>111203</v>
      </c>
      <c r="J429" s="588">
        <v>97303</v>
      </c>
      <c r="K429" s="588">
        <v>155684</v>
      </c>
      <c r="L429" s="588">
        <v>125103</v>
      </c>
      <c r="M429" s="588">
        <v>200165</v>
      </c>
      <c r="N429" s="588">
        <v>166805</v>
      </c>
      <c r="O429" s="588">
        <v>266887</v>
      </c>
      <c r="P429" s="588">
        <v>208506</v>
      </c>
      <c r="Q429" s="588">
        <v>333609</v>
      </c>
      <c r="R429" s="588">
        <v>236306</v>
      </c>
      <c r="S429" s="588">
        <v>378090</v>
      </c>
      <c r="T429" s="588">
        <v>264107</v>
      </c>
      <c r="U429" s="588">
        <v>422571</v>
      </c>
    </row>
    <row r="430" spans="1:21" ht="22.5" customHeight="1">
      <c r="A430" s="583">
        <v>4</v>
      </c>
      <c r="B430" s="584" t="s">
        <v>237</v>
      </c>
      <c r="C430" s="585" t="s">
        <v>246</v>
      </c>
      <c r="D430" s="585" t="s">
        <v>596</v>
      </c>
      <c r="E430" s="586" t="s">
        <v>250</v>
      </c>
      <c r="F430">
        <v>1</v>
      </c>
      <c r="G430" s="587" t="s">
        <v>171</v>
      </c>
      <c r="H430" s="588">
        <v>79206</v>
      </c>
      <c r="I430" s="588">
        <v>138610</v>
      </c>
      <c r="J430" s="588">
        <v>104494</v>
      </c>
      <c r="K430" s="588">
        <v>182864</v>
      </c>
      <c r="L430" s="588">
        <v>125422</v>
      </c>
      <c r="M430" s="588">
        <v>219488</v>
      </c>
      <c r="N430" s="588">
        <v>151401</v>
      </c>
      <c r="O430" s="588">
        <v>264952</v>
      </c>
      <c r="P430" s="588">
        <v>178602</v>
      </c>
      <c r="Q430" s="588">
        <v>312553</v>
      </c>
      <c r="R430" s="588">
        <v>195268</v>
      </c>
      <c r="S430" s="588">
        <v>341719</v>
      </c>
      <c r="T430" s="588">
        <v>210159</v>
      </c>
      <c r="U430" s="588">
        <v>367779</v>
      </c>
    </row>
    <row r="431" spans="1:21" ht="21.95" customHeight="1">
      <c r="A431" s="583">
        <v>4</v>
      </c>
      <c r="B431" s="584" t="s">
        <v>237</v>
      </c>
      <c r="C431" s="585" t="s">
        <v>246</v>
      </c>
      <c r="D431" s="585" t="s">
        <v>596</v>
      </c>
      <c r="E431" s="586" t="s">
        <v>250</v>
      </c>
      <c r="F431">
        <v>2</v>
      </c>
      <c r="G431" s="587" t="s">
        <v>21</v>
      </c>
      <c r="H431" s="588">
        <v>75068</v>
      </c>
      <c r="I431" s="588">
        <v>131368</v>
      </c>
      <c r="J431" s="588">
        <v>99314</v>
      </c>
      <c r="K431" s="588">
        <v>173800</v>
      </c>
      <c r="L431" s="588">
        <v>119557</v>
      </c>
      <c r="M431" s="588">
        <v>209224</v>
      </c>
      <c r="N431" s="588">
        <v>145165</v>
      </c>
      <c r="O431" s="588">
        <v>254038</v>
      </c>
      <c r="P431" s="588">
        <v>172938</v>
      </c>
      <c r="Q431" s="588">
        <v>302641</v>
      </c>
      <c r="R431" s="588">
        <v>190825</v>
      </c>
      <c r="S431" s="588">
        <v>333944</v>
      </c>
      <c r="T431" s="588">
        <v>207658</v>
      </c>
      <c r="U431" s="588">
        <v>363402</v>
      </c>
    </row>
    <row r="432" spans="1:21" ht="21.95" customHeight="1">
      <c r="A432" s="583">
        <v>4</v>
      </c>
      <c r="B432" s="584" t="s">
        <v>237</v>
      </c>
      <c r="C432" s="585" t="s">
        <v>246</v>
      </c>
      <c r="D432" s="585" t="s">
        <v>596</v>
      </c>
      <c r="E432" s="586" t="s">
        <v>250</v>
      </c>
      <c r="F432">
        <v>3</v>
      </c>
      <c r="G432" s="587" t="s">
        <v>46</v>
      </c>
      <c r="H432" s="588">
        <v>61011</v>
      </c>
      <c r="I432" s="588">
        <v>106770</v>
      </c>
      <c r="J432" s="588">
        <v>84184</v>
      </c>
      <c r="K432" s="588">
        <v>147323</v>
      </c>
      <c r="L432" s="588">
        <v>106650</v>
      </c>
      <c r="M432" s="588">
        <v>186637</v>
      </c>
      <c r="N432" s="588">
        <v>139030</v>
      </c>
      <c r="O432" s="588">
        <v>243303</v>
      </c>
      <c r="P432" s="588">
        <v>173269</v>
      </c>
      <c r="Q432" s="588">
        <v>303221</v>
      </c>
      <c r="R432" s="588">
        <v>194935</v>
      </c>
      <c r="S432" s="588">
        <v>341136</v>
      </c>
      <c r="T432" s="588">
        <v>216267</v>
      </c>
      <c r="U432" s="588">
        <v>378468</v>
      </c>
    </row>
    <row r="433" spans="1:21" ht="21.95" customHeight="1">
      <c r="A433" s="583">
        <v>4</v>
      </c>
      <c r="B433" s="584" t="s">
        <v>237</v>
      </c>
      <c r="C433" s="585" t="s">
        <v>246</v>
      </c>
      <c r="D433" s="585" t="s">
        <v>596</v>
      </c>
      <c r="E433" s="586" t="s">
        <v>250</v>
      </c>
      <c r="F433">
        <v>4</v>
      </c>
      <c r="G433" s="587" t="s">
        <v>23</v>
      </c>
      <c r="H433" s="588">
        <v>71417</v>
      </c>
      <c r="I433" s="588">
        <v>114267</v>
      </c>
      <c r="J433" s="588">
        <v>99983</v>
      </c>
      <c r="K433" s="588">
        <v>159973</v>
      </c>
      <c r="L433" s="588">
        <v>128550</v>
      </c>
      <c r="M433" s="588">
        <v>205680</v>
      </c>
      <c r="N433" s="588">
        <v>171400</v>
      </c>
      <c r="O433" s="588">
        <v>274240</v>
      </c>
      <c r="P433" s="588">
        <v>214250</v>
      </c>
      <c r="Q433" s="588">
        <v>342800</v>
      </c>
      <c r="R433" s="588">
        <v>242817</v>
      </c>
      <c r="S433" s="588">
        <v>388506</v>
      </c>
      <c r="T433" s="588">
        <v>271383</v>
      </c>
      <c r="U433" s="588">
        <v>434213</v>
      </c>
    </row>
    <row r="434" spans="1:21" ht="22.5" customHeight="1">
      <c r="A434" s="583">
        <v>4</v>
      </c>
      <c r="B434" s="584" t="s">
        <v>237</v>
      </c>
      <c r="C434" s="585" t="s">
        <v>246</v>
      </c>
      <c r="D434" s="585" t="s">
        <v>596</v>
      </c>
      <c r="E434" s="586" t="s">
        <v>251</v>
      </c>
      <c r="F434">
        <v>1</v>
      </c>
      <c r="G434" s="587" t="s">
        <v>171</v>
      </c>
      <c r="H434" s="588">
        <v>71038</v>
      </c>
      <c r="I434" s="588">
        <v>124317</v>
      </c>
      <c r="J434" s="588">
        <v>93574</v>
      </c>
      <c r="K434" s="588">
        <v>163755</v>
      </c>
      <c r="L434" s="588">
        <v>112086</v>
      </c>
      <c r="M434" s="588">
        <v>196150</v>
      </c>
      <c r="N434" s="588">
        <v>134908</v>
      </c>
      <c r="O434" s="588">
        <v>236089</v>
      </c>
      <c r="P434" s="588">
        <v>159064</v>
      </c>
      <c r="Q434" s="588">
        <v>278362</v>
      </c>
      <c r="R434" s="588">
        <v>173888</v>
      </c>
      <c r="S434" s="588">
        <v>304304</v>
      </c>
      <c r="T434" s="588">
        <v>187122</v>
      </c>
      <c r="U434" s="588">
        <v>327464</v>
      </c>
    </row>
    <row r="435" spans="1:21" ht="21.95" customHeight="1">
      <c r="A435" s="583">
        <v>4</v>
      </c>
      <c r="B435" s="584" t="s">
        <v>237</v>
      </c>
      <c r="C435" s="585" t="s">
        <v>246</v>
      </c>
      <c r="D435" s="585" t="s">
        <v>596</v>
      </c>
      <c r="E435" s="586" t="s">
        <v>251</v>
      </c>
      <c r="F435">
        <v>2</v>
      </c>
      <c r="G435" s="587" t="s">
        <v>21</v>
      </c>
      <c r="H435" s="588">
        <v>67521</v>
      </c>
      <c r="I435" s="588">
        <v>118162</v>
      </c>
      <c r="J435" s="588">
        <v>89172</v>
      </c>
      <c r="K435" s="588">
        <v>156051</v>
      </c>
      <c r="L435" s="588">
        <v>107100</v>
      </c>
      <c r="M435" s="588">
        <v>187425</v>
      </c>
      <c r="N435" s="588">
        <v>129607</v>
      </c>
      <c r="O435" s="588">
        <v>226812</v>
      </c>
      <c r="P435" s="588">
        <v>154249</v>
      </c>
      <c r="Q435" s="588">
        <v>269936</v>
      </c>
      <c r="R435" s="588">
        <v>170112</v>
      </c>
      <c r="S435" s="588">
        <v>297695</v>
      </c>
      <c r="T435" s="588">
        <v>184996</v>
      </c>
      <c r="U435" s="588">
        <v>323743</v>
      </c>
    </row>
    <row r="436" spans="1:21" ht="21.95" customHeight="1">
      <c r="A436" s="583">
        <v>4</v>
      </c>
      <c r="B436" s="584" t="s">
        <v>237</v>
      </c>
      <c r="C436" s="585" t="s">
        <v>246</v>
      </c>
      <c r="D436" s="585" t="s">
        <v>596</v>
      </c>
      <c r="E436" s="586" t="s">
        <v>251</v>
      </c>
      <c r="F436">
        <v>3</v>
      </c>
      <c r="G436" s="587" t="s">
        <v>46</v>
      </c>
      <c r="H436" s="588">
        <v>55185</v>
      </c>
      <c r="I436" s="588">
        <v>96573</v>
      </c>
      <c r="J436" s="588">
        <v>76212</v>
      </c>
      <c r="K436" s="588">
        <v>133370</v>
      </c>
      <c r="L436" s="588">
        <v>96637</v>
      </c>
      <c r="M436" s="588">
        <v>169115</v>
      </c>
      <c r="N436" s="588">
        <v>126155</v>
      </c>
      <c r="O436" s="588">
        <v>220772</v>
      </c>
      <c r="P436" s="588">
        <v>157253</v>
      </c>
      <c r="Q436" s="588">
        <v>275193</v>
      </c>
      <c r="R436" s="588">
        <v>177000</v>
      </c>
      <c r="S436" s="588">
        <v>309749</v>
      </c>
      <c r="T436" s="588">
        <v>196462</v>
      </c>
      <c r="U436" s="588">
        <v>343808</v>
      </c>
    </row>
    <row r="437" spans="1:21" ht="21.95" customHeight="1">
      <c r="A437" s="583">
        <v>4</v>
      </c>
      <c r="B437" s="584" t="s">
        <v>237</v>
      </c>
      <c r="C437" s="585" t="s">
        <v>246</v>
      </c>
      <c r="D437" s="585" t="s">
        <v>596</v>
      </c>
      <c r="E437" s="586" t="s">
        <v>251</v>
      </c>
      <c r="F437">
        <v>4</v>
      </c>
      <c r="G437" s="587" t="s">
        <v>23</v>
      </c>
      <c r="H437" s="588">
        <v>63806</v>
      </c>
      <c r="I437" s="588">
        <v>102090</v>
      </c>
      <c r="J437" s="588">
        <v>89329</v>
      </c>
      <c r="K437" s="588">
        <v>142926</v>
      </c>
      <c r="L437" s="588">
        <v>114851</v>
      </c>
      <c r="M437" s="588">
        <v>183762</v>
      </c>
      <c r="N437" s="588">
        <v>153135</v>
      </c>
      <c r="O437" s="588">
        <v>245016</v>
      </c>
      <c r="P437" s="588">
        <v>191419</v>
      </c>
      <c r="Q437" s="588">
        <v>306270</v>
      </c>
      <c r="R437" s="588">
        <v>216942</v>
      </c>
      <c r="S437" s="588">
        <v>347107</v>
      </c>
      <c r="T437" s="588">
        <v>242464</v>
      </c>
      <c r="U437" s="588">
        <v>387943</v>
      </c>
    </row>
    <row r="438" spans="1:21" ht="22.5" customHeight="1">
      <c r="A438" s="583">
        <v>4</v>
      </c>
      <c r="B438" s="584" t="s">
        <v>237</v>
      </c>
      <c r="C438" s="585" t="s">
        <v>246</v>
      </c>
      <c r="D438" s="585" t="s">
        <v>596</v>
      </c>
      <c r="E438" s="586" t="s">
        <v>252</v>
      </c>
      <c r="F438">
        <v>1</v>
      </c>
      <c r="G438" s="587" t="s">
        <v>171</v>
      </c>
      <c r="H438" s="588">
        <v>79758</v>
      </c>
      <c r="I438" s="588">
        <v>139577</v>
      </c>
      <c r="J438" s="588">
        <v>105170</v>
      </c>
      <c r="K438" s="588">
        <v>184048</v>
      </c>
      <c r="L438" s="588">
        <v>126151</v>
      </c>
      <c r="M438" s="588">
        <v>220763</v>
      </c>
      <c r="N438" s="588">
        <v>152138</v>
      </c>
      <c r="O438" s="588">
        <v>266241</v>
      </c>
      <c r="P438" s="588">
        <v>179441</v>
      </c>
      <c r="Q438" s="588">
        <v>314022</v>
      </c>
      <c r="R438" s="588">
        <v>196179</v>
      </c>
      <c r="S438" s="588">
        <v>343314</v>
      </c>
      <c r="T438" s="588">
        <v>211130</v>
      </c>
      <c r="U438" s="588">
        <v>369478</v>
      </c>
    </row>
    <row r="439" spans="1:21" ht="21.95" customHeight="1">
      <c r="A439" s="583">
        <v>4</v>
      </c>
      <c r="B439" s="584" t="s">
        <v>237</v>
      </c>
      <c r="C439" s="585" t="s">
        <v>246</v>
      </c>
      <c r="D439" s="585" t="s">
        <v>596</v>
      </c>
      <c r="E439" s="586" t="s">
        <v>252</v>
      </c>
      <c r="F439">
        <v>2</v>
      </c>
      <c r="G439" s="587" t="s">
        <v>21</v>
      </c>
      <c r="H439" s="588">
        <v>75661</v>
      </c>
      <c r="I439" s="588">
        <v>132407</v>
      </c>
      <c r="J439" s="588">
        <v>100043</v>
      </c>
      <c r="K439" s="588">
        <v>175075</v>
      </c>
      <c r="L439" s="588">
        <v>120344</v>
      </c>
      <c r="M439" s="588">
        <v>210602</v>
      </c>
      <c r="N439" s="588">
        <v>145964</v>
      </c>
      <c r="O439" s="588">
        <v>255437</v>
      </c>
      <c r="P439" s="588">
        <v>173834</v>
      </c>
      <c r="Q439" s="588">
        <v>304209</v>
      </c>
      <c r="R439" s="588">
        <v>191780</v>
      </c>
      <c r="S439" s="588">
        <v>335616</v>
      </c>
      <c r="T439" s="588">
        <v>208654</v>
      </c>
      <c r="U439" s="588">
        <v>365145</v>
      </c>
    </row>
    <row r="440" spans="1:21" ht="21.95" customHeight="1">
      <c r="A440" s="583">
        <v>4</v>
      </c>
      <c r="B440" s="584" t="s">
        <v>237</v>
      </c>
      <c r="C440" s="585" t="s">
        <v>246</v>
      </c>
      <c r="D440" s="585" t="s">
        <v>596</v>
      </c>
      <c r="E440" s="586" t="s">
        <v>252</v>
      </c>
      <c r="F440">
        <v>3</v>
      </c>
      <c r="G440" s="587" t="s">
        <v>46</v>
      </c>
      <c r="H440" s="588">
        <v>61605</v>
      </c>
      <c r="I440" s="588">
        <v>107809</v>
      </c>
      <c r="J440" s="588">
        <v>85028</v>
      </c>
      <c r="K440" s="588">
        <v>148799</v>
      </c>
      <c r="L440" s="588">
        <v>107750</v>
      </c>
      <c r="M440" s="588">
        <v>188562</v>
      </c>
      <c r="N440" s="588">
        <v>140529</v>
      </c>
      <c r="O440" s="588">
        <v>245925</v>
      </c>
      <c r="P440" s="588">
        <v>175147</v>
      </c>
      <c r="Q440" s="588">
        <v>306508</v>
      </c>
      <c r="R440" s="588">
        <v>197078</v>
      </c>
      <c r="S440" s="588">
        <v>344887</v>
      </c>
      <c r="T440" s="588">
        <v>218679</v>
      </c>
      <c r="U440" s="588">
        <v>382688</v>
      </c>
    </row>
    <row r="441" spans="1:21" ht="21.95" customHeight="1">
      <c r="A441" s="583">
        <v>4</v>
      </c>
      <c r="B441" s="584" t="s">
        <v>237</v>
      </c>
      <c r="C441" s="585" t="s">
        <v>246</v>
      </c>
      <c r="D441" s="585" t="s">
        <v>596</v>
      </c>
      <c r="E441" s="586" t="s">
        <v>252</v>
      </c>
      <c r="F441">
        <v>4</v>
      </c>
      <c r="G441" s="587" t="s">
        <v>23</v>
      </c>
      <c r="H441" s="588">
        <v>71826</v>
      </c>
      <c r="I441" s="588">
        <v>114921</v>
      </c>
      <c r="J441" s="588">
        <v>100556</v>
      </c>
      <c r="K441" s="588">
        <v>160889</v>
      </c>
      <c r="L441" s="588">
        <v>129286</v>
      </c>
      <c r="M441" s="588">
        <v>206858</v>
      </c>
      <c r="N441" s="588">
        <v>172381</v>
      </c>
      <c r="O441" s="588">
        <v>275810</v>
      </c>
      <c r="P441" s="588">
        <v>215477</v>
      </c>
      <c r="Q441" s="588">
        <v>344763</v>
      </c>
      <c r="R441" s="588">
        <v>244207</v>
      </c>
      <c r="S441" s="588">
        <v>390731</v>
      </c>
      <c r="T441" s="588">
        <v>272937</v>
      </c>
      <c r="U441" s="588">
        <v>436699</v>
      </c>
    </row>
    <row r="442" spans="1:21" ht="22.5" customHeight="1">
      <c r="A442" s="583">
        <v>4</v>
      </c>
      <c r="B442" s="584" t="s">
        <v>237</v>
      </c>
      <c r="C442" s="585" t="s">
        <v>253</v>
      </c>
      <c r="D442" s="585" t="s">
        <v>937</v>
      </c>
      <c r="E442" s="586" t="s">
        <v>254</v>
      </c>
      <c r="F442">
        <v>1</v>
      </c>
      <c r="G442" s="587" t="s">
        <v>171</v>
      </c>
      <c r="H442" s="588">
        <v>67442</v>
      </c>
      <c r="I442" s="588">
        <v>118024</v>
      </c>
      <c r="J442" s="588">
        <v>88909</v>
      </c>
      <c r="K442" s="588">
        <v>155590</v>
      </c>
      <c r="L442" s="588">
        <v>106610</v>
      </c>
      <c r="M442" s="588">
        <v>186567</v>
      </c>
      <c r="N442" s="588">
        <v>128512</v>
      </c>
      <c r="O442" s="588">
        <v>224896</v>
      </c>
      <c r="P442" s="588">
        <v>151563</v>
      </c>
      <c r="Q442" s="588">
        <v>265234</v>
      </c>
      <c r="R442" s="588">
        <v>165697</v>
      </c>
      <c r="S442" s="588">
        <v>289970</v>
      </c>
      <c r="T442" s="588">
        <v>178321</v>
      </c>
      <c r="U442" s="588">
        <v>312062</v>
      </c>
    </row>
    <row r="443" spans="1:21" ht="21.95" customHeight="1">
      <c r="A443" s="583">
        <v>4</v>
      </c>
      <c r="B443" s="584" t="s">
        <v>237</v>
      </c>
      <c r="C443" s="585" t="s">
        <v>253</v>
      </c>
      <c r="D443" s="585" t="s">
        <v>937</v>
      </c>
      <c r="E443" s="586" t="s">
        <v>254</v>
      </c>
      <c r="F443">
        <v>2</v>
      </c>
      <c r="G443" s="587" t="s">
        <v>21</v>
      </c>
      <c r="H443" s="588">
        <v>64008</v>
      </c>
      <c r="I443" s="588">
        <v>112014</v>
      </c>
      <c r="J443" s="588">
        <v>84610</v>
      </c>
      <c r="K443" s="588">
        <v>148067</v>
      </c>
      <c r="L443" s="588">
        <v>101742</v>
      </c>
      <c r="M443" s="588">
        <v>178048</v>
      </c>
      <c r="N443" s="588">
        <v>123336</v>
      </c>
      <c r="O443" s="588">
        <v>215837</v>
      </c>
      <c r="P443" s="588">
        <v>146861</v>
      </c>
      <c r="Q443" s="588">
        <v>257008</v>
      </c>
      <c r="R443" s="588">
        <v>162009</v>
      </c>
      <c r="S443" s="588">
        <v>283517</v>
      </c>
      <c r="T443" s="588">
        <v>176245</v>
      </c>
      <c r="U443" s="588">
        <v>308429</v>
      </c>
    </row>
    <row r="444" spans="1:21" ht="21.95" customHeight="1">
      <c r="A444" s="583">
        <v>4</v>
      </c>
      <c r="B444" s="584" t="s">
        <v>237</v>
      </c>
      <c r="C444" s="585" t="s">
        <v>253</v>
      </c>
      <c r="D444" s="585" t="s">
        <v>937</v>
      </c>
      <c r="E444" s="586" t="s">
        <v>254</v>
      </c>
      <c r="F444">
        <v>3</v>
      </c>
      <c r="G444" s="587" t="s">
        <v>46</v>
      </c>
      <c r="H444" s="588">
        <v>52163</v>
      </c>
      <c r="I444" s="588">
        <v>91285</v>
      </c>
      <c r="J444" s="588">
        <v>72006</v>
      </c>
      <c r="K444" s="588">
        <v>126011</v>
      </c>
      <c r="L444" s="588">
        <v>91262</v>
      </c>
      <c r="M444" s="588">
        <v>159708</v>
      </c>
      <c r="N444" s="588">
        <v>119052</v>
      </c>
      <c r="O444" s="588">
        <v>208340</v>
      </c>
      <c r="P444" s="588">
        <v>148384</v>
      </c>
      <c r="Q444" s="588">
        <v>259672</v>
      </c>
      <c r="R444" s="588">
        <v>166976</v>
      </c>
      <c r="S444" s="588">
        <v>292208</v>
      </c>
      <c r="T444" s="588">
        <v>185291</v>
      </c>
      <c r="U444" s="588">
        <v>324260</v>
      </c>
    </row>
    <row r="445" spans="1:21" ht="21.95" customHeight="1">
      <c r="A445" s="583">
        <v>4</v>
      </c>
      <c r="B445" s="584" t="s">
        <v>237</v>
      </c>
      <c r="C445" s="585" t="s">
        <v>253</v>
      </c>
      <c r="D445" s="585" t="s">
        <v>937</v>
      </c>
      <c r="E445" s="586" t="s">
        <v>254</v>
      </c>
      <c r="F445">
        <v>4</v>
      </c>
      <c r="G445" s="587" t="s">
        <v>23</v>
      </c>
      <c r="H445" s="588">
        <v>60697</v>
      </c>
      <c r="I445" s="588">
        <v>97116</v>
      </c>
      <c r="J445" s="588">
        <v>84976</v>
      </c>
      <c r="K445" s="588">
        <v>135962</v>
      </c>
      <c r="L445" s="588">
        <v>109255</v>
      </c>
      <c r="M445" s="588">
        <v>174808</v>
      </c>
      <c r="N445" s="588">
        <v>145674</v>
      </c>
      <c r="O445" s="588">
        <v>233078</v>
      </c>
      <c r="P445" s="588">
        <v>182092</v>
      </c>
      <c r="Q445" s="588">
        <v>291347</v>
      </c>
      <c r="R445" s="588">
        <v>206371</v>
      </c>
      <c r="S445" s="588">
        <v>330193</v>
      </c>
      <c r="T445" s="588">
        <v>230650</v>
      </c>
      <c r="U445" s="588">
        <v>369040</v>
      </c>
    </row>
    <row r="446" spans="1:21" ht="22.5" customHeight="1">
      <c r="A446" s="583">
        <v>4</v>
      </c>
      <c r="B446" s="584" t="s">
        <v>237</v>
      </c>
      <c r="C446" s="585" t="s">
        <v>253</v>
      </c>
      <c r="D446" s="585" t="s">
        <v>937</v>
      </c>
      <c r="E446" s="586" t="s">
        <v>255</v>
      </c>
      <c r="F446">
        <v>1</v>
      </c>
      <c r="G446" s="587" t="s">
        <v>171</v>
      </c>
      <c r="H446" s="588">
        <v>77349</v>
      </c>
      <c r="I446" s="588">
        <v>135361</v>
      </c>
      <c r="J446" s="588">
        <v>101932</v>
      </c>
      <c r="K446" s="588">
        <v>178380</v>
      </c>
      <c r="L446" s="588">
        <v>122167</v>
      </c>
      <c r="M446" s="588">
        <v>213793</v>
      </c>
      <c r="N446" s="588">
        <v>147165</v>
      </c>
      <c r="O446" s="588">
        <v>257538</v>
      </c>
      <c r="P446" s="588">
        <v>173541</v>
      </c>
      <c r="Q446" s="588">
        <v>303696</v>
      </c>
      <c r="R446" s="588">
        <v>189720</v>
      </c>
      <c r="S446" s="588">
        <v>332010</v>
      </c>
      <c r="T446" s="588">
        <v>204167</v>
      </c>
      <c r="U446" s="588">
        <v>357293</v>
      </c>
    </row>
    <row r="447" spans="1:21" ht="21.95" customHeight="1">
      <c r="A447" s="583">
        <v>4</v>
      </c>
      <c r="B447" s="584" t="s">
        <v>237</v>
      </c>
      <c r="C447" s="585" t="s">
        <v>253</v>
      </c>
      <c r="D447" s="585" t="s">
        <v>937</v>
      </c>
      <c r="E447" s="586" t="s">
        <v>255</v>
      </c>
      <c r="F447">
        <v>2</v>
      </c>
      <c r="G447" s="587" t="s">
        <v>21</v>
      </c>
      <c r="H447" s="588">
        <v>73459</v>
      </c>
      <c r="I447" s="588">
        <v>128554</v>
      </c>
      <c r="J447" s="588">
        <v>97063</v>
      </c>
      <c r="K447" s="588">
        <v>169860</v>
      </c>
      <c r="L447" s="588">
        <v>116654</v>
      </c>
      <c r="M447" s="588">
        <v>204145</v>
      </c>
      <c r="N447" s="588">
        <v>141302</v>
      </c>
      <c r="O447" s="588">
        <v>247279</v>
      </c>
      <c r="P447" s="588">
        <v>168216</v>
      </c>
      <c r="Q447" s="588">
        <v>294379</v>
      </c>
      <c r="R447" s="588">
        <v>185543</v>
      </c>
      <c r="S447" s="588">
        <v>324701</v>
      </c>
      <c r="T447" s="588">
        <v>201816</v>
      </c>
      <c r="U447" s="588">
        <v>353178</v>
      </c>
    </row>
    <row r="448" spans="1:21" ht="21.95" customHeight="1">
      <c r="A448" s="583">
        <v>4</v>
      </c>
      <c r="B448" s="584" t="s">
        <v>237</v>
      </c>
      <c r="C448" s="585" t="s">
        <v>253</v>
      </c>
      <c r="D448" s="585" t="s">
        <v>937</v>
      </c>
      <c r="E448" s="586" t="s">
        <v>255</v>
      </c>
      <c r="F448">
        <v>3</v>
      </c>
      <c r="G448" s="587" t="s">
        <v>46</v>
      </c>
      <c r="H448" s="588">
        <v>59943</v>
      </c>
      <c r="I448" s="588">
        <v>104901</v>
      </c>
      <c r="J448" s="588">
        <v>82763</v>
      </c>
      <c r="K448" s="588">
        <v>144835</v>
      </c>
      <c r="L448" s="588">
        <v>104917</v>
      </c>
      <c r="M448" s="588">
        <v>183605</v>
      </c>
      <c r="N448" s="588">
        <v>136910</v>
      </c>
      <c r="O448" s="588">
        <v>239593</v>
      </c>
      <c r="P448" s="588">
        <v>170651</v>
      </c>
      <c r="Q448" s="588">
        <v>298638</v>
      </c>
      <c r="R448" s="588">
        <v>192054</v>
      </c>
      <c r="S448" s="588">
        <v>336094</v>
      </c>
      <c r="T448" s="588">
        <v>213143</v>
      </c>
      <c r="U448" s="588">
        <v>373000</v>
      </c>
    </row>
    <row r="449" spans="1:21" ht="21.95" customHeight="1">
      <c r="A449" s="583">
        <v>4</v>
      </c>
      <c r="B449" s="584" t="s">
        <v>237</v>
      </c>
      <c r="C449" s="585" t="s">
        <v>253</v>
      </c>
      <c r="D449" s="585" t="s">
        <v>937</v>
      </c>
      <c r="E449" s="586" t="s">
        <v>255</v>
      </c>
      <c r="F449">
        <v>4</v>
      </c>
      <c r="G449" s="587" t="s">
        <v>23</v>
      </c>
      <c r="H449" s="588">
        <v>69551</v>
      </c>
      <c r="I449" s="588">
        <v>111281</v>
      </c>
      <c r="J449" s="588">
        <v>97371</v>
      </c>
      <c r="K449" s="588">
        <v>155793</v>
      </c>
      <c r="L449" s="588">
        <v>125191</v>
      </c>
      <c r="M449" s="588">
        <v>200306</v>
      </c>
      <c r="N449" s="588">
        <v>166921</v>
      </c>
      <c r="O449" s="588">
        <v>267074</v>
      </c>
      <c r="P449" s="588">
        <v>208652</v>
      </c>
      <c r="Q449" s="588">
        <v>333843</v>
      </c>
      <c r="R449" s="588">
        <v>236472</v>
      </c>
      <c r="S449" s="588">
        <v>378355</v>
      </c>
      <c r="T449" s="588">
        <v>264292</v>
      </c>
      <c r="U449" s="588">
        <v>422867</v>
      </c>
    </row>
    <row r="450" spans="1:21" ht="22.5" customHeight="1">
      <c r="A450" s="583">
        <v>4</v>
      </c>
      <c r="B450" s="584" t="s">
        <v>237</v>
      </c>
      <c r="C450" s="585" t="s">
        <v>253</v>
      </c>
      <c r="D450" s="585" t="s">
        <v>937</v>
      </c>
      <c r="E450" s="586" t="s">
        <v>256</v>
      </c>
      <c r="F450">
        <v>1</v>
      </c>
      <c r="G450" s="587" t="s">
        <v>171</v>
      </c>
      <c r="H450" s="588">
        <v>70263</v>
      </c>
      <c r="I450" s="588">
        <v>122960</v>
      </c>
      <c r="J450" s="588">
        <v>92520</v>
      </c>
      <c r="K450" s="588">
        <v>161910</v>
      </c>
      <c r="L450" s="588">
        <v>110770</v>
      </c>
      <c r="M450" s="588">
        <v>193847</v>
      </c>
      <c r="N450" s="588">
        <v>133233</v>
      </c>
      <c r="O450" s="588">
        <v>233158</v>
      </c>
      <c r="P450" s="588">
        <v>157071</v>
      </c>
      <c r="Q450" s="588">
        <v>274874</v>
      </c>
      <c r="R450" s="588">
        <v>171705</v>
      </c>
      <c r="S450" s="588">
        <v>300484</v>
      </c>
      <c r="T450" s="588">
        <v>184767</v>
      </c>
      <c r="U450" s="588">
        <v>323342</v>
      </c>
    </row>
    <row r="451" spans="1:21" ht="21.95" customHeight="1">
      <c r="A451" s="583">
        <v>4</v>
      </c>
      <c r="B451" s="584" t="s">
        <v>237</v>
      </c>
      <c r="C451" s="585" t="s">
        <v>253</v>
      </c>
      <c r="D451" s="585" t="s">
        <v>937</v>
      </c>
      <c r="E451" s="586" t="s">
        <v>256</v>
      </c>
      <c r="F451">
        <v>2</v>
      </c>
      <c r="G451" s="587" t="s">
        <v>21</v>
      </c>
      <c r="H451" s="588">
        <v>66828</v>
      </c>
      <c r="I451" s="588">
        <v>116950</v>
      </c>
      <c r="J451" s="588">
        <v>88221</v>
      </c>
      <c r="K451" s="588">
        <v>154387</v>
      </c>
      <c r="L451" s="588">
        <v>105902</v>
      </c>
      <c r="M451" s="588">
        <v>185328</v>
      </c>
      <c r="N451" s="588">
        <v>128057</v>
      </c>
      <c r="O451" s="588">
        <v>224100</v>
      </c>
      <c r="P451" s="588">
        <v>152370</v>
      </c>
      <c r="Q451" s="588">
        <v>266647</v>
      </c>
      <c r="R451" s="588">
        <v>168017</v>
      </c>
      <c r="S451" s="588">
        <v>294030</v>
      </c>
      <c r="T451" s="588">
        <v>182691</v>
      </c>
      <c r="U451" s="588">
        <v>319709</v>
      </c>
    </row>
    <row r="452" spans="1:21" ht="21.95" customHeight="1">
      <c r="A452" s="583">
        <v>4</v>
      </c>
      <c r="B452" s="584" t="s">
        <v>237</v>
      </c>
      <c r="C452" s="585" t="s">
        <v>253</v>
      </c>
      <c r="D452" s="585" t="s">
        <v>937</v>
      </c>
      <c r="E452" s="586" t="s">
        <v>256</v>
      </c>
      <c r="F452">
        <v>3</v>
      </c>
      <c r="G452" s="587" t="s">
        <v>46</v>
      </c>
      <c r="H452" s="588">
        <v>54688</v>
      </c>
      <c r="I452" s="588">
        <v>95704</v>
      </c>
      <c r="J452" s="588">
        <v>75541</v>
      </c>
      <c r="K452" s="588">
        <v>132198</v>
      </c>
      <c r="L452" s="588">
        <v>95807</v>
      </c>
      <c r="M452" s="588">
        <v>167662</v>
      </c>
      <c r="N452" s="588">
        <v>125112</v>
      </c>
      <c r="O452" s="588">
        <v>218946</v>
      </c>
      <c r="P452" s="588">
        <v>155960</v>
      </c>
      <c r="Q452" s="588">
        <v>272929</v>
      </c>
      <c r="R452" s="588">
        <v>175562</v>
      </c>
      <c r="S452" s="588">
        <v>307234</v>
      </c>
      <c r="T452" s="588">
        <v>194887</v>
      </c>
      <c r="U452" s="588">
        <v>341053</v>
      </c>
    </row>
    <row r="453" spans="1:21" ht="21.95" customHeight="1">
      <c r="A453" s="583">
        <v>4</v>
      </c>
      <c r="B453" s="584" t="s">
        <v>237</v>
      </c>
      <c r="C453" s="585" t="s">
        <v>253</v>
      </c>
      <c r="D453" s="585" t="s">
        <v>937</v>
      </c>
      <c r="E453" s="586" t="s">
        <v>256</v>
      </c>
      <c r="F453">
        <v>4</v>
      </c>
      <c r="G453" s="587" t="s">
        <v>23</v>
      </c>
      <c r="H453" s="588">
        <v>63053</v>
      </c>
      <c r="I453" s="588">
        <v>100885</v>
      </c>
      <c r="J453" s="588">
        <v>88275</v>
      </c>
      <c r="K453" s="588">
        <v>141240</v>
      </c>
      <c r="L453" s="588">
        <v>113496</v>
      </c>
      <c r="M453" s="588">
        <v>181594</v>
      </c>
      <c r="N453" s="588">
        <v>151328</v>
      </c>
      <c r="O453" s="588">
        <v>242125</v>
      </c>
      <c r="P453" s="588">
        <v>189160</v>
      </c>
      <c r="Q453" s="588">
        <v>302656</v>
      </c>
      <c r="R453" s="588">
        <v>214382</v>
      </c>
      <c r="S453" s="588">
        <v>343011</v>
      </c>
      <c r="T453" s="588">
        <v>239603</v>
      </c>
      <c r="U453" s="588">
        <v>383365</v>
      </c>
    </row>
    <row r="454" spans="1:21" ht="22.5" customHeight="1">
      <c r="A454" s="583">
        <v>4</v>
      </c>
      <c r="B454" s="584" t="s">
        <v>237</v>
      </c>
      <c r="C454" s="585" t="s">
        <v>253</v>
      </c>
      <c r="D454" s="585" t="s">
        <v>937</v>
      </c>
      <c r="E454" s="586" t="s">
        <v>257</v>
      </c>
      <c r="F454">
        <v>1</v>
      </c>
      <c r="G454" s="587" t="s">
        <v>171</v>
      </c>
      <c r="H454" s="588">
        <v>70322</v>
      </c>
      <c r="I454" s="588">
        <v>123063</v>
      </c>
      <c r="J454" s="588">
        <v>92749</v>
      </c>
      <c r="K454" s="588">
        <v>162311</v>
      </c>
      <c r="L454" s="588">
        <v>111286</v>
      </c>
      <c r="M454" s="588">
        <v>194751</v>
      </c>
      <c r="N454" s="588">
        <v>134272</v>
      </c>
      <c r="O454" s="588">
        <v>234976</v>
      </c>
      <c r="P454" s="588">
        <v>158381</v>
      </c>
      <c r="Q454" s="588">
        <v>277167</v>
      </c>
      <c r="R454" s="588">
        <v>173158</v>
      </c>
      <c r="S454" s="588">
        <v>303026</v>
      </c>
      <c r="T454" s="588">
        <v>186358</v>
      </c>
      <c r="U454" s="588">
        <v>326127</v>
      </c>
    </row>
    <row r="455" spans="1:21" ht="21.95" customHeight="1">
      <c r="A455" s="583">
        <v>4</v>
      </c>
      <c r="B455" s="584" t="s">
        <v>237</v>
      </c>
      <c r="C455" s="585" t="s">
        <v>253</v>
      </c>
      <c r="D455" s="585" t="s">
        <v>937</v>
      </c>
      <c r="E455" s="586" t="s">
        <v>257</v>
      </c>
      <c r="F455">
        <v>2</v>
      </c>
      <c r="G455" s="587" t="s">
        <v>21</v>
      </c>
      <c r="H455" s="588">
        <v>66680</v>
      </c>
      <c r="I455" s="588">
        <v>116690</v>
      </c>
      <c r="J455" s="588">
        <v>88191</v>
      </c>
      <c r="K455" s="588">
        <v>154334</v>
      </c>
      <c r="L455" s="588">
        <v>106125</v>
      </c>
      <c r="M455" s="588">
        <v>185719</v>
      </c>
      <c r="N455" s="588">
        <v>128784</v>
      </c>
      <c r="O455" s="588">
        <v>225372</v>
      </c>
      <c r="P455" s="588">
        <v>153397</v>
      </c>
      <c r="Q455" s="588">
        <v>268445</v>
      </c>
      <c r="R455" s="588">
        <v>169248</v>
      </c>
      <c r="S455" s="588">
        <v>296183</v>
      </c>
      <c r="T455" s="588">
        <v>184157</v>
      </c>
      <c r="U455" s="588">
        <v>322275</v>
      </c>
    </row>
    <row r="456" spans="1:21" ht="21.95" customHeight="1">
      <c r="A456" s="583">
        <v>4</v>
      </c>
      <c r="B456" s="584" t="s">
        <v>237</v>
      </c>
      <c r="C456" s="585" t="s">
        <v>253</v>
      </c>
      <c r="D456" s="585" t="s">
        <v>937</v>
      </c>
      <c r="E456" s="586" t="s">
        <v>257</v>
      </c>
      <c r="F456">
        <v>3</v>
      </c>
      <c r="G456" s="587" t="s">
        <v>46</v>
      </c>
      <c r="H456" s="588">
        <v>54245</v>
      </c>
      <c r="I456" s="588">
        <v>94930</v>
      </c>
      <c r="J456" s="588">
        <v>74860</v>
      </c>
      <c r="K456" s="588">
        <v>131005</v>
      </c>
      <c r="L456" s="588">
        <v>94852</v>
      </c>
      <c r="M456" s="588">
        <v>165990</v>
      </c>
      <c r="N456" s="588">
        <v>123680</v>
      </c>
      <c r="O456" s="588">
        <v>216440</v>
      </c>
      <c r="P456" s="588">
        <v>154143</v>
      </c>
      <c r="Q456" s="588">
        <v>269751</v>
      </c>
      <c r="R456" s="588">
        <v>173432</v>
      </c>
      <c r="S456" s="588">
        <v>303506</v>
      </c>
      <c r="T456" s="588">
        <v>192426</v>
      </c>
      <c r="U456" s="588">
        <v>336746</v>
      </c>
    </row>
    <row r="457" spans="1:21" ht="21.95" customHeight="1">
      <c r="A457" s="583">
        <v>4</v>
      </c>
      <c r="B457" s="584" t="s">
        <v>237</v>
      </c>
      <c r="C457" s="585" t="s">
        <v>253</v>
      </c>
      <c r="D457" s="585" t="s">
        <v>937</v>
      </c>
      <c r="E457" s="586" t="s">
        <v>257</v>
      </c>
      <c r="F457">
        <v>4</v>
      </c>
      <c r="G457" s="587" t="s">
        <v>23</v>
      </c>
      <c r="H457" s="588">
        <v>63365</v>
      </c>
      <c r="I457" s="588">
        <v>101384</v>
      </c>
      <c r="J457" s="588">
        <v>88711</v>
      </c>
      <c r="K457" s="588">
        <v>141938</v>
      </c>
      <c r="L457" s="588">
        <v>114057</v>
      </c>
      <c r="M457" s="588">
        <v>182491</v>
      </c>
      <c r="N457" s="588">
        <v>152076</v>
      </c>
      <c r="O457" s="588">
        <v>243321</v>
      </c>
      <c r="P457" s="588">
        <v>190095</v>
      </c>
      <c r="Q457" s="588">
        <v>304152</v>
      </c>
      <c r="R457" s="588">
        <v>215441</v>
      </c>
      <c r="S457" s="588">
        <v>344705</v>
      </c>
      <c r="T457" s="588">
        <v>240787</v>
      </c>
      <c r="U457" s="588">
        <v>385259</v>
      </c>
    </row>
    <row r="458" spans="1:21" ht="22.5" customHeight="1">
      <c r="A458" s="583">
        <v>4</v>
      </c>
      <c r="B458" s="584" t="s">
        <v>237</v>
      </c>
      <c r="C458" s="585" t="s">
        <v>253</v>
      </c>
      <c r="D458" s="585" t="s">
        <v>937</v>
      </c>
      <c r="E458" s="586" t="s">
        <v>258</v>
      </c>
      <c r="F458">
        <v>1</v>
      </c>
      <c r="G458" s="587" t="s">
        <v>171</v>
      </c>
      <c r="H458" s="588">
        <v>68853</v>
      </c>
      <c r="I458" s="588">
        <v>120492</v>
      </c>
      <c r="J458" s="588">
        <v>90714</v>
      </c>
      <c r="K458" s="588">
        <v>158750</v>
      </c>
      <c r="L458" s="588">
        <v>108690</v>
      </c>
      <c r="M458" s="588">
        <v>190207</v>
      </c>
      <c r="N458" s="588">
        <v>130873</v>
      </c>
      <c r="O458" s="588">
        <v>229027</v>
      </c>
      <c r="P458" s="588">
        <v>154317</v>
      </c>
      <c r="Q458" s="588">
        <v>270054</v>
      </c>
      <c r="R458" s="588">
        <v>168701</v>
      </c>
      <c r="S458" s="588">
        <v>295227</v>
      </c>
      <c r="T458" s="588">
        <v>181544</v>
      </c>
      <c r="U458" s="588">
        <v>317702</v>
      </c>
    </row>
    <row r="459" spans="1:21" ht="21.95" customHeight="1">
      <c r="A459" s="583">
        <v>4</v>
      </c>
      <c r="B459" s="584" t="s">
        <v>237</v>
      </c>
      <c r="C459" s="585" t="s">
        <v>253</v>
      </c>
      <c r="D459" s="585" t="s">
        <v>937</v>
      </c>
      <c r="E459" s="586" t="s">
        <v>258</v>
      </c>
      <c r="F459">
        <v>2</v>
      </c>
      <c r="G459" s="587" t="s">
        <v>21</v>
      </c>
      <c r="H459" s="588">
        <v>65418</v>
      </c>
      <c r="I459" s="588">
        <v>114482</v>
      </c>
      <c r="J459" s="588">
        <v>86415</v>
      </c>
      <c r="K459" s="588">
        <v>151227</v>
      </c>
      <c r="L459" s="588">
        <v>103822</v>
      </c>
      <c r="M459" s="588">
        <v>181688</v>
      </c>
      <c r="N459" s="588">
        <v>125696</v>
      </c>
      <c r="O459" s="588">
        <v>219969</v>
      </c>
      <c r="P459" s="588">
        <v>149616</v>
      </c>
      <c r="Q459" s="588">
        <v>261827</v>
      </c>
      <c r="R459" s="588">
        <v>165013</v>
      </c>
      <c r="S459" s="588">
        <v>288773</v>
      </c>
      <c r="T459" s="588">
        <v>179468</v>
      </c>
      <c r="U459" s="588">
        <v>314069</v>
      </c>
    </row>
    <row r="460" spans="1:21" ht="21.95" customHeight="1">
      <c r="A460" s="583">
        <v>4</v>
      </c>
      <c r="B460" s="584" t="s">
        <v>237</v>
      </c>
      <c r="C460" s="585" t="s">
        <v>253</v>
      </c>
      <c r="D460" s="585" t="s">
        <v>937</v>
      </c>
      <c r="E460" s="586" t="s">
        <v>258</v>
      </c>
      <c r="F460">
        <v>3</v>
      </c>
      <c r="G460" s="587" t="s">
        <v>46</v>
      </c>
      <c r="H460" s="588">
        <v>53426</v>
      </c>
      <c r="I460" s="588">
        <v>93495</v>
      </c>
      <c r="J460" s="588">
        <v>73774</v>
      </c>
      <c r="K460" s="588">
        <v>129104</v>
      </c>
      <c r="L460" s="588">
        <v>93534</v>
      </c>
      <c r="M460" s="588">
        <v>163685</v>
      </c>
      <c r="N460" s="588">
        <v>122082</v>
      </c>
      <c r="O460" s="588">
        <v>213643</v>
      </c>
      <c r="P460" s="588">
        <v>152172</v>
      </c>
      <c r="Q460" s="588">
        <v>266301</v>
      </c>
      <c r="R460" s="588">
        <v>171269</v>
      </c>
      <c r="S460" s="588">
        <v>299721</v>
      </c>
      <c r="T460" s="588">
        <v>190089</v>
      </c>
      <c r="U460" s="588">
        <v>332656</v>
      </c>
    </row>
    <row r="461" spans="1:21" ht="21.95" customHeight="1">
      <c r="A461" s="583">
        <v>4</v>
      </c>
      <c r="B461" s="584" t="s">
        <v>237</v>
      </c>
      <c r="C461" s="585" t="s">
        <v>253</v>
      </c>
      <c r="D461" s="585" t="s">
        <v>937</v>
      </c>
      <c r="E461" s="586" t="s">
        <v>258</v>
      </c>
      <c r="F461">
        <v>4</v>
      </c>
      <c r="G461" s="587" t="s">
        <v>23</v>
      </c>
      <c r="H461" s="588">
        <v>61875</v>
      </c>
      <c r="I461" s="588">
        <v>99001</v>
      </c>
      <c r="J461" s="588">
        <v>86626</v>
      </c>
      <c r="K461" s="588">
        <v>138601</v>
      </c>
      <c r="L461" s="588">
        <v>111376</v>
      </c>
      <c r="M461" s="588">
        <v>178201</v>
      </c>
      <c r="N461" s="588">
        <v>148501</v>
      </c>
      <c r="O461" s="588">
        <v>237601</v>
      </c>
      <c r="P461" s="588">
        <v>185626</v>
      </c>
      <c r="Q461" s="588">
        <v>297002</v>
      </c>
      <c r="R461" s="588">
        <v>210376</v>
      </c>
      <c r="S461" s="588">
        <v>336602</v>
      </c>
      <c r="T461" s="588">
        <v>235126</v>
      </c>
      <c r="U461" s="588">
        <v>376202</v>
      </c>
    </row>
    <row r="462" spans="1:21" ht="22.5" customHeight="1">
      <c r="A462" s="583">
        <v>4</v>
      </c>
      <c r="B462" s="584" t="s">
        <v>237</v>
      </c>
      <c r="C462" s="585" t="s">
        <v>253</v>
      </c>
      <c r="D462" s="585" t="s">
        <v>937</v>
      </c>
      <c r="E462" s="586" t="s">
        <v>259</v>
      </c>
      <c r="F462">
        <v>1</v>
      </c>
      <c r="G462" s="587" t="s">
        <v>171</v>
      </c>
      <c r="H462" s="588">
        <v>69546</v>
      </c>
      <c r="I462" s="588">
        <v>121705</v>
      </c>
      <c r="J462" s="588">
        <v>91694</v>
      </c>
      <c r="K462" s="588">
        <v>160465</v>
      </c>
      <c r="L462" s="588">
        <v>109971</v>
      </c>
      <c r="M462" s="588">
        <v>192448</v>
      </c>
      <c r="N462" s="588">
        <v>132597</v>
      </c>
      <c r="O462" s="588">
        <v>232045</v>
      </c>
      <c r="P462" s="588">
        <v>156388</v>
      </c>
      <c r="Q462" s="588">
        <v>273679</v>
      </c>
      <c r="R462" s="588">
        <v>170975</v>
      </c>
      <c r="S462" s="588">
        <v>299205</v>
      </c>
      <c r="T462" s="588">
        <v>184003</v>
      </c>
      <c r="U462" s="588">
        <v>322005</v>
      </c>
    </row>
    <row r="463" spans="1:21" ht="21.95" customHeight="1">
      <c r="A463" s="583">
        <v>4</v>
      </c>
      <c r="B463" s="584" t="s">
        <v>237</v>
      </c>
      <c r="C463" s="585" t="s">
        <v>253</v>
      </c>
      <c r="D463" s="585" t="s">
        <v>937</v>
      </c>
      <c r="E463" s="586" t="s">
        <v>259</v>
      </c>
      <c r="F463">
        <v>2</v>
      </c>
      <c r="G463" s="587" t="s">
        <v>21</v>
      </c>
      <c r="H463" s="588">
        <v>65987</v>
      </c>
      <c r="I463" s="588">
        <v>115478</v>
      </c>
      <c r="J463" s="588">
        <v>87240</v>
      </c>
      <c r="K463" s="588">
        <v>152670</v>
      </c>
      <c r="L463" s="588">
        <v>104926</v>
      </c>
      <c r="M463" s="588">
        <v>183621</v>
      </c>
      <c r="N463" s="588">
        <v>127234</v>
      </c>
      <c r="O463" s="588">
        <v>222660</v>
      </c>
      <c r="P463" s="588">
        <v>151517</v>
      </c>
      <c r="Q463" s="588">
        <v>265155</v>
      </c>
      <c r="R463" s="588">
        <v>167153</v>
      </c>
      <c r="S463" s="588">
        <v>292519</v>
      </c>
      <c r="T463" s="588">
        <v>181852</v>
      </c>
      <c r="U463" s="588">
        <v>318241</v>
      </c>
    </row>
    <row r="464" spans="1:21" ht="21.95" customHeight="1">
      <c r="A464" s="583">
        <v>4</v>
      </c>
      <c r="B464" s="584" t="s">
        <v>237</v>
      </c>
      <c r="C464" s="585" t="s">
        <v>253</v>
      </c>
      <c r="D464" s="585" t="s">
        <v>937</v>
      </c>
      <c r="E464" s="586" t="s">
        <v>259</v>
      </c>
      <c r="F464">
        <v>3</v>
      </c>
      <c r="G464" s="587" t="s">
        <v>46</v>
      </c>
      <c r="H464" s="588">
        <v>53749</v>
      </c>
      <c r="I464" s="588">
        <v>94061</v>
      </c>
      <c r="J464" s="588">
        <v>74190</v>
      </c>
      <c r="K464" s="588">
        <v>129832</v>
      </c>
      <c r="L464" s="588">
        <v>94022</v>
      </c>
      <c r="M464" s="588">
        <v>164538</v>
      </c>
      <c r="N464" s="588">
        <v>122637</v>
      </c>
      <c r="O464" s="588">
        <v>214614</v>
      </c>
      <c r="P464" s="588">
        <v>152850</v>
      </c>
      <c r="Q464" s="588">
        <v>267487</v>
      </c>
      <c r="R464" s="588">
        <v>171994</v>
      </c>
      <c r="S464" s="588">
        <v>300990</v>
      </c>
      <c r="T464" s="588">
        <v>190852</v>
      </c>
      <c r="U464" s="588">
        <v>333991</v>
      </c>
    </row>
    <row r="465" spans="1:21" ht="21.95" customHeight="1">
      <c r="A465" s="583">
        <v>4</v>
      </c>
      <c r="B465" s="584" t="s">
        <v>237</v>
      </c>
      <c r="C465" s="585" t="s">
        <v>253</v>
      </c>
      <c r="D465" s="585" t="s">
        <v>937</v>
      </c>
      <c r="E465" s="586" t="s">
        <v>259</v>
      </c>
      <c r="F465">
        <v>4</v>
      </c>
      <c r="G465" s="587" t="s">
        <v>23</v>
      </c>
      <c r="H465" s="588">
        <v>62612</v>
      </c>
      <c r="I465" s="588">
        <v>100179</v>
      </c>
      <c r="J465" s="588">
        <v>87657</v>
      </c>
      <c r="K465" s="588">
        <v>140251</v>
      </c>
      <c r="L465" s="588">
        <v>112702</v>
      </c>
      <c r="M465" s="588">
        <v>180323</v>
      </c>
      <c r="N465" s="588">
        <v>150269</v>
      </c>
      <c r="O465" s="588">
        <v>240430</v>
      </c>
      <c r="P465" s="588">
        <v>187836</v>
      </c>
      <c r="Q465" s="588">
        <v>300538</v>
      </c>
      <c r="R465" s="588">
        <v>212881</v>
      </c>
      <c r="S465" s="588">
        <v>340610</v>
      </c>
      <c r="T465" s="588">
        <v>237926</v>
      </c>
      <c r="U465" s="588">
        <v>380681</v>
      </c>
    </row>
    <row r="466" spans="1:21" ht="22.5" customHeight="1">
      <c r="A466" s="583">
        <v>4</v>
      </c>
      <c r="B466" s="584" t="s">
        <v>237</v>
      </c>
      <c r="C466" s="585" t="s">
        <v>253</v>
      </c>
      <c r="D466" s="585" t="s">
        <v>937</v>
      </c>
      <c r="E466" s="586" t="s">
        <v>260</v>
      </c>
      <c r="F466">
        <v>1</v>
      </c>
      <c r="G466" s="587" t="s">
        <v>171</v>
      </c>
      <c r="H466" s="588">
        <v>75022</v>
      </c>
      <c r="I466" s="588">
        <v>131289</v>
      </c>
      <c r="J466" s="588">
        <v>98768</v>
      </c>
      <c r="K466" s="588">
        <v>172843</v>
      </c>
      <c r="L466" s="588">
        <v>118220</v>
      </c>
      <c r="M466" s="588">
        <v>206884</v>
      </c>
      <c r="N466" s="588">
        <v>142141</v>
      </c>
      <c r="O466" s="588">
        <v>248747</v>
      </c>
      <c r="P466" s="588">
        <v>167561</v>
      </c>
      <c r="Q466" s="588">
        <v>293233</v>
      </c>
      <c r="R466" s="588">
        <v>183171</v>
      </c>
      <c r="S466" s="588">
        <v>320549</v>
      </c>
      <c r="T466" s="588">
        <v>197101</v>
      </c>
      <c r="U466" s="588">
        <v>344927</v>
      </c>
    </row>
    <row r="467" spans="1:21" ht="21.95" customHeight="1">
      <c r="A467" s="583">
        <v>4</v>
      </c>
      <c r="B467" s="584" t="s">
        <v>237</v>
      </c>
      <c r="C467" s="585" t="s">
        <v>253</v>
      </c>
      <c r="D467" s="585" t="s">
        <v>937</v>
      </c>
      <c r="E467" s="586" t="s">
        <v>260</v>
      </c>
      <c r="F467">
        <v>2</v>
      </c>
      <c r="G467" s="587" t="s">
        <v>21</v>
      </c>
      <c r="H467" s="588">
        <v>71381</v>
      </c>
      <c r="I467" s="588">
        <v>124917</v>
      </c>
      <c r="J467" s="588">
        <v>94210</v>
      </c>
      <c r="K467" s="588">
        <v>164867</v>
      </c>
      <c r="L467" s="588">
        <v>113058</v>
      </c>
      <c r="M467" s="588">
        <v>197852</v>
      </c>
      <c r="N467" s="588">
        <v>136653</v>
      </c>
      <c r="O467" s="588">
        <v>239143</v>
      </c>
      <c r="P467" s="588">
        <v>162577</v>
      </c>
      <c r="Q467" s="588">
        <v>284510</v>
      </c>
      <c r="R467" s="588">
        <v>179261</v>
      </c>
      <c r="S467" s="588">
        <v>313706</v>
      </c>
      <c r="T467" s="588">
        <v>194900</v>
      </c>
      <c r="U467" s="588">
        <v>341075</v>
      </c>
    </row>
    <row r="468" spans="1:21" ht="21.95" customHeight="1">
      <c r="A468" s="583">
        <v>4</v>
      </c>
      <c r="B468" s="584" t="s">
        <v>237</v>
      </c>
      <c r="C468" s="585" t="s">
        <v>253</v>
      </c>
      <c r="D468" s="585" t="s">
        <v>937</v>
      </c>
      <c r="E468" s="586" t="s">
        <v>260</v>
      </c>
      <c r="F468">
        <v>3</v>
      </c>
      <c r="G468" s="587" t="s">
        <v>46</v>
      </c>
      <c r="H468" s="588">
        <v>58454</v>
      </c>
      <c r="I468" s="588">
        <v>102295</v>
      </c>
      <c r="J468" s="588">
        <v>80752</v>
      </c>
      <c r="K468" s="588">
        <v>141317</v>
      </c>
      <c r="L468" s="588">
        <v>102427</v>
      </c>
      <c r="M468" s="588">
        <v>179248</v>
      </c>
      <c r="N468" s="588">
        <v>133781</v>
      </c>
      <c r="O468" s="588">
        <v>234116</v>
      </c>
      <c r="P468" s="588">
        <v>166770</v>
      </c>
      <c r="Q468" s="588">
        <v>291847</v>
      </c>
      <c r="R468" s="588">
        <v>187742</v>
      </c>
      <c r="S468" s="588">
        <v>328548</v>
      </c>
      <c r="T468" s="588">
        <v>208420</v>
      </c>
      <c r="U468" s="588">
        <v>364734</v>
      </c>
    </row>
    <row r="469" spans="1:21" ht="21.95" customHeight="1">
      <c r="A469" s="583">
        <v>4</v>
      </c>
      <c r="B469" s="584" t="s">
        <v>237</v>
      </c>
      <c r="C469" s="585" t="s">
        <v>253</v>
      </c>
      <c r="D469" s="585" t="s">
        <v>937</v>
      </c>
      <c r="E469" s="586" t="s">
        <v>260</v>
      </c>
      <c r="F469">
        <v>4</v>
      </c>
      <c r="G469" s="587" t="s">
        <v>23</v>
      </c>
      <c r="H469" s="588">
        <v>67292</v>
      </c>
      <c r="I469" s="588">
        <v>107667</v>
      </c>
      <c r="J469" s="588">
        <v>94209</v>
      </c>
      <c r="K469" s="588">
        <v>150734</v>
      </c>
      <c r="L469" s="588">
        <v>121125</v>
      </c>
      <c r="M469" s="588">
        <v>193800</v>
      </c>
      <c r="N469" s="588">
        <v>161500</v>
      </c>
      <c r="O469" s="588">
        <v>258401</v>
      </c>
      <c r="P469" s="588">
        <v>201875</v>
      </c>
      <c r="Q469" s="588">
        <v>323001</v>
      </c>
      <c r="R469" s="588">
        <v>228792</v>
      </c>
      <c r="S469" s="588">
        <v>366068</v>
      </c>
      <c r="T469" s="588">
        <v>255709</v>
      </c>
      <c r="U469" s="588">
        <v>409134</v>
      </c>
    </row>
    <row r="470" spans="1:21" ht="22.5" customHeight="1">
      <c r="A470" s="583">
        <v>4</v>
      </c>
      <c r="B470" s="584" t="s">
        <v>237</v>
      </c>
      <c r="C470" s="585" t="s">
        <v>253</v>
      </c>
      <c r="D470" s="585" t="s">
        <v>937</v>
      </c>
      <c r="E470" s="586" t="s">
        <v>261</v>
      </c>
      <c r="F470">
        <v>1</v>
      </c>
      <c r="G470" s="587" t="s">
        <v>171</v>
      </c>
      <c r="H470" s="588">
        <v>70792</v>
      </c>
      <c r="I470" s="588">
        <v>123885</v>
      </c>
      <c r="J470" s="588">
        <v>93351</v>
      </c>
      <c r="K470" s="588">
        <v>163364</v>
      </c>
      <c r="L470" s="588">
        <v>111980</v>
      </c>
      <c r="M470" s="588">
        <v>195965</v>
      </c>
      <c r="N470" s="588">
        <v>135059</v>
      </c>
      <c r="O470" s="588">
        <v>236353</v>
      </c>
      <c r="P470" s="588">
        <v>159299</v>
      </c>
      <c r="Q470" s="588">
        <v>278774</v>
      </c>
      <c r="R470" s="588">
        <v>174159</v>
      </c>
      <c r="S470" s="588">
        <v>304778</v>
      </c>
      <c r="T470" s="588">
        <v>187433</v>
      </c>
      <c r="U470" s="588">
        <v>328007</v>
      </c>
    </row>
    <row r="471" spans="1:21" ht="21.95" customHeight="1">
      <c r="A471" s="583">
        <v>4</v>
      </c>
      <c r="B471" s="584" t="s">
        <v>237</v>
      </c>
      <c r="C471" s="585" t="s">
        <v>253</v>
      </c>
      <c r="D471" s="585" t="s">
        <v>937</v>
      </c>
      <c r="E471" s="586" t="s">
        <v>261</v>
      </c>
      <c r="F471">
        <v>2</v>
      </c>
      <c r="G471" s="587" t="s">
        <v>21</v>
      </c>
      <c r="H471" s="588">
        <v>67150</v>
      </c>
      <c r="I471" s="588">
        <v>117513</v>
      </c>
      <c r="J471" s="588">
        <v>88793</v>
      </c>
      <c r="K471" s="588">
        <v>155388</v>
      </c>
      <c r="L471" s="588">
        <v>106818</v>
      </c>
      <c r="M471" s="588">
        <v>186932</v>
      </c>
      <c r="N471" s="588">
        <v>129571</v>
      </c>
      <c r="O471" s="588">
        <v>226749</v>
      </c>
      <c r="P471" s="588">
        <v>154315</v>
      </c>
      <c r="Q471" s="588">
        <v>270051</v>
      </c>
      <c r="R471" s="588">
        <v>170249</v>
      </c>
      <c r="S471" s="588">
        <v>297936</v>
      </c>
      <c r="T471" s="588">
        <v>185232</v>
      </c>
      <c r="U471" s="588">
        <v>324155</v>
      </c>
    </row>
    <row r="472" spans="1:21" ht="21.95" customHeight="1">
      <c r="A472" s="583">
        <v>4</v>
      </c>
      <c r="B472" s="584" t="s">
        <v>237</v>
      </c>
      <c r="C472" s="585" t="s">
        <v>253</v>
      </c>
      <c r="D472" s="585" t="s">
        <v>937</v>
      </c>
      <c r="E472" s="586" t="s">
        <v>261</v>
      </c>
      <c r="F472">
        <v>3</v>
      </c>
      <c r="G472" s="587" t="s">
        <v>46</v>
      </c>
      <c r="H472" s="588">
        <v>54666</v>
      </c>
      <c r="I472" s="588">
        <v>95666</v>
      </c>
      <c r="J472" s="588">
        <v>75449</v>
      </c>
      <c r="K472" s="588">
        <v>132036</v>
      </c>
      <c r="L472" s="588">
        <v>95609</v>
      </c>
      <c r="M472" s="588">
        <v>167316</v>
      </c>
      <c r="N472" s="588">
        <v>124690</v>
      </c>
      <c r="O472" s="588">
        <v>218207</v>
      </c>
      <c r="P472" s="588">
        <v>155406</v>
      </c>
      <c r="Q472" s="588">
        <v>271960</v>
      </c>
      <c r="R472" s="588">
        <v>174863</v>
      </c>
      <c r="S472" s="588">
        <v>306010</v>
      </c>
      <c r="T472" s="588">
        <v>194026</v>
      </c>
      <c r="U472" s="588">
        <v>339545</v>
      </c>
    </row>
    <row r="473" spans="1:21" ht="21.95" customHeight="1">
      <c r="A473" s="583">
        <v>4</v>
      </c>
      <c r="B473" s="584" t="s">
        <v>237</v>
      </c>
      <c r="C473" s="585" t="s">
        <v>253</v>
      </c>
      <c r="D473" s="585" t="s">
        <v>937</v>
      </c>
      <c r="E473" s="586" t="s">
        <v>261</v>
      </c>
      <c r="F473">
        <v>4</v>
      </c>
      <c r="G473" s="587" t="s">
        <v>23</v>
      </c>
      <c r="H473" s="588">
        <v>63758</v>
      </c>
      <c r="I473" s="588">
        <v>102012</v>
      </c>
      <c r="J473" s="588">
        <v>89261</v>
      </c>
      <c r="K473" s="588">
        <v>142817</v>
      </c>
      <c r="L473" s="588">
        <v>114764</v>
      </c>
      <c r="M473" s="588">
        <v>183622</v>
      </c>
      <c r="N473" s="588">
        <v>153018</v>
      </c>
      <c r="O473" s="588">
        <v>244829</v>
      </c>
      <c r="P473" s="588">
        <v>191273</v>
      </c>
      <c r="Q473" s="588">
        <v>306037</v>
      </c>
      <c r="R473" s="588">
        <v>216776</v>
      </c>
      <c r="S473" s="588">
        <v>346842</v>
      </c>
      <c r="T473" s="588">
        <v>242279</v>
      </c>
      <c r="U473" s="588">
        <v>387647</v>
      </c>
    </row>
    <row r="474" spans="1:21" ht="22.5" customHeight="1">
      <c r="A474" s="583">
        <v>4</v>
      </c>
      <c r="B474" s="584" t="s">
        <v>237</v>
      </c>
      <c r="C474" s="585" t="s">
        <v>253</v>
      </c>
      <c r="D474" s="585" t="s">
        <v>937</v>
      </c>
      <c r="E474" s="586" t="s">
        <v>262</v>
      </c>
      <c r="F474">
        <v>1</v>
      </c>
      <c r="G474" s="587" t="s">
        <v>171</v>
      </c>
      <c r="H474" s="588">
        <v>66502</v>
      </c>
      <c r="I474" s="588">
        <v>116379</v>
      </c>
      <c r="J474" s="588">
        <v>87705</v>
      </c>
      <c r="K474" s="588">
        <v>153483</v>
      </c>
      <c r="L474" s="588">
        <v>105223</v>
      </c>
      <c r="M474" s="588">
        <v>184141</v>
      </c>
      <c r="N474" s="588">
        <v>126938</v>
      </c>
      <c r="O474" s="588">
        <v>222141</v>
      </c>
      <c r="P474" s="588">
        <v>149726</v>
      </c>
      <c r="Q474" s="588">
        <v>262021</v>
      </c>
      <c r="R474" s="588">
        <v>163695</v>
      </c>
      <c r="S474" s="588">
        <v>286466</v>
      </c>
      <c r="T474" s="588">
        <v>176173</v>
      </c>
      <c r="U474" s="588">
        <v>308302</v>
      </c>
    </row>
    <row r="475" spans="1:21" ht="21.95" customHeight="1">
      <c r="A475" s="583">
        <v>4</v>
      </c>
      <c r="B475" s="584" t="s">
        <v>237</v>
      </c>
      <c r="C475" s="585" t="s">
        <v>253</v>
      </c>
      <c r="D475" s="585" t="s">
        <v>937</v>
      </c>
      <c r="E475" s="586" t="s">
        <v>262</v>
      </c>
      <c r="F475">
        <v>2</v>
      </c>
      <c r="G475" s="587" t="s">
        <v>21</v>
      </c>
      <c r="H475" s="588">
        <v>63068</v>
      </c>
      <c r="I475" s="588">
        <v>110368</v>
      </c>
      <c r="J475" s="588">
        <v>83406</v>
      </c>
      <c r="K475" s="588">
        <v>145960</v>
      </c>
      <c r="L475" s="588">
        <v>100355</v>
      </c>
      <c r="M475" s="588">
        <v>175622</v>
      </c>
      <c r="N475" s="588">
        <v>121762</v>
      </c>
      <c r="O475" s="588">
        <v>213083</v>
      </c>
      <c r="P475" s="588">
        <v>145025</v>
      </c>
      <c r="Q475" s="588">
        <v>253794</v>
      </c>
      <c r="R475" s="588">
        <v>160007</v>
      </c>
      <c r="S475" s="588">
        <v>280012</v>
      </c>
      <c r="T475" s="588">
        <v>174097</v>
      </c>
      <c r="U475" s="588">
        <v>304669</v>
      </c>
    </row>
    <row r="476" spans="1:21" ht="21.95" customHeight="1">
      <c r="A476" s="583">
        <v>4</v>
      </c>
      <c r="B476" s="584" t="s">
        <v>237</v>
      </c>
      <c r="C476" s="585" t="s">
        <v>253</v>
      </c>
      <c r="D476" s="585" t="s">
        <v>937</v>
      </c>
      <c r="E476" s="586" t="s">
        <v>262</v>
      </c>
      <c r="F476">
        <v>3</v>
      </c>
      <c r="G476" s="587" t="s">
        <v>46</v>
      </c>
      <c r="H476" s="588">
        <v>51321</v>
      </c>
      <c r="I476" s="588">
        <v>89812</v>
      </c>
      <c r="J476" s="588">
        <v>70828</v>
      </c>
      <c r="K476" s="588">
        <v>123948</v>
      </c>
      <c r="L476" s="588">
        <v>89746</v>
      </c>
      <c r="M476" s="588">
        <v>157056</v>
      </c>
      <c r="N476" s="588">
        <v>117031</v>
      </c>
      <c r="O476" s="588">
        <v>204805</v>
      </c>
      <c r="P476" s="588">
        <v>145859</v>
      </c>
      <c r="Q476" s="588">
        <v>255253</v>
      </c>
      <c r="R476" s="588">
        <v>164114</v>
      </c>
      <c r="S476" s="588">
        <v>287200</v>
      </c>
      <c r="T476" s="588">
        <v>182093</v>
      </c>
      <c r="U476" s="588">
        <v>318662</v>
      </c>
    </row>
    <row r="477" spans="1:21" ht="21.95" customHeight="1">
      <c r="A477" s="583">
        <v>4</v>
      </c>
      <c r="B477" s="584" t="s">
        <v>237</v>
      </c>
      <c r="C477" s="585" t="s">
        <v>253</v>
      </c>
      <c r="D477" s="585" t="s">
        <v>937</v>
      </c>
      <c r="E477" s="586" t="s">
        <v>262</v>
      </c>
      <c r="F477">
        <v>4</v>
      </c>
      <c r="G477" s="587" t="s">
        <v>23</v>
      </c>
      <c r="H477" s="588">
        <v>59912</v>
      </c>
      <c r="I477" s="588">
        <v>95859</v>
      </c>
      <c r="J477" s="588">
        <v>83877</v>
      </c>
      <c r="K477" s="588">
        <v>134203</v>
      </c>
      <c r="L477" s="588">
        <v>107842</v>
      </c>
      <c r="M477" s="588">
        <v>172546</v>
      </c>
      <c r="N477" s="588">
        <v>143789</v>
      </c>
      <c r="O477" s="588">
        <v>230062</v>
      </c>
      <c r="P477" s="588">
        <v>179736</v>
      </c>
      <c r="Q477" s="588">
        <v>287577</v>
      </c>
      <c r="R477" s="588">
        <v>203701</v>
      </c>
      <c r="S477" s="588">
        <v>325921</v>
      </c>
      <c r="T477" s="588">
        <v>227665</v>
      </c>
      <c r="U477" s="588">
        <v>364265</v>
      </c>
    </row>
    <row r="478" spans="1:21" ht="22.5" customHeight="1">
      <c r="A478" s="583">
        <v>4</v>
      </c>
      <c r="B478" s="584" t="s">
        <v>237</v>
      </c>
      <c r="C478" s="585" t="s">
        <v>263</v>
      </c>
      <c r="D478" s="585" t="s">
        <v>597</v>
      </c>
      <c r="E478" s="586" t="s">
        <v>264</v>
      </c>
      <c r="F478">
        <v>1</v>
      </c>
      <c r="G478" s="587" t="s">
        <v>171</v>
      </c>
      <c r="H478" s="588">
        <v>84905</v>
      </c>
      <c r="I478" s="588">
        <v>148584</v>
      </c>
      <c r="J478" s="588">
        <v>111945</v>
      </c>
      <c r="K478" s="588">
        <v>195904</v>
      </c>
      <c r="L478" s="588">
        <v>134258</v>
      </c>
      <c r="M478" s="588">
        <v>234952</v>
      </c>
      <c r="N478" s="588">
        <v>161883</v>
      </c>
      <c r="O478" s="588">
        <v>283295</v>
      </c>
      <c r="P478" s="588">
        <v>190928</v>
      </c>
      <c r="Q478" s="588">
        <v>334125</v>
      </c>
      <c r="R478" s="588">
        <v>208736</v>
      </c>
      <c r="S478" s="588">
        <v>365289</v>
      </c>
      <c r="T478" s="588">
        <v>224642</v>
      </c>
      <c r="U478" s="588">
        <v>393124</v>
      </c>
    </row>
    <row r="479" spans="1:21" ht="21.95" customHeight="1">
      <c r="A479" s="583">
        <v>4</v>
      </c>
      <c r="B479" s="584" t="s">
        <v>237</v>
      </c>
      <c r="C479" s="585" t="s">
        <v>263</v>
      </c>
      <c r="D479" s="585" t="s">
        <v>597</v>
      </c>
      <c r="E479" s="586" t="s">
        <v>264</v>
      </c>
      <c r="F479">
        <v>2</v>
      </c>
      <c r="G479" s="587" t="s">
        <v>21</v>
      </c>
      <c r="H479" s="588">
        <v>80560</v>
      </c>
      <c r="I479" s="588">
        <v>140981</v>
      </c>
      <c r="J479" s="588">
        <v>106507</v>
      </c>
      <c r="K479" s="588">
        <v>186387</v>
      </c>
      <c r="L479" s="588">
        <v>128100</v>
      </c>
      <c r="M479" s="588">
        <v>224174</v>
      </c>
      <c r="N479" s="588">
        <v>155335</v>
      </c>
      <c r="O479" s="588">
        <v>271836</v>
      </c>
      <c r="P479" s="588">
        <v>184981</v>
      </c>
      <c r="Q479" s="588">
        <v>323717</v>
      </c>
      <c r="R479" s="588">
        <v>204071</v>
      </c>
      <c r="S479" s="588">
        <v>357124</v>
      </c>
      <c r="T479" s="588">
        <v>222016</v>
      </c>
      <c r="U479" s="588">
        <v>388528</v>
      </c>
    </row>
    <row r="480" spans="1:21" ht="21.95" customHeight="1">
      <c r="A480" s="583">
        <v>4</v>
      </c>
      <c r="B480" s="584" t="s">
        <v>237</v>
      </c>
      <c r="C480" s="585" t="s">
        <v>263</v>
      </c>
      <c r="D480" s="585" t="s">
        <v>597</v>
      </c>
      <c r="E480" s="586" t="s">
        <v>264</v>
      </c>
      <c r="F480">
        <v>3</v>
      </c>
      <c r="G480" s="587" t="s">
        <v>46</v>
      </c>
      <c r="H480" s="588">
        <v>65619</v>
      </c>
      <c r="I480" s="588">
        <v>114833</v>
      </c>
      <c r="J480" s="588">
        <v>90574</v>
      </c>
      <c r="K480" s="588">
        <v>158504</v>
      </c>
      <c r="L480" s="588">
        <v>114785</v>
      </c>
      <c r="M480" s="588">
        <v>200874</v>
      </c>
      <c r="N480" s="588">
        <v>149719</v>
      </c>
      <c r="O480" s="588">
        <v>262008</v>
      </c>
      <c r="P480" s="588">
        <v>186604</v>
      </c>
      <c r="Q480" s="588">
        <v>326557</v>
      </c>
      <c r="R480" s="588">
        <v>209976</v>
      </c>
      <c r="S480" s="588">
        <v>367459</v>
      </c>
      <c r="T480" s="588">
        <v>232998</v>
      </c>
      <c r="U480" s="588">
        <v>407747</v>
      </c>
    </row>
    <row r="481" spans="1:21" ht="21.95" customHeight="1">
      <c r="A481" s="583">
        <v>4</v>
      </c>
      <c r="B481" s="584" t="s">
        <v>237</v>
      </c>
      <c r="C481" s="585" t="s">
        <v>263</v>
      </c>
      <c r="D481" s="585" t="s">
        <v>597</v>
      </c>
      <c r="E481" s="586" t="s">
        <v>264</v>
      </c>
      <c r="F481">
        <v>4</v>
      </c>
      <c r="G481" s="587" t="s">
        <v>23</v>
      </c>
      <c r="H481" s="588">
        <v>76440</v>
      </c>
      <c r="I481" s="588">
        <v>122305</v>
      </c>
      <c r="J481" s="588">
        <v>107017</v>
      </c>
      <c r="K481" s="588">
        <v>171226</v>
      </c>
      <c r="L481" s="588">
        <v>137593</v>
      </c>
      <c r="M481" s="588">
        <v>220148</v>
      </c>
      <c r="N481" s="588">
        <v>183457</v>
      </c>
      <c r="O481" s="588">
        <v>293531</v>
      </c>
      <c r="P481" s="588">
        <v>229321</v>
      </c>
      <c r="Q481" s="588">
        <v>366914</v>
      </c>
      <c r="R481" s="588">
        <v>259897</v>
      </c>
      <c r="S481" s="588">
        <v>415836</v>
      </c>
      <c r="T481" s="588">
        <v>290473</v>
      </c>
      <c r="U481" s="588">
        <v>464758</v>
      </c>
    </row>
    <row r="482" spans="1:21" ht="22.5" customHeight="1">
      <c r="A482" s="583">
        <v>4</v>
      </c>
      <c r="B482" s="584" t="s">
        <v>237</v>
      </c>
      <c r="C482" s="585" t="s">
        <v>263</v>
      </c>
      <c r="D482" s="585" t="s">
        <v>597</v>
      </c>
      <c r="E482" s="586" t="s">
        <v>265</v>
      </c>
      <c r="F482">
        <v>1</v>
      </c>
      <c r="G482" s="587" t="s">
        <v>171</v>
      </c>
      <c r="H482" s="588">
        <v>80781</v>
      </c>
      <c r="I482" s="588">
        <v>141366</v>
      </c>
      <c r="J482" s="588">
        <v>106448</v>
      </c>
      <c r="K482" s="588">
        <v>186285</v>
      </c>
      <c r="L482" s="588">
        <v>127573</v>
      </c>
      <c r="M482" s="588">
        <v>223252</v>
      </c>
      <c r="N482" s="588">
        <v>153661</v>
      </c>
      <c r="O482" s="588">
        <v>268908</v>
      </c>
      <c r="P482" s="588">
        <v>181199</v>
      </c>
      <c r="Q482" s="588">
        <v>317098</v>
      </c>
      <c r="R482" s="588">
        <v>198092</v>
      </c>
      <c r="S482" s="588">
        <v>346660</v>
      </c>
      <c r="T482" s="588">
        <v>213175</v>
      </c>
      <c r="U482" s="588">
        <v>373057</v>
      </c>
    </row>
    <row r="483" spans="1:21" ht="21.95" customHeight="1">
      <c r="A483" s="583">
        <v>4</v>
      </c>
      <c r="B483" s="584" t="s">
        <v>237</v>
      </c>
      <c r="C483" s="585" t="s">
        <v>263</v>
      </c>
      <c r="D483" s="585" t="s">
        <v>597</v>
      </c>
      <c r="E483" s="586" t="s">
        <v>265</v>
      </c>
      <c r="F483">
        <v>2</v>
      </c>
      <c r="G483" s="587" t="s">
        <v>21</v>
      </c>
      <c r="H483" s="588">
        <v>76725</v>
      </c>
      <c r="I483" s="588">
        <v>134269</v>
      </c>
      <c r="J483" s="588">
        <v>101373</v>
      </c>
      <c r="K483" s="588">
        <v>177402</v>
      </c>
      <c r="L483" s="588">
        <v>121825</v>
      </c>
      <c r="M483" s="588">
        <v>213193</v>
      </c>
      <c r="N483" s="588">
        <v>147550</v>
      </c>
      <c r="O483" s="588">
        <v>258212</v>
      </c>
      <c r="P483" s="588">
        <v>175648</v>
      </c>
      <c r="Q483" s="588">
        <v>307384</v>
      </c>
      <c r="R483" s="588">
        <v>193737</v>
      </c>
      <c r="S483" s="588">
        <v>339040</v>
      </c>
      <c r="T483" s="588">
        <v>210724</v>
      </c>
      <c r="U483" s="588">
        <v>368767</v>
      </c>
    </row>
    <row r="484" spans="1:21" ht="21.95" customHeight="1">
      <c r="A484" s="583">
        <v>4</v>
      </c>
      <c r="B484" s="584" t="s">
        <v>237</v>
      </c>
      <c r="C484" s="585" t="s">
        <v>263</v>
      </c>
      <c r="D484" s="585" t="s">
        <v>597</v>
      </c>
      <c r="E484" s="586" t="s">
        <v>265</v>
      </c>
      <c r="F484">
        <v>3</v>
      </c>
      <c r="G484" s="587" t="s">
        <v>46</v>
      </c>
      <c r="H484" s="588">
        <v>62619</v>
      </c>
      <c r="I484" s="588">
        <v>109584</v>
      </c>
      <c r="J484" s="588">
        <v>86460</v>
      </c>
      <c r="K484" s="588">
        <v>151306</v>
      </c>
      <c r="L484" s="588">
        <v>109607</v>
      </c>
      <c r="M484" s="588">
        <v>191813</v>
      </c>
      <c r="N484" s="588">
        <v>143037</v>
      </c>
      <c r="O484" s="588">
        <v>250315</v>
      </c>
      <c r="P484" s="588">
        <v>178288</v>
      </c>
      <c r="Q484" s="588">
        <v>312005</v>
      </c>
      <c r="R484" s="588">
        <v>200653</v>
      </c>
      <c r="S484" s="588">
        <v>351142</v>
      </c>
      <c r="T484" s="588">
        <v>222689</v>
      </c>
      <c r="U484" s="588">
        <v>389707</v>
      </c>
    </row>
    <row r="485" spans="1:21" ht="21.95" customHeight="1">
      <c r="A485" s="583">
        <v>4</v>
      </c>
      <c r="B485" s="584" t="s">
        <v>237</v>
      </c>
      <c r="C485" s="585" t="s">
        <v>263</v>
      </c>
      <c r="D485" s="585" t="s">
        <v>597</v>
      </c>
      <c r="E485" s="586" t="s">
        <v>265</v>
      </c>
      <c r="F485">
        <v>4</v>
      </c>
      <c r="G485" s="587" t="s">
        <v>23</v>
      </c>
      <c r="H485" s="588">
        <v>72627</v>
      </c>
      <c r="I485" s="588">
        <v>116203</v>
      </c>
      <c r="J485" s="588">
        <v>101678</v>
      </c>
      <c r="K485" s="588">
        <v>162685</v>
      </c>
      <c r="L485" s="588">
        <v>130729</v>
      </c>
      <c r="M485" s="588">
        <v>209166</v>
      </c>
      <c r="N485" s="588">
        <v>174305</v>
      </c>
      <c r="O485" s="588">
        <v>278888</v>
      </c>
      <c r="P485" s="588">
        <v>217881</v>
      </c>
      <c r="Q485" s="588">
        <v>348610</v>
      </c>
      <c r="R485" s="588">
        <v>246932</v>
      </c>
      <c r="S485" s="588">
        <v>395092</v>
      </c>
      <c r="T485" s="588">
        <v>275983</v>
      </c>
      <c r="U485" s="588">
        <v>441573</v>
      </c>
    </row>
    <row r="486" spans="1:21" ht="22.5" customHeight="1">
      <c r="A486" s="583">
        <v>4</v>
      </c>
      <c r="B486" s="584" t="s">
        <v>237</v>
      </c>
      <c r="C486" s="585" t="s">
        <v>263</v>
      </c>
      <c r="D486" s="585" t="s">
        <v>597</v>
      </c>
      <c r="E486" s="586" t="s">
        <v>266</v>
      </c>
      <c r="F486">
        <v>1</v>
      </c>
      <c r="G486" s="587" t="s">
        <v>171</v>
      </c>
      <c r="H486" s="588">
        <v>80310</v>
      </c>
      <c r="I486" s="588">
        <v>140543</v>
      </c>
      <c r="J486" s="588">
        <v>105847</v>
      </c>
      <c r="K486" s="588">
        <v>185231</v>
      </c>
      <c r="L486" s="588">
        <v>126879</v>
      </c>
      <c r="M486" s="588">
        <v>222039</v>
      </c>
      <c r="N486" s="588">
        <v>152875</v>
      </c>
      <c r="O486" s="588">
        <v>267530</v>
      </c>
      <c r="P486" s="588">
        <v>180281</v>
      </c>
      <c r="Q486" s="588">
        <v>315491</v>
      </c>
      <c r="R486" s="588">
        <v>197090</v>
      </c>
      <c r="S486" s="588">
        <v>344908</v>
      </c>
      <c r="T486" s="588">
        <v>212101</v>
      </c>
      <c r="U486" s="588">
        <v>371177</v>
      </c>
    </row>
    <row r="487" spans="1:21" ht="21.95" customHeight="1">
      <c r="A487" s="583">
        <v>4</v>
      </c>
      <c r="B487" s="584" t="s">
        <v>237</v>
      </c>
      <c r="C487" s="585" t="s">
        <v>263</v>
      </c>
      <c r="D487" s="585" t="s">
        <v>597</v>
      </c>
      <c r="E487" s="586" t="s">
        <v>266</v>
      </c>
      <c r="F487">
        <v>2</v>
      </c>
      <c r="G487" s="587" t="s">
        <v>21</v>
      </c>
      <c r="H487" s="588">
        <v>76255</v>
      </c>
      <c r="I487" s="588">
        <v>133447</v>
      </c>
      <c r="J487" s="588">
        <v>100771</v>
      </c>
      <c r="K487" s="588">
        <v>176349</v>
      </c>
      <c r="L487" s="588">
        <v>121131</v>
      </c>
      <c r="M487" s="588">
        <v>211980</v>
      </c>
      <c r="N487" s="588">
        <v>146763</v>
      </c>
      <c r="O487" s="588">
        <v>256835</v>
      </c>
      <c r="P487" s="588">
        <v>174730</v>
      </c>
      <c r="Q487" s="588">
        <v>305777</v>
      </c>
      <c r="R487" s="588">
        <v>192736</v>
      </c>
      <c r="S487" s="588">
        <v>337288</v>
      </c>
      <c r="T487" s="588">
        <v>209650</v>
      </c>
      <c r="U487" s="588">
        <v>366887</v>
      </c>
    </row>
    <row r="488" spans="1:21" ht="21.95" customHeight="1">
      <c r="A488" s="583">
        <v>4</v>
      </c>
      <c r="B488" s="584" t="s">
        <v>237</v>
      </c>
      <c r="C488" s="585" t="s">
        <v>263</v>
      </c>
      <c r="D488" s="585" t="s">
        <v>597</v>
      </c>
      <c r="E488" s="586" t="s">
        <v>266</v>
      </c>
      <c r="F488">
        <v>3</v>
      </c>
      <c r="G488" s="587" t="s">
        <v>46</v>
      </c>
      <c r="H488" s="588">
        <v>62198</v>
      </c>
      <c r="I488" s="588">
        <v>108847</v>
      </c>
      <c r="J488" s="588">
        <v>85871</v>
      </c>
      <c r="K488" s="588">
        <v>150274</v>
      </c>
      <c r="L488" s="588">
        <v>108850</v>
      </c>
      <c r="M488" s="588">
        <v>190487</v>
      </c>
      <c r="N488" s="588">
        <v>142027</v>
      </c>
      <c r="O488" s="588">
        <v>248548</v>
      </c>
      <c r="P488" s="588">
        <v>177026</v>
      </c>
      <c r="Q488" s="588">
        <v>309795</v>
      </c>
      <c r="R488" s="588">
        <v>199222</v>
      </c>
      <c r="S488" s="588">
        <v>348638</v>
      </c>
      <c r="T488" s="588">
        <v>221090</v>
      </c>
      <c r="U488" s="588">
        <v>386908</v>
      </c>
    </row>
    <row r="489" spans="1:21" ht="21.95" customHeight="1">
      <c r="A489" s="583">
        <v>4</v>
      </c>
      <c r="B489" s="584" t="s">
        <v>237</v>
      </c>
      <c r="C489" s="585" t="s">
        <v>263</v>
      </c>
      <c r="D489" s="585" t="s">
        <v>597</v>
      </c>
      <c r="E489" s="586" t="s">
        <v>266</v>
      </c>
      <c r="F489">
        <v>4</v>
      </c>
      <c r="G489" s="587" t="s">
        <v>23</v>
      </c>
      <c r="H489" s="588">
        <v>72234</v>
      </c>
      <c r="I489" s="588">
        <v>115575</v>
      </c>
      <c r="J489" s="588">
        <v>101128</v>
      </c>
      <c r="K489" s="588">
        <v>161805</v>
      </c>
      <c r="L489" s="588">
        <v>130022</v>
      </c>
      <c r="M489" s="588">
        <v>208035</v>
      </c>
      <c r="N489" s="588">
        <v>173363</v>
      </c>
      <c r="O489" s="588">
        <v>277380</v>
      </c>
      <c r="P489" s="588">
        <v>216703</v>
      </c>
      <c r="Q489" s="588">
        <v>346725</v>
      </c>
      <c r="R489" s="588">
        <v>245597</v>
      </c>
      <c r="S489" s="588">
        <v>392955</v>
      </c>
      <c r="T489" s="588">
        <v>274491</v>
      </c>
      <c r="U489" s="588">
        <v>439185</v>
      </c>
    </row>
    <row r="490" spans="1:21" ht="22.5" customHeight="1">
      <c r="A490" s="583">
        <v>4</v>
      </c>
      <c r="B490" s="584" t="s">
        <v>237</v>
      </c>
      <c r="C490" s="585" t="s">
        <v>263</v>
      </c>
      <c r="D490" s="585" t="s">
        <v>597</v>
      </c>
      <c r="E490" s="586" t="s">
        <v>267</v>
      </c>
      <c r="F490">
        <v>1</v>
      </c>
      <c r="G490" s="587" t="s">
        <v>171</v>
      </c>
      <c r="H490" s="588">
        <v>74916</v>
      </c>
      <c r="I490" s="588">
        <v>131104</v>
      </c>
      <c r="J490" s="588">
        <v>98848</v>
      </c>
      <c r="K490" s="588">
        <v>172983</v>
      </c>
      <c r="L490" s="588">
        <v>118665</v>
      </c>
      <c r="M490" s="588">
        <v>207665</v>
      </c>
      <c r="N490" s="588">
        <v>143280</v>
      </c>
      <c r="O490" s="588">
        <v>250741</v>
      </c>
      <c r="P490" s="588">
        <v>169029</v>
      </c>
      <c r="Q490" s="588">
        <v>295801</v>
      </c>
      <c r="R490" s="588">
        <v>184804</v>
      </c>
      <c r="S490" s="588">
        <v>323407</v>
      </c>
      <c r="T490" s="588">
        <v>198900</v>
      </c>
      <c r="U490" s="588">
        <v>348074</v>
      </c>
    </row>
    <row r="491" spans="1:21" ht="21.95" customHeight="1">
      <c r="A491" s="583">
        <v>4</v>
      </c>
      <c r="B491" s="584" t="s">
        <v>237</v>
      </c>
      <c r="C491" s="585" t="s">
        <v>263</v>
      </c>
      <c r="D491" s="585" t="s">
        <v>597</v>
      </c>
      <c r="E491" s="586" t="s">
        <v>267</v>
      </c>
      <c r="F491">
        <v>2</v>
      </c>
      <c r="G491" s="587" t="s">
        <v>21</v>
      </c>
      <c r="H491" s="588">
        <v>70985</v>
      </c>
      <c r="I491" s="588">
        <v>124224</v>
      </c>
      <c r="J491" s="588">
        <v>93927</v>
      </c>
      <c r="K491" s="588">
        <v>164373</v>
      </c>
      <c r="L491" s="588">
        <v>113093</v>
      </c>
      <c r="M491" s="588">
        <v>197914</v>
      </c>
      <c r="N491" s="588">
        <v>137356</v>
      </c>
      <c r="O491" s="588">
        <v>240373</v>
      </c>
      <c r="P491" s="588">
        <v>163648</v>
      </c>
      <c r="Q491" s="588">
        <v>286384</v>
      </c>
      <c r="R491" s="588">
        <v>180583</v>
      </c>
      <c r="S491" s="588">
        <v>316020</v>
      </c>
      <c r="T491" s="588">
        <v>196523</v>
      </c>
      <c r="U491" s="588">
        <v>343916</v>
      </c>
    </row>
    <row r="492" spans="1:21" ht="21.95" customHeight="1">
      <c r="A492" s="583">
        <v>4</v>
      </c>
      <c r="B492" s="584" t="s">
        <v>237</v>
      </c>
      <c r="C492" s="585" t="s">
        <v>263</v>
      </c>
      <c r="D492" s="585" t="s">
        <v>597</v>
      </c>
      <c r="E492" s="586" t="s">
        <v>267</v>
      </c>
      <c r="F492">
        <v>3</v>
      </c>
      <c r="G492" s="587" t="s">
        <v>46</v>
      </c>
      <c r="H492" s="588">
        <v>57666</v>
      </c>
      <c r="I492" s="588">
        <v>100916</v>
      </c>
      <c r="J492" s="588">
        <v>79563</v>
      </c>
      <c r="K492" s="588">
        <v>139235</v>
      </c>
      <c r="L492" s="588">
        <v>100787</v>
      </c>
      <c r="M492" s="588">
        <v>176377</v>
      </c>
      <c r="N492" s="588">
        <v>131372</v>
      </c>
      <c r="O492" s="588">
        <v>229900</v>
      </c>
      <c r="P492" s="588">
        <v>163722</v>
      </c>
      <c r="Q492" s="588">
        <v>286513</v>
      </c>
      <c r="R492" s="588">
        <v>184187</v>
      </c>
      <c r="S492" s="588">
        <v>322327</v>
      </c>
      <c r="T492" s="588">
        <v>204334</v>
      </c>
      <c r="U492" s="588">
        <v>357585</v>
      </c>
    </row>
    <row r="493" spans="1:21" ht="21.95" customHeight="1">
      <c r="A493" s="583">
        <v>4</v>
      </c>
      <c r="B493" s="584" t="s">
        <v>237</v>
      </c>
      <c r="C493" s="585" t="s">
        <v>263</v>
      </c>
      <c r="D493" s="585" t="s">
        <v>597</v>
      </c>
      <c r="E493" s="586" t="s">
        <v>267</v>
      </c>
      <c r="F493">
        <v>4</v>
      </c>
      <c r="G493" s="587" t="s">
        <v>23</v>
      </c>
      <c r="H493" s="588">
        <v>67571</v>
      </c>
      <c r="I493" s="588">
        <v>108113</v>
      </c>
      <c r="J493" s="588">
        <v>94599</v>
      </c>
      <c r="K493" s="588">
        <v>151359</v>
      </c>
      <c r="L493" s="588">
        <v>121628</v>
      </c>
      <c r="M493" s="588">
        <v>194604</v>
      </c>
      <c r="N493" s="588">
        <v>162170</v>
      </c>
      <c r="O493" s="588">
        <v>259472</v>
      </c>
      <c r="P493" s="588">
        <v>202713</v>
      </c>
      <c r="Q493" s="588">
        <v>324340</v>
      </c>
      <c r="R493" s="588">
        <v>229741</v>
      </c>
      <c r="S493" s="588">
        <v>367586</v>
      </c>
      <c r="T493" s="588">
        <v>256769</v>
      </c>
      <c r="U493" s="588">
        <v>410831</v>
      </c>
    </row>
    <row r="494" spans="1:21" ht="22.5" customHeight="1">
      <c r="A494" s="583">
        <v>4</v>
      </c>
      <c r="B494" s="584" t="s">
        <v>237</v>
      </c>
      <c r="C494" s="585" t="s">
        <v>263</v>
      </c>
      <c r="D494" s="585" t="s">
        <v>597</v>
      </c>
      <c r="E494" s="586" t="s">
        <v>268</v>
      </c>
      <c r="F494">
        <v>1</v>
      </c>
      <c r="G494" s="587" t="s">
        <v>171</v>
      </c>
      <c r="H494" s="588">
        <v>79617</v>
      </c>
      <c r="I494" s="588">
        <v>139330</v>
      </c>
      <c r="J494" s="588">
        <v>104866</v>
      </c>
      <c r="K494" s="588">
        <v>183516</v>
      </c>
      <c r="L494" s="588">
        <v>125599</v>
      </c>
      <c r="M494" s="588">
        <v>219798</v>
      </c>
      <c r="N494" s="588">
        <v>151150</v>
      </c>
      <c r="O494" s="588">
        <v>264512</v>
      </c>
      <c r="P494" s="588">
        <v>178209</v>
      </c>
      <c r="Q494" s="588">
        <v>311866</v>
      </c>
      <c r="R494" s="588">
        <v>194817</v>
      </c>
      <c r="S494" s="588">
        <v>340929</v>
      </c>
      <c r="T494" s="588">
        <v>209642</v>
      </c>
      <c r="U494" s="588">
        <v>366874</v>
      </c>
    </row>
    <row r="495" spans="1:21" ht="21.95" customHeight="1">
      <c r="A495" s="583">
        <v>4</v>
      </c>
      <c r="B495" s="584" t="s">
        <v>237</v>
      </c>
      <c r="C495" s="585" t="s">
        <v>263</v>
      </c>
      <c r="D495" s="585" t="s">
        <v>597</v>
      </c>
      <c r="E495" s="586" t="s">
        <v>268</v>
      </c>
      <c r="F495">
        <v>2</v>
      </c>
      <c r="G495" s="587" t="s">
        <v>21</v>
      </c>
      <c r="H495" s="588">
        <v>75686</v>
      </c>
      <c r="I495" s="588">
        <v>132451</v>
      </c>
      <c r="J495" s="588">
        <v>99946</v>
      </c>
      <c r="K495" s="588">
        <v>174906</v>
      </c>
      <c r="L495" s="588">
        <v>120027</v>
      </c>
      <c r="M495" s="588">
        <v>210046</v>
      </c>
      <c r="N495" s="588">
        <v>145225</v>
      </c>
      <c r="O495" s="588">
        <v>254144</v>
      </c>
      <c r="P495" s="588">
        <v>172828</v>
      </c>
      <c r="Q495" s="588">
        <v>302450</v>
      </c>
      <c r="R495" s="588">
        <v>190596</v>
      </c>
      <c r="S495" s="588">
        <v>333543</v>
      </c>
      <c r="T495" s="588">
        <v>207266</v>
      </c>
      <c r="U495" s="588">
        <v>362716</v>
      </c>
    </row>
    <row r="496" spans="1:21" ht="21.95" customHeight="1">
      <c r="A496" s="583">
        <v>4</v>
      </c>
      <c r="B496" s="584" t="s">
        <v>237</v>
      </c>
      <c r="C496" s="585" t="s">
        <v>263</v>
      </c>
      <c r="D496" s="585" t="s">
        <v>597</v>
      </c>
      <c r="E496" s="586" t="s">
        <v>268</v>
      </c>
      <c r="F496">
        <v>3</v>
      </c>
      <c r="G496" s="587" t="s">
        <v>46</v>
      </c>
      <c r="H496" s="588">
        <v>61875</v>
      </c>
      <c r="I496" s="588">
        <v>108281</v>
      </c>
      <c r="J496" s="588">
        <v>85455</v>
      </c>
      <c r="K496" s="588">
        <v>149546</v>
      </c>
      <c r="L496" s="588">
        <v>108363</v>
      </c>
      <c r="M496" s="588">
        <v>189634</v>
      </c>
      <c r="N496" s="588">
        <v>141473</v>
      </c>
      <c r="O496" s="588">
        <v>247577</v>
      </c>
      <c r="P496" s="588">
        <v>176348</v>
      </c>
      <c r="Q496" s="588">
        <v>308609</v>
      </c>
      <c r="R496" s="588">
        <v>198496</v>
      </c>
      <c r="S496" s="588">
        <v>347369</v>
      </c>
      <c r="T496" s="588">
        <v>220328</v>
      </c>
      <c r="U496" s="588">
        <v>385573</v>
      </c>
    </row>
    <row r="497" spans="1:21" ht="21.95" customHeight="1">
      <c r="A497" s="583">
        <v>4</v>
      </c>
      <c r="B497" s="584" t="s">
        <v>237</v>
      </c>
      <c r="C497" s="585" t="s">
        <v>263</v>
      </c>
      <c r="D497" s="585" t="s">
        <v>597</v>
      </c>
      <c r="E497" s="586" t="s">
        <v>268</v>
      </c>
      <c r="F497">
        <v>4</v>
      </c>
      <c r="G497" s="587" t="s">
        <v>23</v>
      </c>
      <c r="H497" s="588">
        <v>71498</v>
      </c>
      <c r="I497" s="588">
        <v>114396</v>
      </c>
      <c r="J497" s="588">
        <v>100097</v>
      </c>
      <c r="K497" s="588">
        <v>160155</v>
      </c>
      <c r="L497" s="588">
        <v>128696</v>
      </c>
      <c r="M497" s="588">
        <v>205914</v>
      </c>
      <c r="N497" s="588">
        <v>171595</v>
      </c>
      <c r="O497" s="588">
        <v>274551</v>
      </c>
      <c r="P497" s="588">
        <v>214493</v>
      </c>
      <c r="Q497" s="588">
        <v>343189</v>
      </c>
      <c r="R497" s="588">
        <v>243092</v>
      </c>
      <c r="S497" s="588">
        <v>388948</v>
      </c>
      <c r="T497" s="588">
        <v>271692</v>
      </c>
      <c r="U497" s="588">
        <v>434706</v>
      </c>
    </row>
    <row r="498" spans="1:21" ht="22.5" customHeight="1">
      <c r="A498" s="583">
        <v>4</v>
      </c>
      <c r="B498" s="584" t="s">
        <v>237</v>
      </c>
      <c r="C498" s="585" t="s">
        <v>263</v>
      </c>
      <c r="D498" s="585" t="s">
        <v>597</v>
      </c>
      <c r="E498" s="586" t="s">
        <v>269</v>
      </c>
      <c r="F498">
        <v>1</v>
      </c>
      <c r="G498" s="587" t="s">
        <v>171</v>
      </c>
      <c r="H498" s="588">
        <v>77819</v>
      </c>
      <c r="I498" s="588">
        <v>136184</v>
      </c>
      <c r="J498" s="588">
        <v>102533</v>
      </c>
      <c r="K498" s="588">
        <v>179434</v>
      </c>
      <c r="L498" s="588">
        <v>122861</v>
      </c>
      <c r="M498" s="588">
        <v>215006</v>
      </c>
      <c r="N498" s="588">
        <v>147952</v>
      </c>
      <c r="O498" s="588">
        <v>258915</v>
      </c>
      <c r="P498" s="588">
        <v>174459</v>
      </c>
      <c r="Q498" s="588">
        <v>305302</v>
      </c>
      <c r="R498" s="588">
        <v>190721</v>
      </c>
      <c r="S498" s="588">
        <v>333762</v>
      </c>
      <c r="T498" s="588">
        <v>205242</v>
      </c>
      <c r="U498" s="588">
        <v>359173</v>
      </c>
    </row>
    <row r="499" spans="1:21" ht="21.95" customHeight="1">
      <c r="A499" s="583">
        <v>4</v>
      </c>
      <c r="B499" s="584" t="s">
        <v>237</v>
      </c>
      <c r="C499" s="585" t="s">
        <v>263</v>
      </c>
      <c r="D499" s="585" t="s">
        <v>597</v>
      </c>
      <c r="E499" s="586" t="s">
        <v>269</v>
      </c>
      <c r="F499">
        <v>2</v>
      </c>
      <c r="G499" s="587" t="s">
        <v>21</v>
      </c>
      <c r="H499" s="588">
        <v>73929</v>
      </c>
      <c r="I499" s="588">
        <v>129376</v>
      </c>
      <c r="J499" s="588">
        <v>97665</v>
      </c>
      <c r="K499" s="588">
        <v>170914</v>
      </c>
      <c r="L499" s="588">
        <v>117347</v>
      </c>
      <c r="M499" s="588">
        <v>205358</v>
      </c>
      <c r="N499" s="588">
        <v>142089</v>
      </c>
      <c r="O499" s="588">
        <v>248656</v>
      </c>
      <c r="P499" s="588">
        <v>169134</v>
      </c>
      <c r="Q499" s="588">
        <v>295985</v>
      </c>
      <c r="R499" s="588">
        <v>186545</v>
      </c>
      <c r="S499" s="588">
        <v>326453</v>
      </c>
      <c r="T499" s="588">
        <v>202891</v>
      </c>
      <c r="U499" s="588">
        <v>355058</v>
      </c>
    </row>
    <row r="500" spans="1:21" ht="21.95" customHeight="1">
      <c r="A500" s="583">
        <v>4</v>
      </c>
      <c r="B500" s="584" t="s">
        <v>237</v>
      </c>
      <c r="C500" s="585" t="s">
        <v>263</v>
      </c>
      <c r="D500" s="585" t="s">
        <v>597</v>
      </c>
      <c r="E500" s="586" t="s">
        <v>269</v>
      </c>
      <c r="F500">
        <v>3</v>
      </c>
      <c r="G500" s="587" t="s">
        <v>46</v>
      </c>
      <c r="H500" s="588">
        <v>60364</v>
      </c>
      <c r="I500" s="588">
        <v>105637</v>
      </c>
      <c r="J500" s="588">
        <v>83352</v>
      </c>
      <c r="K500" s="588">
        <v>145866</v>
      </c>
      <c r="L500" s="588">
        <v>105675</v>
      </c>
      <c r="M500" s="588">
        <v>184931</v>
      </c>
      <c r="N500" s="588">
        <v>137921</v>
      </c>
      <c r="O500" s="588">
        <v>241361</v>
      </c>
      <c r="P500" s="588">
        <v>171913</v>
      </c>
      <c r="Q500" s="588">
        <v>300848</v>
      </c>
      <c r="R500" s="588">
        <v>193485</v>
      </c>
      <c r="S500" s="588">
        <v>338598</v>
      </c>
      <c r="T500" s="588">
        <v>214742</v>
      </c>
      <c r="U500" s="588">
        <v>375799</v>
      </c>
    </row>
    <row r="501" spans="1:21" ht="21.95" customHeight="1">
      <c r="A501" s="583">
        <v>4</v>
      </c>
      <c r="B501" s="584" t="s">
        <v>237</v>
      </c>
      <c r="C501" s="585" t="s">
        <v>263</v>
      </c>
      <c r="D501" s="585" t="s">
        <v>597</v>
      </c>
      <c r="E501" s="586" t="s">
        <v>269</v>
      </c>
      <c r="F501">
        <v>4</v>
      </c>
      <c r="G501" s="587" t="s">
        <v>23</v>
      </c>
      <c r="H501" s="588">
        <v>69943</v>
      </c>
      <c r="I501" s="588">
        <v>111909</v>
      </c>
      <c r="J501" s="588">
        <v>97921</v>
      </c>
      <c r="K501" s="588">
        <v>156673</v>
      </c>
      <c r="L501" s="588">
        <v>125898</v>
      </c>
      <c r="M501" s="588">
        <v>201437</v>
      </c>
      <c r="N501" s="588">
        <v>167864</v>
      </c>
      <c r="O501" s="588">
        <v>268582</v>
      </c>
      <c r="P501" s="588">
        <v>209830</v>
      </c>
      <c r="Q501" s="588">
        <v>335728</v>
      </c>
      <c r="R501" s="588">
        <v>237807</v>
      </c>
      <c r="S501" s="588">
        <v>380491</v>
      </c>
      <c r="T501" s="588">
        <v>265784</v>
      </c>
      <c r="U501" s="588">
        <v>425255</v>
      </c>
    </row>
    <row r="502" spans="1:21" ht="22.5" customHeight="1">
      <c r="A502" s="583">
        <v>4</v>
      </c>
      <c r="B502" s="584" t="s">
        <v>237</v>
      </c>
      <c r="C502" s="585" t="s">
        <v>270</v>
      </c>
      <c r="D502" s="585" t="s">
        <v>598</v>
      </c>
      <c r="E502" s="586" t="s">
        <v>271</v>
      </c>
      <c r="F502">
        <v>1</v>
      </c>
      <c r="G502" s="587" t="s">
        <v>171</v>
      </c>
      <c r="H502" s="588">
        <v>69381</v>
      </c>
      <c r="I502" s="588">
        <v>121417</v>
      </c>
      <c r="J502" s="588">
        <v>91545</v>
      </c>
      <c r="K502" s="588">
        <v>160204</v>
      </c>
      <c r="L502" s="588">
        <v>109900</v>
      </c>
      <c r="M502" s="588">
        <v>192325</v>
      </c>
      <c r="N502" s="588">
        <v>132698</v>
      </c>
      <c r="O502" s="588">
        <v>232222</v>
      </c>
      <c r="P502" s="588">
        <v>156545</v>
      </c>
      <c r="Q502" s="588">
        <v>273954</v>
      </c>
      <c r="R502" s="588">
        <v>171155</v>
      </c>
      <c r="S502" s="588">
        <v>299521</v>
      </c>
      <c r="T502" s="588">
        <v>184210</v>
      </c>
      <c r="U502" s="588">
        <v>322367</v>
      </c>
    </row>
    <row r="503" spans="1:21" ht="21.95" customHeight="1">
      <c r="A503" s="583">
        <v>4</v>
      </c>
      <c r="B503" s="584" t="s">
        <v>237</v>
      </c>
      <c r="C503" s="585" t="s">
        <v>270</v>
      </c>
      <c r="D503" s="585" t="s">
        <v>598</v>
      </c>
      <c r="E503" s="586" t="s">
        <v>271</v>
      </c>
      <c r="F503">
        <v>2</v>
      </c>
      <c r="G503" s="587" t="s">
        <v>21</v>
      </c>
      <c r="H503" s="588">
        <v>65740</v>
      </c>
      <c r="I503" s="588">
        <v>115045</v>
      </c>
      <c r="J503" s="588">
        <v>86987</v>
      </c>
      <c r="K503" s="588">
        <v>152228</v>
      </c>
      <c r="L503" s="588">
        <v>104738</v>
      </c>
      <c r="M503" s="588">
        <v>183292</v>
      </c>
      <c r="N503" s="588">
        <v>127210</v>
      </c>
      <c r="O503" s="588">
        <v>222617</v>
      </c>
      <c r="P503" s="588">
        <v>151561</v>
      </c>
      <c r="Q503" s="588">
        <v>265231</v>
      </c>
      <c r="R503" s="588">
        <v>167245</v>
      </c>
      <c r="S503" s="588">
        <v>292679</v>
      </c>
      <c r="T503" s="588">
        <v>182009</v>
      </c>
      <c r="U503" s="588">
        <v>318515</v>
      </c>
    </row>
    <row r="504" spans="1:21" ht="21.95" customHeight="1">
      <c r="A504" s="583">
        <v>4</v>
      </c>
      <c r="B504" s="584" t="s">
        <v>237</v>
      </c>
      <c r="C504" s="585" t="s">
        <v>270</v>
      </c>
      <c r="D504" s="585" t="s">
        <v>598</v>
      </c>
      <c r="E504" s="586" t="s">
        <v>271</v>
      </c>
      <c r="F504">
        <v>3</v>
      </c>
      <c r="G504" s="587" t="s">
        <v>46</v>
      </c>
      <c r="H504" s="588">
        <v>53404</v>
      </c>
      <c r="I504" s="588">
        <v>93457</v>
      </c>
      <c r="J504" s="588">
        <v>73682</v>
      </c>
      <c r="K504" s="588">
        <v>128943</v>
      </c>
      <c r="L504" s="588">
        <v>93336</v>
      </c>
      <c r="M504" s="588">
        <v>163339</v>
      </c>
      <c r="N504" s="588">
        <v>121660</v>
      </c>
      <c r="O504" s="588">
        <v>212904</v>
      </c>
      <c r="P504" s="588">
        <v>151618</v>
      </c>
      <c r="Q504" s="588">
        <v>265332</v>
      </c>
      <c r="R504" s="588">
        <v>170570</v>
      </c>
      <c r="S504" s="588">
        <v>298497</v>
      </c>
      <c r="T504" s="588">
        <v>189228</v>
      </c>
      <c r="U504" s="588">
        <v>331148</v>
      </c>
    </row>
    <row r="505" spans="1:21" ht="21.95" customHeight="1">
      <c r="A505" s="583">
        <v>4</v>
      </c>
      <c r="B505" s="584" t="s">
        <v>237</v>
      </c>
      <c r="C505" s="585" t="s">
        <v>270</v>
      </c>
      <c r="D505" s="585" t="s">
        <v>598</v>
      </c>
      <c r="E505" s="586" t="s">
        <v>271</v>
      </c>
      <c r="F505">
        <v>4</v>
      </c>
      <c r="G505" s="587" t="s">
        <v>23</v>
      </c>
      <c r="H505" s="588">
        <v>62580</v>
      </c>
      <c r="I505" s="588">
        <v>100127</v>
      </c>
      <c r="J505" s="588">
        <v>87611</v>
      </c>
      <c r="K505" s="588">
        <v>140178</v>
      </c>
      <c r="L505" s="588">
        <v>112643</v>
      </c>
      <c r="M505" s="588">
        <v>180229</v>
      </c>
      <c r="N505" s="588">
        <v>150191</v>
      </c>
      <c r="O505" s="588">
        <v>240306</v>
      </c>
      <c r="P505" s="588">
        <v>187739</v>
      </c>
      <c r="Q505" s="588">
        <v>300382</v>
      </c>
      <c r="R505" s="588">
        <v>212771</v>
      </c>
      <c r="S505" s="588">
        <v>340433</v>
      </c>
      <c r="T505" s="588">
        <v>237802</v>
      </c>
      <c r="U505" s="588">
        <v>380484</v>
      </c>
    </row>
    <row r="506" spans="1:21" ht="22.5" customHeight="1">
      <c r="A506" s="583">
        <v>4</v>
      </c>
      <c r="B506" s="584" t="s">
        <v>237</v>
      </c>
      <c r="C506" s="585" t="s">
        <v>270</v>
      </c>
      <c r="D506" s="585" t="s">
        <v>598</v>
      </c>
      <c r="E506" s="586" t="s">
        <v>272</v>
      </c>
      <c r="F506">
        <v>1</v>
      </c>
      <c r="G506" s="587" t="s">
        <v>171</v>
      </c>
      <c r="H506" s="588">
        <v>72895</v>
      </c>
      <c r="I506" s="588">
        <v>127566</v>
      </c>
      <c r="J506" s="588">
        <v>96137</v>
      </c>
      <c r="K506" s="588">
        <v>168239</v>
      </c>
      <c r="L506" s="588">
        <v>115340</v>
      </c>
      <c r="M506" s="588">
        <v>201846</v>
      </c>
      <c r="N506" s="588">
        <v>139144</v>
      </c>
      <c r="O506" s="588">
        <v>243503</v>
      </c>
      <c r="P506" s="588">
        <v>164125</v>
      </c>
      <c r="Q506" s="588">
        <v>287218</v>
      </c>
      <c r="R506" s="588">
        <v>179436</v>
      </c>
      <c r="S506" s="588">
        <v>314013</v>
      </c>
      <c r="T506" s="588">
        <v>193114</v>
      </c>
      <c r="U506" s="588">
        <v>337950</v>
      </c>
    </row>
    <row r="507" spans="1:21" ht="21.95" customHeight="1">
      <c r="A507" s="583">
        <v>4</v>
      </c>
      <c r="B507" s="584" t="s">
        <v>237</v>
      </c>
      <c r="C507" s="585" t="s">
        <v>270</v>
      </c>
      <c r="D507" s="585" t="s">
        <v>598</v>
      </c>
      <c r="E507" s="586" t="s">
        <v>272</v>
      </c>
      <c r="F507">
        <v>2</v>
      </c>
      <c r="G507" s="587" t="s">
        <v>21</v>
      </c>
      <c r="H507" s="588">
        <v>69130</v>
      </c>
      <c r="I507" s="588">
        <v>120977</v>
      </c>
      <c r="J507" s="588">
        <v>91423</v>
      </c>
      <c r="K507" s="588">
        <v>159991</v>
      </c>
      <c r="L507" s="588">
        <v>110003</v>
      </c>
      <c r="M507" s="588">
        <v>192505</v>
      </c>
      <c r="N507" s="588">
        <v>133469</v>
      </c>
      <c r="O507" s="588">
        <v>233571</v>
      </c>
      <c r="P507" s="588">
        <v>158971</v>
      </c>
      <c r="Q507" s="588">
        <v>278198</v>
      </c>
      <c r="R507" s="588">
        <v>175393</v>
      </c>
      <c r="S507" s="588">
        <v>306938</v>
      </c>
      <c r="T507" s="588">
        <v>190838</v>
      </c>
      <c r="U507" s="588">
        <v>333967</v>
      </c>
    </row>
    <row r="508" spans="1:21" ht="21.95" customHeight="1">
      <c r="A508" s="583">
        <v>4</v>
      </c>
      <c r="B508" s="584" t="s">
        <v>237</v>
      </c>
      <c r="C508" s="585" t="s">
        <v>270</v>
      </c>
      <c r="D508" s="585" t="s">
        <v>598</v>
      </c>
      <c r="E508" s="586" t="s">
        <v>272</v>
      </c>
      <c r="F508">
        <v>3</v>
      </c>
      <c r="G508" s="587" t="s">
        <v>46</v>
      </c>
      <c r="H508" s="588">
        <v>56253</v>
      </c>
      <c r="I508" s="588">
        <v>98442</v>
      </c>
      <c r="J508" s="588">
        <v>77633</v>
      </c>
      <c r="K508" s="588">
        <v>135858</v>
      </c>
      <c r="L508" s="588">
        <v>98369</v>
      </c>
      <c r="M508" s="588">
        <v>172146</v>
      </c>
      <c r="N508" s="588">
        <v>128275</v>
      </c>
      <c r="O508" s="588">
        <v>224481</v>
      </c>
      <c r="P508" s="588">
        <v>159872</v>
      </c>
      <c r="Q508" s="588">
        <v>279775</v>
      </c>
      <c r="R508" s="588">
        <v>179881</v>
      </c>
      <c r="S508" s="588">
        <v>314791</v>
      </c>
      <c r="T508" s="588">
        <v>199586</v>
      </c>
      <c r="U508" s="588">
        <v>349276</v>
      </c>
    </row>
    <row r="509" spans="1:21" ht="21.95" customHeight="1">
      <c r="A509" s="583">
        <v>4</v>
      </c>
      <c r="B509" s="584" t="s">
        <v>237</v>
      </c>
      <c r="C509" s="585" t="s">
        <v>270</v>
      </c>
      <c r="D509" s="585" t="s">
        <v>598</v>
      </c>
      <c r="E509" s="586" t="s">
        <v>272</v>
      </c>
      <c r="F509">
        <v>4</v>
      </c>
      <c r="G509" s="587" t="s">
        <v>23</v>
      </c>
      <c r="H509" s="588">
        <v>65672</v>
      </c>
      <c r="I509" s="588">
        <v>105076</v>
      </c>
      <c r="J509" s="588">
        <v>91941</v>
      </c>
      <c r="K509" s="588">
        <v>147106</v>
      </c>
      <c r="L509" s="588">
        <v>118210</v>
      </c>
      <c r="M509" s="588">
        <v>189137</v>
      </c>
      <c r="N509" s="588">
        <v>157614</v>
      </c>
      <c r="O509" s="588">
        <v>252182</v>
      </c>
      <c r="P509" s="588">
        <v>197017</v>
      </c>
      <c r="Q509" s="588">
        <v>315228</v>
      </c>
      <c r="R509" s="588">
        <v>223286</v>
      </c>
      <c r="S509" s="588">
        <v>357258</v>
      </c>
      <c r="T509" s="588">
        <v>249555</v>
      </c>
      <c r="U509" s="588">
        <v>399288</v>
      </c>
    </row>
    <row r="510" spans="1:21" ht="22.5" customHeight="1">
      <c r="A510" s="583">
        <v>4</v>
      </c>
      <c r="B510" s="584" t="s">
        <v>237</v>
      </c>
      <c r="C510" s="585" t="s">
        <v>270</v>
      </c>
      <c r="D510" s="585" t="s">
        <v>598</v>
      </c>
      <c r="E510" s="586" t="s">
        <v>273</v>
      </c>
      <c r="F510">
        <v>1</v>
      </c>
      <c r="G510" s="587" t="s">
        <v>171</v>
      </c>
      <c r="H510" s="588">
        <v>69934</v>
      </c>
      <c r="I510" s="588">
        <v>122384</v>
      </c>
      <c r="J510" s="588">
        <v>92222</v>
      </c>
      <c r="K510" s="588">
        <v>161388</v>
      </c>
      <c r="L510" s="588">
        <v>110628</v>
      </c>
      <c r="M510" s="588">
        <v>193600</v>
      </c>
      <c r="N510" s="588">
        <v>133435</v>
      </c>
      <c r="O510" s="588">
        <v>233511</v>
      </c>
      <c r="P510" s="588">
        <v>157385</v>
      </c>
      <c r="Q510" s="588">
        <v>275423</v>
      </c>
      <c r="R510" s="588">
        <v>172066</v>
      </c>
      <c r="S510" s="588">
        <v>301116</v>
      </c>
      <c r="T510" s="588">
        <v>185181</v>
      </c>
      <c r="U510" s="588">
        <v>324066</v>
      </c>
    </row>
    <row r="511" spans="1:21" ht="21.95" customHeight="1">
      <c r="A511" s="583">
        <v>4</v>
      </c>
      <c r="B511" s="584" t="s">
        <v>237</v>
      </c>
      <c r="C511" s="585" t="s">
        <v>270</v>
      </c>
      <c r="D511" s="585" t="s">
        <v>598</v>
      </c>
      <c r="E511" s="586" t="s">
        <v>273</v>
      </c>
      <c r="F511">
        <v>2</v>
      </c>
      <c r="G511" s="587" t="s">
        <v>21</v>
      </c>
      <c r="H511" s="588">
        <v>66334</v>
      </c>
      <c r="I511" s="588">
        <v>116084</v>
      </c>
      <c r="J511" s="588">
        <v>87716</v>
      </c>
      <c r="K511" s="588">
        <v>153502</v>
      </c>
      <c r="L511" s="588">
        <v>105526</v>
      </c>
      <c r="M511" s="588">
        <v>184670</v>
      </c>
      <c r="N511" s="588">
        <v>128009</v>
      </c>
      <c r="O511" s="588">
        <v>224016</v>
      </c>
      <c r="P511" s="588">
        <v>152457</v>
      </c>
      <c r="Q511" s="588">
        <v>266800</v>
      </c>
      <c r="R511" s="588">
        <v>168201</v>
      </c>
      <c r="S511" s="588">
        <v>294351</v>
      </c>
      <c r="T511" s="588">
        <v>183005</v>
      </c>
      <c r="U511" s="588">
        <v>320258</v>
      </c>
    </row>
    <row r="512" spans="1:21" ht="21.95" customHeight="1">
      <c r="A512" s="583">
        <v>4</v>
      </c>
      <c r="B512" s="584" t="s">
        <v>237</v>
      </c>
      <c r="C512" s="585" t="s">
        <v>270</v>
      </c>
      <c r="D512" s="585" t="s">
        <v>598</v>
      </c>
      <c r="E512" s="586" t="s">
        <v>273</v>
      </c>
      <c r="F512">
        <v>3</v>
      </c>
      <c r="G512" s="587" t="s">
        <v>46</v>
      </c>
      <c r="H512" s="588">
        <v>53997</v>
      </c>
      <c r="I512" s="588">
        <v>94495</v>
      </c>
      <c r="J512" s="588">
        <v>74525</v>
      </c>
      <c r="K512" s="588">
        <v>130419</v>
      </c>
      <c r="L512" s="588">
        <v>94437</v>
      </c>
      <c r="M512" s="588">
        <v>165264</v>
      </c>
      <c r="N512" s="588">
        <v>123158</v>
      </c>
      <c r="O512" s="588">
        <v>215527</v>
      </c>
      <c r="P512" s="588">
        <v>153496</v>
      </c>
      <c r="Q512" s="588">
        <v>268619</v>
      </c>
      <c r="R512" s="588">
        <v>172713</v>
      </c>
      <c r="S512" s="588">
        <v>302248</v>
      </c>
      <c r="T512" s="588">
        <v>191639</v>
      </c>
      <c r="U512" s="588">
        <v>335368</v>
      </c>
    </row>
    <row r="513" spans="1:21" ht="21.95" customHeight="1">
      <c r="A513" s="583">
        <v>4</v>
      </c>
      <c r="B513" s="584" t="s">
        <v>237</v>
      </c>
      <c r="C513" s="585" t="s">
        <v>270</v>
      </c>
      <c r="D513" s="585" t="s">
        <v>598</v>
      </c>
      <c r="E513" s="586" t="s">
        <v>273</v>
      </c>
      <c r="F513">
        <v>4</v>
      </c>
      <c r="G513" s="587" t="s">
        <v>23</v>
      </c>
      <c r="H513" s="588">
        <v>62989</v>
      </c>
      <c r="I513" s="588">
        <v>100782</v>
      </c>
      <c r="J513" s="588">
        <v>88184</v>
      </c>
      <c r="K513" s="588">
        <v>141094</v>
      </c>
      <c r="L513" s="588">
        <v>113379</v>
      </c>
      <c r="M513" s="588">
        <v>181407</v>
      </c>
      <c r="N513" s="588">
        <v>151172</v>
      </c>
      <c r="O513" s="588">
        <v>241876</v>
      </c>
      <c r="P513" s="588">
        <v>188966</v>
      </c>
      <c r="Q513" s="588">
        <v>302345</v>
      </c>
      <c r="R513" s="588">
        <v>214161</v>
      </c>
      <c r="S513" s="588">
        <v>342658</v>
      </c>
      <c r="T513" s="588">
        <v>239356</v>
      </c>
      <c r="U513" s="588">
        <v>382970</v>
      </c>
    </row>
    <row r="514" spans="1:21" ht="22.5" customHeight="1">
      <c r="A514" s="583">
        <v>4</v>
      </c>
      <c r="B514" s="584" t="s">
        <v>237</v>
      </c>
      <c r="C514" s="585" t="s">
        <v>270</v>
      </c>
      <c r="D514" s="585" t="s">
        <v>598</v>
      </c>
      <c r="E514" s="586" t="s">
        <v>274</v>
      </c>
      <c r="F514">
        <v>1</v>
      </c>
      <c r="G514" s="587" t="s">
        <v>171</v>
      </c>
      <c r="H514" s="588">
        <v>71262</v>
      </c>
      <c r="I514" s="588">
        <v>124708</v>
      </c>
      <c r="J514" s="588">
        <v>93953</v>
      </c>
      <c r="K514" s="588">
        <v>164417</v>
      </c>
      <c r="L514" s="588">
        <v>112673</v>
      </c>
      <c r="M514" s="588">
        <v>197178</v>
      </c>
      <c r="N514" s="588">
        <v>135846</v>
      </c>
      <c r="O514" s="588">
        <v>237730</v>
      </c>
      <c r="P514" s="588">
        <v>160217</v>
      </c>
      <c r="Q514" s="588">
        <v>280380</v>
      </c>
      <c r="R514" s="588">
        <v>175160</v>
      </c>
      <c r="S514" s="588">
        <v>306530</v>
      </c>
      <c r="T514" s="588">
        <v>188507</v>
      </c>
      <c r="U514" s="588">
        <v>329887</v>
      </c>
    </row>
    <row r="515" spans="1:21" ht="21.95" customHeight="1">
      <c r="A515" s="583">
        <v>4</v>
      </c>
      <c r="B515" s="584" t="s">
        <v>237</v>
      </c>
      <c r="C515" s="585" t="s">
        <v>270</v>
      </c>
      <c r="D515" s="585" t="s">
        <v>598</v>
      </c>
      <c r="E515" s="586" t="s">
        <v>274</v>
      </c>
      <c r="F515">
        <v>2</v>
      </c>
      <c r="G515" s="587" t="s">
        <v>21</v>
      </c>
      <c r="H515" s="588">
        <v>67620</v>
      </c>
      <c r="I515" s="588">
        <v>118335</v>
      </c>
      <c r="J515" s="588">
        <v>89395</v>
      </c>
      <c r="K515" s="588">
        <v>156441</v>
      </c>
      <c r="L515" s="588">
        <v>107512</v>
      </c>
      <c r="M515" s="588">
        <v>188145</v>
      </c>
      <c r="N515" s="588">
        <v>130358</v>
      </c>
      <c r="O515" s="588">
        <v>228126</v>
      </c>
      <c r="P515" s="588">
        <v>155233</v>
      </c>
      <c r="Q515" s="588">
        <v>271658</v>
      </c>
      <c r="R515" s="588">
        <v>171250</v>
      </c>
      <c r="S515" s="588">
        <v>299688</v>
      </c>
      <c r="T515" s="588">
        <v>186306</v>
      </c>
      <c r="U515" s="588">
        <v>326035</v>
      </c>
    </row>
    <row r="516" spans="1:21" ht="21.95" customHeight="1">
      <c r="A516" s="583">
        <v>4</v>
      </c>
      <c r="B516" s="584" t="s">
        <v>237</v>
      </c>
      <c r="C516" s="585" t="s">
        <v>270</v>
      </c>
      <c r="D516" s="585" t="s">
        <v>598</v>
      </c>
      <c r="E516" s="586" t="s">
        <v>274</v>
      </c>
      <c r="F516">
        <v>3</v>
      </c>
      <c r="G516" s="587" t="s">
        <v>46</v>
      </c>
      <c r="H516" s="588">
        <v>55087</v>
      </c>
      <c r="I516" s="588">
        <v>96403</v>
      </c>
      <c r="J516" s="588">
        <v>76039</v>
      </c>
      <c r="K516" s="588">
        <v>133067</v>
      </c>
      <c r="L516" s="588">
        <v>96367</v>
      </c>
      <c r="M516" s="588">
        <v>168642</v>
      </c>
      <c r="N516" s="588">
        <v>125700</v>
      </c>
      <c r="O516" s="588">
        <v>219975</v>
      </c>
      <c r="P516" s="588">
        <v>156669</v>
      </c>
      <c r="Q516" s="588">
        <v>274170</v>
      </c>
      <c r="R516" s="588">
        <v>176294</v>
      </c>
      <c r="S516" s="588">
        <v>308514</v>
      </c>
      <c r="T516" s="588">
        <v>195625</v>
      </c>
      <c r="U516" s="588">
        <v>342344</v>
      </c>
    </row>
    <row r="517" spans="1:21" ht="21.95" customHeight="1">
      <c r="A517" s="583">
        <v>4</v>
      </c>
      <c r="B517" s="584" t="s">
        <v>237</v>
      </c>
      <c r="C517" s="585" t="s">
        <v>270</v>
      </c>
      <c r="D517" s="585" t="s">
        <v>598</v>
      </c>
      <c r="E517" s="586" t="s">
        <v>274</v>
      </c>
      <c r="F517">
        <v>4</v>
      </c>
      <c r="G517" s="587" t="s">
        <v>23</v>
      </c>
      <c r="H517" s="588">
        <v>64150</v>
      </c>
      <c r="I517" s="588">
        <v>102641</v>
      </c>
      <c r="J517" s="588">
        <v>89810</v>
      </c>
      <c r="K517" s="588">
        <v>143697</v>
      </c>
      <c r="L517" s="588">
        <v>115471</v>
      </c>
      <c r="M517" s="588">
        <v>184753</v>
      </c>
      <c r="N517" s="588">
        <v>153961</v>
      </c>
      <c r="O517" s="588">
        <v>246337</v>
      </c>
      <c r="P517" s="588">
        <v>192451</v>
      </c>
      <c r="Q517" s="588">
        <v>307922</v>
      </c>
      <c r="R517" s="588">
        <v>218111</v>
      </c>
      <c r="S517" s="588">
        <v>348978</v>
      </c>
      <c r="T517" s="588">
        <v>243771</v>
      </c>
      <c r="U517" s="588">
        <v>390034</v>
      </c>
    </row>
    <row r="518" spans="1:21" ht="22.5" customHeight="1">
      <c r="A518" s="583">
        <v>4</v>
      </c>
      <c r="B518" s="584" t="s">
        <v>237</v>
      </c>
      <c r="C518" s="585" t="s">
        <v>270</v>
      </c>
      <c r="D518" s="585" t="s">
        <v>598</v>
      </c>
      <c r="E518" s="586" t="s">
        <v>275</v>
      </c>
      <c r="F518">
        <v>1</v>
      </c>
      <c r="G518" s="587" t="s">
        <v>171</v>
      </c>
      <c r="H518" s="588">
        <v>69934</v>
      </c>
      <c r="I518" s="588">
        <v>122384</v>
      </c>
      <c r="J518" s="588">
        <v>92222</v>
      </c>
      <c r="K518" s="588">
        <v>161388</v>
      </c>
      <c r="L518" s="588">
        <v>110628</v>
      </c>
      <c r="M518" s="588">
        <v>193600</v>
      </c>
      <c r="N518" s="588">
        <v>133435</v>
      </c>
      <c r="O518" s="588">
        <v>233511</v>
      </c>
      <c r="P518" s="588">
        <v>157385</v>
      </c>
      <c r="Q518" s="588">
        <v>275423</v>
      </c>
      <c r="R518" s="588">
        <v>172066</v>
      </c>
      <c r="S518" s="588">
        <v>301116</v>
      </c>
      <c r="T518" s="588">
        <v>185181</v>
      </c>
      <c r="U518" s="588">
        <v>324066</v>
      </c>
    </row>
    <row r="519" spans="1:21" ht="21.95" customHeight="1">
      <c r="A519" s="583">
        <v>4</v>
      </c>
      <c r="B519" s="584" t="s">
        <v>237</v>
      </c>
      <c r="C519" s="585" t="s">
        <v>270</v>
      </c>
      <c r="D519" s="585" t="s">
        <v>598</v>
      </c>
      <c r="E519" s="586" t="s">
        <v>275</v>
      </c>
      <c r="F519">
        <v>2</v>
      </c>
      <c r="G519" s="587" t="s">
        <v>21</v>
      </c>
      <c r="H519" s="588">
        <v>66334</v>
      </c>
      <c r="I519" s="588">
        <v>116084</v>
      </c>
      <c r="J519" s="588">
        <v>87716</v>
      </c>
      <c r="K519" s="588">
        <v>153502</v>
      </c>
      <c r="L519" s="588">
        <v>105526</v>
      </c>
      <c r="M519" s="588">
        <v>184670</v>
      </c>
      <c r="N519" s="588">
        <v>128009</v>
      </c>
      <c r="O519" s="588">
        <v>224016</v>
      </c>
      <c r="P519" s="588">
        <v>152457</v>
      </c>
      <c r="Q519" s="588">
        <v>266800</v>
      </c>
      <c r="R519" s="588">
        <v>168201</v>
      </c>
      <c r="S519" s="588">
        <v>294351</v>
      </c>
      <c r="T519" s="588">
        <v>183005</v>
      </c>
      <c r="U519" s="588">
        <v>320258</v>
      </c>
    </row>
    <row r="520" spans="1:21" ht="21.95" customHeight="1">
      <c r="A520" s="583">
        <v>4</v>
      </c>
      <c r="B520" s="584" t="s">
        <v>237</v>
      </c>
      <c r="C520" s="585" t="s">
        <v>270</v>
      </c>
      <c r="D520" s="585" t="s">
        <v>598</v>
      </c>
      <c r="E520" s="586" t="s">
        <v>275</v>
      </c>
      <c r="F520">
        <v>3</v>
      </c>
      <c r="G520" s="587" t="s">
        <v>46</v>
      </c>
      <c r="H520" s="588">
        <v>53997</v>
      </c>
      <c r="I520" s="588">
        <v>94495</v>
      </c>
      <c r="J520" s="588">
        <v>74525</v>
      </c>
      <c r="K520" s="588">
        <v>130419</v>
      </c>
      <c r="L520" s="588">
        <v>94437</v>
      </c>
      <c r="M520" s="588">
        <v>165264</v>
      </c>
      <c r="N520" s="588">
        <v>123158</v>
      </c>
      <c r="O520" s="588">
        <v>215527</v>
      </c>
      <c r="P520" s="588">
        <v>153496</v>
      </c>
      <c r="Q520" s="588">
        <v>268619</v>
      </c>
      <c r="R520" s="588">
        <v>172713</v>
      </c>
      <c r="S520" s="588">
        <v>302248</v>
      </c>
      <c r="T520" s="588">
        <v>191639</v>
      </c>
      <c r="U520" s="588">
        <v>335368</v>
      </c>
    </row>
    <row r="521" spans="1:21" ht="21.95" customHeight="1">
      <c r="A521" s="583">
        <v>4</v>
      </c>
      <c r="B521" s="584" t="s">
        <v>237</v>
      </c>
      <c r="C521" s="585" t="s">
        <v>270</v>
      </c>
      <c r="D521" s="585" t="s">
        <v>598</v>
      </c>
      <c r="E521" s="586" t="s">
        <v>275</v>
      </c>
      <c r="F521">
        <v>4</v>
      </c>
      <c r="G521" s="587" t="s">
        <v>23</v>
      </c>
      <c r="H521" s="588">
        <v>62989</v>
      </c>
      <c r="I521" s="588">
        <v>100782</v>
      </c>
      <c r="J521" s="588">
        <v>88184</v>
      </c>
      <c r="K521" s="588">
        <v>141094</v>
      </c>
      <c r="L521" s="588">
        <v>113379</v>
      </c>
      <c r="M521" s="588">
        <v>181407</v>
      </c>
      <c r="N521" s="588">
        <v>151172</v>
      </c>
      <c r="O521" s="588">
        <v>241876</v>
      </c>
      <c r="P521" s="588">
        <v>188966</v>
      </c>
      <c r="Q521" s="588">
        <v>302345</v>
      </c>
      <c r="R521" s="588">
        <v>214161</v>
      </c>
      <c r="S521" s="588">
        <v>342658</v>
      </c>
      <c r="T521" s="588">
        <v>239356</v>
      </c>
      <c r="U521" s="588">
        <v>382970</v>
      </c>
    </row>
    <row r="522" spans="1:21" ht="22.5" customHeight="1">
      <c r="A522" s="583">
        <v>4</v>
      </c>
      <c r="B522" s="584" t="s">
        <v>237</v>
      </c>
      <c r="C522" s="585" t="s">
        <v>270</v>
      </c>
      <c r="D522" s="585" t="s">
        <v>598</v>
      </c>
      <c r="E522" s="586" t="s">
        <v>276</v>
      </c>
      <c r="F522">
        <v>1</v>
      </c>
      <c r="G522" s="587" t="s">
        <v>171</v>
      </c>
      <c r="H522" s="588">
        <v>73365</v>
      </c>
      <c r="I522" s="588">
        <v>128389</v>
      </c>
      <c r="J522" s="588">
        <v>96738</v>
      </c>
      <c r="K522" s="588">
        <v>169292</v>
      </c>
      <c r="L522" s="588">
        <v>116034</v>
      </c>
      <c r="M522" s="588">
        <v>203059</v>
      </c>
      <c r="N522" s="588">
        <v>139931</v>
      </c>
      <c r="O522" s="588">
        <v>244880</v>
      </c>
      <c r="P522" s="588">
        <v>165043</v>
      </c>
      <c r="Q522" s="588">
        <v>288825</v>
      </c>
      <c r="R522" s="588">
        <v>180438</v>
      </c>
      <c r="S522" s="588">
        <v>315766</v>
      </c>
      <c r="T522" s="588">
        <v>194189</v>
      </c>
      <c r="U522" s="588">
        <v>339830</v>
      </c>
    </row>
    <row r="523" spans="1:21" ht="21.95" customHeight="1">
      <c r="A523" s="583">
        <v>4</v>
      </c>
      <c r="B523" s="584" t="s">
        <v>237</v>
      </c>
      <c r="C523" s="585" t="s">
        <v>270</v>
      </c>
      <c r="D523" s="585" t="s">
        <v>598</v>
      </c>
      <c r="E523" s="586" t="s">
        <v>276</v>
      </c>
      <c r="F523">
        <v>2</v>
      </c>
      <c r="G523" s="587" t="s">
        <v>21</v>
      </c>
      <c r="H523" s="588">
        <v>69600</v>
      </c>
      <c r="I523" s="588">
        <v>121799</v>
      </c>
      <c r="J523" s="588">
        <v>92025</v>
      </c>
      <c r="K523" s="588">
        <v>161044</v>
      </c>
      <c r="L523" s="588">
        <v>110696</v>
      </c>
      <c r="M523" s="588">
        <v>193718</v>
      </c>
      <c r="N523" s="588">
        <v>134256</v>
      </c>
      <c r="O523" s="588">
        <v>234948</v>
      </c>
      <c r="P523" s="588">
        <v>159889</v>
      </c>
      <c r="Q523" s="588">
        <v>279805</v>
      </c>
      <c r="R523" s="588">
        <v>176394</v>
      </c>
      <c r="S523" s="588">
        <v>308690</v>
      </c>
      <c r="T523" s="588">
        <v>191912</v>
      </c>
      <c r="U523" s="588">
        <v>335847</v>
      </c>
    </row>
    <row r="524" spans="1:21" ht="21.95" customHeight="1">
      <c r="A524" s="583">
        <v>4</v>
      </c>
      <c r="B524" s="584" t="s">
        <v>237</v>
      </c>
      <c r="C524" s="585" t="s">
        <v>270</v>
      </c>
      <c r="D524" s="585" t="s">
        <v>598</v>
      </c>
      <c r="E524" s="586" t="s">
        <v>276</v>
      </c>
      <c r="F524">
        <v>3</v>
      </c>
      <c r="G524" s="587" t="s">
        <v>46</v>
      </c>
      <c r="H524" s="588">
        <v>56673</v>
      </c>
      <c r="I524" s="588">
        <v>99179</v>
      </c>
      <c r="J524" s="588">
        <v>78222</v>
      </c>
      <c r="K524" s="588">
        <v>136889</v>
      </c>
      <c r="L524" s="588">
        <v>99127</v>
      </c>
      <c r="M524" s="588">
        <v>173472</v>
      </c>
      <c r="N524" s="588">
        <v>129285</v>
      </c>
      <c r="O524" s="588">
        <v>226249</v>
      </c>
      <c r="P524" s="588">
        <v>161134</v>
      </c>
      <c r="Q524" s="588">
        <v>281985</v>
      </c>
      <c r="R524" s="588">
        <v>181312</v>
      </c>
      <c r="S524" s="588">
        <v>317296</v>
      </c>
      <c r="T524" s="588">
        <v>201185</v>
      </c>
      <c r="U524" s="588">
        <v>352074</v>
      </c>
    </row>
    <row r="525" spans="1:21" ht="21.95" customHeight="1">
      <c r="A525" s="583">
        <v>4</v>
      </c>
      <c r="B525" s="584" t="s">
        <v>237</v>
      </c>
      <c r="C525" s="585" t="s">
        <v>270</v>
      </c>
      <c r="D525" s="585" t="s">
        <v>598</v>
      </c>
      <c r="E525" s="586" t="s">
        <v>276</v>
      </c>
      <c r="F525">
        <v>4</v>
      </c>
      <c r="G525" s="587" t="s">
        <v>23</v>
      </c>
      <c r="H525" s="588">
        <v>66065</v>
      </c>
      <c r="I525" s="588">
        <v>105704</v>
      </c>
      <c r="J525" s="588">
        <v>92491</v>
      </c>
      <c r="K525" s="588">
        <v>147986</v>
      </c>
      <c r="L525" s="588">
        <v>118917</v>
      </c>
      <c r="M525" s="588">
        <v>190267</v>
      </c>
      <c r="N525" s="588">
        <v>158556</v>
      </c>
      <c r="O525" s="588">
        <v>253690</v>
      </c>
      <c r="P525" s="588">
        <v>198195</v>
      </c>
      <c r="Q525" s="588">
        <v>317112</v>
      </c>
      <c r="R525" s="588">
        <v>224621</v>
      </c>
      <c r="S525" s="588">
        <v>359394</v>
      </c>
      <c r="T525" s="588">
        <v>251047</v>
      </c>
      <c r="U525" s="588">
        <v>401676</v>
      </c>
    </row>
    <row r="526" spans="1:21" ht="22.5" customHeight="1">
      <c r="A526" s="583">
        <v>4</v>
      </c>
      <c r="B526" s="584" t="s">
        <v>237</v>
      </c>
      <c r="C526" s="585" t="s">
        <v>270</v>
      </c>
      <c r="D526" s="585" t="s">
        <v>598</v>
      </c>
      <c r="E526" s="586" t="s">
        <v>277</v>
      </c>
      <c r="F526">
        <v>1</v>
      </c>
      <c r="G526" s="587" t="s">
        <v>171</v>
      </c>
      <c r="H526" s="588">
        <v>69381</v>
      </c>
      <c r="I526" s="588">
        <v>121417</v>
      </c>
      <c r="J526" s="588">
        <v>91545</v>
      </c>
      <c r="K526" s="588">
        <v>160204</v>
      </c>
      <c r="L526" s="588">
        <v>109900</v>
      </c>
      <c r="M526" s="588">
        <v>192325</v>
      </c>
      <c r="N526" s="588">
        <v>132698</v>
      </c>
      <c r="O526" s="588">
        <v>232222</v>
      </c>
      <c r="P526" s="588">
        <v>156545</v>
      </c>
      <c r="Q526" s="588">
        <v>273954</v>
      </c>
      <c r="R526" s="588">
        <v>171155</v>
      </c>
      <c r="S526" s="588">
        <v>299521</v>
      </c>
      <c r="T526" s="588">
        <v>184210</v>
      </c>
      <c r="U526" s="588">
        <v>322367</v>
      </c>
    </row>
    <row r="527" spans="1:21" ht="21.95" customHeight="1">
      <c r="A527" s="583">
        <v>4</v>
      </c>
      <c r="B527" s="584" t="s">
        <v>237</v>
      </c>
      <c r="C527" s="585" t="s">
        <v>270</v>
      </c>
      <c r="D527" s="585" t="s">
        <v>598</v>
      </c>
      <c r="E527" s="586" t="s">
        <v>277</v>
      </c>
      <c r="F527">
        <v>2</v>
      </c>
      <c r="G527" s="587" t="s">
        <v>21</v>
      </c>
      <c r="H527" s="588">
        <v>65740</v>
      </c>
      <c r="I527" s="588">
        <v>115045</v>
      </c>
      <c r="J527" s="588">
        <v>86987</v>
      </c>
      <c r="K527" s="588">
        <v>152228</v>
      </c>
      <c r="L527" s="588">
        <v>104738</v>
      </c>
      <c r="M527" s="588">
        <v>183292</v>
      </c>
      <c r="N527" s="588">
        <v>127210</v>
      </c>
      <c r="O527" s="588">
        <v>222617</v>
      </c>
      <c r="P527" s="588">
        <v>151561</v>
      </c>
      <c r="Q527" s="588">
        <v>265231</v>
      </c>
      <c r="R527" s="588">
        <v>167245</v>
      </c>
      <c r="S527" s="588">
        <v>292679</v>
      </c>
      <c r="T527" s="588">
        <v>182009</v>
      </c>
      <c r="U527" s="588">
        <v>318515</v>
      </c>
    </row>
    <row r="528" spans="1:21" ht="21.95" customHeight="1">
      <c r="A528" s="583">
        <v>4</v>
      </c>
      <c r="B528" s="584" t="s">
        <v>237</v>
      </c>
      <c r="C528" s="585" t="s">
        <v>270</v>
      </c>
      <c r="D528" s="585" t="s">
        <v>598</v>
      </c>
      <c r="E528" s="586" t="s">
        <v>277</v>
      </c>
      <c r="F528">
        <v>3</v>
      </c>
      <c r="G528" s="587" t="s">
        <v>46</v>
      </c>
      <c r="H528" s="588">
        <v>53404</v>
      </c>
      <c r="I528" s="588">
        <v>93457</v>
      </c>
      <c r="J528" s="588">
        <v>73682</v>
      </c>
      <c r="K528" s="588">
        <v>128943</v>
      </c>
      <c r="L528" s="588">
        <v>93336</v>
      </c>
      <c r="M528" s="588">
        <v>163339</v>
      </c>
      <c r="N528" s="588">
        <v>121660</v>
      </c>
      <c r="O528" s="588">
        <v>212904</v>
      </c>
      <c r="P528" s="588">
        <v>151618</v>
      </c>
      <c r="Q528" s="588">
        <v>265332</v>
      </c>
      <c r="R528" s="588">
        <v>170570</v>
      </c>
      <c r="S528" s="588">
        <v>298497</v>
      </c>
      <c r="T528" s="588">
        <v>189228</v>
      </c>
      <c r="U528" s="588">
        <v>331148</v>
      </c>
    </row>
    <row r="529" spans="1:21" ht="21.95" customHeight="1">
      <c r="A529" s="583">
        <v>4</v>
      </c>
      <c r="B529" s="584" t="s">
        <v>237</v>
      </c>
      <c r="C529" s="585" t="s">
        <v>270</v>
      </c>
      <c r="D529" s="585" t="s">
        <v>598</v>
      </c>
      <c r="E529" s="586" t="s">
        <v>277</v>
      </c>
      <c r="F529">
        <v>4</v>
      </c>
      <c r="G529" s="587" t="s">
        <v>23</v>
      </c>
      <c r="H529" s="588">
        <v>62580</v>
      </c>
      <c r="I529" s="588">
        <v>100127</v>
      </c>
      <c r="J529" s="588">
        <v>87611</v>
      </c>
      <c r="K529" s="588">
        <v>140178</v>
      </c>
      <c r="L529" s="588">
        <v>112643</v>
      </c>
      <c r="M529" s="588">
        <v>180229</v>
      </c>
      <c r="N529" s="588">
        <v>150191</v>
      </c>
      <c r="O529" s="588">
        <v>240306</v>
      </c>
      <c r="P529" s="588">
        <v>187739</v>
      </c>
      <c r="Q529" s="588">
        <v>300382</v>
      </c>
      <c r="R529" s="588">
        <v>212771</v>
      </c>
      <c r="S529" s="588">
        <v>340433</v>
      </c>
      <c r="T529" s="588">
        <v>237802</v>
      </c>
      <c r="U529" s="588">
        <v>380484</v>
      </c>
    </row>
    <row r="530" spans="1:21" ht="22.5" customHeight="1">
      <c r="A530" s="583">
        <v>4</v>
      </c>
      <c r="B530" s="584" t="s">
        <v>237</v>
      </c>
      <c r="C530" s="585" t="s">
        <v>278</v>
      </c>
      <c r="D530" s="585" t="s">
        <v>599</v>
      </c>
      <c r="E530" s="586" t="s">
        <v>279</v>
      </c>
      <c r="F530">
        <v>1</v>
      </c>
      <c r="G530" s="587" t="s">
        <v>171</v>
      </c>
      <c r="H530" s="588">
        <v>74775</v>
      </c>
      <c r="I530" s="588">
        <v>130857</v>
      </c>
      <c r="J530" s="588">
        <v>98544</v>
      </c>
      <c r="K530" s="588">
        <v>172452</v>
      </c>
      <c r="L530" s="588">
        <v>118114</v>
      </c>
      <c r="M530" s="588">
        <v>206699</v>
      </c>
      <c r="N530" s="588">
        <v>142292</v>
      </c>
      <c r="O530" s="588">
        <v>249011</v>
      </c>
      <c r="P530" s="588">
        <v>167797</v>
      </c>
      <c r="Q530" s="588">
        <v>293645</v>
      </c>
      <c r="R530" s="588">
        <v>183441</v>
      </c>
      <c r="S530" s="588">
        <v>321023</v>
      </c>
      <c r="T530" s="588">
        <v>197412</v>
      </c>
      <c r="U530" s="588">
        <v>345470</v>
      </c>
    </row>
    <row r="531" spans="1:21" ht="21.95" customHeight="1">
      <c r="A531" s="583">
        <v>4</v>
      </c>
      <c r="B531" s="584" t="s">
        <v>237</v>
      </c>
      <c r="C531" s="585" t="s">
        <v>278</v>
      </c>
      <c r="D531" s="585" t="s">
        <v>599</v>
      </c>
      <c r="E531" s="586" t="s">
        <v>279</v>
      </c>
      <c r="F531">
        <v>2</v>
      </c>
      <c r="G531" s="587" t="s">
        <v>21</v>
      </c>
      <c r="H531" s="588">
        <v>71010</v>
      </c>
      <c r="I531" s="588">
        <v>124267</v>
      </c>
      <c r="J531" s="588">
        <v>93831</v>
      </c>
      <c r="K531" s="588">
        <v>164204</v>
      </c>
      <c r="L531" s="588">
        <v>112776</v>
      </c>
      <c r="M531" s="588">
        <v>197358</v>
      </c>
      <c r="N531" s="588">
        <v>136617</v>
      </c>
      <c r="O531" s="588">
        <v>239080</v>
      </c>
      <c r="P531" s="588">
        <v>162643</v>
      </c>
      <c r="Q531" s="588">
        <v>284625</v>
      </c>
      <c r="R531" s="588">
        <v>179398</v>
      </c>
      <c r="S531" s="588">
        <v>313947</v>
      </c>
      <c r="T531" s="588">
        <v>195135</v>
      </c>
      <c r="U531" s="588">
        <v>341487</v>
      </c>
    </row>
    <row r="532" spans="1:21" ht="21.95" customHeight="1">
      <c r="A532" s="583">
        <v>4</v>
      </c>
      <c r="B532" s="584" t="s">
        <v>237</v>
      </c>
      <c r="C532" s="585" t="s">
        <v>278</v>
      </c>
      <c r="D532" s="585" t="s">
        <v>599</v>
      </c>
      <c r="E532" s="586" t="s">
        <v>279</v>
      </c>
      <c r="F532">
        <v>3</v>
      </c>
      <c r="G532" s="587" t="s">
        <v>46</v>
      </c>
      <c r="H532" s="588">
        <v>57936</v>
      </c>
      <c r="I532" s="588">
        <v>101388</v>
      </c>
      <c r="J532" s="588">
        <v>79990</v>
      </c>
      <c r="K532" s="588">
        <v>139982</v>
      </c>
      <c r="L532" s="588">
        <v>101400</v>
      </c>
      <c r="M532" s="588">
        <v>177449</v>
      </c>
      <c r="N532" s="588">
        <v>132315</v>
      </c>
      <c r="O532" s="588">
        <v>231552</v>
      </c>
      <c r="P532" s="588">
        <v>164922</v>
      </c>
      <c r="Q532" s="588">
        <v>288614</v>
      </c>
      <c r="R532" s="588">
        <v>185605</v>
      </c>
      <c r="S532" s="588">
        <v>324808</v>
      </c>
      <c r="T532" s="588">
        <v>205983</v>
      </c>
      <c r="U532" s="588">
        <v>360471</v>
      </c>
    </row>
    <row r="533" spans="1:21" ht="21.95" customHeight="1">
      <c r="A533" s="583">
        <v>4</v>
      </c>
      <c r="B533" s="584" t="s">
        <v>237</v>
      </c>
      <c r="C533" s="585" t="s">
        <v>278</v>
      </c>
      <c r="D533" s="585" t="s">
        <v>599</v>
      </c>
      <c r="E533" s="586" t="s">
        <v>279</v>
      </c>
      <c r="F533">
        <v>4</v>
      </c>
      <c r="G533" s="587" t="s">
        <v>23</v>
      </c>
      <c r="H533" s="588">
        <v>67243</v>
      </c>
      <c r="I533" s="588">
        <v>107589</v>
      </c>
      <c r="J533" s="588">
        <v>94140</v>
      </c>
      <c r="K533" s="588">
        <v>150625</v>
      </c>
      <c r="L533" s="588">
        <v>121038</v>
      </c>
      <c r="M533" s="588">
        <v>193660</v>
      </c>
      <c r="N533" s="588">
        <v>161384</v>
      </c>
      <c r="O533" s="588">
        <v>258214</v>
      </c>
      <c r="P533" s="588">
        <v>201729</v>
      </c>
      <c r="Q533" s="588">
        <v>322767</v>
      </c>
      <c r="R533" s="588">
        <v>228627</v>
      </c>
      <c r="S533" s="588">
        <v>365803</v>
      </c>
      <c r="T533" s="588">
        <v>255524</v>
      </c>
      <c r="U533" s="588">
        <v>408838</v>
      </c>
    </row>
    <row r="534" spans="1:21" ht="22.5" customHeight="1">
      <c r="A534" s="583">
        <v>4</v>
      </c>
      <c r="B534" s="584" t="s">
        <v>237</v>
      </c>
      <c r="C534" s="585" t="s">
        <v>278</v>
      </c>
      <c r="D534" s="585" t="s">
        <v>599</v>
      </c>
      <c r="E534" s="586" t="s">
        <v>280</v>
      </c>
      <c r="F534">
        <v>1</v>
      </c>
      <c r="G534" s="587" t="s">
        <v>171</v>
      </c>
      <c r="H534" s="588">
        <v>76573</v>
      </c>
      <c r="I534" s="588">
        <v>134004</v>
      </c>
      <c r="J534" s="588">
        <v>100877</v>
      </c>
      <c r="K534" s="588">
        <v>176535</v>
      </c>
      <c r="L534" s="588">
        <v>120851</v>
      </c>
      <c r="M534" s="588">
        <v>211490</v>
      </c>
      <c r="N534" s="588">
        <v>145490</v>
      </c>
      <c r="O534" s="588">
        <v>254608</v>
      </c>
      <c r="P534" s="588">
        <v>171547</v>
      </c>
      <c r="Q534" s="588">
        <v>300208</v>
      </c>
      <c r="R534" s="588">
        <v>187537</v>
      </c>
      <c r="S534" s="588">
        <v>328190</v>
      </c>
      <c r="T534" s="588">
        <v>201812</v>
      </c>
      <c r="U534" s="588">
        <v>353171</v>
      </c>
    </row>
    <row r="535" spans="1:21" ht="21.95" customHeight="1">
      <c r="A535" s="583">
        <v>4</v>
      </c>
      <c r="B535" s="584" t="s">
        <v>237</v>
      </c>
      <c r="C535" s="585" t="s">
        <v>278</v>
      </c>
      <c r="D535" s="585" t="s">
        <v>599</v>
      </c>
      <c r="E535" s="586" t="s">
        <v>280</v>
      </c>
      <c r="F535">
        <v>2</v>
      </c>
      <c r="G535" s="587" t="s">
        <v>21</v>
      </c>
      <c r="H535" s="588">
        <v>72766</v>
      </c>
      <c r="I535" s="588">
        <v>127341</v>
      </c>
      <c r="J535" s="588">
        <v>96112</v>
      </c>
      <c r="K535" s="588">
        <v>168196</v>
      </c>
      <c r="L535" s="588">
        <v>115455</v>
      </c>
      <c r="M535" s="588">
        <v>202047</v>
      </c>
      <c r="N535" s="588">
        <v>139753</v>
      </c>
      <c r="O535" s="588">
        <v>244567</v>
      </c>
      <c r="P535" s="588">
        <v>166337</v>
      </c>
      <c r="Q535" s="588">
        <v>291089</v>
      </c>
      <c r="R535" s="588">
        <v>183449</v>
      </c>
      <c r="S535" s="588">
        <v>321036</v>
      </c>
      <c r="T535" s="588">
        <v>199511</v>
      </c>
      <c r="U535" s="588">
        <v>349144</v>
      </c>
    </row>
    <row r="536" spans="1:21" ht="21.95" customHeight="1">
      <c r="A536" s="583">
        <v>4</v>
      </c>
      <c r="B536" s="584" t="s">
        <v>237</v>
      </c>
      <c r="C536" s="585" t="s">
        <v>278</v>
      </c>
      <c r="D536" s="585" t="s">
        <v>599</v>
      </c>
      <c r="E536" s="586" t="s">
        <v>280</v>
      </c>
      <c r="F536">
        <v>3</v>
      </c>
      <c r="G536" s="587" t="s">
        <v>46</v>
      </c>
      <c r="H536" s="588">
        <v>59447</v>
      </c>
      <c r="I536" s="588">
        <v>104032</v>
      </c>
      <c r="J536" s="588">
        <v>82093</v>
      </c>
      <c r="K536" s="588">
        <v>143662</v>
      </c>
      <c r="L536" s="588">
        <v>104087</v>
      </c>
      <c r="M536" s="588">
        <v>182153</v>
      </c>
      <c r="N536" s="588">
        <v>135867</v>
      </c>
      <c r="O536" s="588">
        <v>237768</v>
      </c>
      <c r="P536" s="588">
        <v>169357</v>
      </c>
      <c r="Q536" s="588">
        <v>296375</v>
      </c>
      <c r="R536" s="588">
        <v>190616</v>
      </c>
      <c r="S536" s="588">
        <v>333579</v>
      </c>
      <c r="T536" s="588">
        <v>211569</v>
      </c>
      <c r="U536" s="588">
        <v>370245</v>
      </c>
    </row>
    <row r="537" spans="1:21" ht="21.95" customHeight="1">
      <c r="A537" s="583">
        <v>4</v>
      </c>
      <c r="B537" s="584" t="s">
        <v>237</v>
      </c>
      <c r="C537" s="585" t="s">
        <v>278</v>
      </c>
      <c r="D537" s="585" t="s">
        <v>599</v>
      </c>
      <c r="E537" s="586" t="s">
        <v>280</v>
      </c>
      <c r="F537">
        <v>4</v>
      </c>
      <c r="G537" s="587" t="s">
        <v>23</v>
      </c>
      <c r="H537" s="588">
        <v>68798</v>
      </c>
      <c r="I537" s="588">
        <v>110076</v>
      </c>
      <c r="J537" s="588">
        <v>96317</v>
      </c>
      <c r="K537" s="588">
        <v>154107</v>
      </c>
      <c r="L537" s="588">
        <v>123836</v>
      </c>
      <c r="M537" s="588">
        <v>198137</v>
      </c>
      <c r="N537" s="588">
        <v>165114</v>
      </c>
      <c r="O537" s="588">
        <v>264183</v>
      </c>
      <c r="P537" s="588">
        <v>206393</v>
      </c>
      <c r="Q537" s="588">
        <v>330229</v>
      </c>
      <c r="R537" s="588">
        <v>233912</v>
      </c>
      <c r="S537" s="588">
        <v>374259</v>
      </c>
      <c r="T537" s="588">
        <v>261431</v>
      </c>
      <c r="U537" s="588">
        <v>418290</v>
      </c>
    </row>
    <row r="538" spans="1:21" ht="22.5" customHeight="1">
      <c r="A538" s="583">
        <v>4</v>
      </c>
      <c r="B538" s="584" t="s">
        <v>237</v>
      </c>
      <c r="C538" s="585" t="s">
        <v>278</v>
      </c>
      <c r="D538" s="585" t="s">
        <v>599</v>
      </c>
      <c r="E538" s="586" t="s">
        <v>281</v>
      </c>
      <c r="F538">
        <v>1</v>
      </c>
      <c r="G538" s="587" t="s">
        <v>171</v>
      </c>
      <c r="H538" s="588">
        <v>75163</v>
      </c>
      <c r="I538" s="588">
        <v>131536</v>
      </c>
      <c r="J538" s="588">
        <v>99071</v>
      </c>
      <c r="K538" s="588">
        <v>173375</v>
      </c>
      <c r="L538" s="588">
        <v>118772</v>
      </c>
      <c r="M538" s="588">
        <v>207850</v>
      </c>
      <c r="N538" s="588">
        <v>143129</v>
      </c>
      <c r="O538" s="588">
        <v>250476</v>
      </c>
      <c r="P538" s="588">
        <v>168793</v>
      </c>
      <c r="Q538" s="588">
        <v>295388</v>
      </c>
      <c r="R538" s="588">
        <v>184533</v>
      </c>
      <c r="S538" s="588">
        <v>322933</v>
      </c>
      <c r="T538" s="588">
        <v>198589</v>
      </c>
      <c r="U538" s="588">
        <v>347531</v>
      </c>
    </row>
    <row r="539" spans="1:21" ht="21.95" customHeight="1">
      <c r="A539" s="583">
        <v>4</v>
      </c>
      <c r="B539" s="584" t="s">
        <v>237</v>
      </c>
      <c r="C539" s="585" t="s">
        <v>278</v>
      </c>
      <c r="D539" s="585" t="s">
        <v>599</v>
      </c>
      <c r="E539" s="586" t="s">
        <v>281</v>
      </c>
      <c r="F539">
        <v>2</v>
      </c>
      <c r="G539" s="587" t="s">
        <v>21</v>
      </c>
      <c r="H539" s="588">
        <v>71356</v>
      </c>
      <c r="I539" s="588">
        <v>124873</v>
      </c>
      <c r="J539" s="588">
        <v>94306</v>
      </c>
      <c r="K539" s="588">
        <v>165036</v>
      </c>
      <c r="L539" s="588">
        <v>113375</v>
      </c>
      <c r="M539" s="588">
        <v>198407</v>
      </c>
      <c r="N539" s="588">
        <v>137392</v>
      </c>
      <c r="O539" s="588">
        <v>240436</v>
      </c>
      <c r="P539" s="588">
        <v>163583</v>
      </c>
      <c r="Q539" s="588">
        <v>286269</v>
      </c>
      <c r="R539" s="588">
        <v>180445</v>
      </c>
      <c r="S539" s="588">
        <v>315779</v>
      </c>
      <c r="T539" s="588">
        <v>196288</v>
      </c>
      <c r="U539" s="588">
        <v>343504</v>
      </c>
    </row>
    <row r="540" spans="1:21" ht="21.95" customHeight="1">
      <c r="A540" s="583">
        <v>4</v>
      </c>
      <c r="B540" s="584" t="s">
        <v>237</v>
      </c>
      <c r="C540" s="585" t="s">
        <v>278</v>
      </c>
      <c r="D540" s="585" t="s">
        <v>599</v>
      </c>
      <c r="E540" s="586" t="s">
        <v>281</v>
      </c>
      <c r="F540">
        <v>3</v>
      </c>
      <c r="G540" s="587" t="s">
        <v>46</v>
      </c>
      <c r="H540" s="588">
        <v>58184</v>
      </c>
      <c r="I540" s="588">
        <v>101822</v>
      </c>
      <c r="J540" s="588">
        <v>80325</v>
      </c>
      <c r="K540" s="588">
        <v>140569</v>
      </c>
      <c r="L540" s="588">
        <v>101815</v>
      </c>
      <c r="M540" s="588">
        <v>178175</v>
      </c>
      <c r="N540" s="588">
        <v>132837</v>
      </c>
      <c r="O540" s="588">
        <v>232465</v>
      </c>
      <c r="P540" s="588">
        <v>165569</v>
      </c>
      <c r="Q540" s="588">
        <v>289746</v>
      </c>
      <c r="R540" s="588">
        <v>186323</v>
      </c>
      <c r="S540" s="588">
        <v>326066</v>
      </c>
      <c r="T540" s="588">
        <v>206771</v>
      </c>
      <c r="U540" s="588">
        <v>361849</v>
      </c>
    </row>
    <row r="541" spans="1:21" ht="21.95" customHeight="1">
      <c r="A541" s="583">
        <v>4</v>
      </c>
      <c r="B541" s="584" t="s">
        <v>237</v>
      </c>
      <c r="C541" s="585" t="s">
        <v>278</v>
      </c>
      <c r="D541" s="585" t="s">
        <v>599</v>
      </c>
      <c r="E541" s="586" t="s">
        <v>281</v>
      </c>
      <c r="F541">
        <v>4</v>
      </c>
      <c r="G541" s="587" t="s">
        <v>23</v>
      </c>
      <c r="H541" s="588">
        <v>67620</v>
      </c>
      <c r="I541" s="588">
        <v>108191</v>
      </c>
      <c r="J541" s="588">
        <v>94667</v>
      </c>
      <c r="K541" s="588">
        <v>151468</v>
      </c>
      <c r="L541" s="588">
        <v>121715</v>
      </c>
      <c r="M541" s="588">
        <v>194744</v>
      </c>
      <c r="N541" s="588">
        <v>162287</v>
      </c>
      <c r="O541" s="588">
        <v>259659</v>
      </c>
      <c r="P541" s="588">
        <v>202859</v>
      </c>
      <c r="Q541" s="588">
        <v>324574</v>
      </c>
      <c r="R541" s="588">
        <v>229907</v>
      </c>
      <c r="S541" s="588">
        <v>367851</v>
      </c>
      <c r="T541" s="588">
        <v>256954</v>
      </c>
      <c r="U541" s="588">
        <v>411127</v>
      </c>
    </row>
    <row r="542" spans="1:21" ht="22.5" customHeight="1">
      <c r="A542" s="583">
        <v>4</v>
      </c>
      <c r="B542" s="584" t="s">
        <v>237</v>
      </c>
      <c r="C542" s="585" t="s">
        <v>278</v>
      </c>
      <c r="D542" s="585" t="s">
        <v>599</v>
      </c>
      <c r="E542" s="586" t="s">
        <v>282</v>
      </c>
      <c r="F542">
        <v>1</v>
      </c>
      <c r="G542" s="587" t="s">
        <v>171</v>
      </c>
      <c r="H542" s="588">
        <v>71649</v>
      </c>
      <c r="I542" s="588">
        <v>125387</v>
      </c>
      <c r="J542" s="588">
        <v>94480</v>
      </c>
      <c r="K542" s="588">
        <v>165340</v>
      </c>
      <c r="L542" s="588">
        <v>113331</v>
      </c>
      <c r="M542" s="588">
        <v>198329</v>
      </c>
      <c r="N542" s="588">
        <v>136683</v>
      </c>
      <c r="O542" s="588">
        <v>239195</v>
      </c>
      <c r="P542" s="588">
        <v>161214</v>
      </c>
      <c r="Q542" s="588">
        <v>282124</v>
      </c>
      <c r="R542" s="588">
        <v>176252</v>
      </c>
      <c r="S542" s="588">
        <v>308441</v>
      </c>
      <c r="T542" s="588">
        <v>189685</v>
      </c>
      <c r="U542" s="588">
        <v>331948</v>
      </c>
    </row>
    <row r="543" spans="1:21" ht="21.95" customHeight="1">
      <c r="A543" s="583">
        <v>4</v>
      </c>
      <c r="B543" s="584" t="s">
        <v>237</v>
      </c>
      <c r="C543" s="585" t="s">
        <v>278</v>
      </c>
      <c r="D543" s="585" t="s">
        <v>599</v>
      </c>
      <c r="E543" s="586" t="s">
        <v>282</v>
      </c>
      <c r="F543">
        <v>2</v>
      </c>
      <c r="G543" s="587" t="s">
        <v>21</v>
      </c>
      <c r="H543" s="588">
        <v>67967</v>
      </c>
      <c r="I543" s="588">
        <v>118942</v>
      </c>
      <c r="J543" s="588">
        <v>89870</v>
      </c>
      <c r="K543" s="588">
        <v>157273</v>
      </c>
      <c r="L543" s="588">
        <v>108111</v>
      </c>
      <c r="M543" s="588">
        <v>189194</v>
      </c>
      <c r="N543" s="588">
        <v>131133</v>
      </c>
      <c r="O543" s="588">
        <v>229482</v>
      </c>
      <c r="P543" s="588">
        <v>156173</v>
      </c>
      <c r="Q543" s="588">
        <v>273302</v>
      </c>
      <c r="R543" s="588">
        <v>172297</v>
      </c>
      <c r="S543" s="588">
        <v>301521</v>
      </c>
      <c r="T543" s="588">
        <v>187459</v>
      </c>
      <c r="U543" s="588">
        <v>328052</v>
      </c>
    </row>
    <row r="544" spans="1:21" ht="21.95" customHeight="1">
      <c r="A544" s="583">
        <v>4</v>
      </c>
      <c r="B544" s="584" t="s">
        <v>237</v>
      </c>
      <c r="C544" s="585" t="s">
        <v>278</v>
      </c>
      <c r="D544" s="585" t="s">
        <v>599</v>
      </c>
      <c r="E544" s="586" t="s">
        <v>282</v>
      </c>
      <c r="F544">
        <v>3</v>
      </c>
      <c r="G544" s="587" t="s">
        <v>46</v>
      </c>
      <c r="H544" s="588">
        <v>55335</v>
      </c>
      <c r="I544" s="588">
        <v>96837</v>
      </c>
      <c r="J544" s="588">
        <v>76374</v>
      </c>
      <c r="K544" s="588">
        <v>133654</v>
      </c>
      <c r="L544" s="588">
        <v>96782</v>
      </c>
      <c r="M544" s="588">
        <v>169368</v>
      </c>
      <c r="N544" s="588">
        <v>126222</v>
      </c>
      <c r="O544" s="588">
        <v>220888</v>
      </c>
      <c r="P544" s="588">
        <v>157315</v>
      </c>
      <c r="Q544" s="588">
        <v>275302</v>
      </c>
      <c r="R544" s="588">
        <v>177012</v>
      </c>
      <c r="S544" s="588">
        <v>309772</v>
      </c>
      <c r="T544" s="588">
        <v>196412</v>
      </c>
      <c r="U544" s="588">
        <v>343721</v>
      </c>
    </row>
    <row r="545" spans="1:21" ht="21.95" customHeight="1">
      <c r="A545" s="583">
        <v>4</v>
      </c>
      <c r="B545" s="584" t="s">
        <v>237</v>
      </c>
      <c r="C545" s="585" t="s">
        <v>278</v>
      </c>
      <c r="D545" s="585" t="s">
        <v>599</v>
      </c>
      <c r="E545" s="586" t="s">
        <v>282</v>
      </c>
      <c r="F545">
        <v>4</v>
      </c>
      <c r="G545" s="587" t="s">
        <v>23</v>
      </c>
      <c r="H545" s="588">
        <v>64527</v>
      </c>
      <c r="I545" s="588">
        <v>103243</v>
      </c>
      <c r="J545" s="588">
        <v>90338</v>
      </c>
      <c r="K545" s="588">
        <v>144540</v>
      </c>
      <c r="L545" s="588">
        <v>116148</v>
      </c>
      <c r="M545" s="588">
        <v>185837</v>
      </c>
      <c r="N545" s="588">
        <v>154864</v>
      </c>
      <c r="O545" s="588">
        <v>247783</v>
      </c>
      <c r="P545" s="588">
        <v>193580</v>
      </c>
      <c r="Q545" s="588">
        <v>309729</v>
      </c>
      <c r="R545" s="588">
        <v>219391</v>
      </c>
      <c r="S545" s="588">
        <v>351026</v>
      </c>
      <c r="T545" s="588">
        <v>245202</v>
      </c>
      <c r="U545" s="588">
        <v>392323</v>
      </c>
    </row>
    <row r="546" spans="1:21" ht="22.5" customHeight="1">
      <c r="A546" s="583">
        <v>4</v>
      </c>
      <c r="B546" s="584" t="s">
        <v>237</v>
      </c>
      <c r="C546" s="585" t="s">
        <v>278</v>
      </c>
      <c r="D546" s="585" t="s">
        <v>599</v>
      </c>
      <c r="E546" s="586" t="s">
        <v>283</v>
      </c>
      <c r="F546">
        <v>1</v>
      </c>
      <c r="G546" s="587" t="s">
        <v>171</v>
      </c>
      <c r="H546" s="588">
        <v>77596</v>
      </c>
      <c r="I546" s="588">
        <v>135793</v>
      </c>
      <c r="J546" s="588">
        <v>102155</v>
      </c>
      <c r="K546" s="588">
        <v>178772</v>
      </c>
      <c r="L546" s="588">
        <v>122273</v>
      </c>
      <c r="M546" s="588">
        <v>213978</v>
      </c>
      <c r="N546" s="588">
        <v>147014</v>
      </c>
      <c r="O546" s="588">
        <v>257274</v>
      </c>
      <c r="P546" s="588">
        <v>173305</v>
      </c>
      <c r="Q546" s="588">
        <v>303284</v>
      </c>
      <c r="R546" s="588">
        <v>189449</v>
      </c>
      <c r="S546" s="588">
        <v>331536</v>
      </c>
      <c r="T546" s="588">
        <v>203857</v>
      </c>
      <c r="U546" s="588">
        <v>356750</v>
      </c>
    </row>
    <row r="547" spans="1:21" ht="21.95" customHeight="1">
      <c r="A547" s="583">
        <v>4</v>
      </c>
      <c r="B547" s="584" t="s">
        <v>237</v>
      </c>
      <c r="C547" s="585" t="s">
        <v>278</v>
      </c>
      <c r="D547" s="585" t="s">
        <v>599</v>
      </c>
      <c r="E547" s="586" t="s">
        <v>283</v>
      </c>
      <c r="F547">
        <v>2</v>
      </c>
      <c r="G547" s="587" t="s">
        <v>21</v>
      </c>
      <c r="H547" s="588">
        <v>73830</v>
      </c>
      <c r="I547" s="588">
        <v>129203</v>
      </c>
      <c r="J547" s="588">
        <v>97442</v>
      </c>
      <c r="K547" s="588">
        <v>170524</v>
      </c>
      <c r="L547" s="588">
        <v>116936</v>
      </c>
      <c r="M547" s="588">
        <v>204638</v>
      </c>
      <c r="N547" s="588">
        <v>141339</v>
      </c>
      <c r="O547" s="588">
        <v>247343</v>
      </c>
      <c r="P547" s="588">
        <v>168151</v>
      </c>
      <c r="Q547" s="588">
        <v>294264</v>
      </c>
      <c r="R547" s="588">
        <v>185406</v>
      </c>
      <c r="S547" s="588">
        <v>324460</v>
      </c>
      <c r="T547" s="588">
        <v>201581</v>
      </c>
      <c r="U547" s="588">
        <v>352767</v>
      </c>
    </row>
    <row r="548" spans="1:21" ht="21.95" customHeight="1">
      <c r="A548" s="583">
        <v>4</v>
      </c>
      <c r="B548" s="584" t="s">
        <v>237</v>
      </c>
      <c r="C548" s="585" t="s">
        <v>278</v>
      </c>
      <c r="D548" s="585" t="s">
        <v>599</v>
      </c>
      <c r="E548" s="586" t="s">
        <v>283</v>
      </c>
      <c r="F548">
        <v>3</v>
      </c>
      <c r="G548" s="587" t="s">
        <v>46</v>
      </c>
      <c r="H548" s="588">
        <v>60461</v>
      </c>
      <c r="I548" s="588">
        <v>105807</v>
      </c>
      <c r="J548" s="588">
        <v>83525</v>
      </c>
      <c r="K548" s="588">
        <v>146169</v>
      </c>
      <c r="L548" s="588">
        <v>105945</v>
      </c>
      <c r="M548" s="588">
        <v>185404</v>
      </c>
      <c r="N548" s="588">
        <v>138376</v>
      </c>
      <c r="O548" s="588">
        <v>242158</v>
      </c>
      <c r="P548" s="588">
        <v>172498</v>
      </c>
      <c r="Q548" s="588">
        <v>301871</v>
      </c>
      <c r="R548" s="588">
        <v>194191</v>
      </c>
      <c r="S548" s="588">
        <v>339834</v>
      </c>
      <c r="T548" s="588">
        <v>215579</v>
      </c>
      <c r="U548" s="588">
        <v>377264</v>
      </c>
    </row>
    <row r="549" spans="1:21" ht="21.95" customHeight="1">
      <c r="A549" s="583">
        <v>4</v>
      </c>
      <c r="B549" s="584" t="s">
        <v>237</v>
      </c>
      <c r="C549" s="585" t="s">
        <v>278</v>
      </c>
      <c r="D549" s="585" t="s">
        <v>599</v>
      </c>
      <c r="E549" s="586" t="s">
        <v>283</v>
      </c>
      <c r="F549">
        <v>4</v>
      </c>
      <c r="G549" s="587" t="s">
        <v>23</v>
      </c>
      <c r="H549" s="588">
        <v>69599</v>
      </c>
      <c r="I549" s="588">
        <v>111359</v>
      </c>
      <c r="J549" s="588">
        <v>97439</v>
      </c>
      <c r="K549" s="588">
        <v>155902</v>
      </c>
      <c r="L549" s="588">
        <v>125279</v>
      </c>
      <c r="M549" s="588">
        <v>200446</v>
      </c>
      <c r="N549" s="588">
        <v>167038</v>
      </c>
      <c r="O549" s="588">
        <v>267261</v>
      </c>
      <c r="P549" s="588">
        <v>208798</v>
      </c>
      <c r="Q549" s="588">
        <v>334076</v>
      </c>
      <c r="R549" s="588">
        <v>236637</v>
      </c>
      <c r="S549" s="588">
        <v>378620</v>
      </c>
      <c r="T549" s="588">
        <v>264477</v>
      </c>
      <c r="U549" s="588">
        <v>423163</v>
      </c>
    </row>
    <row r="550" spans="1:21" ht="22.5" customHeight="1">
      <c r="A550" s="583">
        <v>4</v>
      </c>
      <c r="B550" s="584" t="s">
        <v>237</v>
      </c>
      <c r="C550" s="585" t="s">
        <v>278</v>
      </c>
      <c r="D550" s="585" t="s">
        <v>599</v>
      </c>
      <c r="E550" s="586" t="s">
        <v>284</v>
      </c>
      <c r="F550">
        <v>1</v>
      </c>
      <c r="G550" s="587" t="s">
        <v>171</v>
      </c>
      <c r="H550" s="588">
        <v>75163</v>
      </c>
      <c r="I550" s="588">
        <v>131536</v>
      </c>
      <c r="J550" s="588">
        <v>99071</v>
      </c>
      <c r="K550" s="588">
        <v>173375</v>
      </c>
      <c r="L550" s="588">
        <v>118772</v>
      </c>
      <c r="M550" s="588">
        <v>207850</v>
      </c>
      <c r="N550" s="588">
        <v>143129</v>
      </c>
      <c r="O550" s="588">
        <v>250476</v>
      </c>
      <c r="P550" s="588">
        <v>168793</v>
      </c>
      <c r="Q550" s="588">
        <v>295388</v>
      </c>
      <c r="R550" s="588">
        <v>184533</v>
      </c>
      <c r="S550" s="588">
        <v>322933</v>
      </c>
      <c r="T550" s="588">
        <v>198589</v>
      </c>
      <c r="U550" s="588">
        <v>347531</v>
      </c>
    </row>
    <row r="551" spans="1:21" ht="21.95" customHeight="1">
      <c r="A551" s="583">
        <v>4</v>
      </c>
      <c r="B551" s="584" t="s">
        <v>237</v>
      </c>
      <c r="C551" s="585" t="s">
        <v>278</v>
      </c>
      <c r="D551" s="585" t="s">
        <v>599</v>
      </c>
      <c r="E551" s="586" t="s">
        <v>284</v>
      </c>
      <c r="F551">
        <v>2</v>
      </c>
      <c r="G551" s="587" t="s">
        <v>21</v>
      </c>
      <c r="H551" s="588">
        <v>71356</v>
      </c>
      <c r="I551" s="588">
        <v>124873</v>
      </c>
      <c r="J551" s="588">
        <v>94306</v>
      </c>
      <c r="K551" s="588">
        <v>165036</v>
      </c>
      <c r="L551" s="588">
        <v>113375</v>
      </c>
      <c r="M551" s="588">
        <v>198407</v>
      </c>
      <c r="N551" s="588">
        <v>137392</v>
      </c>
      <c r="O551" s="588">
        <v>240436</v>
      </c>
      <c r="P551" s="588">
        <v>163583</v>
      </c>
      <c r="Q551" s="588">
        <v>286269</v>
      </c>
      <c r="R551" s="588">
        <v>180445</v>
      </c>
      <c r="S551" s="588">
        <v>315779</v>
      </c>
      <c r="T551" s="588">
        <v>196288</v>
      </c>
      <c r="U551" s="588">
        <v>343504</v>
      </c>
    </row>
    <row r="552" spans="1:21" ht="21.95" customHeight="1">
      <c r="A552" s="583">
        <v>4</v>
      </c>
      <c r="B552" s="584" t="s">
        <v>237</v>
      </c>
      <c r="C552" s="585" t="s">
        <v>278</v>
      </c>
      <c r="D552" s="585" t="s">
        <v>599</v>
      </c>
      <c r="E552" s="586" t="s">
        <v>284</v>
      </c>
      <c r="F552">
        <v>3</v>
      </c>
      <c r="G552" s="587" t="s">
        <v>46</v>
      </c>
      <c r="H552" s="588">
        <v>58184</v>
      </c>
      <c r="I552" s="588">
        <v>101822</v>
      </c>
      <c r="J552" s="588">
        <v>80325</v>
      </c>
      <c r="K552" s="588">
        <v>140569</v>
      </c>
      <c r="L552" s="588">
        <v>101815</v>
      </c>
      <c r="M552" s="588">
        <v>178175</v>
      </c>
      <c r="N552" s="588">
        <v>132837</v>
      </c>
      <c r="O552" s="588">
        <v>232465</v>
      </c>
      <c r="P552" s="588">
        <v>165569</v>
      </c>
      <c r="Q552" s="588">
        <v>289746</v>
      </c>
      <c r="R552" s="588">
        <v>186323</v>
      </c>
      <c r="S552" s="588">
        <v>326066</v>
      </c>
      <c r="T552" s="588">
        <v>206771</v>
      </c>
      <c r="U552" s="588">
        <v>361849</v>
      </c>
    </row>
    <row r="553" spans="1:21" ht="21.95" customHeight="1">
      <c r="A553" s="583">
        <v>4</v>
      </c>
      <c r="B553" s="584" t="s">
        <v>237</v>
      </c>
      <c r="C553" s="585" t="s">
        <v>278</v>
      </c>
      <c r="D553" s="585" t="s">
        <v>599</v>
      </c>
      <c r="E553" s="586" t="s">
        <v>284</v>
      </c>
      <c r="F553">
        <v>4</v>
      </c>
      <c r="G553" s="587" t="s">
        <v>23</v>
      </c>
      <c r="H553" s="588">
        <v>67620</v>
      </c>
      <c r="I553" s="588">
        <v>108191</v>
      </c>
      <c r="J553" s="588">
        <v>94667</v>
      </c>
      <c r="K553" s="588">
        <v>151468</v>
      </c>
      <c r="L553" s="588">
        <v>121715</v>
      </c>
      <c r="M553" s="588">
        <v>194744</v>
      </c>
      <c r="N553" s="588">
        <v>162287</v>
      </c>
      <c r="O553" s="588">
        <v>259659</v>
      </c>
      <c r="P553" s="588">
        <v>202859</v>
      </c>
      <c r="Q553" s="588">
        <v>324574</v>
      </c>
      <c r="R553" s="588">
        <v>229907</v>
      </c>
      <c r="S553" s="588">
        <v>367851</v>
      </c>
      <c r="T553" s="588">
        <v>256954</v>
      </c>
      <c r="U553" s="588">
        <v>411127</v>
      </c>
    </row>
    <row r="554" spans="1:21" ht="22.5" customHeight="1">
      <c r="A554" s="583">
        <v>4</v>
      </c>
      <c r="B554" s="584" t="s">
        <v>237</v>
      </c>
      <c r="C554" s="585" t="s">
        <v>278</v>
      </c>
      <c r="D554" s="585" t="s">
        <v>599</v>
      </c>
      <c r="E554" s="586" t="s">
        <v>272</v>
      </c>
      <c r="F554">
        <v>1</v>
      </c>
      <c r="G554" s="587" t="s">
        <v>171</v>
      </c>
      <c r="H554" s="588">
        <v>71344</v>
      </c>
      <c r="I554" s="588">
        <v>124852</v>
      </c>
      <c r="J554" s="588">
        <v>94027</v>
      </c>
      <c r="K554" s="588">
        <v>164548</v>
      </c>
      <c r="L554" s="588">
        <v>112708</v>
      </c>
      <c r="M554" s="588">
        <v>197240</v>
      </c>
      <c r="N554" s="588">
        <v>135795</v>
      </c>
      <c r="O554" s="588">
        <v>237642</v>
      </c>
      <c r="P554" s="588">
        <v>160139</v>
      </c>
      <c r="Q554" s="588">
        <v>280243</v>
      </c>
      <c r="R554" s="588">
        <v>175070</v>
      </c>
      <c r="S554" s="588">
        <v>306373</v>
      </c>
      <c r="T554" s="588">
        <v>188404</v>
      </c>
      <c r="U554" s="588">
        <v>329706</v>
      </c>
    </row>
    <row r="555" spans="1:21" ht="21.95" customHeight="1">
      <c r="A555" s="583">
        <v>4</v>
      </c>
      <c r="B555" s="584" t="s">
        <v>237</v>
      </c>
      <c r="C555" s="585" t="s">
        <v>278</v>
      </c>
      <c r="D555" s="585" t="s">
        <v>599</v>
      </c>
      <c r="E555" s="586" t="s">
        <v>272</v>
      </c>
      <c r="F555">
        <v>2</v>
      </c>
      <c r="G555" s="587" t="s">
        <v>21</v>
      </c>
      <c r="H555" s="588">
        <v>67744</v>
      </c>
      <c r="I555" s="588">
        <v>118552</v>
      </c>
      <c r="J555" s="588">
        <v>89521</v>
      </c>
      <c r="K555" s="588">
        <v>156662</v>
      </c>
      <c r="L555" s="588">
        <v>107606</v>
      </c>
      <c r="M555" s="588">
        <v>188310</v>
      </c>
      <c r="N555" s="588">
        <v>130370</v>
      </c>
      <c r="O555" s="588">
        <v>228147</v>
      </c>
      <c r="P555" s="588">
        <v>155211</v>
      </c>
      <c r="Q555" s="588">
        <v>271619</v>
      </c>
      <c r="R555" s="588">
        <v>171204</v>
      </c>
      <c r="S555" s="588">
        <v>299608</v>
      </c>
      <c r="T555" s="588">
        <v>186227</v>
      </c>
      <c r="U555" s="588">
        <v>325898</v>
      </c>
    </row>
    <row r="556" spans="1:21" ht="21.95" customHeight="1">
      <c r="A556" s="583">
        <v>4</v>
      </c>
      <c r="B556" s="584" t="s">
        <v>237</v>
      </c>
      <c r="C556" s="585" t="s">
        <v>278</v>
      </c>
      <c r="D556" s="585" t="s">
        <v>599</v>
      </c>
      <c r="E556" s="586" t="s">
        <v>272</v>
      </c>
      <c r="F556">
        <v>3</v>
      </c>
      <c r="G556" s="587" t="s">
        <v>46</v>
      </c>
      <c r="H556" s="588">
        <v>55260</v>
      </c>
      <c r="I556" s="588">
        <v>96705</v>
      </c>
      <c r="J556" s="588">
        <v>76293</v>
      </c>
      <c r="K556" s="588">
        <v>133512</v>
      </c>
      <c r="L556" s="588">
        <v>96709</v>
      </c>
      <c r="M556" s="588">
        <v>169241</v>
      </c>
      <c r="N556" s="588">
        <v>126188</v>
      </c>
      <c r="O556" s="588">
        <v>220830</v>
      </c>
      <c r="P556" s="588">
        <v>157284</v>
      </c>
      <c r="Q556" s="588">
        <v>275248</v>
      </c>
      <c r="R556" s="588">
        <v>177006</v>
      </c>
      <c r="S556" s="588">
        <v>309760</v>
      </c>
      <c r="T556" s="588">
        <v>196437</v>
      </c>
      <c r="U556" s="588">
        <v>343765</v>
      </c>
    </row>
    <row r="557" spans="1:21" ht="21.95" customHeight="1">
      <c r="A557" s="583">
        <v>4</v>
      </c>
      <c r="B557" s="584" t="s">
        <v>237</v>
      </c>
      <c r="C557" s="585" t="s">
        <v>278</v>
      </c>
      <c r="D557" s="585" t="s">
        <v>599</v>
      </c>
      <c r="E557" s="586" t="s">
        <v>272</v>
      </c>
      <c r="F557">
        <v>4</v>
      </c>
      <c r="G557" s="587" t="s">
        <v>23</v>
      </c>
      <c r="H557" s="588">
        <v>64167</v>
      </c>
      <c r="I557" s="588">
        <v>102667</v>
      </c>
      <c r="J557" s="588">
        <v>89833</v>
      </c>
      <c r="K557" s="588">
        <v>143733</v>
      </c>
      <c r="L557" s="588">
        <v>115500</v>
      </c>
      <c r="M557" s="588">
        <v>184800</v>
      </c>
      <c r="N557" s="588">
        <v>154000</v>
      </c>
      <c r="O557" s="588">
        <v>246400</v>
      </c>
      <c r="P557" s="588">
        <v>192500</v>
      </c>
      <c r="Q557" s="588">
        <v>308000</v>
      </c>
      <c r="R557" s="588">
        <v>218166</v>
      </c>
      <c r="S557" s="588">
        <v>349066</v>
      </c>
      <c r="T557" s="588">
        <v>243833</v>
      </c>
      <c r="U557" s="588">
        <v>390133</v>
      </c>
    </row>
    <row r="558" spans="1:21" ht="22.5" customHeight="1">
      <c r="A558" s="583">
        <v>4</v>
      </c>
      <c r="B558" s="584" t="s">
        <v>237</v>
      </c>
      <c r="C558" s="585" t="s">
        <v>278</v>
      </c>
      <c r="D558" s="585" t="s">
        <v>599</v>
      </c>
      <c r="E558" s="586" t="s">
        <v>285</v>
      </c>
      <c r="F558">
        <v>1</v>
      </c>
      <c r="G558" s="587" t="s">
        <v>171</v>
      </c>
      <c r="H558" s="588">
        <v>75163</v>
      </c>
      <c r="I558" s="588">
        <v>131536</v>
      </c>
      <c r="J558" s="588">
        <v>99071</v>
      </c>
      <c r="K558" s="588">
        <v>173375</v>
      </c>
      <c r="L558" s="588">
        <v>118772</v>
      </c>
      <c r="M558" s="588">
        <v>207850</v>
      </c>
      <c r="N558" s="588">
        <v>143129</v>
      </c>
      <c r="O558" s="588">
        <v>250476</v>
      </c>
      <c r="P558" s="588">
        <v>168793</v>
      </c>
      <c r="Q558" s="588">
        <v>295388</v>
      </c>
      <c r="R558" s="588">
        <v>184533</v>
      </c>
      <c r="S558" s="588">
        <v>322933</v>
      </c>
      <c r="T558" s="588">
        <v>198589</v>
      </c>
      <c r="U558" s="588">
        <v>347531</v>
      </c>
    </row>
    <row r="559" spans="1:21" ht="21.95" customHeight="1">
      <c r="A559" s="583">
        <v>4</v>
      </c>
      <c r="B559" s="584" t="s">
        <v>237</v>
      </c>
      <c r="C559" s="585" t="s">
        <v>278</v>
      </c>
      <c r="D559" s="585" t="s">
        <v>599</v>
      </c>
      <c r="E559" s="586" t="s">
        <v>285</v>
      </c>
      <c r="F559">
        <v>2</v>
      </c>
      <c r="G559" s="587" t="s">
        <v>21</v>
      </c>
      <c r="H559" s="588">
        <v>71356</v>
      </c>
      <c r="I559" s="588">
        <v>124873</v>
      </c>
      <c r="J559" s="588">
        <v>94306</v>
      </c>
      <c r="K559" s="588">
        <v>165036</v>
      </c>
      <c r="L559" s="588">
        <v>113375</v>
      </c>
      <c r="M559" s="588">
        <v>198407</v>
      </c>
      <c r="N559" s="588">
        <v>137392</v>
      </c>
      <c r="O559" s="588">
        <v>240436</v>
      </c>
      <c r="P559" s="588">
        <v>163583</v>
      </c>
      <c r="Q559" s="588">
        <v>286269</v>
      </c>
      <c r="R559" s="588">
        <v>180445</v>
      </c>
      <c r="S559" s="588">
        <v>315779</v>
      </c>
      <c r="T559" s="588">
        <v>196288</v>
      </c>
      <c r="U559" s="588">
        <v>343504</v>
      </c>
    </row>
    <row r="560" spans="1:21" ht="21.95" customHeight="1">
      <c r="A560" s="583">
        <v>4</v>
      </c>
      <c r="B560" s="584" t="s">
        <v>237</v>
      </c>
      <c r="C560" s="585" t="s">
        <v>278</v>
      </c>
      <c r="D560" s="585" t="s">
        <v>599</v>
      </c>
      <c r="E560" s="586" t="s">
        <v>285</v>
      </c>
      <c r="F560">
        <v>3</v>
      </c>
      <c r="G560" s="587" t="s">
        <v>46</v>
      </c>
      <c r="H560" s="588">
        <v>58184</v>
      </c>
      <c r="I560" s="588">
        <v>101822</v>
      </c>
      <c r="J560" s="588">
        <v>80325</v>
      </c>
      <c r="K560" s="588">
        <v>140569</v>
      </c>
      <c r="L560" s="588">
        <v>101815</v>
      </c>
      <c r="M560" s="588">
        <v>178175</v>
      </c>
      <c r="N560" s="588">
        <v>132837</v>
      </c>
      <c r="O560" s="588">
        <v>232465</v>
      </c>
      <c r="P560" s="588">
        <v>165569</v>
      </c>
      <c r="Q560" s="588">
        <v>289746</v>
      </c>
      <c r="R560" s="588">
        <v>186323</v>
      </c>
      <c r="S560" s="588">
        <v>326066</v>
      </c>
      <c r="T560" s="588">
        <v>206771</v>
      </c>
      <c r="U560" s="588">
        <v>361849</v>
      </c>
    </row>
    <row r="561" spans="1:21" ht="21.95" customHeight="1">
      <c r="A561" s="583">
        <v>4</v>
      </c>
      <c r="B561" s="584" t="s">
        <v>237</v>
      </c>
      <c r="C561" s="585" t="s">
        <v>278</v>
      </c>
      <c r="D561" s="585" t="s">
        <v>599</v>
      </c>
      <c r="E561" s="586" t="s">
        <v>285</v>
      </c>
      <c r="F561">
        <v>4</v>
      </c>
      <c r="G561" s="587" t="s">
        <v>23</v>
      </c>
      <c r="H561" s="588">
        <v>67620</v>
      </c>
      <c r="I561" s="588">
        <v>108191</v>
      </c>
      <c r="J561" s="588">
        <v>94667</v>
      </c>
      <c r="K561" s="588">
        <v>151468</v>
      </c>
      <c r="L561" s="588">
        <v>121715</v>
      </c>
      <c r="M561" s="588">
        <v>194744</v>
      </c>
      <c r="N561" s="588">
        <v>162287</v>
      </c>
      <c r="O561" s="588">
        <v>259659</v>
      </c>
      <c r="P561" s="588">
        <v>202859</v>
      </c>
      <c r="Q561" s="588">
        <v>324574</v>
      </c>
      <c r="R561" s="588">
        <v>229907</v>
      </c>
      <c r="S561" s="588">
        <v>367851</v>
      </c>
      <c r="T561" s="588">
        <v>256954</v>
      </c>
      <c r="U561" s="588">
        <v>411127</v>
      </c>
    </row>
    <row r="562" spans="1:21" ht="22.5" customHeight="1">
      <c r="A562" s="583">
        <v>4</v>
      </c>
      <c r="B562" s="584" t="s">
        <v>237</v>
      </c>
      <c r="C562" s="585" t="s">
        <v>278</v>
      </c>
      <c r="D562" s="585" t="s">
        <v>599</v>
      </c>
      <c r="E562" s="586" t="s">
        <v>198</v>
      </c>
      <c r="F562">
        <v>1</v>
      </c>
      <c r="G562" s="587" t="s">
        <v>171</v>
      </c>
      <c r="H562" s="588">
        <v>76103</v>
      </c>
      <c r="I562" s="588">
        <v>133181</v>
      </c>
      <c r="J562" s="588">
        <v>100275</v>
      </c>
      <c r="K562" s="588">
        <v>175481</v>
      </c>
      <c r="L562" s="588">
        <v>120158</v>
      </c>
      <c r="M562" s="588">
        <v>210277</v>
      </c>
      <c r="N562" s="588">
        <v>144703</v>
      </c>
      <c r="O562" s="588">
        <v>253231</v>
      </c>
      <c r="P562" s="588">
        <v>170629</v>
      </c>
      <c r="Q562" s="588">
        <v>298602</v>
      </c>
      <c r="R562" s="588">
        <v>186536</v>
      </c>
      <c r="S562" s="588">
        <v>326437</v>
      </c>
      <c r="T562" s="588">
        <v>200738</v>
      </c>
      <c r="U562" s="588">
        <v>351291</v>
      </c>
    </row>
    <row r="563" spans="1:21" ht="21.95" customHeight="1">
      <c r="A563" s="583">
        <v>4</v>
      </c>
      <c r="B563" s="584" t="s">
        <v>237</v>
      </c>
      <c r="C563" s="585" t="s">
        <v>278</v>
      </c>
      <c r="D563" s="585" t="s">
        <v>599</v>
      </c>
      <c r="E563" s="586" t="s">
        <v>198</v>
      </c>
      <c r="F563">
        <v>2</v>
      </c>
      <c r="G563" s="587" t="s">
        <v>21</v>
      </c>
      <c r="H563" s="588">
        <v>72296</v>
      </c>
      <c r="I563" s="588">
        <v>126519</v>
      </c>
      <c r="J563" s="588">
        <v>95510</v>
      </c>
      <c r="K563" s="588">
        <v>167143</v>
      </c>
      <c r="L563" s="588">
        <v>114762</v>
      </c>
      <c r="M563" s="588">
        <v>200834</v>
      </c>
      <c r="N563" s="588">
        <v>138966</v>
      </c>
      <c r="O563" s="588">
        <v>243190</v>
      </c>
      <c r="P563" s="588">
        <v>165419</v>
      </c>
      <c r="Q563" s="588">
        <v>289483</v>
      </c>
      <c r="R563" s="588">
        <v>182448</v>
      </c>
      <c r="S563" s="588">
        <v>319284</v>
      </c>
      <c r="T563" s="588">
        <v>198437</v>
      </c>
      <c r="U563" s="588">
        <v>347264</v>
      </c>
    </row>
    <row r="564" spans="1:21" ht="21.95" customHeight="1">
      <c r="A564" s="583">
        <v>4</v>
      </c>
      <c r="B564" s="584" t="s">
        <v>237</v>
      </c>
      <c r="C564" s="585" t="s">
        <v>278</v>
      </c>
      <c r="D564" s="585" t="s">
        <v>599</v>
      </c>
      <c r="E564" s="586" t="s">
        <v>198</v>
      </c>
      <c r="F564">
        <v>3</v>
      </c>
      <c r="G564" s="587" t="s">
        <v>46</v>
      </c>
      <c r="H564" s="588">
        <v>59026</v>
      </c>
      <c r="I564" s="588">
        <v>103296</v>
      </c>
      <c r="J564" s="588">
        <v>81504</v>
      </c>
      <c r="K564" s="588">
        <v>142631</v>
      </c>
      <c r="L564" s="588">
        <v>103330</v>
      </c>
      <c r="M564" s="588">
        <v>180827</v>
      </c>
      <c r="N564" s="588">
        <v>134857</v>
      </c>
      <c r="O564" s="588">
        <v>236000</v>
      </c>
      <c r="P564" s="588">
        <v>168094</v>
      </c>
      <c r="Q564" s="588">
        <v>294165</v>
      </c>
      <c r="R564" s="588">
        <v>189185</v>
      </c>
      <c r="S564" s="588">
        <v>331074</v>
      </c>
      <c r="T564" s="588">
        <v>209969</v>
      </c>
      <c r="U564" s="588">
        <v>367446</v>
      </c>
    </row>
    <row r="565" spans="1:21" ht="21.95" customHeight="1">
      <c r="A565" s="583">
        <v>4</v>
      </c>
      <c r="B565" s="584" t="s">
        <v>237</v>
      </c>
      <c r="C565" s="585" t="s">
        <v>278</v>
      </c>
      <c r="D565" s="585" t="s">
        <v>599</v>
      </c>
      <c r="E565" s="586" t="s">
        <v>198</v>
      </c>
      <c r="F565">
        <v>4</v>
      </c>
      <c r="G565" s="587" t="s">
        <v>23</v>
      </c>
      <c r="H565" s="588">
        <v>68405</v>
      </c>
      <c r="I565" s="588">
        <v>109448</v>
      </c>
      <c r="J565" s="588">
        <v>95767</v>
      </c>
      <c r="K565" s="588">
        <v>153227</v>
      </c>
      <c r="L565" s="588">
        <v>123129</v>
      </c>
      <c r="M565" s="588">
        <v>197006</v>
      </c>
      <c r="N565" s="588">
        <v>164172</v>
      </c>
      <c r="O565" s="588">
        <v>262675</v>
      </c>
      <c r="P565" s="588">
        <v>205215</v>
      </c>
      <c r="Q565" s="588">
        <v>328344</v>
      </c>
      <c r="R565" s="588">
        <v>232577</v>
      </c>
      <c r="S565" s="588">
        <v>372123</v>
      </c>
      <c r="T565" s="588">
        <v>259939</v>
      </c>
      <c r="U565" s="588">
        <v>415902</v>
      </c>
    </row>
    <row r="566" spans="1:21" ht="22.5" customHeight="1">
      <c r="A566" s="583">
        <v>4</v>
      </c>
      <c r="B566" s="584" t="s">
        <v>237</v>
      </c>
      <c r="C566" s="585" t="s">
        <v>278</v>
      </c>
      <c r="D566" s="585" t="s">
        <v>599</v>
      </c>
      <c r="E566" s="586" t="s">
        <v>286</v>
      </c>
      <c r="F566">
        <v>1</v>
      </c>
      <c r="G566" s="587" t="s">
        <v>171</v>
      </c>
      <c r="H566" s="588">
        <v>73694</v>
      </c>
      <c r="I566" s="588">
        <v>128965</v>
      </c>
      <c r="J566" s="588">
        <v>97037</v>
      </c>
      <c r="K566" s="588">
        <v>169814</v>
      </c>
      <c r="L566" s="588">
        <v>116175</v>
      </c>
      <c r="M566" s="588">
        <v>203306</v>
      </c>
      <c r="N566" s="588">
        <v>139730</v>
      </c>
      <c r="O566" s="588">
        <v>244528</v>
      </c>
      <c r="P566" s="588">
        <v>164729</v>
      </c>
      <c r="Q566" s="588">
        <v>288276</v>
      </c>
      <c r="R566" s="588">
        <v>180077</v>
      </c>
      <c r="S566" s="588">
        <v>315134</v>
      </c>
      <c r="T566" s="588">
        <v>193775</v>
      </c>
      <c r="U566" s="588">
        <v>339106</v>
      </c>
    </row>
    <row r="567" spans="1:21" ht="21.95" customHeight="1">
      <c r="A567" s="583">
        <v>4</v>
      </c>
      <c r="B567" s="584" t="s">
        <v>237</v>
      </c>
      <c r="C567" s="585" t="s">
        <v>278</v>
      </c>
      <c r="D567" s="585" t="s">
        <v>599</v>
      </c>
      <c r="E567" s="586" t="s">
        <v>286</v>
      </c>
      <c r="F567">
        <v>2</v>
      </c>
      <c r="G567" s="587" t="s">
        <v>21</v>
      </c>
      <c r="H567" s="588">
        <v>70094</v>
      </c>
      <c r="I567" s="588">
        <v>122665</v>
      </c>
      <c r="J567" s="588">
        <v>92531</v>
      </c>
      <c r="K567" s="588">
        <v>161928</v>
      </c>
      <c r="L567" s="588">
        <v>111072</v>
      </c>
      <c r="M567" s="588">
        <v>194376</v>
      </c>
      <c r="N567" s="588">
        <v>134304</v>
      </c>
      <c r="O567" s="588">
        <v>235033</v>
      </c>
      <c r="P567" s="588">
        <v>159801</v>
      </c>
      <c r="Q567" s="588">
        <v>279652</v>
      </c>
      <c r="R567" s="588">
        <v>176211</v>
      </c>
      <c r="S567" s="588">
        <v>308369</v>
      </c>
      <c r="T567" s="588">
        <v>191599</v>
      </c>
      <c r="U567" s="588">
        <v>335298</v>
      </c>
    </row>
    <row r="568" spans="1:21" ht="21.95" customHeight="1">
      <c r="A568" s="583">
        <v>4</v>
      </c>
      <c r="B568" s="584" t="s">
        <v>237</v>
      </c>
      <c r="C568" s="585" t="s">
        <v>278</v>
      </c>
      <c r="D568" s="585" t="s">
        <v>599</v>
      </c>
      <c r="E568" s="586" t="s">
        <v>286</v>
      </c>
      <c r="F568">
        <v>3</v>
      </c>
      <c r="G568" s="587" t="s">
        <v>46</v>
      </c>
      <c r="H568" s="588">
        <v>57364</v>
      </c>
      <c r="I568" s="588">
        <v>100388</v>
      </c>
      <c r="J568" s="588">
        <v>79239</v>
      </c>
      <c r="K568" s="588">
        <v>138668</v>
      </c>
      <c r="L568" s="588">
        <v>100497</v>
      </c>
      <c r="M568" s="588">
        <v>175870</v>
      </c>
      <c r="N568" s="588">
        <v>131239</v>
      </c>
      <c r="O568" s="588">
        <v>229668</v>
      </c>
      <c r="P568" s="588">
        <v>163597</v>
      </c>
      <c r="Q568" s="588">
        <v>286296</v>
      </c>
      <c r="R568" s="588">
        <v>184161</v>
      </c>
      <c r="S568" s="588">
        <v>322281</v>
      </c>
      <c r="T568" s="588">
        <v>204434</v>
      </c>
      <c r="U568" s="588">
        <v>357759</v>
      </c>
    </row>
    <row r="569" spans="1:21" ht="21.95" customHeight="1">
      <c r="A569" s="583">
        <v>4</v>
      </c>
      <c r="B569" s="584" t="s">
        <v>237</v>
      </c>
      <c r="C569" s="585" t="s">
        <v>278</v>
      </c>
      <c r="D569" s="585" t="s">
        <v>599</v>
      </c>
      <c r="E569" s="586" t="s">
        <v>286</v>
      </c>
      <c r="F569">
        <v>4</v>
      </c>
      <c r="G569" s="587" t="s">
        <v>23</v>
      </c>
      <c r="H569" s="588">
        <v>66130</v>
      </c>
      <c r="I569" s="588">
        <v>105808</v>
      </c>
      <c r="J569" s="588">
        <v>92582</v>
      </c>
      <c r="K569" s="588">
        <v>148131</v>
      </c>
      <c r="L569" s="588">
        <v>119034</v>
      </c>
      <c r="M569" s="588">
        <v>190454</v>
      </c>
      <c r="N569" s="588">
        <v>158712</v>
      </c>
      <c r="O569" s="588">
        <v>253939</v>
      </c>
      <c r="P569" s="588">
        <v>198390</v>
      </c>
      <c r="Q569" s="588">
        <v>317424</v>
      </c>
      <c r="R569" s="588">
        <v>224842</v>
      </c>
      <c r="S569" s="588">
        <v>359747</v>
      </c>
      <c r="T569" s="588">
        <v>251294</v>
      </c>
      <c r="U569" s="588">
        <v>402070</v>
      </c>
    </row>
    <row r="570" spans="1:21" ht="22.5" customHeight="1">
      <c r="A570" s="583">
        <v>4</v>
      </c>
      <c r="B570" s="584" t="s">
        <v>237</v>
      </c>
      <c r="C570" s="585" t="s">
        <v>287</v>
      </c>
      <c r="D570" s="585" t="s">
        <v>938</v>
      </c>
      <c r="E570" s="586" t="s">
        <v>288</v>
      </c>
      <c r="F570">
        <v>1</v>
      </c>
      <c r="G570" s="587" t="s">
        <v>171</v>
      </c>
      <c r="H570" s="588">
        <v>80029</v>
      </c>
      <c r="I570" s="588">
        <v>140050</v>
      </c>
      <c r="J570" s="588">
        <v>105239</v>
      </c>
      <c r="K570" s="588">
        <v>184168</v>
      </c>
      <c r="L570" s="588">
        <v>125775</v>
      </c>
      <c r="M570" s="588">
        <v>220107</v>
      </c>
      <c r="N570" s="588">
        <v>150898</v>
      </c>
      <c r="O570" s="588">
        <v>264072</v>
      </c>
      <c r="P570" s="588">
        <v>177817</v>
      </c>
      <c r="Q570" s="588">
        <v>311179</v>
      </c>
      <c r="R570" s="588">
        <v>194365</v>
      </c>
      <c r="S570" s="588">
        <v>340140</v>
      </c>
      <c r="T570" s="588">
        <v>209125</v>
      </c>
      <c r="U570" s="588">
        <v>365969</v>
      </c>
    </row>
    <row r="571" spans="1:21" ht="21.95" customHeight="1">
      <c r="A571" s="583">
        <v>4</v>
      </c>
      <c r="B571" s="584" t="s">
        <v>237</v>
      </c>
      <c r="C571" s="585" t="s">
        <v>287</v>
      </c>
      <c r="D571" s="585" t="s">
        <v>938</v>
      </c>
      <c r="E571" s="586" t="s">
        <v>288</v>
      </c>
      <c r="F571">
        <v>2</v>
      </c>
      <c r="G571" s="587" t="s">
        <v>21</v>
      </c>
      <c r="H571" s="588">
        <v>76304</v>
      </c>
      <c r="I571" s="588">
        <v>133533</v>
      </c>
      <c r="J571" s="588">
        <v>100578</v>
      </c>
      <c r="K571" s="588">
        <v>176011</v>
      </c>
      <c r="L571" s="588">
        <v>120497</v>
      </c>
      <c r="M571" s="588">
        <v>210869</v>
      </c>
      <c r="N571" s="588">
        <v>145285</v>
      </c>
      <c r="O571" s="588">
        <v>254249</v>
      </c>
      <c r="P571" s="588">
        <v>172719</v>
      </c>
      <c r="Q571" s="588">
        <v>302258</v>
      </c>
      <c r="R571" s="588">
        <v>190367</v>
      </c>
      <c r="S571" s="588">
        <v>333142</v>
      </c>
      <c r="T571" s="588">
        <v>206874</v>
      </c>
      <c r="U571" s="588">
        <v>362029</v>
      </c>
    </row>
    <row r="572" spans="1:21" ht="21.95" customHeight="1">
      <c r="A572" s="583">
        <v>4</v>
      </c>
      <c r="B572" s="584" t="s">
        <v>237</v>
      </c>
      <c r="C572" s="585" t="s">
        <v>287</v>
      </c>
      <c r="D572" s="585" t="s">
        <v>938</v>
      </c>
      <c r="E572" s="586" t="s">
        <v>288</v>
      </c>
      <c r="F572">
        <v>3</v>
      </c>
      <c r="G572" s="587" t="s">
        <v>46</v>
      </c>
      <c r="H572" s="588">
        <v>62738</v>
      </c>
      <c r="I572" s="588">
        <v>109792</v>
      </c>
      <c r="J572" s="588">
        <v>86726</v>
      </c>
      <c r="K572" s="588">
        <v>151770</v>
      </c>
      <c r="L572" s="588">
        <v>110075</v>
      </c>
      <c r="M572" s="588">
        <v>192632</v>
      </c>
      <c r="N572" s="588">
        <v>143915</v>
      </c>
      <c r="O572" s="588">
        <v>251851</v>
      </c>
      <c r="P572" s="588">
        <v>179427</v>
      </c>
      <c r="Q572" s="588">
        <v>313997</v>
      </c>
      <c r="R572" s="588">
        <v>202058</v>
      </c>
      <c r="S572" s="588">
        <v>353601</v>
      </c>
      <c r="T572" s="588">
        <v>224388</v>
      </c>
      <c r="U572" s="588">
        <v>392679</v>
      </c>
    </row>
    <row r="573" spans="1:21" ht="21.95" customHeight="1">
      <c r="A573" s="583">
        <v>4</v>
      </c>
      <c r="B573" s="584" t="s">
        <v>237</v>
      </c>
      <c r="C573" s="585" t="s">
        <v>287</v>
      </c>
      <c r="D573" s="585" t="s">
        <v>938</v>
      </c>
      <c r="E573" s="586" t="s">
        <v>288</v>
      </c>
      <c r="F573">
        <v>4</v>
      </c>
      <c r="G573" s="587" t="s">
        <v>23</v>
      </c>
      <c r="H573" s="588">
        <v>71579</v>
      </c>
      <c r="I573" s="588">
        <v>114526</v>
      </c>
      <c r="J573" s="588">
        <v>100210</v>
      </c>
      <c r="K573" s="588">
        <v>160337</v>
      </c>
      <c r="L573" s="588">
        <v>128842</v>
      </c>
      <c r="M573" s="588">
        <v>206147</v>
      </c>
      <c r="N573" s="588">
        <v>171789</v>
      </c>
      <c r="O573" s="588">
        <v>274863</v>
      </c>
      <c r="P573" s="588">
        <v>214737</v>
      </c>
      <c r="Q573" s="588">
        <v>343579</v>
      </c>
      <c r="R573" s="588">
        <v>243368</v>
      </c>
      <c r="S573" s="588">
        <v>389389</v>
      </c>
      <c r="T573" s="588">
        <v>272000</v>
      </c>
      <c r="U573" s="588">
        <v>435200</v>
      </c>
    </row>
    <row r="574" spans="1:21" ht="22.5" customHeight="1">
      <c r="A574" s="583">
        <v>4</v>
      </c>
      <c r="B574" s="584" t="s">
        <v>237</v>
      </c>
      <c r="C574" s="585" t="s">
        <v>287</v>
      </c>
      <c r="D574" s="585" t="s">
        <v>938</v>
      </c>
      <c r="E574" s="586" t="s">
        <v>289</v>
      </c>
      <c r="F574">
        <v>1</v>
      </c>
      <c r="G574" s="587" t="s">
        <v>171</v>
      </c>
      <c r="H574" s="588">
        <v>74082</v>
      </c>
      <c r="I574" s="588">
        <v>129644</v>
      </c>
      <c r="J574" s="588">
        <v>97564</v>
      </c>
      <c r="K574" s="588">
        <v>170737</v>
      </c>
      <c r="L574" s="588">
        <v>116833</v>
      </c>
      <c r="M574" s="588">
        <v>204458</v>
      </c>
      <c r="N574" s="588">
        <v>140567</v>
      </c>
      <c r="O574" s="588">
        <v>245993</v>
      </c>
      <c r="P574" s="588">
        <v>165725</v>
      </c>
      <c r="Q574" s="588">
        <v>290019</v>
      </c>
      <c r="R574" s="588">
        <v>181168</v>
      </c>
      <c r="S574" s="588">
        <v>317044</v>
      </c>
      <c r="T574" s="588">
        <v>194953</v>
      </c>
      <c r="U574" s="588">
        <v>341167</v>
      </c>
    </row>
    <row r="575" spans="1:21" ht="21.95" customHeight="1">
      <c r="A575" s="583">
        <v>4</v>
      </c>
      <c r="B575" s="584" t="s">
        <v>237</v>
      </c>
      <c r="C575" s="585" t="s">
        <v>287</v>
      </c>
      <c r="D575" s="585" t="s">
        <v>938</v>
      </c>
      <c r="E575" s="586" t="s">
        <v>289</v>
      </c>
      <c r="F575">
        <v>2</v>
      </c>
      <c r="G575" s="587" t="s">
        <v>21</v>
      </c>
      <c r="H575" s="588">
        <v>70441</v>
      </c>
      <c r="I575" s="588">
        <v>123271</v>
      </c>
      <c r="J575" s="588">
        <v>93006</v>
      </c>
      <c r="K575" s="588">
        <v>162761</v>
      </c>
      <c r="L575" s="588">
        <v>111671</v>
      </c>
      <c r="M575" s="588">
        <v>195425</v>
      </c>
      <c r="N575" s="588">
        <v>135079</v>
      </c>
      <c r="O575" s="588">
        <v>236389</v>
      </c>
      <c r="P575" s="588">
        <v>160741</v>
      </c>
      <c r="Q575" s="588">
        <v>281297</v>
      </c>
      <c r="R575" s="588">
        <v>177258</v>
      </c>
      <c r="S575" s="588">
        <v>310202</v>
      </c>
      <c r="T575" s="588">
        <v>192751</v>
      </c>
      <c r="U575" s="588">
        <v>337315</v>
      </c>
    </row>
    <row r="576" spans="1:21" ht="21.95" customHeight="1">
      <c r="A576" s="583">
        <v>4</v>
      </c>
      <c r="B576" s="584" t="s">
        <v>237</v>
      </c>
      <c r="C576" s="585" t="s">
        <v>287</v>
      </c>
      <c r="D576" s="585" t="s">
        <v>938</v>
      </c>
      <c r="E576" s="586" t="s">
        <v>289</v>
      </c>
      <c r="F576">
        <v>3</v>
      </c>
      <c r="G576" s="587" t="s">
        <v>46</v>
      </c>
      <c r="H576" s="588">
        <v>57612</v>
      </c>
      <c r="I576" s="588">
        <v>100822</v>
      </c>
      <c r="J576" s="588">
        <v>79574</v>
      </c>
      <c r="K576" s="588">
        <v>139254</v>
      </c>
      <c r="L576" s="588">
        <v>100912</v>
      </c>
      <c r="M576" s="588">
        <v>176596</v>
      </c>
      <c r="N576" s="588">
        <v>131761</v>
      </c>
      <c r="O576" s="588">
        <v>230581</v>
      </c>
      <c r="P576" s="588">
        <v>164244</v>
      </c>
      <c r="Q576" s="588">
        <v>287428</v>
      </c>
      <c r="R576" s="588">
        <v>184880</v>
      </c>
      <c r="S576" s="588">
        <v>323539</v>
      </c>
      <c r="T576" s="588">
        <v>205221</v>
      </c>
      <c r="U576" s="588">
        <v>359137</v>
      </c>
    </row>
    <row r="577" spans="1:21" ht="21.95" customHeight="1">
      <c r="A577" s="583">
        <v>4</v>
      </c>
      <c r="B577" s="584" t="s">
        <v>237</v>
      </c>
      <c r="C577" s="585" t="s">
        <v>287</v>
      </c>
      <c r="D577" s="585" t="s">
        <v>938</v>
      </c>
      <c r="E577" s="586" t="s">
        <v>289</v>
      </c>
      <c r="F577">
        <v>4</v>
      </c>
      <c r="G577" s="587" t="s">
        <v>23</v>
      </c>
      <c r="H577" s="588">
        <v>66506</v>
      </c>
      <c r="I577" s="588">
        <v>106410</v>
      </c>
      <c r="J577" s="588">
        <v>93109</v>
      </c>
      <c r="K577" s="588">
        <v>148974</v>
      </c>
      <c r="L577" s="588">
        <v>119712</v>
      </c>
      <c r="M577" s="588">
        <v>191539</v>
      </c>
      <c r="N577" s="588">
        <v>159616</v>
      </c>
      <c r="O577" s="588">
        <v>255385</v>
      </c>
      <c r="P577" s="588">
        <v>199519</v>
      </c>
      <c r="Q577" s="588">
        <v>319231</v>
      </c>
      <c r="R577" s="588">
        <v>226122</v>
      </c>
      <c r="S577" s="588">
        <v>361795</v>
      </c>
      <c r="T577" s="588">
        <v>252725</v>
      </c>
      <c r="U577" s="588">
        <v>404359</v>
      </c>
    </row>
    <row r="578" spans="1:21" ht="22.5" customHeight="1">
      <c r="A578" s="583">
        <v>4</v>
      </c>
      <c r="B578" s="584" t="s">
        <v>237</v>
      </c>
      <c r="C578" s="585" t="s">
        <v>287</v>
      </c>
      <c r="D578" s="585" t="s">
        <v>938</v>
      </c>
      <c r="E578" s="586" t="s">
        <v>290</v>
      </c>
      <c r="F578">
        <v>1</v>
      </c>
      <c r="G578" s="587" t="s">
        <v>171</v>
      </c>
      <c r="H578" s="588">
        <v>72425</v>
      </c>
      <c r="I578" s="588">
        <v>126744</v>
      </c>
      <c r="J578" s="588">
        <v>95535</v>
      </c>
      <c r="K578" s="588">
        <v>167186</v>
      </c>
      <c r="L578" s="588">
        <v>114647</v>
      </c>
      <c r="M578" s="588">
        <v>200632</v>
      </c>
      <c r="N578" s="588">
        <v>138358</v>
      </c>
      <c r="O578" s="588">
        <v>242126</v>
      </c>
      <c r="P578" s="588">
        <v>163207</v>
      </c>
      <c r="Q578" s="588">
        <v>285612</v>
      </c>
      <c r="R578" s="588">
        <v>178435</v>
      </c>
      <c r="S578" s="588">
        <v>312261</v>
      </c>
      <c r="T578" s="588">
        <v>192040</v>
      </c>
      <c r="U578" s="588">
        <v>336070</v>
      </c>
    </row>
    <row r="579" spans="1:21" ht="21.95" customHeight="1">
      <c r="A579" s="583">
        <v>4</v>
      </c>
      <c r="B579" s="584" t="s">
        <v>237</v>
      </c>
      <c r="C579" s="585" t="s">
        <v>287</v>
      </c>
      <c r="D579" s="585" t="s">
        <v>938</v>
      </c>
      <c r="E579" s="586" t="s">
        <v>290</v>
      </c>
      <c r="F579">
        <v>2</v>
      </c>
      <c r="G579" s="587" t="s">
        <v>21</v>
      </c>
      <c r="H579" s="588">
        <v>68659</v>
      </c>
      <c r="I579" s="588">
        <v>120154</v>
      </c>
      <c r="J579" s="588">
        <v>90821</v>
      </c>
      <c r="K579" s="588">
        <v>158938</v>
      </c>
      <c r="L579" s="588">
        <v>109310</v>
      </c>
      <c r="M579" s="588">
        <v>191292</v>
      </c>
      <c r="N579" s="588">
        <v>132682</v>
      </c>
      <c r="O579" s="588">
        <v>232194</v>
      </c>
      <c r="P579" s="588">
        <v>158053</v>
      </c>
      <c r="Q579" s="588">
        <v>276592</v>
      </c>
      <c r="R579" s="588">
        <v>174392</v>
      </c>
      <c r="S579" s="588">
        <v>305185</v>
      </c>
      <c r="T579" s="588">
        <v>189764</v>
      </c>
      <c r="U579" s="588">
        <v>332087</v>
      </c>
    </row>
    <row r="580" spans="1:21" ht="21.95" customHeight="1">
      <c r="A580" s="583">
        <v>4</v>
      </c>
      <c r="B580" s="584" t="s">
        <v>237</v>
      </c>
      <c r="C580" s="585" t="s">
        <v>287</v>
      </c>
      <c r="D580" s="585" t="s">
        <v>938</v>
      </c>
      <c r="E580" s="586" t="s">
        <v>290</v>
      </c>
      <c r="F580">
        <v>3</v>
      </c>
      <c r="G580" s="587" t="s">
        <v>46</v>
      </c>
      <c r="H580" s="588">
        <v>55832</v>
      </c>
      <c r="I580" s="588">
        <v>97706</v>
      </c>
      <c r="J580" s="588">
        <v>77044</v>
      </c>
      <c r="K580" s="588">
        <v>134827</v>
      </c>
      <c r="L580" s="588">
        <v>97612</v>
      </c>
      <c r="M580" s="588">
        <v>170820</v>
      </c>
      <c r="N580" s="588">
        <v>127265</v>
      </c>
      <c r="O580" s="588">
        <v>222713</v>
      </c>
      <c r="P580" s="588">
        <v>158609</v>
      </c>
      <c r="Q580" s="588">
        <v>277566</v>
      </c>
      <c r="R580" s="588">
        <v>178450</v>
      </c>
      <c r="S580" s="588">
        <v>312287</v>
      </c>
      <c r="T580" s="588">
        <v>197987</v>
      </c>
      <c r="U580" s="588">
        <v>346477</v>
      </c>
    </row>
    <row r="581" spans="1:21" ht="21.95" customHeight="1">
      <c r="A581" s="583">
        <v>4</v>
      </c>
      <c r="B581" s="584" t="s">
        <v>237</v>
      </c>
      <c r="C581" s="585" t="s">
        <v>287</v>
      </c>
      <c r="D581" s="585" t="s">
        <v>938</v>
      </c>
      <c r="E581" s="586" t="s">
        <v>290</v>
      </c>
      <c r="F581">
        <v>4</v>
      </c>
      <c r="G581" s="587" t="s">
        <v>23</v>
      </c>
      <c r="H581" s="588">
        <v>65280</v>
      </c>
      <c r="I581" s="588">
        <v>104448</v>
      </c>
      <c r="J581" s="588">
        <v>91392</v>
      </c>
      <c r="K581" s="588">
        <v>146227</v>
      </c>
      <c r="L581" s="588">
        <v>117503</v>
      </c>
      <c r="M581" s="588">
        <v>188006</v>
      </c>
      <c r="N581" s="588">
        <v>156671</v>
      </c>
      <c r="O581" s="588">
        <v>250674</v>
      </c>
      <c r="P581" s="588">
        <v>195839</v>
      </c>
      <c r="Q581" s="588">
        <v>313343</v>
      </c>
      <c r="R581" s="588">
        <v>221951</v>
      </c>
      <c r="S581" s="588">
        <v>355122</v>
      </c>
      <c r="T581" s="588">
        <v>248063</v>
      </c>
      <c r="U581" s="588">
        <v>396901</v>
      </c>
    </row>
    <row r="582" spans="1:21" ht="22.5" customHeight="1">
      <c r="A582" s="583">
        <v>4</v>
      </c>
      <c r="B582" s="584" t="s">
        <v>237</v>
      </c>
      <c r="C582" s="585" t="s">
        <v>287</v>
      </c>
      <c r="D582" s="585" t="s">
        <v>938</v>
      </c>
      <c r="E582" s="586" t="s">
        <v>230</v>
      </c>
      <c r="F582">
        <v>1</v>
      </c>
      <c r="G582" s="587" t="s">
        <v>171</v>
      </c>
      <c r="H582" s="588">
        <v>79006</v>
      </c>
      <c r="I582" s="588">
        <v>138261</v>
      </c>
      <c r="J582" s="588">
        <v>103961</v>
      </c>
      <c r="K582" s="588">
        <v>181931</v>
      </c>
      <c r="L582" s="588">
        <v>124353</v>
      </c>
      <c r="M582" s="588">
        <v>217618</v>
      </c>
      <c r="N582" s="588">
        <v>149375</v>
      </c>
      <c r="O582" s="588">
        <v>261405</v>
      </c>
      <c r="P582" s="588">
        <v>176059</v>
      </c>
      <c r="Q582" s="588">
        <v>308103</v>
      </c>
      <c r="R582" s="588">
        <v>192453</v>
      </c>
      <c r="S582" s="588">
        <v>336793</v>
      </c>
      <c r="T582" s="588">
        <v>207080</v>
      </c>
      <c r="U582" s="588">
        <v>362390</v>
      </c>
    </row>
    <row r="583" spans="1:21" ht="21.95" customHeight="1">
      <c r="A583" s="583">
        <v>4</v>
      </c>
      <c r="B583" s="584" t="s">
        <v>237</v>
      </c>
      <c r="C583" s="585" t="s">
        <v>287</v>
      </c>
      <c r="D583" s="585" t="s">
        <v>938</v>
      </c>
      <c r="E583" s="586" t="s">
        <v>230</v>
      </c>
      <c r="F583">
        <v>2</v>
      </c>
      <c r="G583" s="587" t="s">
        <v>21</v>
      </c>
      <c r="H583" s="588">
        <v>75241</v>
      </c>
      <c r="I583" s="588">
        <v>131671</v>
      </c>
      <c r="J583" s="588">
        <v>99248</v>
      </c>
      <c r="K583" s="588">
        <v>173683</v>
      </c>
      <c r="L583" s="588">
        <v>119016</v>
      </c>
      <c r="M583" s="588">
        <v>208278</v>
      </c>
      <c r="N583" s="588">
        <v>143699</v>
      </c>
      <c r="O583" s="588">
        <v>251474</v>
      </c>
      <c r="P583" s="588">
        <v>170905</v>
      </c>
      <c r="Q583" s="588">
        <v>299084</v>
      </c>
      <c r="R583" s="588">
        <v>188410</v>
      </c>
      <c r="S583" s="588">
        <v>329717</v>
      </c>
      <c r="T583" s="588">
        <v>204804</v>
      </c>
      <c r="U583" s="588">
        <v>358407</v>
      </c>
    </row>
    <row r="584" spans="1:21" ht="21.95" customHeight="1">
      <c r="A584" s="583">
        <v>4</v>
      </c>
      <c r="B584" s="584" t="s">
        <v>237</v>
      </c>
      <c r="C584" s="585" t="s">
        <v>287</v>
      </c>
      <c r="D584" s="585" t="s">
        <v>938</v>
      </c>
      <c r="E584" s="586" t="s">
        <v>230</v>
      </c>
      <c r="F584">
        <v>3</v>
      </c>
      <c r="G584" s="587" t="s">
        <v>46</v>
      </c>
      <c r="H584" s="588">
        <v>61724</v>
      </c>
      <c r="I584" s="588">
        <v>108017</v>
      </c>
      <c r="J584" s="588">
        <v>85293</v>
      </c>
      <c r="K584" s="588">
        <v>149263</v>
      </c>
      <c r="L584" s="588">
        <v>108218</v>
      </c>
      <c r="M584" s="588">
        <v>189381</v>
      </c>
      <c r="N584" s="588">
        <v>141406</v>
      </c>
      <c r="O584" s="588">
        <v>247461</v>
      </c>
      <c r="P584" s="588">
        <v>176286</v>
      </c>
      <c r="Q584" s="588">
        <v>308500</v>
      </c>
      <c r="R584" s="588">
        <v>198484</v>
      </c>
      <c r="S584" s="588">
        <v>347346</v>
      </c>
      <c r="T584" s="588">
        <v>220377</v>
      </c>
      <c r="U584" s="588">
        <v>385660</v>
      </c>
    </row>
    <row r="585" spans="1:21" ht="21.95" customHeight="1">
      <c r="A585" s="583">
        <v>4</v>
      </c>
      <c r="B585" s="584" t="s">
        <v>237</v>
      </c>
      <c r="C585" s="585" t="s">
        <v>287</v>
      </c>
      <c r="D585" s="585" t="s">
        <v>938</v>
      </c>
      <c r="E585" s="586" t="s">
        <v>230</v>
      </c>
      <c r="F585">
        <v>4</v>
      </c>
      <c r="G585" s="587" t="s">
        <v>23</v>
      </c>
      <c r="H585" s="588">
        <v>70777</v>
      </c>
      <c r="I585" s="588">
        <v>113244</v>
      </c>
      <c r="J585" s="588">
        <v>99088</v>
      </c>
      <c r="K585" s="588">
        <v>158541</v>
      </c>
      <c r="L585" s="588">
        <v>127399</v>
      </c>
      <c r="M585" s="588">
        <v>203839</v>
      </c>
      <c r="N585" s="588">
        <v>169866</v>
      </c>
      <c r="O585" s="588">
        <v>271785</v>
      </c>
      <c r="P585" s="588">
        <v>212332</v>
      </c>
      <c r="Q585" s="588">
        <v>339731</v>
      </c>
      <c r="R585" s="588">
        <v>240643</v>
      </c>
      <c r="S585" s="588">
        <v>385029</v>
      </c>
      <c r="T585" s="588">
        <v>268954</v>
      </c>
      <c r="U585" s="588">
        <v>430326</v>
      </c>
    </row>
    <row r="586" spans="1:21" ht="22.5" customHeight="1">
      <c r="A586" s="583">
        <v>4</v>
      </c>
      <c r="B586" s="584" t="s">
        <v>237</v>
      </c>
      <c r="C586" s="585" t="s">
        <v>287</v>
      </c>
      <c r="D586" s="585" t="s">
        <v>938</v>
      </c>
      <c r="E586" s="586" t="s">
        <v>291</v>
      </c>
      <c r="F586">
        <v>1</v>
      </c>
      <c r="G586" s="587" t="s">
        <v>171</v>
      </c>
      <c r="H586" s="588">
        <v>74858</v>
      </c>
      <c r="I586" s="588">
        <v>131001</v>
      </c>
      <c r="J586" s="588">
        <v>98619</v>
      </c>
      <c r="K586" s="588">
        <v>172582</v>
      </c>
      <c r="L586" s="588">
        <v>118149</v>
      </c>
      <c r="M586" s="588">
        <v>206761</v>
      </c>
      <c r="N586" s="588">
        <v>142242</v>
      </c>
      <c r="O586" s="588">
        <v>248923</v>
      </c>
      <c r="P586" s="588">
        <v>167718</v>
      </c>
      <c r="Q586" s="588">
        <v>293507</v>
      </c>
      <c r="R586" s="588">
        <v>183351</v>
      </c>
      <c r="S586" s="588">
        <v>320865</v>
      </c>
      <c r="T586" s="588">
        <v>197308</v>
      </c>
      <c r="U586" s="588">
        <v>345289</v>
      </c>
    </row>
    <row r="587" spans="1:21" ht="21.95" customHeight="1">
      <c r="A587" s="583">
        <v>4</v>
      </c>
      <c r="B587" s="584" t="s">
        <v>237</v>
      </c>
      <c r="C587" s="585" t="s">
        <v>287</v>
      </c>
      <c r="D587" s="585" t="s">
        <v>938</v>
      </c>
      <c r="E587" s="586" t="s">
        <v>291</v>
      </c>
      <c r="F587">
        <v>2</v>
      </c>
      <c r="G587" s="587" t="s">
        <v>21</v>
      </c>
      <c r="H587" s="588">
        <v>71134</v>
      </c>
      <c r="I587" s="588">
        <v>124484</v>
      </c>
      <c r="J587" s="588">
        <v>93957</v>
      </c>
      <c r="K587" s="588">
        <v>164425</v>
      </c>
      <c r="L587" s="588">
        <v>112870</v>
      </c>
      <c r="M587" s="588">
        <v>197523</v>
      </c>
      <c r="N587" s="588">
        <v>136629</v>
      </c>
      <c r="O587" s="588">
        <v>239101</v>
      </c>
      <c r="P587" s="588">
        <v>162621</v>
      </c>
      <c r="Q587" s="588">
        <v>284586</v>
      </c>
      <c r="R587" s="588">
        <v>179352</v>
      </c>
      <c r="S587" s="588">
        <v>313867</v>
      </c>
      <c r="T587" s="588">
        <v>195057</v>
      </c>
      <c r="U587" s="588">
        <v>341350</v>
      </c>
    </row>
    <row r="588" spans="1:21" ht="21.95" customHeight="1">
      <c r="A588" s="583">
        <v>4</v>
      </c>
      <c r="B588" s="584" t="s">
        <v>237</v>
      </c>
      <c r="C588" s="585" t="s">
        <v>287</v>
      </c>
      <c r="D588" s="585" t="s">
        <v>938</v>
      </c>
      <c r="E588" s="586" t="s">
        <v>291</v>
      </c>
      <c r="F588">
        <v>3</v>
      </c>
      <c r="G588" s="587" t="s">
        <v>46</v>
      </c>
      <c r="H588" s="588">
        <v>58109</v>
      </c>
      <c r="I588" s="588">
        <v>101690</v>
      </c>
      <c r="J588" s="588">
        <v>80244</v>
      </c>
      <c r="K588" s="588">
        <v>140427</v>
      </c>
      <c r="L588" s="588">
        <v>101742</v>
      </c>
      <c r="M588" s="588">
        <v>178049</v>
      </c>
      <c r="N588" s="588">
        <v>132804</v>
      </c>
      <c r="O588" s="588">
        <v>232407</v>
      </c>
      <c r="P588" s="588">
        <v>165538</v>
      </c>
      <c r="Q588" s="588">
        <v>289691</v>
      </c>
      <c r="R588" s="588">
        <v>186317</v>
      </c>
      <c r="S588" s="588">
        <v>326055</v>
      </c>
      <c r="T588" s="588">
        <v>206795</v>
      </c>
      <c r="U588" s="588">
        <v>361892</v>
      </c>
    </row>
    <row r="589" spans="1:21" ht="21.95" customHeight="1">
      <c r="A589" s="583">
        <v>4</v>
      </c>
      <c r="B589" s="584" t="s">
        <v>237</v>
      </c>
      <c r="C589" s="585" t="s">
        <v>287</v>
      </c>
      <c r="D589" s="585" t="s">
        <v>938</v>
      </c>
      <c r="E589" s="586" t="s">
        <v>291</v>
      </c>
      <c r="F589">
        <v>4</v>
      </c>
      <c r="G589" s="587" t="s">
        <v>23</v>
      </c>
      <c r="H589" s="588">
        <v>67259</v>
      </c>
      <c r="I589" s="588">
        <v>107615</v>
      </c>
      <c r="J589" s="588">
        <v>94163</v>
      </c>
      <c r="K589" s="588">
        <v>150661</v>
      </c>
      <c r="L589" s="588">
        <v>121067</v>
      </c>
      <c r="M589" s="588">
        <v>193707</v>
      </c>
      <c r="N589" s="588">
        <v>161422</v>
      </c>
      <c r="O589" s="588">
        <v>258276</v>
      </c>
      <c r="P589" s="588">
        <v>201778</v>
      </c>
      <c r="Q589" s="588">
        <v>322845</v>
      </c>
      <c r="R589" s="588">
        <v>228682</v>
      </c>
      <c r="S589" s="588">
        <v>365891</v>
      </c>
      <c r="T589" s="588">
        <v>255586</v>
      </c>
      <c r="U589" s="588">
        <v>408937</v>
      </c>
    </row>
    <row r="590" spans="1:21" ht="22.5" customHeight="1">
      <c r="A590" s="583">
        <v>4</v>
      </c>
      <c r="B590" s="584" t="s">
        <v>237</v>
      </c>
      <c r="C590" s="585" t="s">
        <v>287</v>
      </c>
      <c r="D590" s="585" t="s">
        <v>938</v>
      </c>
      <c r="E590" s="586" t="s">
        <v>241</v>
      </c>
      <c r="F590">
        <v>1</v>
      </c>
      <c r="G590" s="587" t="s">
        <v>171</v>
      </c>
      <c r="H590" s="588">
        <v>72590</v>
      </c>
      <c r="I590" s="588">
        <v>127032</v>
      </c>
      <c r="J590" s="588">
        <v>95684</v>
      </c>
      <c r="K590" s="588">
        <v>167447</v>
      </c>
      <c r="L590" s="588">
        <v>114718</v>
      </c>
      <c r="M590" s="588">
        <v>200756</v>
      </c>
      <c r="N590" s="588">
        <v>138257</v>
      </c>
      <c r="O590" s="588">
        <v>241950</v>
      </c>
      <c r="P590" s="588">
        <v>163050</v>
      </c>
      <c r="Q590" s="588">
        <v>285337</v>
      </c>
      <c r="R590" s="588">
        <v>178254</v>
      </c>
      <c r="S590" s="588">
        <v>311945</v>
      </c>
      <c r="T590" s="588">
        <v>191833</v>
      </c>
      <c r="U590" s="588">
        <v>335708</v>
      </c>
    </row>
    <row r="591" spans="1:21" ht="21.95" customHeight="1">
      <c r="A591" s="583">
        <v>4</v>
      </c>
      <c r="B591" s="584" t="s">
        <v>237</v>
      </c>
      <c r="C591" s="585" t="s">
        <v>287</v>
      </c>
      <c r="D591" s="585" t="s">
        <v>938</v>
      </c>
      <c r="E591" s="586" t="s">
        <v>241</v>
      </c>
      <c r="F591">
        <v>2</v>
      </c>
      <c r="G591" s="587" t="s">
        <v>21</v>
      </c>
      <c r="H591" s="588">
        <v>68907</v>
      </c>
      <c r="I591" s="588">
        <v>120587</v>
      </c>
      <c r="J591" s="588">
        <v>91074</v>
      </c>
      <c r="K591" s="588">
        <v>159380</v>
      </c>
      <c r="L591" s="588">
        <v>109498</v>
      </c>
      <c r="M591" s="588">
        <v>191621</v>
      </c>
      <c r="N591" s="588">
        <v>132706</v>
      </c>
      <c r="O591" s="588">
        <v>232236</v>
      </c>
      <c r="P591" s="588">
        <v>158009</v>
      </c>
      <c r="Q591" s="588">
        <v>276515</v>
      </c>
      <c r="R591" s="588">
        <v>174300</v>
      </c>
      <c r="S591" s="588">
        <v>305025</v>
      </c>
      <c r="T591" s="588">
        <v>189607</v>
      </c>
      <c r="U591" s="588">
        <v>331812</v>
      </c>
    </row>
    <row r="592" spans="1:21" ht="21.95" customHeight="1">
      <c r="A592" s="583">
        <v>4</v>
      </c>
      <c r="B592" s="584" t="s">
        <v>237</v>
      </c>
      <c r="C592" s="585" t="s">
        <v>287</v>
      </c>
      <c r="D592" s="585" t="s">
        <v>938</v>
      </c>
      <c r="E592" s="586" t="s">
        <v>241</v>
      </c>
      <c r="F592">
        <v>3</v>
      </c>
      <c r="G592" s="587" t="s">
        <v>46</v>
      </c>
      <c r="H592" s="588">
        <v>56177</v>
      </c>
      <c r="I592" s="588">
        <v>98310</v>
      </c>
      <c r="J592" s="588">
        <v>77552</v>
      </c>
      <c r="K592" s="588">
        <v>135716</v>
      </c>
      <c r="L592" s="588">
        <v>98297</v>
      </c>
      <c r="M592" s="588">
        <v>172020</v>
      </c>
      <c r="N592" s="588">
        <v>128242</v>
      </c>
      <c r="O592" s="588">
        <v>224423</v>
      </c>
      <c r="P592" s="588">
        <v>159841</v>
      </c>
      <c r="Q592" s="588">
        <v>279721</v>
      </c>
      <c r="R592" s="588">
        <v>179874</v>
      </c>
      <c r="S592" s="588">
        <v>314780</v>
      </c>
      <c r="T592" s="588">
        <v>199611</v>
      </c>
      <c r="U592" s="588">
        <v>349319</v>
      </c>
    </row>
    <row r="593" spans="1:21" ht="21.95" customHeight="1">
      <c r="A593" s="583">
        <v>4</v>
      </c>
      <c r="B593" s="584" t="s">
        <v>237</v>
      </c>
      <c r="C593" s="585" t="s">
        <v>287</v>
      </c>
      <c r="D593" s="585" t="s">
        <v>938</v>
      </c>
      <c r="E593" s="586" t="s">
        <v>241</v>
      </c>
      <c r="F593">
        <v>4</v>
      </c>
      <c r="G593" s="587" t="s">
        <v>23</v>
      </c>
      <c r="H593" s="588">
        <v>65312</v>
      </c>
      <c r="I593" s="588">
        <v>104499</v>
      </c>
      <c r="J593" s="588">
        <v>91437</v>
      </c>
      <c r="K593" s="588">
        <v>146299</v>
      </c>
      <c r="L593" s="588">
        <v>117562</v>
      </c>
      <c r="M593" s="588">
        <v>188099</v>
      </c>
      <c r="N593" s="588">
        <v>156749</v>
      </c>
      <c r="O593" s="588">
        <v>250799</v>
      </c>
      <c r="P593" s="588">
        <v>195937</v>
      </c>
      <c r="Q593" s="588">
        <v>313498</v>
      </c>
      <c r="R593" s="588">
        <v>222061</v>
      </c>
      <c r="S593" s="588">
        <v>355298</v>
      </c>
      <c r="T593" s="588">
        <v>248186</v>
      </c>
      <c r="U593" s="588">
        <v>397098</v>
      </c>
    </row>
    <row r="594" spans="1:21" ht="22.5" customHeight="1">
      <c r="A594" s="583">
        <v>4</v>
      </c>
      <c r="B594" s="584" t="s">
        <v>237</v>
      </c>
      <c r="C594" s="585" t="s">
        <v>287</v>
      </c>
      <c r="D594" s="585" t="s">
        <v>938</v>
      </c>
      <c r="E594" s="586" t="s">
        <v>272</v>
      </c>
      <c r="F594">
        <v>1</v>
      </c>
      <c r="G594" s="587" t="s">
        <v>171</v>
      </c>
      <c r="H594" s="588">
        <v>74000</v>
      </c>
      <c r="I594" s="588">
        <v>129500</v>
      </c>
      <c r="J594" s="588">
        <v>97489</v>
      </c>
      <c r="K594" s="588">
        <v>170606</v>
      </c>
      <c r="L594" s="588">
        <v>116798</v>
      </c>
      <c r="M594" s="588">
        <v>204396</v>
      </c>
      <c r="N594" s="588">
        <v>140618</v>
      </c>
      <c r="O594" s="588">
        <v>246081</v>
      </c>
      <c r="P594" s="588">
        <v>165804</v>
      </c>
      <c r="Q594" s="588">
        <v>290157</v>
      </c>
      <c r="R594" s="588">
        <v>181258</v>
      </c>
      <c r="S594" s="588">
        <v>317202</v>
      </c>
      <c r="T594" s="588">
        <v>195056</v>
      </c>
      <c r="U594" s="588">
        <v>341348</v>
      </c>
    </row>
    <row r="595" spans="1:21" ht="21.95" customHeight="1">
      <c r="A595" s="583">
        <v>4</v>
      </c>
      <c r="B595" s="584" t="s">
        <v>237</v>
      </c>
      <c r="C595" s="585" t="s">
        <v>287</v>
      </c>
      <c r="D595" s="585" t="s">
        <v>938</v>
      </c>
      <c r="E595" s="586" t="s">
        <v>272</v>
      </c>
      <c r="F595">
        <v>2</v>
      </c>
      <c r="G595" s="587" t="s">
        <v>21</v>
      </c>
      <c r="H595" s="588">
        <v>70317</v>
      </c>
      <c r="I595" s="588">
        <v>123055</v>
      </c>
      <c r="J595" s="588">
        <v>92880</v>
      </c>
      <c r="K595" s="588">
        <v>162540</v>
      </c>
      <c r="L595" s="588">
        <v>111577</v>
      </c>
      <c r="M595" s="588">
        <v>195261</v>
      </c>
      <c r="N595" s="588">
        <v>135067</v>
      </c>
      <c r="O595" s="588">
        <v>236368</v>
      </c>
      <c r="P595" s="588">
        <v>160763</v>
      </c>
      <c r="Q595" s="588">
        <v>281335</v>
      </c>
      <c r="R595" s="588">
        <v>177304</v>
      </c>
      <c r="S595" s="588">
        <v>310282</v>
      </c>
      <c r="T595" s="588">
        <v>192830</v>
      </c>
      <c r="U595" s="588">
        <v>337452</v>
      </c>
    </row>
    <row r="596" spans="1:21" ht="21.95" customHeight="1">
      <c r="A596" s="583">
        <v>4</v>
      </c>
      <c r="B596" s="584" t="s">
        <v>237</v>
      </c>
      <c r="C596" s="585" t="s">
        <v>287</v>
      </c>
      <c r="D596" s="585" t="s">
        <v>938</v>
      </c>
      <c r="E596" s="586" t="s">
        <v>272</v>
      </c>
      <c r="F596">
        <v>3</v>
      </c>
      <c r="G596" s="587" t="s">
        <v>46</v>
      </c>
      <c r="H596" s="588">
        <v>57440</v>
      </c>
      <c r="I596" s="588">
        <v>100520</v>
      </c>
      <c r="J596" s="588">
        <v>79320</v>
      </c>
      <c r="K596" s="588">
        <v>138810</v>
      </c>
      <c r="L596" s="588">
        <v>100570</v>
      </c>
      <c r="M596" s="588">
        <v>175997</v>
      </c>
      <c r="N596" s="588">
        <v>131272</v>
      </c>
      <c r="O596" s="588">
        <v>229726</v>
      </c>
      <c r="P596" s="588">
        <v>163629</v>
      </c>
      <c r="Q596" s="588">
        <v>286350</v>
      </c>
      <c r="R596" s="588">
        <v>184167</v>
      </c>
      <c r="S596" s="588">
        <v>322293</v>
      </c>
      <c r="T596" s="588">
        <v>204409</v>
      </c>
      <c r="U596" s="588">
        <v>357716</v>
      </c>
    </row>
    <row r="597" spans="1:21" ht="21.95" customHeight="1">
      <c r="A597" s="583">
        <v>4</v>
      </c>
      <c r="B597" s="584" t="s">
        <v>237</v>
      </c>
      <c r="C597" s="585" t="s">
        <v>287</v>
      </c>
      <c r="D597" s="585" t="s">
        <v>938</v>
      </c>
      <c r="E597" s="586" t="s">
        <v>272</v>
      </c>
      <c r="F597">
        <v>4</v>
      </c>
      <c r="G597" s="587" t="s">
        <v>23</v>
      </c>
      <c r="H597" s="588">
        <v>66490</v>
      </c>
      <c r="I597" s="588">
        <v>106384</v>
      </c>
      <c r="J597" s="588">
        <v>93086</v>
      </c>
      <c r="K597" s="588">
        <v>148938</v>
      </c>
      <c r="L597" s="588">
        <v>119682</v>
      </c>
      <c r="M597" s="588">
        <v>191492</v>
      </c>
      <c r="N597" s="588">
        <v>159577</v>
      </c>
      <c r="O597" s="588">
        <v>255322</v>
      </c>
      <c r="P597" s="588">
        <v>199471</v>
      </c>
      <c r="Q597" s="588">
        <v>319153</v>
      </c>
      <c r="R597" s="588">
        <v>226067</v>
      </c>
      <c r="S597" s="588">
        <v>361707</v>
      </c>
      <c r="T597" s="588">
        <v>252663</v>
      </c>
      <c r="U597" s="588">
        <v>404261</v>
      </c>
    </row>
    <row r="598" spans="1:21" ht="22.5" customHeight="1">
      <c r="A598" s="583">
        <v>4</v>
      </c>
      <c r="B598" s="584" t="s">
        <v>237</v>
      </c>
      <c r="C598" s="585" t="s">
        <v>287</v>
      </c>
      <c r="D598" s="585" t="s">
        <v>938</v>
      </c>
      <c r="E598" s="586" t="s">
        <v>273</v>
      </c>
      <c r="F598">
        <v>1</v>
      </c>
      <c r="G598" s="587" t="s">
        <v>171</v>
      </c>
      <c r="H598" s="588">
        <v>74000</v>
      </c>
      <c r="I598" s="588">
        <v>129500</v>
      </c>
      <c r="J598" s="588">
        <v>97489</v>
      </c>
      <c r="K598" s="588">
        <v>170606</v>
      </c>
      <c r="L598" s="588">
        <v>116798</v>
      </c>
      <c r="M598" s="588">
        <v>204396</v>
      </c>
      <c r="N598" s="588">
        <v>140618</v>
      </c>
      <c r="O598" s="588">
        <v>246081</v>
      </c>
      <c r="P598" s="588">
        <v>165804</v>
      </c>
      <c r="Q598" s="588">
        <v>290157</v>
      </c>
      <c r="R598" s="588">
        <v>181258</v>
      </c>
      <c r="S598" s="588">
        <v>317202</v>
      </c>
      <c r="T598" s="588">
        <v>195056</v>
      </c>
      <c r="U598" s="588">
        <v>341348</v>
      </c>
    </row>
    <row r="599" spans="1:21" ht="21.95" customHeight="1">
      <c r="A599" s="583">
        <v>4</v>
      </c>
      <c r="B599" s="584" t="s">
        <v>237</v>
      </c>
      <c r="C599" s="585" t="s">
        <v>287</v>
      </c>
      <c r="D599" s="585" t="s">
        <v>938</v>
      </c>
      <c r="E599" s="586" t="s">
        <v>273</v>
      </c>
      <c r="F599">
        <v>2</v>
      </c>
      <c r="G599" s="587" t="s">
        <v>21</v>
      </c>
      <c r="H599" s="588">
        <v>70317</v>
      </c>
      <c r="I599" s="588">
        <v>123055</v>
      </c>
      <c r="J599" s="588">
        <v>92880</v>
      </c>
      <c r="K599" s="588">
        <v>162540</v>
      </c>
      <c r="L599" s="588">
        <v>111577</v>
      </c>
      <c r="M599" s="588">
        <v>195261</v>
      </c>
      <c r="N599" s="588">
        <v>135067</v>
      </c>
      <c r="O599" s="588">
        <v>236368</v>
      </c>
      <c r="P599" s="588">
        <v>160763</v>
      </c>
      <c r="Q599" s="588">
        <v>281335</v>
      </c>
      <c r="R599" s="588">
        <v>177304</v>
      </c>
      <c r="S599" s="588">
        <v>310282</v>
      </c>
      <c r="T599" s="588">
        <v>192830</v>
      </c>
      <c r="U599" s="588">
        <v>337452</v>
      </c>
    </row>
    <row r="600" spans="1:21" ht="21.95" customHeight="1">
      <c r="A600" s="583">
        <v>4</v>
      </c>
      <c r="B600" s="584" t="s">
        <v>237</v>
      </c>
      <c r="C600" s="585" t="s">
        <v>287</v>
      </c>
      <c r="D600" s="585" t="s">
        <v>938</v>
      </c>
      <c r="E600" s="586" t="s">
        <v>273</v>
      </c>
      <c r="F600">
        <v>3</v>
      </c>
      <c r="G600" s="587" t="s">
        <v>46</v>
      </c>
      <c r="H600" s="588">
        <v>57440</v>
      </c>
      <c r="I600" s="588">
        <v>100520</v>
      </c>
      <c r="J600" s="588">
        <v>79320</v>
      </c>
      <c r="K600" s="588">
        <v>138810</v>
      </c>
      <c r="L600" s="588">
        <v>100570</v>
      </c>
      <c r="M600" s="588">
        <v>175997</v>
      </c>
      <c r="N600" s="588">
        <v>131272</v>
      </c>
      <c r="O600" s="588">
        <v>229726</v>
      </c>
      <c r="P600" s="588">
        <v>163629</v>
      </c>
      <c r="Q600" s="588">
        <v>286350</v>
      </c>
      <c r="R600" s="588">
        <v>184167</v>
      </c>
      <c r="S600" s="588">
        <v>322293</v>
      </c>
      <c r="T600" s="588">
        <v>204409</v>
      </c>
      <c r="U600" s="588">
        <v>357716</v>
      </c>
    </row>
    <row r="601" spans="1:21" ht="21.95" customHeight="1">
      <c r="A601" s="583">
        <v>4</v>
      </c>
      <c r="B601" s="584" t="s">
        <v>237</v>
      </c>
      <c r="C601" s="585" t="s">
        <v>287</v>
      </c>
      <c r="D601" s="585" t="s">
        <v>938</v>
      </c>
      <c r="E601" s="586" t="s">
        <v>273</v>
      </c>
      <c r="F601">
        <v>4</v>
      </c>
      <c r="G601" s="587" t="s">
        <v>23</v>
      </c>
      <c r="H601" s="588">
        <v>66490</v>
      </c>
      <c r="I601" s="588">
        <v>106384</v>
      </c>
      <c r="J601" s="588">
        <v>93086</v>
      </c>
      <c r="K601" s="588">
        <v>148938</v>
      </c>
      <c r="L601" s="588">
        <v>119682</v>
      </c>
      <c r="M601" s="588">
        <v>191492</v>
      </c>
      <c r="N601" s="588">
        <v>159577</v>
      </c>
      <c r="O601" s="588">
        <v>255322</v>
      </c>
      <c r="P601" s="588">
        <v>199471</v>
      </c>
      <c r="Q601" s="588">
        <v>319153</v>
      </c>
      <c r="R601" s="588">
        <v>226067</v>
      </c>
      <c r="S601" s="588">
        <v>361707</v>
      </c>
      <c r="T601" s="588">
        <v>252663</v>
      </c>
      <c r="U601" s="588">
        <v>404261</v>
      </c>
    </row>
    <row r="602" spans="1:21" ht="22.5" customHeight="1">
      <c r="A602" s="583">
        <v>4</v>
      </c>
      <c r="B602" s="584" t="s">
        <v>237</v>
      </c>
      <c r="C602" s="585" t="s">
        <v>287</v>
      </c>
      <c r="D602" s="585" t="s">
        <v>938</v>
      </c>
      <c r="E602" s="586" t="s">
        <v>292</v>
      </c>
      <c r="F602">
        <v>1</v>
      </c>
      <c r="G602" s="587" t="s">
        <v>171</v>
      </c>
      <c r="H602" s="588">
        <v>73365</v>
      </c>
      <c r="I602" s="588">
        <v>128389</v>
      </c>
      <c r="J602" s="588">
        <v>96738</v>
      </c>
      <c r="K602" s="588">
        <v>169292</v>
      </c>
      <c r="L602" s="588">
        <v>116034</v>
      </c>
      <c r="M602" s="588">
        <v>203059</v>
      </c>
      <c r="N602" s="588">
        <v>139931</v>
      </c>
      <c r="O602" s="588">
        <v>244880</v>
      </c>
      <c r="P602" s="588">
        <v>165043</v>
      </c>
      <c r="Q602" s="588">
        <v>288825</v>
      </c>
      <c r="R602" s="588">
        <v>180438</v>
      </c>
      <c r="S602" s="588">
        <v>315766</v>
      </c>
      <c r="T602" s="588">
        <v>194189</v>
      </c>
      <c r="U602" s="588">
        <v>339830</v>
      </c>
    </row>
    <row r="603" spans="1:21" ht="21.95" customHeight="1">
      <c r="A603" s="583">
        <v>4</v>
      </c>
      <c r="B603" s="584" t="s">
        <v>237</v>
      </c>
      <c r="C603" s="585" t="s">
        <v>287</v>
      </c>
      <c r="D603" s="585" t="s">
        <v>938</v>
      </c>
      <c r="E603" s="586" t="s">
        <v>292</v>
      </c>
      <c r="F603">
        <v>2</v>
      </c>
      <c r="G603" s="587" t="s">
        <v>21</v>
      </c>
      <c r="H603" s="588">
        <v>69600</v>
      </c>
      <c r="I603" s="588">
        <v>121799</v>
      </c>
      <c r="J603" s="588">
        <v>92025</v>
      </c>
      <c r="K603" s="588">
        <v>161044</v>
      </c>
      <c r="L603" s="588">
        <v>110696</v>
      </c>
      <c r="M603" s="588">
        <v>193718</v>
      </c>
      <c r="N603" s="588">
        <v>134256</v>
      </c>
      <c r="O603" s="588">
        <v>234948</v>
      </c>
      <c r="P603" s="588">
        <v>159889</v>
      </c>
      <c r="Q603" s="588">
        <v>279805</v>
      </c>
      <c r="R603" s="588">
        <v>176394</v>
      </c>
      <c r="S603" s="588">
        <v>308690</v>
      </c>
      <c r="T603" s="588">
        <v>191912</v>
      </c>
      <c r="U603" s="588">
        <v>335847</v>
      </c>
    </row>
    <row r="604" spans="1:21" ht="21.95" customHeight="1">
      <c r="A604" s="583">
        <v>4</v>
      </c>
      <c r="B604" s="584" t="s">
        <v>237</v>
      </c>
      <c r="C604" s="585" t="s">
        <v>287</v>
      </c>
      <c r="D604" s="585" t="s">
        <v>938</v>
      </c>
      <c r="E604" s="586" t="s">
        <v>292</v>
      </c>
      <c r="F604">
        <v>3</v>
      </c>
      <c r="G604" s="587" t="s">
        <v>46</v>
      </c>
      <c r="H604" s="588">
        <v>56673</v>
      </c>
      <c r="I604" s="588">
        <v>99179</v>
      </c>
      <c r="J604" s="588">
        <v>78222</v>
      </c>
      <c r="K604" s="588">
        <v>136889</v>
      </c>
      <c r="L604" s="588">
        <v>99127</v>
      </c>
      <c r="M604" s="588">
        <v>173472</v>
      </c>
      <c r="N604" s="588">
        <v>129285</v>
      </c>
      <c r="O604" s="588">
        <v>226249</v>
      </c>
      <c r="P604" s="588">
        <v>161134</v>
      </c>
      <c r="Q604" s="588">
        <v>281985</v>
      </c>
      <c r="R604" s="588">
        <v>181312</v>
      </c>
      <c r="S604" s="588">
        <v>317296</v>
      </c>
      <c r="T604" s="588">
        <v>201185</v>
      </c>
      <c r="U604" s="588">
        <v>352074</v>
      </c>
    </row>
    <row r="605" spans="1:21" ht="21.95" customHeight="1">
      <c r="A605" s="583">
        <v>4</v>
      </c>
      <c r="B605" s="584" t="s">
        <v>237</v>
      </c>
      <c r="C605" s="585" t="s">
        <v>287</v>
      </c>
      <c r="D605" s="585" t="s">
        <v>938</v>
      </c>
      <c r="E605" s="586" t="s">
        <v>292</v>
      </c>
      <c r="F605">
        <v>4</v>
      </c>
      <c r="G605" s="587" t="s">
        <v>23</v>
      </c>
      <c r="H605" s="588">
        <v>66065</v>
      </c>
      <c r="I605" s="588">
        <v>105704</v>
      </c>
      <c r="J605" s="588">
        <v>92491</v>
      </c>
      <c r="K605" s="588">
        <v>147986</v>
      </c>
      <c r="L605" s="588">
        <v>118917</v>
      </c>
      <c r="M605" s="588">
        <v>190267</v>
      </c>
      <c r="N605" s="588">
        <v>158556</v>
      </c>
      <c r="O605" s="588">
        <v>253690</v>
      </c>
      <c r="P605" s="588">
        <v>198195</v>
      </c>
      <c r="Q605" s="588">
        <v>317112</v>
      </c>
      <c r="R605" s="588">
        <v>224621</v>
      </c>
      <c r="S605" s="588">
        <v>359394</v>
      </c>
      <c r="T605" s="588">
        <v>251047</v>
      </c>
      <c r="U605" s="588">
        <v>401676</v>
      </c>
    </row>
    <row r="606" spans="1:21" ht="22.5" customHeight="1">
      <c r="A606" s="583">
        <v>4</v>
      </c>
      <c r="B606" s="584" t="s">
        <v>237</v>
      </c>
      <c r="C606" s="585" t="s">
        <v>287</v>
      </c>
      <c r="D606" s="585" t="s">
        <v>938</v>
      </c>
      <c r="E606" s="586" t="s">
        <v>293</v>
      </c>
      <c r="F606">
        <v>1</v>
      </c>
      <c r="G606" s="587" t="s">
        <v>171</v>
      </c>
      <c r="H606" s="588">
        <v>79641</v>
      </c>
      <c r="I606" s="588">
        <v>139372</v>
      </c>
      <c r="J606" s="588">
        <v>104712</v>
      </c>
      <c r="K606" s="588">
        <v>183246</v>
      </c>
      <c r="L606" s="588">
        <v>125117</v>
      </c>
      <c r="M606" s="588">
        <v>218955</v>
      </c>
      <c r="N606" s="588">
        <v>150061</v>
      </c>
      <c r="O606" s="588">
        <v>262606</v>
      </c>
      <c r="P606" s="588">
        <v>176820</v>
      </c>
      <c r="Q606" s="588">
        <v>309435</v>
      </c>
      <c r="R606" s="588">
        <v>193274</v>
      </c>
      <c r="S606" s="588">
        <v>338229</v>
      </c>
      <c r="T606" s="588">
        <v>207947</v>
      </c>
      <c r="U606" s="588">
        <v>363908</v>
      </c>
    </row>
    <row r="607" spans="1:21" ht="21.95" customHeight="1">
      <c r="A607" s="583">
        <v>4</v>
      </c>
      <c r="B607" s="584" t="s">
        <v>237</v>
      </c>
      <c r="C607" s="585" t="s">
        <v>287</v>
      </c>
      <c r="D607" s="585" t="s">
        <v>938</v>
      </c>
      <c r="E607" s="586" t="s">
        <v>293</v>
      </c>
      <c r="F607">
        <v>2</v>
      </c>
      <c r="G607" s="587" t="s">
        <v>21</v>
      </c>
      <c r="H607" s="588">
        <v>75958</v>
      </c>
      <c r="I607" s="588">
        <v>132927</v>
      </c>
      <c r="J607" s="588">
        <v>100102</v>
      </c>
      <c r="K607" s="588">
        <v>175179</v>
      </c>
      <c r="L607" s="588">
        <v>119897</v>
      </c>
      <c r="M607" s="588">
        <v>209820</v>
      </c>
      <c r="N607" s="588">
        <v>144510</v>
      </c>
      <c r="O607" s="588">
        <v>252893</v>
      </c>
      <c r="P607" s="588">
        <v>171779</v>
      </c>
      <c r="Q607" s="588">
        <v>300614</v>
      </c>
      <c r="R607" s="588">
        <v>189320</v>
      </c>
      <c r="S607" s="588">
        <v>331309</v>
      </c>
      <c r="T607" s="588">
        <v>205721</v>
      </c>
      <c r="U607" s="588">
        <v>360012</v>
      </c>
    </row>
    <row r="608" spans="1:21" ht="21.95" customHeight="1">
      <c r="A608" s="583">
        <v>4</v>
      </c>
      <c r="B608" s="584" t="s">
        <v>237</v>
      </c>
      <c r="C608" s="585" t="s">
        <v>287</v>
      </c>
      <c r="D608" s="585" t="s">
        <v>938</v>
      </c>
      <c r="E608" s="586" t="s">
        <v>293</v>
      </c>
      <c r="F608">
        <v>3</v>
      </c>
      <c r="G608" s="587" t="s">
        <v>46</v>
      </c>
      <c r="H608" s="588">
        <v>62490</v>
      </c>
      <c r="I608" s="588">
        <v>109358</v>
      </c>
      <c r="J608" s="588">
        <v>86390</v>
      </c>
      <c r="K608" s="588">
        <v>151183</v>
      </c>
      <c r="L608" s="588">
        <v>109661</v>
      </c>
      <c r="M608" s="588">
        <v>191906</v>
      </c>
      <c r="N608" s="588">
        <v>143393</v>
      </c>
      <c r="O608" s="588">
        <v>250938</v>
      </c>
      <c r="P608" s="588">
        <v>178780</v>
      </c>
      <c r="Q608" s="588">
        <v>312865</v>
      </c>
      <c r="R608" s="588">
        <v>201339</v>
      </c>
      <c r="S608" s="588">
        <v>352343</v>
      </c>
      <c r="T608" s="588">
        <v>223601</v>
      </c>
      <c r="U608" s="588">
        <v>391301</v>
      </c>
    </row>
    <row r="609" spans="1:21" ht="21.95" customHeight="1">
      <c r="A609" s="583">
        <v>4</v>
      </c>
      <c r="B609" s="584" t="s">
        <v>237</v>
      </c>
      <c r="C609" s="585" t="s">
        <v>287</v>
      </c>
      <c r="D609" s="585" t="s">
        <v>938</v>
      </c>
      <c r="E609" s="586" t="s">
        <v>293</v>
      </c>
      <c r="F609">
        <v>4</v>
      </c>
      <c r="G609" s="587" t="s">
        <v>23</v>
      </c>
      <c r="H609" s="588">
        <v>71202</v>
      </c>
      <c r="I609" s="588">
        <v>113924</v>
      </c>
      <c r="J609" s="588">
        <v>99683</v>
      </c>
      <c r="K609" s="588">
        <v>159494</v>
      </c>
      <c r="L609" s="588">
        <v>128164</v>
      </c>
      <c r="M609" s="588">
        <v>205063</v>
      </c>
      <c r="N609" s="588">
        <v>170886</v>
      </c>
      <c r="O609" s="588">
        <v>273417</v>
      </c>
      <c r="P609" s="588">
        <v>213607</v>
      </c>
      <c r="Q609" s="588">
        <v>341772</v>
      </c>
      <c r="R609" s="588">
        <v>242088</v>
      </c>
      <c r="S609" s="588">
        <v>387341</v>
      </c>
      <c r="T609" s="588">
        <v>270569</v>
      </c>
      <c r="U609" s="588">
        <v>432911</v>
      </c>
    </row>
    <row r="610" spans="1:21" ht="22.5" customHeight="1">
      <c r="A610" s="583">
        <v>4</v>
      </c>
      <c r="B610" s="584" t="s">
        <v>237</v>
      </c>
      <c r="C610" s="585" t="s">
        <v>287</v>
      </c>
      <c r="D610" s="585" t="s">
        <v>938</v>
      </c>
      <c r="E610" s="586" t="s">
        <v>294</v>
      </c>
      <c r="F610">
        <v>1</v>
      </c>
      <c r="G610" s="587" t="s">
        <v>171</v>
      </c>
      <c r="H610" s="588">
        <v>74858</v>
      </c>
      <c r="I610" s="588">
        <v>131001</v>
      </c>
      <c r="J610" s="588">
        <v>98619</v>
      </c>
      <c r="K610" s="588">
        <v>172582</v>
      </c>
      <c r="L610" s="588">
        <v>118149</v>
      </c>
      <c r="M610" s="588">
        <v>206761</v>
      </c>
      <c r="N610" s="588">
        <v>142242</v>
      </c>
      <c r="O610" s="588">
        <v>248923</v>
      </c>
      <c r="P610" s="588">
        <v>167718</v>
      </c>
      <c r="Q610" s="588">
        <v>293507</v>
      </c>
      <c r="R610" s="588">
        <v>183351</v>
      </c>
      <c r="S610" s="588">
        <v>320865</v>
      </c>
      <c r="T610" s="588">
        <v>197308</v>
      </c>
      <c r="U610" s="588">
        <v>345289</v>
      </c>
    </row>
    <row r="611" spans="1:21" ht="21.95" customHeight="1">
      <c r="A611" s="583">
        <v>4</v>
      </c>
      <c r="B611" s="584" t="s">
        <v>237</v>
      </c>
      <c r="C611" s="585" t="s">
        <v>287</v>
      </c>
      <c r="D611" s="585" t="s">
        <v>938</v>
      </c>
      <c r="E611" s="586" t="s">
        <v>294</v>
      </c>
      <c r="F611">
        <v>2</v>
      </c>
      <c r="G611" s="587" t="s">
        <v>21</v>
      </c>
      <c r="H611" s="588">
        <v>71134</v>
      </c>
      <c r="I611" s="588">
        <v>124484</v>
      </c>
      <c r="J611" s="588">
        <v>93957</v>
      </c>
      <c r="K611" s="588">
        <v>164425</v>
      </c>
      <c r="L611" s="588">
        <v>112870</v>
      </c>
      <c r="M611" s="588">
        <v>197523</v>
      </c>
      <c r="N611" s="588">
        <v>136629</v>
      </c>
      <c r="O611" s="588">
        <v>239101</v>
      </c>
      <c r="P611" s="588">
        <v>162621</v>
      </c>
      <c r="Q611" s="588">
        <v>284586</v>
      </c>
      <c r="R611" s="588">
        <v>179352</v>
      </c>
      <c r="S611" s="588">
        <v>313867</v>
      </c>
      <c r="T611" s="588">
        <v>195057</v>
      </c>
      <c r="U611" s="588">
        <v>341350</v>
      </c>
    </row>
    <row r="612" spans="1:21" ht="21.95" customHeight="1">
      <c r="A612" s="583">
        <v>4</v>
      </c>
      <c r="B612" s="584" t="s">
        <v>237</v>
      </c>
      <c r="C612" s="585" t="s">
        <v>287</v>
      </c>
      <c r="D612" s="585" t="s">
        <v>938</v>
      </c>
      <c r="E612" s="586" t="s">
        <v>294</v>
      </c>
      <c r="F612">
        <v>3</v>
      </c>
      <c r="G612" s="587" t="s">
        <v>46</v>
      </c>
      <c r="H612" s="588">
        <v>58109</v>
      </c>
      <c r="I612" s="588">
        <v>101690</v>
      </c>
      <c r="J612" s="588">
        <v>80244</v>
      </c>
      <c r="K612" s="588">
        <v>140427</v>
      </c>
      <c r="L612" s="588">
        <v>101742</v>
      </c>
      <c r="M612" s="588">
        <v>178049</v>
      </c>
      <c r="N612" s="588">
        <v>132804</v>
      </c>
      <c r="O612" s="588">
        <v>232407</v>
      </c>
      <c r="P612" s="588">
        <v>165538</v>
      </c>
      <c r="Q612" s="588">
        <v>289691</v>
      </c>
      <c r="R612" s="588">
        <v>186317</v>
      </c>
      <c r="S612" s="588">
        <v>326055</v>
      </c>
      <c r="T612" s="588">
        <v>206795</v>
      </c>
      <c r="U612" s="588">
        <v>361892</v>
      </c>
    </row>
    <row r="613" spans="1:21" ht="21.95" customHeight="1">
      <c r="A613" s="583">
        <v>4</v>
      </c>
      <c r="B613" s="584" t="s">
        <v>237</v>
      </c>
      <c r="C613" s="585" t="s">
        <v>287</v>
      </c>
      <c r="D613" s="585" t="s">
        <v>938</v>
      </c>
      <c r="E613" s="586" t="s">
        <v>294</v>
      </c>
      <c r="F613">
        <v>4</v>
      </c>
      <c r="G613" s="587" t="s">
        <v>23</v>
      </c>
      <c r="H613" s="588">
        <v>67259</v>
      </c>
      <c r="I613" s="588">
        <v>107615</v>
      </c>
      <c r="J613" s="588">
        <v>94163</v>
      </c>
      <c r="K613" s="588">
        <v>150661</v>
      </c>
      <c r="L613" s="588">
        <v>121067</v>
      </c>
      <c r="M613" s="588">
        <v>193707</v>
      </c>
      <c r="N613" s="588">
        <v>161422</v>
      </c>
      <c r="O613" s="588">
        <v>258276</v>
      </c>
      <c r="P613" s="588">
        <v>201778</v>
      </c>
      <c r="Q613" s="588">
        <v>322845</v>
      </c>
      <c r="R613" s="588">
        <v>228682</v>
      </c>
      <c r="S613" s="588">
        <v>365891</v>
      </c>
      <c r="T613" s="588">
        <v>255586</v>
      </c>
      <c r="U613" s="588">
        <v>408937</v>
      </c>
    </row>
    <row r="614" spans="1:21" ht="22.5" customHeight="1">
      <c r="A614" s="583">
        <v>4</v>
      </c>
      <c r="B614" s="584" t="s">
        <v>237</v>
      </c>
      <c r="C614" s="585" t="s">
        <v>287</v>
      </c>
      <c r="D614" s="585" t="s">
        <v>938</v>
      </c>
      <c r="E614" s="586" t="s">
        <v>295</v>
      </c>
      <c r="F614">
        <v>1</v>
      </c>
      <c r="G614" s="587" t="s">
        <v>171</v>
      </c>
      <c r="H614" s="588">
        <v>72895</v>
      </c>
      <c r="I614" s="588">
        <v>127566</v>
      </c>
      <c r="J614" s="588">
        <v>96137</v>
      </c>
      <c r="K614" s="588">
        <v>168239</v>
      </c>
      <c r="L614" s="588">
        <v>115340</v>
      </c>
      <c r="M614" s="588">
        <v>201846</v>
      </c>
      <c r="N614" s="588">
        <v>139144</v>
      </c>
      <c r="O614" s="588">
        <v>243503</v>
      </c>
      <c r="P614" s="588">
        <v>164125</v>
      </c>
      <c r="Q614" s="588">
        <v>287218</v>
      </c>
      <c r="R614" s="588">
        <v>179436</v>
      </c>
      <c r="S614" s="588">
        <v>314013</v>
      </c>
      <c r="T614" s="588">
        <v>193114</v>
      </c>
      <c r="U614" s="588">
        <v>337950</v>
      </c>
    </row>
    <row r="615" spans="1:21" ht="21.95" customHeight="1">
      <c r="A615" s="583">
        <v>4</v>
      </c>
      <c r="B615" s="584" t="s">
        <v>237</v>
      </c>
      <c r="C615" s="585" t="s">
        <v>287</v>
      </c>
      <c r="D615" s="585" t="s">
        <v>938</v>
      </c>
      <c r="E615" s="586" t="s">
        <v>295</v>
      </c>
      <c r="F615">
        <v>2</v>
      </c>
      <c r="G615" s="587" t="s">
        <v>21</v>
      </c>
      <c r="H615" s="588">
        <v>69130</v>
      </c>
      <c r="I615" s="588">
        <v>120977</v>
      </c>
      <c r="J615" s="588">
        <v>91423</v>
      </c>
      <c r="K615" s="588">
        <v>159991</v>
      </c>
      <c r="L615" s="588">
        <v>110003</v>
      </c>
      <c r="M615" s="588">
        <v>192505</v>
      </c>
      <c r="N615" s="588">
        <v>133469</v>
      </c>
      <c r="O615" s="588">
        <v>233571</v>
      </c>
      <c r="P615" s="588">
        <v>158971</v>
      </c>
      <c r="Q615" s="588">
        <v>278198</v>
      </c>
      <c r="R615" s="588">
        <v>175393</v>
      </c>
      <c r="S615" s="588">
        <v>306938</v>
      </c>
      <c r="T615" s="588">
        <v>190838</v>
      </c>
      <c r="U615" s="588">
        <v>333967</v>
      </c>
    </row>
    <row r="616" spans="1:21" ht="21.95" customHeight="1">
      <c r="A616" s="583">
        <v>4</v>
      </c>
      <c r="B616" s="584" t="s">
        <v>237</v>
      </c>
      <c r="C616" s="585" t="s">
        <v>287</v>
      </c>
      <c r="D616" s="585" t="s">
        <v>938</v>
      </c>
      <c r="E616" s="586" t="s">
        <v>295</v>
      </c>
      <c r="F616">
        <v>3</v>
      </c>
      <c r="G616" s="587" t="s">
        <v>46</v>
      </c>
      <c r="H616" s="588">
        <v>56253</v>
      </c>
      <c r="I616" s="588">
        <v>98442</v>
      </c>
      <c r="J616" s="588">
        <v>77633</v>
      </c>
      <c r="K616" s="588">
        <v>135858</v>
      </c>
      <c r="L616" s="588">
        <v>98369</v>
      </c>
      <c r="M616" s="588">
        <v>172146</v>
      </c>
      <c r="N616" s="588">
        <v>128275</v>
      </c>
      <c r="O616" s="588">
        <v>224481</v>
      </c>
      <c r="P616" s="588">
        <v>159872</v>
      </c>
      <c r="Q616" s="588">
        <v>279775</v>
      </c>
      <c r="R616" s="588">
        <v>179881</v>
      </c>
      <c r="S616" s="588">
        <v>314791</v>
      </c>
      <c r="T616" s="588">
        <v>199586</v>
      </c>
      <c r="U616" s="588">
        <v>349276</v>
      </c>
    </row>
    <row r="617" spans="1:21" ht="21.95" customHeight="1">
      <c r="A617" s="583">
        <v>4</v>
      </c>
      <c r="B617" s="584" t="s">
        <v>237</v>
      </c>
      <c r="C617" s="585" t="s">
        <v>287</v>
      </c>
      <c r="D617" s="585" t="s">
        <v>938</v>
      </c>
      <c r="E617" s="586" t="s">
        <v>295</v>
      </c>
      <c r="F617">
        <v>4</v>
      </c>
      <c r="G617" s="587" t="s">
        <v>23</v>
      </c>
      <c r="H617" s="588">
        <v>65672</v>
      </c>
      <c r="I617" s="588">
        <v>105076</v>
      </c>
      <c r="J617" s="588">
        <v>91941</v>
      </c>
      <c r="K617" s="588">
        <v>147106</v>
      </c>
      <c r="L617" s="588">
        <v>118210</v>
      </c>
      <c r="M617" s="588">
        <v>189137</v>
      </c>
      <c r="N617" s="588">
        <v>157614</v>
      </c>
      <c r="O617" s="588">
        <v>252182</v>
      </c>
      <c r="P617" s="588">
        <v>197017</v>
      </c>
      <c r="Q617" s="588">
        <v>315228</v>
      </c>
      <c r="R617" s="588">
        <v>223286</v>
      </c>
      <c r="S617" s="588">
        <v>357258</v>
      </c>
      <c r="T617" s="588">
        <v>249555</v>
      </c>
      <c r="U617" s="588">
        <v>399288</v>
      </c>
    </row>
    <row r="618" spans="1:21" ht="22.5" customHeight="1">
      <c r="A618" s="583">
        <v>4</v>
      </c>
      <c r="B618" s="584" t="s">
        <v>237</v>
      </c>
      <c r="C618" s="585" t="s">
        <v>287</v>
      </c>
      <c r="D618" s="585" t="s">
        <v>938</v>
      </c>
      <c r="E618" s="586" t="s">
        <v>296</v>
      </c>
      <c r="F618">
        <v>1</v>
      </c>
      <c r="G618" s="587" t="s">
        <v>171</v>
      </c>
      <c r="H618" s="588">
        <v>74082</v>
      </c>
      <c r="I618" s="588">
        <v>129644</v>
      </c>
      <c r="J618" s="588">
        <v>97564</v>
      </c>
      <c r="K618" s="588">
        <v>170737</v>
      </c>
      <c r="L618" s="588">
        <v>116833</v>
      </c>
      <c r="M618" s="588">
        <v>204458</v>
      </c>
      <c r="N618" s="588">
        <v>140567</v>
      </c>
      <c r="O618" s="588">
        <v>245993</v>
      </c>
      <c r="P618" s="588">
        <v>165725</v>
      </c>
      <c r="Q618" s="588">
        <v>290019</v>
      </c>
      <c r="R618" s="588">
        <v>181168</v>
      </c>
      <c r="S618" s="588">
        <v>317044</v>
      </c>
      <c r="T618" s="588">
        <v>194953</v>
      </c>
      <c r="U618" s="588">
        <v>341167</v>
      </c>
    </row>
    <row r="619" spans="1:21" ht="21.95" customHeight="1">
      <c r="A619" s="583">
        <v>4</v>
      </c>
      <c r="B619" s="584" t="s">
        <v>237</v>
      </c>
      <c r="C619" s="585" t="s">
        <v>287</v>
      </c>
      <c r="D619" s="585" t="s">
        <v>938</v>
      </c>
      <c r="E619" s="586" t="s">
        <v>296</v>
      </c>
      <c r="F619">
        <v>2</v>
      </c>
      <c r="G619" s="587" t="s">
        <v>21</v>
      </c>
      <c r="H619" s="588">
        <v>70441</v>
      </c>
      <c r="I619" s="588">
        <v>123271</v>
      </c>
      <c r="J619" s="588">
        <v>93006</v>
      </c>
      <c r="K619" s="588">
        <v>162761</v>
      </c>
      <c r="L619" s="588">
        <v>111671</v>
      </c>
      <c r="M619" s="588">
        <v>195425</v>
      </c>
      <c r="N619" s="588">
        <v>135079</v>
      </c>
      <c r="O619" s="588">
        <v>236389</v>
      </c>
      <c r="P619" s="588">
        <v>160741</v>
      </c>
      <c r="Q619" s="588">
        <v>281297</v>
      </c>
      <c r="R619" s="588">
        <v>177258</v>
      </c>
      <c r="S619" s="588">
        <v>310202</v>
      </c>
      <c r="T619" s="588">
        <v>192751</v>
      </c>
      <c r="U619" s="588">
        <v>337315</v>
      </c>
    </row>
    <row r="620" spans="1:21" ht="21.95" customHeight="1">
      <c r="A620" s="583">
        <v>4</v>
      </c>
      <c r="B620" s="584" t="s">
        <v>237</v>
      </c>
      <c r="C620" s="585" t="s">
        <v>287</v>
      </c>
      <c r="D620" s="585" t="s">
        <v>938</v>
      </c>
      <c r="E620" s="586" t="s">
        <v>296</v>
      </c>
      <c r="F620">
        <v>3</v>
      </c>
      <c r="G620" s="587" t="s">
        <v>46</v>
      </c>
      <c r="H620" s="588">
        <v>57612</v>
      </c>
      <c r="I620" s="588">
        <v>100822</v>
      </c>
      <c r="J620" s="588">
        <v>79574</v>
      </c>
      <c r="K620" s="588">
        <v>139254</v>
      </c>
      <c r="L620" s="588">
        <v>100912</v>
      </c>
      <c r="M620" s="588">
        <v>176596</v>
      </c>
      <c r="N620" s="588">
        <v>131761</v>
      </c>
      <c r="O620" s="588">
        <v>230581</v>
      </c>
      <c r="P620" s="588">
        <v>164244</v>
      </c>
      <c r="Q620" s="588">
        <v>287428</v>
      </c>
      <c r="R620" s="588">
        <v>184880</v>
      </c>
      <c r="S620" s="588">
        <v>323539</v>
      </c>
      <c r="T620" s="588">
        <v>205221</v>
      </c>
      <c r="U620" s="588">
        <v>359137</v>
      </c>
    </row>
    <row r="621" spans="1:21" ht="21.95" customHeight="1">
      <c r="A621" s="583">
        <v>4</v>
      </c>
      <c r="B621" s="584" t="s">
        <v>237</v>
      </c>
      <c r="C621" s="585" t="s">
        <v>287</v>
      </c>
      <c r="D621" s="585" t="s">
        <v>938</v>
      </c>
      <c r="E621" s="586" t="s">
        <v>296</v>
      </c>
      <c r="F621">
        <v>4</v>
      </c>
      <c r="G621" s="587" t="s">
        <v>23</v>
      </c>
      <c r="H621" s="588">
        <v>66506</v>
      </c>
      <c r="I621" s="588">
        <v>106410</v>
      </c>
      <c r="J621" s="588">
        <v>93109</v>
      </c>
      <c r="K621" s="588">
        <v>148974</v>
      </c>
      <c r="L621" s="588">
        <v>119712</v>
      </c>
      <c r="M621" s="588">
        <v>191539</v>
      </c>
      <c r="N621" s="588">
        <v>159616</v>
      </c>
      <c r="O621" s="588">
        <v>255385</v>
      </c>
      <c r="P621" s="588">
        <v>199519</v>
      </c>
      <c r="Q621" s="588">
        <v>319231</v>
      </c>
      <c r="R621" s="588">
        <v>226122</v>
      </c>
      <c r="S621" s="588">
        <v>361795</v>
      </c>
      <c r="T621" s="588">
        <v>252725</v>
      </c>
      <c r="U621" s="588">
        <v>404359</v>
      </c>
    </row>
    <row r="622" spans="1:21" ht="22.5" customHeight="1">
      <c r="A622" s="583">
        <v>4</v>
      </c>
      <c r="B622" s="584" t="s">
        <v>237</v>
      </c>
      <c r="C622" s="585" t="s">
        <v>297</v>
      </c>
      <c r="D622" s="585" t="s">
        <v>600</v>
      </c>
      <c r="E622" s="586" t="s">
        <v>298</v>
      </c>
      <c r="F622">
        <v>1</v>
      </c>
      <c r="G622" s="587" t="s">
        <v>171</v>
      </c>
      <c r="H622" s="588">
        <v>75081</v>
      </c>
      <c r="I622" s="588">
        <v>131392</v>
      </c>
      <c r="J622" s="588">
        <v>98997</v>
      </c>
      <c r="K622" s="588">
        <v>173244</v>
      </c>
      <c r="L622" s="588">
        <v>118736</v>
      </c>
      <c r="M622" s="588">
        <v>207788</v>
      </c>
      <c r="N622" s="588">
        <v>143180</v>
      </c>
      <c r="O622" s="588">
        <v>250565</v>
      </c>
      <c r="P622" s="588">
        <v>168872</v>
      </c>
      <c r="Q622" s="588">
        <v>295526</v>
      </c>
      <c r="R622" s="588">
        <v>184623</v>
      </c>
      <c r="S622" s="588">
        <v>323091</v>
      </c>
      <c r="T622" s="588">
        <v>198693</v>
      </c>
      <c r="U622" s="588">
        <v>347712</v>
      </c>
    </row>
    <row r="623" spans="1:21" ht="21.95" customHeight="1">
      <c r="A623" s="583">
        <v>4</v>
      </c>
      <c r="B623" s="584" t="s">
        <v>237</v>
      </c>
      <c r="C623" s="585" t="s">
        <v>297</v>
      </c>
      <c r="D623" s="585" t="s">
        <v>600</v>
      </c>
      <c r="E623" s="586" t="s">
        <v>298</v>
      </c>
      <c r="F623">
        <v>2</v>
      </c>
      <c r="G623" s="587" t="s">
        <v>21</v>
      </c>
      <c r="H623" s="588">
        <v>71233</v>
      </c>
      <c r="I623" s="588">
        <v>124657</v>
      </c>
      <c r="J623" s="588">
        <v>94180</v>
      </c>
      <c r="K623" s="588">
        <v>164815</v>
      </c>
      <c r="L623" s="588">
        <v>113281</v>
      </c>
      <c r="M623" s="588">
        <v>198243</v>
      </c>
      <c r="N623" s="588">
        <v>137380</v>
      </c>
      <c r="O623" s="588">
        <v>240415</v>
      </c>
      <c r="P623" s="588">
        <v>163604</v>
      </c>
      <c r="Q623" s="588">
        <v>286308</v>
      </c>
      <c r="R623" s="588">
        <v>180491</v>
      </c>
      <c r="S623" s="588">
        <v>315860</v>
      </c>
      <c r="T623" s="588">
        <v>196366</v>
      </c>
      <c r="U623" s="588">
        <v>343641</v>
      </c>
    </row>
    <row r="624" spans="1:21" ht="21.95" customHeight="1">
      <c r="A624" s="583">
        <v>4</v>
      </c>
      <c r="B624" s="584" t="s">
        <v>237</v>
      </c>
      <c r="C624" s="585" t="s">
        <v>297</v>
      </c>
      <c r="D624" s="585" t="s">
        <v>600</v>
      </c>
      <c r="E624" s="586" t="s">
        <v>298</v>
      </c>
      <c r="F624">
        <v>3</v>
      </c>
      <c r="G624" s="587" t="s">
        <v>46</v>
      </c>
      <c r="H624" s="588">
        <v>58012</v>
      </c>
      <c r="I624" s="588">
        <v>101520</v>
      </c>
      <c r="J624" s="588">
        <v>80071</v>
      </c>
      <c r="K624" s="588">
        <v>140124</v>
      </c>
      <c r="L624" s="588">
        <v>101472</v>
      </c>
      <c r="M624" s="588">
        <v>177576</v>
      </c>
      <c r="N624" s="588">
        <v>132348</v>
      </c>
      <c r="O624" s="588">
        <v>231610</v>
      </c>
      <c r="P624" s="588">
        <v>164953</v>
      </c>
      <c r="Q624" s="588">
        <v>288668</v>
      </c>
      <c r="R624" s="588">
        <v>185611</v>
      </c>
      <c r="S624" s="588">
        <v>324820</v>
      </c>
      <c r="T624" s="588">
        <v>205959</v>
      </c>
      <c r="U624" s="588">
        <v>360427</v>
      </c>
    </row>
    <row r="625" spans="1:21" ht="21.95" customHeight="1">
      <c r="A625" s="583">
        <v>4</v>
      </c>
      <c r="B625" s="584" t="s">
        <v>237</v>
      </c>
      <c r="C625" s="585" t="s">
        <v>297</v>
      </c>
      <c r="D625" s="585" t="s">
        <v>600</v>
      </c>
      <c r="E625" s="586" t="s">
        <v>298</v>
      </c>
      <c r="F625">
        <v>4</v>
      </c>
      <c r="G625" s="587" t="s">
        <v>23</v>
      </c>
      <c r="H625" s="588">
        <v>67603</v>
      </c>
      <c r="I625" s="588">
        <v>108165</v>
      </c>
      <c r="J625" s="588">
        <v>94645</v>
      </c>
      <c r="K625" s="588">
        <v>151432</v>
      </c>
      <c r="L625" s="588">
        <v>121686</v>
      </c>
      <c r="M625" s="588">
        <v>194698</v>
      </c>
      <c r="N625" s="588">
        <v>162248</v>
      </c>
      <c r="O625" s="588">
        <v>259597</v>
      </c>
      <c r="P625" s="588">
        <v>202810</v>
      </c>
      <c r="Q625" s="588">
        <v>324496</v>
      </c>
      <c r="R625" s="588">
        <v>229851</v>
      </c>
      <c r="S625" s="588">
        <v>367762</v>
      </c>
      <c r="T625" s="588">
        <v>256893</v>
      </c>
      <c r="U625" s="588">
        <v>411028</v>
      </c>
    </row>
    <row r="626" spans="1:21" ht="22.5" customHeight="1">
      <c r="A626" s="583">
        <v>4</v>
      </c>
      <c r="B626" s="584" t="s">
        <v>237</v>
      </c>
      <c r="C626" s="585" t="s">
        <v>297</v>
      </c>
      <c r="D626" s="585" t="s">
        <v>600</v>
      </c>
      <c r="E626" s="586" t="s">
        <v>299</v>
      </c>
      <c r="F626">
        <v>1</v>
      </c>
      <c r="G626" s="587" t="s">
        <v>171</v>
      </c>
      <c r="H626" s="588">
        <v>75633</v>
      </c>
      <c r="I626" s="588">
        <v>132358</v>
      </c>
      <c r="J626" s="588">
        <v>99673</v>
      </c>
      <c r="K626" s="588">
        <v>174428</v>
      </c>
      <c r="L626" s="588">
        <v>119465</v>
      </c>
      <c r="M626" s="588">
        <v>209063</v>
      </c>
      <c r="N626" s="588">
        <v>143916</v>
      </c>
      <c r="O626" s="588">
        <v>251854</v>
      </c>
      <c r="P626" s="588">
        <v>169711</v>
      </c>
      <c r="Q626" s="588">
        <v>296995</v>
      </c>
      <c r="R626" s="588">
        <v>185534</v>
      </c>
      <c r="S626" s="588">
        <v>324685</v>
      </c>
      <c r="T626" s="588">
        <v>199664</v>
      </c>
      <c r="U626" s="588">
        <v>349411</v>
      </c>
    </row>
    <row r="627" spans="1:21" ht="21.95" customHeight="1">
      <c r="A627" s="583">
        <v>4</v>
      </c>
      <c r="B627" s="584" t="s">
        <v>237</v>
      </c>
      <c r="C627" s="585" t="s">
        <v>297</v>
      </c>
      <c r="D627" s="585" t="s">
        <v>600</v>
      </c>
      <c r="E627" s="586" t="s">
        <v>299</v>
      </c>
      <c r="F627">
        <v>2</v>
      </c>
      <c r="G627" s="587" t="s">
        <v>21</v>
      </c>
      <c r="H627" s="588">
        <v>71826</v>
      </c>
      <c r="I627" s="588">
        <v>125696</v>
      </c>
      <c r="J627" s="588">
        <v>94908</v>
      </c>
      <c r="K627" s="588">
        <v>166089</v>
      </c>
      <c r="L627" s="588">
        <v>114069</v>
      </c>
      <c r="M627" s="588">
        <v>199620</v>
      </c>
      <c r="N627" s="588">
        <v>138179</v>
      </c>
      <c r="O627" s="588">
        <v>241813</v>
      </c>
      <c r="P627" s="588">
        <v>164501</v>
      </c>
      <c r="Q627" s="588">
        <v>287876</v>
      </c>
      <c r="R627" s="588">
        <v>181447</v>
      </c>
      <c r="S627" s="588">
        <v>317532</v>
      </c>
      <c r="T627" s="588">
        <v>197362</v>
      </c>
      <c r="U627" s="588">
        <v>345384</v>
      </c>
    </row>
    <row r="628" spans="1:21" ht="21.95" customHeight="1">
      <c r="A628" s="583">
        <v>4</v>
      </c>
      <c r="B628" s="584" t="s">
        <v>237</v>
      </c>
      <c r="C628" s="585" t="s">
        <v>297</v>
      </c>
      <c r="D628" s="585" t="s">
        <v>600</v>
      </c>
      <c r="E628" s="586" t="s">
        <v>299</v>
      </c>
      <c r="F628">
        <v>3</v>
      </c>
      <c r="G628" s="587" t="s">
        <v>46</v>
      </c>
      <c r="H628" s="588">
        <v>58605</v>
      </c>
      <c r="I628" s="588">
        <v>102559</v>
      </c>
      <c r="J628" s="588">
        <v>80914</v>
      </c>
      <c r="K628" s="588">
        <v>141600</v>
      </c>
      <c r="L628" s="588">
        <v>102572</v>
      </c>
      <c r="M628" s="588">
        <v>179501</v>
      </c>
      <c r="N628" s="588">
        <v>133847</v>
      </c>
      <c r="O628" s="588">
        <v>234232</v>
      </c>
      <c r="P628" s="588">
        <v>166832</v>
      </c>
      <c r="Q628" s="588">
        <v>291955</v>
      </c>
      <c r="R628" s="588">
        <v>187754</v>
      </c>
      <c r="S628" s="588">
        <v>328570</v>
      </c>
      <c r="T628" s="588">
        <v>208370</v>
      </c>
      <c r="U628" s="588">
        <v>364647</v>
      </c>
    </row>
    <row r="629" spans="1:21" ht="21.95" customHeight="1">
      <c r="A629" s="583">
        <v>4</v>
      </c>
      <c r="B629" s="584" t="s">
        <v>237</v>
      </c>
      <c r="C629" s="585" t="s">
        <v>297</v>
      </c>
      <c r="D629" s="585" t="s">
        <v>600</v>
      </c>
      <c r="E629" s="586" t="s">
        <v>299</v>
      </c>
      <c r="F629">
        <v>4</v>
      </c>
      <c r="G629" s="587" t="s">
        <v>23</v>
      </c>
      <c r="H629" s="588">
        <v>68012</v>
      </c>
      <c r="I629" s="588">
        <v>108820</v>
      </c>
      <c r="J629" s="588">
        <v>95217</v>
      </c>
      <c r="K629" s="588">
        <v>152348</v>
      </c>
      <c r="L629" s="588">
        <v>122422</v>
      </c>
      <c r="M629" s="588">
        <v>195875</v>
      </c>
      <c r="N629" s="588">
        <v>163229</v>
      </c>
      <c r="O629" s="588">
        <v>261167</v>
      </c>
      <c r="P629" s="588">
        <v>204037</v>
      </c>
      <c r="Q629" s="588">
        <v>326459</v>
      </c>
      <c r="R629" s="588">
        <v>231242</v>
      </c>
      <c r="S629" s="588">
        <v>369987</v>
      </c>
      <c r="T629" s="588">
        <v>258447</v>
      </c>
      <c r="U629" s="588">
        <v>413515</v>
      </c>
    </row>
    <row r="630" spans="1:21" ht="22.5" customHeight="1">
      <c r="A630" s="583">
        <v>4</v>
      </c>
      <c r="B630" s="584" t="s">
        <v>237</v>
      </c>
      <c r="C630" s="585" t="s">
        <v>297</v>
      </c>
      <c r="D630" s="585" t="s">
        <v>600</v>
      </c>
      <c r="E630" s="586" t="s">
        <v>291</v>
      </c>
      <c r="F630">
        <v>1</v>
      </c>
      <c r="G630" s="587" t="s">
        <v>171</v>
      </c>
      <c r="H630" s="588">
        <v>69934</v>
      </c>
      <c r="I630" s="588">
        <v>122384</v>
      </c>
      <c r="J630" s="588">
        <v>92222</v>
      </c>
      <c r="K630" s="588">
        <v>161388</v>
      </c>
      <c r="L630" s="588">
        <v>110628</v>
      </c>
      <c r="M630" s="588">
        <v>193600</v>
      </c>
      <c r="N630" s="588">
        <v>133435</v>
      </c>
      <c r="O630" s="588">
        <v>233511</v>
      </c>
      <c r="P630" s="588">
        <v>157385</v>
      </c>
      <c r="Q630" s="588">
        <v>275423</v>
      </c>
      <c r="R630" s="588">
        <v>172066</v>
      </c>
      <c r="S630" s="588">
        <v>301116</v>
      </c>
      <c r="T630" s="588">
        <v>185181</v>
      </c>
      <c r="U630" s="588">
        <v>324066</v>
      </c>
    </row>
    <row r="631" spans="1:21" ht="21.95" customHeight="1">
      <c r="A631" s="583">
        <v>4</v>
      </c>
      <c r="B631" s="584" t="s">
        <v>237</v>
      </c>
      <c r="C631" s="585" t="s">
        <v>297</v>
      </c>
      <c r="D631" s="585" t="s">
        <v>600</v>
      </c>
      <c r="E631" s="586" t="s">
        <v>291</v>
      </c>
      <c r="F631">
        <v>2</v>
      </c>
      <c r="G631" s="587" t="s">
        <v>21</v>
      </c>
      <c r="H631" s="588">
        <v>66334</v>
      </c>
      <c r="I631" s="588">
        <v>116084</v>
      </c>
      <c r="J631" s="588">
        <v>87716</v>
      </c>
      <c r="K631" s="588">
        <v>153502</v>
      </c>
      <c r="L631" s="588">
        <v>105526</v>
      </c>
      <c r="M631" s="588">
        <v>184670</v>
      </c>
      <c r="N631" s="588">
        <v>128009</v>
      </c>
      <c r="O631" s="588">
        <v>224016</v>
      </c>
      <c r="P631" s="588">
        <v>152457</v>
      </c>
      <c r="Q631" s="588">
        <v>266800</v>
      </c>
      <c r="R631" s="588">
        <v>168201</v>
      </c>
      <c r="S631" s="588">
        <v>294351</v>
      </c>
      <c r="T631" s="588">
        <v>183005</v>
      </c>
      <c r="U631" s="588">
        <v>320258</v>
      </c>
    </row>
    <row r="632" spans="1:21" ht="21.95" customHeight="1">
      <c r="A632" s="583">
        <v>4</v>
      </c>
      <c r="B632" s="584" t="s">
        <v>237</v>
      </c>
      <c r="C632" s="585" t="s">
        <v>297</v>
      </c>
      <c r="D632" s="585" t="s">
        <v>600</v>
      </c>
      <c r="E632" s="586" t="s">
        <v>291</v>
      </c>
      <c r="F632">
        <v>3</v>
      </c>
      <c r="G632" s="587" t="s">
        <v>46</v>
      </c>
      <c r="H632" s="588">
        <v>53997</v>
      </c>
      <c r="I632" s="588">
        <v>94495</v>
      </c>
      <c r="J632" s="588">
        <v>74525</v>
      </c>
      <c r="K632" s="588">
        <v>130419</v>
      </c>
      <c r="L632" s="588">
        <v>94437</v>
      </c>
      <c r="M632" s="588">
        <v>165264</v>
      </c>
      <c r="N632" s="588">
        <v>123158</v>
      </c>
      <c r="O632" s="588">
        <v>215527</v>
      </c>
      <c r="P632" s="588">
        <v>153496</v>
      </c>
      <c r="Q632" s="588">
        <v>268619</v>
      </c>
      <c r="R632" s="588">
        <v>172713</v>
      </c>
      <c r="S632" s="588">
        <v>302248</v>
      </c>
      <c r="T632" s="588">
        <v>191639</v>
      </c>
      <c r="U632" s="588">
        <v>335368</v>
      </c>
    </row>
    <row r="633" spans="1:21" ht="21.95" customHeight="1">
      <c r="A633" s="583">
        <v>4</v>
      </c>
      <c r="B633" s="584" t="s">
        <v>237</v>
      </c>
      <c r="C633" s="585" t="s">
        <v>297</v>
      </c>
      <c r="D633" s="585" t="s">
        <v>600</v>
      </c>
      <c r="E633" s="586" t="s">
        <v>291</v>
      </c>
      <c r="F633">
        <v>4</v>
      </c>
      <c r="G633" s="587" t="s">
        <v>23</v>
      </c>
      <c r="H633" s="588">
        <v>62989</v>
      </c>
      <c r="I633" s="588">
        <v>100782</v>
      </c>
      <c r="J633" s="588">
        <v>88184</v>
      </c>
      <c r="K633" s="588">
        <v>141094</v>
      </c>
      <c r="L633" s="588">
        <v>113379</v>
      </c>
      <c r="M633" s="588">
        <v>181407</v>
      </c>
      <c r="N633" s="588">
        <v>151172</v>
      </c>
      <c r="O633" s="588">
        <v>241876</v>
      </c>
      <c r="P633" s="588">
        <v>188966</v>
      </c>
      <c r="Q633" s="588">
        <v>302345</v>
      </c>
      <c r="R633" s="588">
        <v>214161</v>
      </c>
      <c r="S633" s="588">
        <v>342658</v>
      </c>
      <c r="T633" s="588">
        <v>239356</v>
      </c>
      <c r="U633" s="588">
        <v>382970</v>
      </c>
    </row>
    <row r="634" spans="1:21" ht="22.5" customHeight="1">
      <c r="A634" s="583">
        <v>4</v>
      </c>
      <c r="B634" s="584" t="s">
        <v>237</v>
      </c>
      <c r="C634" s="585" t="s">
        <v>297</v>
      </c>
      <c r="D634" s="585" t="s">
        <v>600</v>
      </c>
      <c r="E634" s="586" t="s">
        <v>276</v>
      </c>
      <c r="F634">
        <v>1</v>
      </c>
      <c r="G634" s="587" t="s">
        <v>171</v>
      </c>
      <c r="H634" s="588">
        <v>70239</v>
      </c>
      <c r="I634" s="588">
        <v>122919</v>
      </c>
      <c r="J634" s="588">
        <v>92674</v>
      </c>
      <c r="K634" s="588">
        <v>162180</v>
      </c>
      <c r="L634" s="588">
        <v>111251</v>
      </c>
      <c r="M634" s="588">
        <v>194689</v>
      </c>
      <c r="N634" s="588">
        <v>134322</v>
      </c>
      <c r="O634" s="588">
        <v>235064</v>
      </c>
      <c r="P634" s="588">
        <v>158460</v>
      </c>
      <c r="Q634" s="588">
        <v>277304</v>
      </c>
      <c r="R634" s="588">
        <v>173248</v>
      </c>
      <c r="S634" s="588">
        <v>303184</v>
      </c>
      <c r="T634" s="588">
        <v>186462</v>
      </c>
      <c r="U634" s="588">
        <v>326308</v>
      </c>
    </row>
    <row r="635" spans="1:21" ht="21.95" customHeight="1">
      <c r="A635" s="583">
        <v>4</v>
      </c>
      <c r="B635" s="584" t="s">
        <v>237</v>
      </c>
      <c r="C635" s="585" t="s">
        <v>297</v>
      </c>
      <c r="D635" s="585" t="s">
        <v>600</v>
      </c>
      <c r="E635" s="586" t="s">
        <v>276</v>
      </c>
      <c r="F635">
        <v>2</v>
      </c>
      <c r="G635" s="587" t="s">
        <v>21</v>
      </c>
      <c r="H635" s="588">
        <v>66556</v>
      </c>
      <c r="I635" s="588">
        <v>116474</v>
      </c>
      <c r="J635" s="588">
        <v>88065</v>
      </c>
      <c r="K635" s="588">
        <v>154113</v>
      </c>
      <c r="L635" s="588">
        <v>106031</v>
      </c>
      <c r="M635" s="588">
        <v>185554</v>
      </c>
      <c r="N635" s="588">
        <v>128772</v>
      </c>
      <c r="O635" s="588">
        <v>225351</v>
      </c>
      <c r="P635" s="588">
        <v>153419</v>
      </c>
      <c r="Q635" s="588">
        <v>268483</v>
      </c>
      <c r="R635" s="588">
        <v>169294</v>
      </c>
      <c r="S635" s="588">
        <v>296264</v>
      </c>
      <c r="T635" s="588">
        <v>184236</v>
      </c>
      <c r="U635" s="588">
        <v>322412</v>
      </c>
    </row>
    <row r="636" spans="1:21" ht="21.95" customHeight="1">
      <c r="A636" s="583">
        <v>4</v>
      </c>
      <c r="B636" s="584" t="s">
        <v>237</v>
      </c>
      <c r="C636" s="585" t="s">
        <v>297</v>
      </c>
      <c r="D636" s="585" t="s">
        <v>600</v>
      </c>
      <c r="E636" s="586" t="s">
        <v>276</v>
      </c>
      <c r="F636">
        <v>3</v>
      </c>
      <c r="G636" s="587" t="s">
        <v>46</v>
      </c>
      <c r="H636" s="588">
        <v>54073</v>
      </c>
      <c r="I636" s="588">
        <v>94627</v>
      </c>
      <c r="J636" s="588">
        <v>74606</v>
      </c>
      <c r="K636" s="588">
        <v>130560</v>
      </c>
      <c r="L636" s="588">
        <v>94509</v>
      </c>
      <c r="M636" s="588">
        <v>165391</v>
      </c>
      <c r="N636" s="588">
        <v>123191</v>
      </c>
      <c r="O636" s="588">
        <v>215585</v>
      </c>
      <c r="P636" s="588">
        <v>153528</v>
      </c>
      <c r="Q636" s="588">
        <v>268673</v>
      </c>
      <c r="R636" s="588">
        <v>172720</v>
      </c>
      <c r="S636" s="588">
        <v>302259</v>
      </c>
      <c r="T636" s="588">
        <v>191614</v>
      </c>
      <c r="U636" s="588">
        <v>335325</v>
      </c>
    </row>
    <row r="637" spans="1:21" ht="21.95" customHeight="1">
      <c r="A637" s="583">
        <v>4</v>
      </c>
      <c r="B637" s="584" t="s">
        <v>237</v>
      </c>
      <c r="C637" s="585" t="s">
        <v>297</v>
      </c>
      <c r="D637" s="585" t="s">
        <v>600</v>
      </c>
      <c r="E637" s="586" t="s">
        <v>276</v>
      </c>
      <c r="F637">
        <v>4</v>
      </c>
      <c r="G637" s="587" t="s">
        <v>23</v>
      </c>
      <c r="H637" s="588">
        <v>63349</v>
      </c>
      <c r="I637" s="588">
        <v>101358</v>
      </c>
      <c r="J637" s="588">
        <v>88688</v>
      </c>
      <c r="K637" s="588">
        <v>141901</v>
      </c>
      <c r="L637" s="588">
        <v>114028</v>
      </c>
      <c r="M637" s="588">
        <v>182444</v>
      </c>
      <c r="N637" s="588">
        <v>152037</v>
      </c>
      <c r="O637" s="588">
        <v>243259</v>
      </c>
      <c r="P637" s="588">
        <v>190046</v>
      </c>
      <c r="Q637" s="588">
        <v>304074</v>
      </c>
      <c r="R637" s="588">
        <v>215386</v>
      </c>
      <c r="S637" s="588">
        <v>344617</v>
      </c>
      <c r="T637" s="588">
        <v>240725</v>
      </c>
      <c r="U637" s="588">
        <v>385160</v>
      </c>
    </row>
    <row r="638" spans="1:21" ht="22.5" customHeight="1">
      <c r="A638" s="583">
        <v>4</v>
      </c>
      <c r="B638" s="584" t="s">
        <v>237</v>
      </c>
      <c r="C638" s="585" t="s">
        <v>297</v>
      </c>
      <c r="D638" s="585" t="s">
        <v>600</v>
      </c>
      <c r="E638" s="586" t="s">
        <v>300</v>
      </c>
      <c r="F638">
        <v>1</v>
      </c>
      <c r="G638" s="587" t="s">
        <v>171</v>
      </c>
      <c r="H638" s="588">
        <v>67113</v>
      </c>
      <c r="I638" s="588">
        <v>117448</v>
      </c>
      <c r="J638" s="588">
        <v>88610</v>
      </c>
      <c r="K638" s="588">
        <v>155068</v>
      </c>
      <c r="L638" s="588">
        <v>106469</v>
      </c>
      <c r="M638" s="588">
        <v>186320</v>
      </c>
      <c r="N638" s="588">
        <v>128713</v>
      </c>
      <c r="O638" s="588">
        <v>225248</v>
      </c>
      <c r="P638" s="588">
        <v>151876</v>
      </c>
      <c r="Q638" s="588">
        <v>265784</v>
      </c>
      <c r="R638" s="588">
        <v>166058</v>
      </c>
      <c r="S638" s="588">
        <v>290602</v>
      </c>
      <c r="T638" s="588">
        <v>178735</v>
      </c>
      <c r="U638" s="588">
        <v>312786</v>
      </c>
    </row>
    <row r="639" spans="1:21" ht="21.95" customHeight="1">
      <c r="A639" s="583">
        <v>4</v>
      </c>
      <c r="B639" s="584" t="s">
        <v>237</v>
      </c>
      <c r="C639" s="585" t="s">
        <v>297</v>
      </c>
      <c r="D639" s="585" t="s">
        <v>600</v>
      </c>
      <c r="E639" s="586" t="s">
        <v>300</v>
      </c>
      <c r="F639">
        <v>2</v>
      </c>
      <c r="G639" s="587" t="s">
        <v>21</v>
      </c>
      <c r="H639" s="588">
        <v>63513</v>
      </c>
      <c r="I639" s="588">
        <v>111148</v>
      </c>
      <c r="J639" s="588">
        <v>84104</v>
      </c>
      <c r="K639" s="588">
        <v>147183</v>
      </c>
      <c r="L639" s="588">
        <v>101366</v>
      </c>
      <c r="M639" s="588">
        <v>177390</v>
      </c>
      <c r="N639" s="588">
        <v>123287</v>
      </c>
      <c r="O639" s="588">
        <v>215753</v>
      </c>
      <c r="P639" s="588">
        <v>146949</v>
      </c>
      <c r="Q639" s="588">
        <v>257160</v>
      </c>
      <c r="R639" s="588">
        <v>162193</v>
      </c>
      <c r="S639" s="588">
        <v>283837</v>
      </c>
      <c r="T639" s="588">
        <v>176559</v>
      </c>
      <c r="U639" s="588">
        <v>308978</v>
      </c>
    </row>
    <row r="640" spans="1:21" ht="21.95" customHeight="1">
      <c r="A640" s="583">
        <v>4</v>
      </c>
      <c r="B640" s="584" t="s">
        <v>237</v>
      </c>
      <c r="C640" s="585" t="s">
        <v>297</v>
      </c>
      <c r="D640" s="585" t="s">
        <v>600</v>
      </c>
      <c r="E640" s="586" t="s">
        <v>300</v>
      </c>
      <c r="F640">
        <v>3</v>
      </c>
      <c r="G640" s="587" t="s">
        <v>46</v>
      </c>
      <c r="H640" s="588">
        <v>51472</v>
      </c>
      <c r="I640" s="588">
        <v>90076</v>
      </c>
      <c r="J640" s="588">
        <v>70990</v>
      </c>
      <c r="K640" s="588">
        <v>124232</v>
      </c>
      <c r="L640" s="588">
        <v>89891</v>
      </c>
      <c r="M640" s="588">
        <v>157310</v>
      </c>
      <c r="N640" s="588">
        <v>117098</v>
      </c>
      <c r="O640" s="588">
        <v>204921</v>
      </c>
      <c r="P640" s="588">
        <v>145921</v>
      </c>
      <c r="Q640" s="588">
        <v>255361</v>
      </c>
      <c r="R640" s="588">
        <v>164127</v>
      </c>
      <c r="S640" s="588">
        <v>287223</v>
      </c>
      <c r="T640" s="588">
        <v>182043</v>
      </c>
      <c r="U640" s="588">
        <v>318575</v>
      </c>
    </row>
    <row r="641" spans="1:21" ht="21.95" customHeight="1">
      <c r="A641" s="583">
        <v>4</v>
      </c>
      <c r="B641" s="584" t="s">
        <v>237</v>
      </c>
      <c r="C641" s="585" t="s">
        <v>297</v>
      </c>
      <c r="D641" s="585" t="s">
        <v>600</v>
      </c>
      <c r="E641" s="586" t="s">
        <v>300</v>
      </c>
      <c r="F641">
        <v>4</v>
      </c>
      <c r="G641" s="587" t="s">
        <v>23</v>
      </c>
      <c r="H641" s="588">
        <v>60632</v>
      </c>
      <c r="I641" s="588">
        <v>97012</v>
      </c>
      <c r="J641" s="588">
        <v>84885</v>
      </c>
      <c r="K641" s="588">
        <v>135817</v>
      </c>
      <c r="L641" s="588">
        <v>109138</v>
      </c>
      <c r="M641" s="588">
        <v>174621</v>
      </c>
      <c r="N641" s="588">
        <v>145518</v>
      </c>
      <c r="O641" s="588">
        <v>232828</v>
      </c>
      <c r="P641" s="588">
        <v>181897</v>
      </c>
      <c r="Q641" s="588">
        <v>291036</v>
      </c>
      <c r="R641" s="588">
        <v>206150</v>
      </c>
      <c r="S641" s="588">
        <v>329840</v>
      </c>
      <c r="T641" s="588">
        <v>230403</v>
      </c>
      <c r="U641" s="588">
        <v>368645</v>
      </c>
    </row>
    <row r="642" spans="1:21" ht="22.5" customHeight="1">
      <c r="A642" s="583">
        <v>4</v>
      </c>
      <c r="B642" s="584" t="s">
        <v>237</v>
      </c>
      <c r="C642" s="585" t="s">
        <v>297</v>
      </c>
      <c r="D642" s="585" t="s">
        <v>600</v>
      </c>
      <c r="E642" s="586" t="s">
        <v>301</v>
      </c>
      <c r="F642">
        <v>1</v>
      </c>
      <c r="G642" s="587" t="s">
        <v>171</v>
      </c>
      <c r="H642" s="588">
        <v>69440</v>
      </c>
      <c r="I642" s="588">
        <v>121520</v>
      </c>
      <c r="J642" s="588">
        <v>91774</v>
      </c>
      <c r="K642" s="588">
        <v>160605</v>
      </c>
      <c r="L642" s="588">
        <v>110416</v>
      </c>
      <c r="M642" s="588">
        <v>193229</v>
      </c>
      <c r="N642" s="588">
        <v>133737</v>
      </c>
      <c r="O642" s="588">
        <v>234039</v>
      </c>
      <c r="P642" s="588">
        <v>157856</v>
      </c>
      <c r="Q642" s="588">
        <v>276247</v>
      </c>
      <c r="R642" s="588">
        <v>172608</v>
      </c>
      <c r="S642" s="588">
        <v>302063</v>
      </c>
      <c r="T642" s="588">
        <v>185801</v>
      </c>
      <c r="U642" s="588">
        <v>325152</v>
      </c>
    </row>
    <row r="643" spans="1:21" ht="21.95" customHeight="1">
      <c r="A643" s="583">
        <v>4</v>
      </c>
      <c r="B643" s="584" t="s">
        <v>237</v>
      </c>
      <c r="C643" s="585" t="s">
        <v>297</v>
      </c>
      <c r="D643" s="585" t="s">
        <v>600</v>
      </c>
      <c r="E643" s="586" t="s">
        <v>301</v>
      </c>
      <c r="F643">
        <v>2</v>
      </c>
      <c r="G643" s="587" t="s">
        <v>21</v>
      </c>
      <c r="H643" s="588">
        <v>65592</v>
      </c>
      <c r="I643" s="588">
        <v>114785</v>
      </c>
      <c r="J643" s="588">
        <v>86958</v>
      </c>
      <c r="K643" s="588">
        <v>152176</v>
      </c>
      <c r="L643" s="588">
        <v>104962</v>
      </c>
      <c r="M643" s="588">
        <v>183683</v>
      </c>
      <c r="N643" s="588">
        <v>127937</v>
      </c>
      <c r="O643" s="588">
        <v>223889</v>
      </c>
      <c r="P643" s="588">
        <v>152588</v>
      </c>
      <c r="Q643" s="588">
        <v>267029</v>
      </c>
      <c r="R643" s="588">
        <v>168476</v>
      </c>
      <c r="S643" s="588">
        <v>294832</v>
      </c>
      <c r="T643" s="588">
        <v>183475</v>
      </c>
      <c r="U643" s="588">
        <v>321081</v>
      </c>
    </row>
    <row r="644" spans="1:21" ht="21.95" customHeight="1">
      <c r="A644" s="583">
        <v>4</v>
      </c>
      <c r="B644" s="584" t="s">
        <v>237</v>
      </c>
      <c r="C644" s="585" t="s">
        <v>297</v>
      </c>
      <c r="D644" s="585" t="s">
        <v>600</v>
      </c>
      <c r="E644" s="586" t="s">
        <v>301</v>
      </c>
      <c r="F644">
        <v>3</v>
      </c>
      <c r="G644" s="587" t="s">
        <v>46</v>
      </c>
      <c r="H644" s="588">
        <v>52961</v>
      </c>
      <c r="I644" s="588">
        <v>92682</v>
      </c>
      <c r="J644" s="588">
        <v>73000</v>
      </c>
      <c r="K644" s="588">
        <v>127751</v>
      </c>
      <c r="L644" s="588">
        <v>92381</v>
      </c>
      <c r="M644" s="588">
        <v>161667</v>
      </c>
      <c r="N644" s="588">
        <v>120227</v>
      </c>
      <c r="O644" s="588">
        <v>210398</v>
      </c>
      <c r="P644" s="588">
        <v>149802</v>
      </c>
      <c r="Q644" s="588">
        <v>262153</v>
      </c>
      <c r="R644" s="588">
        <v>168439</v>
      </c>
      <c r="S644" s="588">
        <v>294769</v>
      </c>
      <c r="T644" s="588">
        <v>186767</v>
      </c>
      <c r="U644" s="588">
        <v>326842</v>
      </c>
    </row>
    <row r="645" spans="1:21" ht="21.95" customHeight="1">
      <c r="A645" s="583">
        <v>4</v>
      </c>
      <c r="B645" s="584" t="s">
        <v>237</v>
      </c>
      <c r="C645" s="585" t="s">
        <v>297</v>
      </c>
      <c r="D645" s="585" t="s">
        <v>600</v>
      </c>
      <c r="E645" s="586" t="s">
        <v>301</v>
      </c>
      <c r="F645">
        <v>4</v>
      </c>
      <c r="G645" s="587" t="s">
        <v>23</v>
      </c>
      <c r="H645" s="588">
        <v>62891</v>
      </c>
      <c r="I645" s="588">
        <v>100626</v>
      </c>
      <c r="J645" s="588">
        <v>88048</v>
      </c>
      <c r="K645" s="588">
        <v>140876</v>
      </c>
      <c r="L645" s="588">
        <v>113204</v>
      </c>
      <c r="M645" s="588">
        <v>181126</v>
      </c>
      <c r="N645" s="588">
        <v>150939</v>
      </c>
      <c r="O645" s="588">
        <v>241502</v>
      </c>
      <c r="P645" s="588">
        <v>188673</v>
      </c>
      <c r="Q645" s="588">
        <v>301877</v>
      </c>
      <c r="R645" s="588">
        <v>213830</v>
      </c>
      <c r="S645" s="588">
        <v>342128</v>
      </c>
      <c r="T645" s="588">
        <v>238986</v>
      </c>
      <c r="U645" s="588">
        <v>382378</v>
      </c>
    </row>
    <row r="646" spans="1:21" ht="22.5" customHeight="1">
      <c r="A646" s="583">
        <v>4</v>
      </c>
      <c r="B646" s="584" t="s">
        <v>237</v>
      </c>
      <c r="C646" s="585" t="s">
        <v>297</v>
      </c>
      <c r="D646" s="585" t="s">
        <v>600</v>
      </c>
      <c r="E646" s="586" t="s">
        <v>302</v>
      </c>
      <c r="F646">
        <v>1</v>
      </c>
      <c r="G646" s="587" t="s">
        <v>171</v>
      </c>
      <c r="H646" s="588">
        <v>74141</v>
      </c>
      <c r="I646" s="588">
        <v>129746</v>
      </c>
      <c r="J646" s="588">
        <v>97793</v>
      </c>
      <c r="K646" s="588">
        <v>171138</v>
      </c>
      <c r="L646" s="588">
        <v>117350</v>
      </c>
      <c r="M646" s="588">
        <v>205362</v>
      </c>
      <c r="N646" s="588">
        <v>141606</v>
      </c>
      <c r="O646" s="588">
        <v>247810</v>
      </c>
      <c r="P646" s="588">
        <v>167036</v>
      </c>
      <c r="Q646" s="588">
        <v>292313</v>
      </c>
      <c r="R646" s="588">
        <v>182621</v>
      </c>
      <c r="S646" s="588">
        <v>319586</v>
      </c>
      <c r="T646" s="588">
        <v>196544</v>
      </c>
      <c r="U646" s="588">
        <v>343952</v>
      </c>
    </row>
    <row r="647" spans="1:21" ht="21.95" customHeight="1">
      <c r="A647" s="583">
        <v>4</v>
      </c>
      <c r="B647" s="584" t="s">
        <v>237</v>
      </c>
      <c r="C647" s="585" t="s">
        <v>297</v>
      </c>
      <c r="D647" s="585" t="s">
        <v>600</v>
      </c>
      <c r="E647" s="586" t="s">
        <v>302</v>
      </c>
      <c r="F647">
        <v>2</v>
      </c>
      <c r="G647" s="587" t="s">
        <v>21</v>
      </c>
      <c r="H647" s="588">
        <v>70292</v>
      </c>
      <c r="I647" s="588">
        <v>123012</v>
      </c>
      <c r="J647" s="588">
        <v>92976</v>
      </c>
      <c r="K647" s="588">
        <v>162708</v>
      </c>
      <c r="L647" s="588">
        <v>111895</v>
      </c>
      <c r="M647" s="588">
        <v>195816</v>
      </c>
      <c r="N647" s="588">
        <v>135806</v>
      </c>
      <c r="O647" s="588">
        <v>237660</v>
      </c>
      <c r="P647" s="588">
        <v>161768</v>
      </c>
      <c r="Q647" s="588">
        <v>283095</v>
      </c>
      <c r="R647" s="588">
        <v>178489</v>
      </c>
      <c r="S647" s="588">
        <v>312355</v>
      </c>
      <c r="T647" s="588">
        <v>194218</v>
      </c>
      <c r="U647" s="588">
        <v>339881</v>
      </c>
    </row>
    <row r="648" spans="1:21" ht="21.95" customHeight="1">
      <c r="A648" s="583">
        <v>4</v>
      </c>
      <c r="B648" s="584" t="s">
        <v>237</v>
      </c>
      <c r="C648" s="585" t="s">
        <v>297</v>
      </c>
      <c r="D648" s="585" t="s">
        <v>600</v>
      </c>
      <c r="E648" s="586" t="s">
        <v>302</v>
      </c>
      <c r="F648">
        <v>3</v>
      </c>
      <c r="G648" s="587" t="s">
        <v>46</v>
      </c>
      <c r="H648" s="588">
        <v>57170</v>
      </c>
      <c r="I648" s="588">
        <v>100047</v>
      </c>
      <c r="J648" s="588">
        <v>78893</v>
      </c>
      <c r="K648" s="588">
        <v>138062</v>
      </c>
      <c r="L648" s="588">
        <v>99957</v>
      </c>
      <c r="M648" s="588">
        <v>174924</v>
      </c>
      <c r="N648" s="588">
        <v>130328</v>
      </c>
      <c r="O648" s="588">
        <v>228074</v>
      </c>
      <c r="P648" s="588">
        <v>162428</v>
      </c>
      <c r="Q648" s="588">
        <v>284249</v>
      </c>
      <c r="R648" s="588">
        <v>182749</v>
      </c>
      <c r="S648" s="588">
        <v>319811</v>
      </c>
      <c r="T648" s="588">
        <v>202760</v>
      </c>
      <c r="U648" s="588">
        <v>354830</v>
      </c>
    </row>
    <row r="649" spans="1:21" ht="21.95" customHeight="1">
      <c r="A649" s="583">
        <v>4</v>
      </c>
      <c r="B649" s="584" t="s">
        <v>237</v>
      </c>
      <c r="C649" s="585" t="s">
        <v>297</v>
      </c>
      <c r="D649" s="585" t="s">
        <v>600</v>
      </c>
      <c r="E649" s="586" t="s">
        <v>302</v>
      </c>
      <c r="F649">
        <v>4</v>
      </c>
      <c r="G649" s="587" t="s">
        <v>23</v>
      </c>
      <c r="H649" s="588">
        <v>66818</v>
      </c>
      <c r="I649" s="588">
        <v>106909</v>
      </c>
      <c r="J649" s="588">
        <v>93545</v>
      </c>
      <c r="K649" s="588">
        <v>149672</v>
      </c>
      <c r="L649" s="588">
        <v>120272</v>
      </c>
      <c r="M649" s="588">
        <v>192436</v>
      </c>
      <c r="N649" s="588">
        <v>160363</v>
      </c>
      <c r="O649" s="588">
        <v>256581</v>
      </c>
      <c r="P649" s="588">
        <v>200454</v>
      </c>
      <c r="Q649" s="588">
        <v>320726</v>
      </c>
      <c r="R649" s="588">
        <v>227181</v>
      </c>
      <c r="S649" s="588">
        <v>363490</v>
      </c>
      <c r="T649" s="588">
        <v>253908</v>
      </c>
      <c r="U649" s="588">
        <v>406253</v>
      </c>
    </row>
    <row r="650" spans="1:21" ht="22.5" customHeight="1">
      <c r="A650" s="583">
        <v>4</v>
      </c>
      <c r="B650" s="584" t="s">
        <v>237</v>
      </c>
      <c r="C650" s="585" t="s">
        <v>297</v>
      </c>
      <c r="D650" s="585" t="s">
        <v>600</v>
      </c>
      <c r="E650" s="586" t="s">
        <v>303</v>
      </c>
      <c r="F650">
        <v>1</v>
      </c>
      <c r="G650" s="587" t="s">
        <v>171</v>
      </c>
      <c r="H650" s="588">
        <v>74775</v>
      </c>
      <c r="I650" s="588">
        <v>130857</v>
      </c>
      <c r="J650" s="588">
        <v>98544</v>
      </c>
      <c r="K650" s="588">
        <v>172452</v>
      </c>
      <c r="L650" s="588">
        <v>118114</v>
      </c>
      <c r="M650" s="588">
        <v>206699</v>
      </c>
      <c r="N650" s="588">
        <v>142292</v>
      </c>
      <c r="O650" s="588">
        <v>249011</v>
      </c>
      <c r="P650" s="588">
        <v>167797</v>
      </c>
      <c r="Q650" s="588">
        <v>293645</v>
      </c>
      <c r="R650" s="588">
        <v>183441</v>
      </c>
      <c r="S650" s="588">
        <v>321023</v>
      </c>
      <c r="T650" s="588">
        <v>197412</v>
      </c>
      <c r="U650" s="588">
        <v>345470</v>
      </c>
    </row>
    <row r="651" spans="1:21" ht="21.95" customHeight="1">
      <c r="A651" s="583">
        <v>4</v>
      </c>
      <c r="B651" s="584" t="s">
        <v>237</v>
      </c>
      <c r="C651" s="585" t="s">
        <v>297</v>
      </c>
      <c r="D651" s="585" t="s">
        <v>600</v>
      </c>
      <c r="E651" s="586" t="s">
        <v>303</v>
      </c>
      <c r="F651">
        <v>2</v>
      </c>
      <c r="G651" s="587" t="s">
        <v>21</v>
      </c>
      <c r="H651" s="588">
        <v>71010</v>
      </c>
      <c r="I651" s="588">
        <v>124267</v>
      </c>
      <c r="J651" s="588">
        <v>93831</v>
      </c>
      <c r="K651" s="588">
        <v>164204</v>
      </c>
      <c r="L651" s="588">
        <v>112776</v>
      </c>
      <c r="M651" s="588">
        <v>197358</v>
      </c>
      <c r="N651" s="588">
        <v>136617</v>
      </c>
      <c r="O651" s="588">
        <v>239080</v>
      </c>
      <c r="P651" s="588">
        <v>162643</v>
      </c>
      <c r="Q651" s="588">
        <v>284625</v>
      </c>
      <c r="R651" s="588">
        <v>179398</v>
      </c>
      <c r="S651" s="588">
        <v>313947</v>
      </c>
      <c r="T651" s="588">
        <v>195135</v>
      </c>
      <c r="U651" s="588">
        <v>341487</v>
      </c>
    </row>
    <row r="652" spans="1:21" ht="21.95" customHeight="1">
      <c r="A652" s="583">
        <v>4</v>
      </c>
      <c r="B652" s="584" t="s">
        <v>237</v>
      </c>
      <c r="C652" s="585" t="s">
        <v>297</v>
      </c>
      <c r="D652" s="585" t="s">
        <v>600</v>
      </c>
      <c r="E652" s="586" t="s">
        <v>303</v>
      </c>
      <c r="F652">
        <v>3</v>
      </c>
      <c r="G652" s="587" t="s">
        <v>46</v>
      </c>
      <c r="H652" s="588">
        <v>57936</v>
      </c>
      <c r="I652" s="588">
        <v>101388</v>
      </c>
      <c r="J652" s="588">
        <v>79990</v>
      </c>
      <c r="K652" s="588">
        <v>139982</v>
      </c>
      <c r="L652" s="588">
        <v>101400</v>
      </c>
      <c r="M652" s="588">
        <v>177449</v>
      </c>
      <c r="N652" s="588">
        <v>132315</v>
      </c>
      <c r="O652" s="588">
        <v>231552</v>
      </c>
      <c r="P652" s="588">
        <v>164922</v>
      </c>
      <c r="Q652" s="588">
        <v>288614</v>
      </c>
      <c r="R652" s="588">
        <v>185605</v>
      </c>
      <c r="S652" s="588">
        <v>324808</v>
      </c>
      <c r="T652" s="588">
        <v>205983</v>
      </c>
      <c r="U652" s="588">
        <v>360471</v>
      </c>
    </row>
    <row r="653" spans="1:21" ht="21.95" customHeight="1">
      <c r="A653" s="583">
        <v>4</v>
      </c>
      <c r="B653" s="584" t="s">
        <v>237</v>
      </c>
      <c r="C653" s="585" t="s">
        <v>297</v>
      </c>
      <c r="D653" s="585" t="s">
        <v>600</v>
      </c>
      <c r="E653" s="586" t="s">
        <v>303</v>
      </c>
      <c r="F653">
        <v>4</v>
      </c>
      <c r="G653" s="587" t="s">
        <v>23</v>
      </c>
      <c r="H653" s="588">
        <v>67243</v>
      </c>
      <c r="I653" s="588">
        <v>107589</v>
      </c>
      <c r="J653" s="588">
        <v>94140</v>
      </c>
      <c r="K653" s="588">
        <v>150625</v>
      </c>
      <c r="L653" s="588">
        <v>121038</v>
      </c>
      <c r="M653" s="588">
        <v>193660</v>
      </c>
      <c r="N653" s="588">
        <v>161384</v>
      </c>
      <c r="O653" s="588">
        <v>258214</v>
      </c>
      <c r="P653" s="588">
        <v>201729</v>
      </c>
      <c r="Q653" s="588">
        <v>322767</v>
      </c>
      <c r="R653" s="588">
        <v>228627</v>
      </c>
      <c r="S653" s="588">
        <v>365803</v>
      </c>
      <c r="T653" s="588">
        <v>255524</v>
      </c>
      <c r="U653" s="588">
        <v>408838</v>
      </c>
    </row>
    <row r="654" spans="1:21" ht="22.5" customHeight="1">
      <c r="A654" s="583">
        <v>4</v>
      </c>
      <c r="B654" s="584" t="s">
        <v>237</v>
      </c>
      <c r="C654" s="585" t="s">
        <v>297</v>
      </c>
      <c r="D654" s="585" t="s">
        <v>600</v>
      </c>
      <c r="E654" s="586" t="s">
        <v>304</v>
      </c>
      <c r="F654">
        <v>1</v>
      </c>
      <c r="G654" s="587" t="s">
        <v>171</v>
      </c>
      <c r="H654" s="588">
        <v>75633</v>
      </c>
      <c r="I654" s="588">
        <v>132358</v>
      </c>
      <c r="J654" s="588">
        <v>99673</v>
      </c>
      <c r="K654" s="588">
        <v>174428</v>
      </c>
      <c r="L654" s="588">
        <v>119465</v>
      </c>
      <c r="M654" s="588">
        <v>209063</v>
      </c>
      <c r="N654" s="588">
        <v>143916</v>
      </c>
      <c r="O654" s="588">
        <v>251854</v>
      </c>
      <c r="P654" s="588">
        <v>169711</v>
      </c>
      <c r="Q654" s="588">
        <v>296995</v>
      </c>
      <c r="R654" s="588">
        <v>185534</v>
      </c>
      <c r="S654" s="588">
        <v>324685</v>
      </c>
      <c r="T654" s="588">
        <v>199664</v>
      </c>
      <c r="U654" s="588">
        <v>349411</v>
      </c>
    </row>
    <row r="655" spans="1:21" ht="21.95" customHeight="1">
      <c r="A655" s="583">
        <v>4</v>
      </c>
      <c r="B655" s="584" t="s">
        <v>237</v>
      </c>
      <c r="C655" s="585" t="s">
        <v>297</v>
      </c>
      <c r="D655" s="585" t="s">
        <v>600</v>
      </c>
      <c r="E655" s="586" t="s">
        <v>304</v>
      </c>
      <c r="F655">
        <v>2</v>
      </c>
      <c r="G655" s="587" t="s">
        <v>21</v>
      </c>
      <c r="H655" s="588">
        <v>71826</v>
      </c>
      <c r="I655" s="588">
        <v>125696</v>
      </c>
      <c r="J655" s="588">
        <v>94908</v>
      </c>
      <c r="K655" s="588">
        <v>166089</v>
      </c>
      <c r="L655" s="588">
        <v>114069</v>
      </c>
      <c r="M655" s="588">
        <v>199620</v>
      </c>
      <c r="N655" s="588">
        <v>138179</v>
      </c>
      <c r="O655" s="588">
        <v>241813</v>
      </c>
      <c r="P655" s="588">
        <v>164501</v>
      </c>
      <c r="Q655" s="588">
        <v>287876</v>
      </c>
      <c r="R655" s="588">
        <v>181447</v>
      </c>
      <c r="S655" s="588">
        <v>317532</v>
      </c>
      <c r="T655" s="588">
        <v>197362</v>
      </c>
      <c r="U655" s="588">
        <v>345384</v>
      </c>
    </row>
    <row r="656" spans="1:21" ht="21.95" customHeight="1">
      <c r="A656" s="583">
        <v>4</v>
      </c>
      <c r="B656" s="584" t="s">
        <v>237</v>
      </c>
      <c r="C656" s="585" t="s">
        <v>297</v>
      </c>
      <c r="D656" s="585" t="s">
        <v>600</v>
      </c>
      <c r="E656" s="586" t="s">
        <v>304</v>
      </c>
      <c r="F656">
        <v>3</v>
      </c>
      <c r="G656" s="587" t="s">
        <v>46</v>
      </c>
      <c r="H656" s="588">
        <v>58605</v>
      </c>
      <c r="I656" s="588">
        <v>102559</v>
      </c>
      <c r="J656" s="588">
        <v>80914</v>
      </c>
      <c r="K656" s="588">
        <v>141600</v>
      </c>
      <c r="L656" s="588">
        <v>102572</v>
      </c>
      <c r="M656" s="588">
        <v>179501</v>
      </c>
      <c r="N656" s="588">
        <v>133847</v>
      </c>
      <c r="O656" s="588">
        <v>234232</v>
      </c>
      <c r="P656" s="588">
        <v>166832</v>
      </c>
      <c r="Q656" s="588">
        <v>291955</v>
      </c>
      <c r="R656" s="588">
        <v>187754</v>
      </c>
      <c r="S656" s="588">
        <v>328570</v>
      </c>
      <c r="T656" s="588">
        <v>208370</v>
      </c>
      <c r="U656" s="588">
        <v>364647</v>
      </c>
    </row>
    <row r="657" spans="1:21" ht="21.95" customHeight="1">
      <c r="A657" s="583">
        <v>4</v>
      </c>
      <c r="B657" s="584" t="s">
        <v>237</v>
      </c>
      <c r="C657" s="585" t="s">
        <v>297</v>
      </c>
      <c r="D657" s="585" t="s">
        <v>600</v>
      </c>
      <c r="E657" s="586" t="s">
        <v>304</v>
      </c>
      <c r="F657">
        <v>4</v>
      </c>
      <c r="G657" s="587" t="s">
        <v>23</v>
      </c>
      <c r="H657" s="588">
        <v>68012</v>
      </c>
      <c r="I657" s="588">
        <v>108820</v>
      </c>
      <c r="J657" s="588">
        <v>95217</v>
      </c>
      <c r="K657" s="588">
        <v>152348</v>
      </c>
      <c r="L657" s="588">
        <v>122422</v>
      </c>
      <c r="M657" s="588">
        <v>195875</v>
      </c>
      <c r="N657" s="588">
        <v>163229</v>
      </c>
      <c r="O657" s="588">
        <v>261167</v>
      </c>
      <c r="P657" s="588">
        <v>204037</v>
      </c>
      <c r="Q657" s="588">
        <v>326459</v>
      </c>
      <c r="R657" s="588">
        <v>231242</v>
      </c>
      <c r="S657" s="588">
        <v>369987</v>
      </c>
      <c r="T657" s="588">
        <v>258447</v>
      </c>
      <c r="U657" s="588">
        <v>413515</v>
      </c>
    </row>
    <row r="658" spans="1:21" ht="22.5" customHeight="1">
      <c r="A658" s="583">
        <v>4</v>
      </c>
      <c r="B658" s="584" t="s">
        <v>237</v>
      </c>
      <c r="C658" s="585" t="s">
        <v>297</v>
      </c>
      <c r="D658" s="585" t="s">
        <v>600</v>
      </c>
      <c r="E658" s="586" t="s">
        <v>305</v>
      </c>
      <c r="F658">
        <v>1</v>
      </c>
      <c r="G658" s="587" t="s">
        <v>171</v>
      </c>
      <c r="H658" s="588">
        <v>74141</v>
      </c>
      <c r="I658" s="588">
        <v>129746</v>
      </c>
      <c r="J658" s="588">
        <v>97793</v>
      </c>
      <c r="K658" s="588">
        <v>171138</v>
      </c>
      <c r="L658" s="588">
        <v>117350</v>
      </c>
      <c r="M658" s="588">
        <v>205362</v>
      </c>
      <c r="N658" s="588">
        <v>141606</v>
      </c>
      <c r="O658" s="588">
        <v>247810</v>
      </c>
      <c r="P658" s="588">
        <v>167036</v>
      </c>
      <c r="Q658" s="588">
        <v>292313</v>
      </c>
      <c r="R658" s="588">
        <v>182621</v>
      </c>
      <c r="S658" s="588">
        <v>319586</v>
      </c>
      <c r="T658" s="588">
        <v>196544</v>
      </c>
      <c r="U658" s="588">
        <v>343952</v>
      </c>
    </row>
    <row r="659" spans="1:21" ht="21.95" customHeight="1">
      <c r="A659" s="583">
        <v>4</v>
      </c>
      <c r="B659" s="584" t="s">
        <v>237</v>
      </c>
      <c r="C659" s="585" t="s">
        <v>297</v>
      </c>
      <c r="D659" s="585" t="s">
        <v>600</v>
      </c>
      <c r="E659" s="586" t="s">
        <v>305</v>
      </c>
      <c r="F659">
        <v>2</v>
      </c>
      <c r="G659" s="587" t="s">
        <v>21</v>
      </c>
      <c r="H659" s="588">
        <v>70292</v>
      </c>
      <c r="I659" s="588">
        <v>123012</v>
      </c>
      <c r="J659" s="588">
        <v>92976</v>
      </c>
      <c r="K659" s="588">
        <v>162708</v>
      </c>
      <c r="L659" s="588">
        <v>111895</v>
      </c>
      <c r="M659" s="588">
        <v>195816</v>
      </c>
      <c r="N659" s="588">
        <v>135806</v>
      </c>
      <c r="O659" s="588">
        <v>237660</v>
      </c>
      <c r="P659" s="588">
        <v>161768</v>
      </c>
      <c r="Q659" s="588">
        <v>283095</v>
      </c>
      <c r="R659" s="588">
        <v>178489</v>
      </c>
      <c r="S659" s="588">
        <v>312355</v>
      </c>
      <c r="T659" s="588">
        <v>194218</v>
      </c>
      <c r="U659" s="588">
        <v>339881</v>
      </c>
    </row>
    <row r="660" spans="1:21" ht="21.95" customHeight="1">
      <c r="A660" s="583">
        <v>4</v>
      </c>
      <c r="B660" s="584" t="s">
        <v>237</v>
      </c>
      <c r="C660" s="585" t="s">
        <v>297</v>
      </c>
      <c r="D660" s="585" t="s">
        <v>600</v>
      </c>
      <c r="E660" s="586" t="s">
        <v>305</v>
      </c>
      <c r="F660">
        <v>3</v>
      </c>
      <c r="G660" s="587" t="s">
        <v>46</v>
      </c>
      <c r="H660" s="588">
        <v>57170</v>
      </c>
      <c r="I660" s="588">
        <v>100047</v>
      </c>
      <c r="J660" s="588">
        <v>78893</v>
      </c>
      <c r="K660" s="588">
        <v>138062</v>
      </c>
      <c r="L660" s="588">
        <v>99957</v>
      </c>
      <c r="M660" s="588">
        <v>174924</v>
      </c>
      <c r="N660" s="588">
        <v>130328</v>
      </c>
      <c r="O660" s="588">
        <v>228074</v>
      </c>
      <c r="P660" s="588">
        <v>162428</v>
      </c>
      <c r="Q660" s="588">
        <v>284249</v>
      </c>
      <c r="R660" s="588">
        <v>182749</v>
      </c>
      <c r="S660" s="588">
        <v>319811</v>
      </c>
      <c r="T660" s="588">
        <v>202760</v>
      </c>
      <c r="U660" s="588">
        <v>354830</v>
      </c>
    </row>
    <row r="661" spans="1:21" ht="21.95" customHeight="1">
      <c r="A661" s="583">
        <v>4</v>
      </c>
      <c r="B661" s="584" t="s">
        <v>237</v>
      </c>
      <c r="C661" s="585" t="s">
        <v>297</v>
      </c>
      <c r="D661" s="585" t="s">
        <v>600</v>
      </c>
      <c r="E661" s="586" t="s">
        <v>305</v>
      </c>
      <c r="F661">
        <v>4</v>
      </c>
      <c r="G661" s="587" t="s">
        <v>23</v>
      </c>
      <c r="H661" s="588">
        <v>66818</v>
      </c>
      <c r="I661" s="588">
        <v>106909</v>
      </c>
      <c r="J661" s="588">
        <v>93545</v>
      </c>
      <c r="K661" s="588">
        <v>149672</v>
      </c>
      <c r="L661" s="588">
        <v>120272</v>
      </c>
      <c r="M661" s="588">
        <v>192436</v>
      </c>
      <c r="N661" s="588">
        <v>160363</v>
      </c>
      <c r="O661" s="588">
        <v>256581</v>
      </c>
      <c r="P661" s="588">
        <v>200454</v>
      </c>
      <c r="Q661" s="588">
        <v>320726</v>
      </c>
      <c r="R661" s="588">
        <v>227181</v>
      </c>
      <c r="S661" s="588">
        <v>363490</v>
      </c>
      <c r="T661" s="588">
        <v>253908</v>
      </c>
      <c r="U661" s="588">
        <v>406253</v>
      </c>
    </row>
    <row r="662" spans="1:21" ht="22.5" customHeight="1">
      <c r="A662" s="583">
        <v>5</v>
      </c>
      <c r="B662" s="584" t="s">
        <v>306</v>
      </c>
      <c r="C662" s="585" t="s">
        <v>307</v>
      </c>
      <c r="D662" s="585" t="s">
        <v>601</v>
      </c>
      <c r="E662" s="586" t="s">
        <v>308</v>
      </c>
      <c r="F662">
        <v>1</v>
      </c>
      <c r="G662" s="587" t="s">
        <v>171</v>
      </c>
      <c r="H662" s="588">
        <v>91432</v>
      </c>
      <c r="I662" s="588">
        <v>160006</v>
      </c>
      <c r="J662" s="588">
        <v>120522</v>
      </c>
      <c r="K662" s="588">
        <v>210913</v>
      </c>
      <c r="L662" s="588">
        <v>144498</v>
      </c>
      <c r="M662" s="588">
        <v>252871</v>
      </c>
      <c r="N662" s="588">
        <v>174150</v>
      </c>
      <c r="O662" s="588">
        <v>304763</v>
      </c>
      <c r="P662" s="588">
        <v>205380</v>
      </c>
      <c r="Q662" s="588">
        <v>359416</v>
      </c>
      <c r="R662" s="588">
        <v>224532</v>
      </c>
      <c r="S662" s="588">
        <v>392932</v>
      </c>
      <c r="T662" s="588">
        <v>241637</v>
      </c>
      <c r="U662" s="588">
        <v>422864</v>
      </c>
    </row>
    <row r="663" spans="1:21" ht="21.95" customHeight="1">
      <c r="A663" s="583">
        <v>5</v>
      </c>
      <c r="B663" s="584" t="s">
        <v>306</v>
      </c>
      <c r="C663" s="585" t="s">
        <v>307</v>
      </c>
      <c r="D663" s="585" t="s">
        <v>601</v>
      </c>
      <c r="E663" s="586" t="s">
        <v>308</v>
      </c>
      <c r="F663">
        <v>2</v>
      </c>
      <c r="G663" s="587" t="s">
        <v>21</v>
      </c>
      <c r="H663" s="588">
        <v>86792</v>
      </c>
      <c r="I663" s="588">
        <v>151886</v>
      </c>
      <c r="J663" s="588">
        <v>114714</v>
      </c>
      <c r="K663" s="588">
        <v>200749</v>
      </c>
      <c r="L663" s="588">
        <v>137921</v>
      </c>
      <c r="M663" s="588">
        <v>241362</v>
      </c>
      <c r="N663" s="588">
        <v>167157</v>
      </c>
      <c r="O663" s="588">
        <v>292525</v>
      </c>
      <c r="P663" s="588">
        <v>199029</v>
      </c>
      <c r="Q663" s="588">
        <v>348301</v>
      </c>
      <c r="R663" s="588">
        <v>219550</v>
      </c>
      <c r="S663" s="588">
        <v>384213</v>
      </c>
      <c r="T663" s="588">
        <v>238832</v>
      </c>
      <c r="U663" s="588">
        <v>417956</v>
      </c>
    </row>
    <row r="664" spans="1:21" ht="21.95" customHeight="1">
      <c r="A664" s="583">
        <v>5</v>
      </c>
      <c r="B664" s="584" t="s">
        <v>306</v>
      </c>
      <c r="C664" s="585" t="s">
        <v>307</v>
      </c>
      <c r="D664" s="585" t="s">
        <v>601</v>
      </c>
      <c r="E664" s="586" t="s">
        <v>308</v>
      </c>
      <c r="F664">
        <v>3</v>
      </c>
      <c r="G664" s="587" t="s">
        <v>46</v>
      </c>
      <c r="H664" s="588">
        <v>70756</v>
      </c>
      <c r="I664" s="588">
        <v>123823</v>
      </c>
      <c r="J664" s="588">
        <v>97678</v>
      </c>
      <c r="K664" s="588">
        <v>170936</v>
      </c>
      <c r="L664" s="588">
        <v>123806</v>
      </c>
      <c r="M664" s="588">
        <v>216660</v>
      </c>
      <c r="N664" s="588">
        <v>161520</v>
      </c>
      <c r="O664" s="588">
        <v>282660</v>
      </c>
      <c r="P664" s="588">
        <v>201319</v>
      </c>
      <c r="Q664" s="588">
        <v>352308</v>
      </c>
      <c r="R664" s="588">
        <v>226551</v>
      </c>
      <c r="S664" s="588">
        <v>396464</v>
      </c>
      <c r="T664" s="588">
        <v>251408</v>
      </c>
      <c r="U664" s="588">
        <v>439964</v>
      </c>
    </row>
    <row r="665" spans="1:21" ht="21.95" customHeight="1">
      <c r="A665" s="583">
        <v>5</v>
      </c>
      <c r="B665" s="584" t="s">
        <v>306</v>
      </c>
      <c r="C665" s="585" t="s">
        <v>307</v>
      </c>
      <c r="D665" s="585" t="s">
        <v>601</v>
      </c>
      <c r="E665" s="586" t="s">
        <v>308</v>
      </c>
      <c r="F665">
        <v>4</v>
      </c>
      <c r="G665" s="587" t="s">
        <v>23</v>
      </c>
      <c r="H665" s="588">
        <v>82267</v>
      </c>
      <c r="I665" s="588">
        <v>131627</v>
      </c>
      <c r="J665" s="588">
        <v>115174</v>
      </c>
      <c r="K665" s="588">
        <v>184278</v>
      </c>
      <c r="L665" s="588">
        <v>148081</v>
      </c>
      <c r="M665" s="588">
        <v>236929</v>
      </c>
      <c r="N665" s="588">
        <v>197441</v>
      </c>
      <c r="O665" s="588">
        <v>315905</v>
      </c>
      <c r="P665" s="588">
        <v>246801</v>
      </c>
      <c r="Q665" s="588">
        <v>394882</v>
      </c>
      <c r="R665" s="588">
        <v>279708</v>
      </c>
      <c r="S665" s="588">
        <v>447533</v>
      </c>
      <c r="T665" s="588">
        <v>312615</v>
      </c>
      <c r="U665" s="588">
        <v>500183</v>
      </c>
    </row>
    <row r="666" spans="1:21" ht="22.5" customHeight="1">
      <c r="A666" s="583">
        <v>5</v>
      </c>
      <c r="B666" s="584" t="s">
        <v>306</v>
      </c>
      <c r="C666" s="585" t="s">
        <v>307</v>
      </c>
      <c r="D666" s="585" t="s">
        <v>601</v>
      </c>
      <c r="E666" s="586" t="s">
        <v>309</v>
      </c>
      <c r="F666">
        <v>1</v>
      </c>
      <c r="G666" s="587" t="s">
        <v>171</v>
      </c>
      <c r="H666" s="588">
        <v>106710</v>
      </c>
      <c r="I666" s="588">
        <v>186742</v>
      </c>
      <c r="J666" s="588">
        <v>140550</v>
      </c>
      <c r="K666" s="588">
        <v>245962</v>
      </c>
      <c r="L666" s="588">
        <v>168334</v>
      </c>
      <c r="M666" s="588">
        <v>294585</v>
      </c>
      <c r="N666" s="588">
        <v>202576</v>
      </c>
      <c r="O666" s="588">
        <v>354508</v>
      </c>
      <c r="P666" s="588">
        <v>238841</v>
      </c>
      <c r="Q666" s="588">
        <v>417972</v>
      </c>
      <c r="R666" s="588">
        <v>261099</v>
      </c>
      <c r="S666" s="588">
        <v>456923</v>
      </c>
      <c r="T666" s="588">
        <v>280968</v>
      </c>
      <c r="U666" s="588">
        <v>491695</v>
      </c>
    </row>
    <row r="667" spans="1:21" ht="21.95" customHeight="1">
      <c r="A667" s="583">
        <v>5</v>
      </c>
      <c r="B667" s="584" t="s">
        <v>306</v>
      </c>
      <c r="C667" s="585" t="s">
        <v>307</v>
      </c>
      <c r="D667" s="585" t="s">
        <v>601</v>
      </c>
      <c r="E667" s="586" t="s">
        <v>309</v>
      </c>
      <c r="F667">
        <v>2</v>
      </c>
      <c r="G667" s="587" t="s">
        <v>21</v>
      </c>
      <c r="H667" s="588">
        <v>101443</v>
      </c>
      <c r="I667" s="588">
        <v>177524</v>
      </c>
      <c r="J667" s="588">
        <v>133957</v>
      </c>
      <c r="K667" s="588">
        <v>234425</v>
      </c>
      <c r="L667" s="588">
        <v>160869</v>
      </c>
      <c r="M667" s="588">
        <v>281520</v>
      </c>
      <c r="N667" s="588">
        <v>194638</v>
      </c>
      <c r="O667" s="588">
        <v>340616</v>
      </c>
      <c r="P667" s="588">
        <v>231632</v>
      </c>
      <c r="Q667" s="588">
        <v>405355</v>
      </c>
      <c r="R667" s="588">
        <v>255444</v>
      </c>
      <c r="S667" s="588">
        <v>447026</v>
      </c>
      <c r="T667" s="588">
        <v>277785</v>
      </c>
      <c r="U667" s="588">
        <v>486123</v>
      </c>
    </row>
    <row r="668" spans="1:21" ht="21.95" customHeight="1">
      <c r="A668" s="583">
        <v>5</v>
      </c>
      <c r="B668" s="584" t="s">
        <v>306</v>
      </c>
      <c r="C668" s="585" t="s">
        <v>307</v>
      </c>
      <c r="D668" s="585" t="s">
        <v>601</v>
      </c>
      <c r="E668" s="586" t="s">
        <v>309</v>
      </c>
      <c r="F668">
        <v>3</v>
      </c>
      <c r="G668" s="587" t="s">
        <v>46</v>
      </c>
      <c r="H668" s="588">
        <v>82934</v>
      </c>
      <c r="I668" s="588">
        <v>145135</v>
      </c>
      <c r="J668" s="588">
        <v>114540</v>
      </c>
      <c r="K668" s="588">
        <v>200446</v>
      </c>
      <c r="L668" s="588">
        <v>145245</v>
      </c>
      <c r="M668" s="588">
        <v>254179</v>
      </c>
      <c r="N668" s="588">
        <v>189626</v>
      </c>
      <c r="O668" s="588">
        <v>331846</v>
      </c>
      <c r="P668" s="588">
        <v>236373</v>
      </c>
      <c r="Q668" s="588">
        <v>413652</v>
      </c>
      <c r="R668" s="588">
        <v>266061</v>
      </c>
      <c r="S668" s="588">
        <v>465606</v>
      </c>
      <c r="T668" s="588">
        <v>295324</v>
      </c>
      <c r="U668" s="588">
        <v>516817</v>
      </c>
    </row>
    <row r="669" spans="1:21" ht="21.95" customHeight="1">
      <c r="A669" s="583">
        <v>5</v>
      </c>
      <c r="B669" s="584" t="s">
        <v>306</v>
      </c>
      <c r="C669" s="585" t="s">
        <v>307</v>
      </c>
      <c r="D669" s="585" t="s">
        <v>601</v>
      </c>
      <c r="E669" s="586" t="s">
        <v>309</v>
      </c>
      <c r="F669">
        <v>4</v>
      </c>
      <c r="G669" s="587" t="s">
        <v>23</v>
      </c>
      <c r="H669" s="588">
        <v>95825</v>
      </c>
      <c r="I669" s="588">
        <v>153320</v>
      </c>
      <c r="J669" s="588">
        <v>134155</v>
      </c>
      <c r="K669" s="588">
        <v>214648</v>
      </c>
      <c r="L669" s="588">
        <v>172485</v>
      </c>
      <c r="M669" s="588">
        <v>275977</v>
      </c>
      <c r="N669" s="588">
        <v>229980</v>
      </c>
      <c r="O669" s="588">
        <v>367969</v>
      </c>
      <c r="P669" s="588">
        <v>287476</v>
      </c>
      <c r="Q669" s="588">
        <v>459961</v>
      </c>
      <c r="R669" s="588">
        <v>325806</v>
      </c>
      <c r="S669" s="588">
        <v>521289</v>
      </c>
      <c r="T669" s="588">
        <v>364136</v>
      </c>
      <c r="U669" s="588">
        <v>582617</v>
      </c>
    </row>
    <row r="670" spans="1:21" ht="22.5" customHeight="1">
      <c r="A670" s="583">
        <v>5</v>
      </c>
      <c r="B670" s="584" t="s">
        <v>306</v>
      </c>
      <c r="C670" s="585" t="s">
        <v>307</v>
      </c>
      <c r="D670" s="585" t="s">
        <v>601</v>
      </c>
      <c r="E670" s="586" t="s">
        <v>310</v>
      </c>
      <c r="F670">
        <v>1</v>
      </c>
      <c r="G670" s="587" t="s">
        <v>171</v>
      </c>
      <c r="H670" s="588">
        <v>91040</v>
      </c>
      <c r="I670" s="588">
        <v>159320</v>
      </c>
      <c r="J670" s="588">
        <v>119989</v>
      </c>
      <c r="K670" s="588">
        <v>209980</v>
      </c>
      <c r="L670" s="588">
        <v>143833</v>
      </c>
      <c r="M670" s="588">
        <v>251708</v>
      </c>
      <c r="N670" s="588">
        <v>173304</v>
      </c>
      <c r="O670" s="588">
        <v>303283</v>
      </c>
      <c r="P670" s="588">
        <v>204374</v>
      </c>
      <c r="Q670" s="588">
        <v>357654</v>
      </c>
      <c r="R670" s="588">
        <v>223430</v>
      </c>
      <c r="S670" s="588">
        <v>391002</v>
      </c>
      <c r="T670" s="588">
        <v>240447</v>
      </c>
      <c r="U670" s="588">
        <v>420782</v>
      </c>
    </row>
    <row r="671" spans="1:21" ht="21.95" customHeight="1">
      <c r="A671" s="583">
        <v>5</v>
      </c>
      <c r="B671" s="584" t="s">
        <v>306</v>
      </c>
      <c r="C671" s="585" t="s">
        <v>307</v>
      </c>
      <c r="D671" s="585" t="s">
        <v>601</v>
      </c>
      <c r="E671" s="586" t="s">
        <v>310</v>
      </c>
      <c r="F671">
        <v>2</v>
      </c>
      <c r="G671" s="587" t="s">
        <v>21</v>
      </c>
      <c r="H671" s="588">
        <v>86442</v>
      </c>
      <c r="I671" s="588">
        <v>151273</v>
      </c>
      <c r="J671" s="588">
        <v>114233</v>
      </c>
      <c r="K671" s="588">
        <v>199908</v>
      </c>
      <c r="L671" s="588">
        <v>137315</v>
      </c>
      <c r="M671" s="588">
        <v>240302</v>
      </c>
      <c r="N671" s="588">
        <v>166374</v>
      </c>
      <c r="O671" s="588">
        <v>291155</v>
      </c>
      <c r="P671" s="588">
        <v>198080</v>
      </c>
      <c r="Q671" s="588">
        <v>346639</v>
      </c>
      <c r="R671" s="588">
        <v>218492</v>
      </c>
      <c r="S671" s="588">
        <v>382362</v>
      </c>
      <c r="T671" s="588">
        <v>237668</v>
      </c>
      <c r="U671" s="588">
        <v>415918</v>
      </c>
    </row>
    <row r="672" spans="1:21" ht="21.95" customHeight="1">
      <c r="A672" s="583">
        <v>5</v>
      </c>
      <c r="B672" s="584" t="s">
        <v>306</v>
      </c>
      <c r="C672" s="585" t="s">
        <v>307</v>
      </c>
      <c r="D672" s="585" t="s">
        <v>601</v>
      </c>
      <c r="E672" s="586" t="s">
        <v>310</v>
      </c>
      <c r="F672">
        <v>3</v>
      </c>
      <c r="G672" s="587" t="s">
        <v>46</v>
      </c>
      <c r="H672" s="588">
        <v>70505</v>
      </c>
      <c r="I672" s="588">
        <v>123385</v>
      </c>
      <c r="J672" s="588">
        <v>97339</v>
      </c>
      <c r="K672" s="588">
        <v>170344</v>
      </c>
      <c r="L672" s="588">
        <v>123386</v>
      </c>
      <c r="M672" s="588">
        <v>215926</v>
      </c>
      <c r="N672" s="588">
        <v>160993</v>
      </c>
      <c r="O672" s="588">
        <v>281738</v>
      </c>
      <c r="P672" s="588">
        <v>200665</v>
      </c>
      <c r="Q672" s="588">
        <v>351164</v>
      </c>
      <c r="R672" s="588">
        <v>225825</v>
      </c>
      <c r="S672" s="588">
        <v>395193</v>
      </c>
      <c r="T672" s="588">
        <v>250613</v>
      </c>
      <c r="U672" s="588">
        <v>438572</v>
      </c>
    </row>
    <row r="673" spans="1:21" ht="21.95" customHeight="1">
      <c r="A673" s="583">
        <v>5</v>
      </c>
      <c r="B673" s="584" t="s">
        <v>306</v>
      </c>
      <c r="C673" s="585" t="s">
        <v>307</v>
      </c>
      <c r="D673" s="585" t="s">
        <v>601</v>
      </c>
      <c r="E673" s="586" t="s">
        <v>310</v>
      </c>
      <c r="F673">
        <v>4</v>
      </c>
      <c r="G673" s="587" t="s">
        <v>23</v>
      </c>
      <c r="H673" s="588">
        <v>81887</v>
      </c>
      <c r="I673" s="588">
        <v>131019</v>
      </c>
      <c r="J673" s="588">
        <v>114641</v>
      </c>
      <c r="K673" s="588">
        <v>183426</v>
      </c>
      <c r="L673" s="588">
        <v>147396</v>
      </c>
      <c r="M673" s="588">
        <v>235834</v>
      </c>
      <c r="N673" s="588">
        <v>196528</v>
      </c>
      <c r="O673" s="588">
        <v>314445</v>
      </c>
      <c r="P673" s="588">
        <v>245660</v>
      </c>
      <c r="Q673" s="588">
        <v>393056</v>
      </c>
      <c r="R673" s="588">
        <v>278415</v>
      </c>
      <c r="S673" s="588">
        <v>445464</v>
      </c>
      <c r="T673" s="588">
        <v>311170</v>
      </c>
      <c r="U673" s="588">
        <v>497871</v>
      </c>
    </row>
    <row r="674" spans="1:21" ht="22.5" customHeight="1">
      <c r="A674" s="583">
        <v>5</v>
      </c>
      <c r="B674" s="584" t="s">
        <v>306</v>
      </c>
      <c r="C674" s="585" t="s">
        <v>307</v>
      </c>
      <c r="D674" s="585" t="s">
        <v>601</v>
      </c>
      <c r="E674" s="586" t="s">
        <v>311</v>
      </c>
      <c r="F674">
        <v>1</v>
      </c>
      <c r="G674" s="587" t="s">
        <v>171</v>
      </c>
      <c r="H674" s="588">
        <v>90570</v>
      </c>
      <c r="I674" s="588">
        <v>158498</v>
      </c>
      <c r="J674" s="588">
        <v>119200</v>
      </c>
      <c r="K674" s="588">
        <v>208600</v>
      </c>
      <c r="L674" s="588">
        <v>142618</v>
      </c>
      <c r="M674" s="588">
        <v>249582</v>
      </c>
      <c r="N674" s="588">
        <v>171377</v>
      </c>
      <c r="O674" s="588">
        <v>299910</v>
      </c>
      <c r="P674" s="588">
        <v>202006</v>
      </c>
      <c r="Q674" s="588">
        <v>353510</v>
      </c>
      <c r="R674" s="588">
        <v>220819</v>
      </c>
      <c r="S674" s="588">
        <v>386433</v>
      </c>
      <c r="T674" s="588">
        <v>237606</v>
      </c>
      <c r="U674" s="588">
        <v>415810</v>
      </c>
    </row>
    <row r="675" spans="1:21" ht="21.95" customHeight="1">
      <c r="A675" s="583">
        <v>5</v>
      </c>
      <c r="B675" s="584" t="s">
        <v>306</v>
      </c>
      <c r="C675" s="585" t="s">
        <v>307</v>
      </c>
      <c r="D675" s="585" t="s">
        <v>601</v>
      </c>
      <c r="E675" s="586" t="s">
        <v>311</v>
      </c>
      <c r="F675">
        <v>2</v>
      </c>
      <c r="G675" s="587" t="s">
        <v>21</v>
      </c>
      <c r="H675" s="588">
        <v>86223</v>
      </c>
      <c r="I675" s="588">
        <v>150889</v>
      </c>
      <c r="J675" s="588">
        <v>113759</v>
      </c>
      <c r="K675" s="588">
        <v>199078</v>
      </c>
      <c r="L675" s="588">
        <v>136456</v>
      </c>
      <c r="M675" s="588">
        <v>238798</v>
      </c>
      <c r="N675" s="588">
        <v>164825</v>
      </c>
      <c r="O675" s="588">
        <v>288444</v>
      </c>
      <c r="P675" s="588">
        <v>196055</v>
      </c>
      <c r="Q675" s="588">
        <v>343096</v>
      </c>
      <c r="R675" s="588">
        <v>216151</v>
      </c>
      <c r="S675" s="588">
        <v>378264</v>
      </c>
      <c r="T675" s="588">
        <v>234978</v>
      </c>
      <c r="U675" s="588">
        <v>411211</v>
      </c>
    </row>
    <row r="676" spans="1:21" ht="21.95" customHeight="1">
      <c r="A676" s="583">
        <v>5</v>
      </c>
      <c r="B676" s="584" t="s">
        <v>306</v>
      </c>
      <c r="C676" s="585" t="s">
        <v>307</v>
      </c>
      <c r="D676" s="585" t="s">
        <v>601</v>
      </c>
      <c r="E676" s="586" t="s">
        <v>311</v>
      </c>
      <c r="F676">
        <v>3</v>
      </c>
      <c r="G676" s="587" t="s">
        <v>46</v>
      </c>
      <c r="H676" s="588">
        <v>70685</v>
      </c>
      <c r="I676" s="588">
        <v>123698</v>
      </c>
      <c r="J676" s="588">
        <v>97665</v>
      </c>
      <c r="K676" s="588">
        <v>170914</v>
      </c>
      <c r="L676" s="588">
        <v>123901</v>
      </c>
      <c r="M676" s="588">
        <v>216827</v>
      </c>
      <c r="N676" s="588">
        <v>161872</v>
      </c>
      <c r="O676" s="588">
        <v>283276</v>
      </c>
      <c r="P676" s="588">
        <v>201795</v>
      </c>
      <c r="Q676" s="588">
        <v>353142</v>
      </c>
      <c r="R676" s="588">
        <v>227192</v>
      </c>
      <c r="S676" s="588">
        <v>397586</v>
      </c>
      <c r="T676" s="588">
        <v>252238</v>
      </c>
      <c r="U676" s="588">
        <v>441417</v>
      </c>
    </row>
    <row r="677" spans="1:21" ht="21.95" customHeight="1">
      <c r="A677" s="583">
        <v>5</v>
      </c>
      <c r="B677" s="584" t="s">
        <v>306</v>
      </c>
      <c r="C677" s="585" t="s">
        <v>307</v>
      </c>
      <c r="D677" s="585" t="s">
        <v>601</v>
      </c>
      <c r="E677" s="586" t="s">
        <v>311</v>
      </c>
      <c r="F677">
        <v>4</v>
      </c>
      <c r="G677" s="587" t="s">
        <v>23</v>
      </c>
      <c r="H677" s="588">
        <v>81176</v>
      </c>
      <c r="I677" s="588">
        <v>129881</v>
      </c>
      <c r="J677" s="588">
        <v>113646</v>
      </c>
      <c r="K677" s="588">
        <v>181833</v>
      </c>
      <c r="L677" s="588">
        <v>146116</v>
      </c>
      <c r="M677" s="588">
        <v>233786</v>
      </c>
      <c r="N677" s="588">
        <v>194822</v>
      </c>
      <c r="O677" s="588">
        <v>311715</v>
      </c>
      <c r="P677" s="588">
        <v>243527</v>
      </c>
      <c r="Q677" s="588">
        <v>389643</v>
      </c>
      <c r="R677" s="588">
        <v>275997</v>
      </c>
      <c r="S677" s="588">
        <v>441596</v>
      </c>
      <c r="T677" s="588">
        <v>308468</v>
      </c>
      <c r="U677" s="588">
        <v>493548</v>
      </c>
    </row>
    <row r="678" spans="1:21" ht="22.5" customHeight="1">
      <c r="A678" s="583">
        <v>5</v>
      </c>
      <c r="B678" s="584" t="s">
        <v>306</v>
      </c>
      <c r="C678" s="585" t="s">
        <v>307</v>
      </c>
      <c r="D678" s="585" t="s">
        <v>601</v>
      </c>
      <c r="E678" s="586" t="s">
        <v>312</v>
      </c>
      <c r="F678">
        <v>1</v>
      </c>
      <c r="G678" s="587" t="s">
        <v>171</v>
      </c>
      <c r="H678" s="588">
        <v>91510</v>
      </c>
      <c r="I678" s="588">
        <v>160143</v>
      </c>
      <c r="J678" s="588">
        <v>120591</v>
      </c>
      <c r="K678" s="588">
        <v>211034</v>
      </c>
      <c r="L678" s="588">
        <v>144526</v>
      </c>
      <c r="M678" s="588">
        <v>252921</v>
      </c>
      <c r="N678" s="588">
        <v>174091</v>
      </c>
      <c r="O678" s="588">
        <v>304660</v>
      </c>
      <c r="P678" s="588">
        <v>205292</v>
      </c>
      <c r="Q678" s="588">
        <v>359260</v>
      </c>
      <c r="R678" s="588">
        <v>224431</v>
      </c>
      <c r="S678" s="588">
        <v>392754</v>
      </c>
      <c r="T678" s="588">
        <v>241521</v>
      </c>
      <c r="U678" s="588">
        <v>422662</v>
      </c>
    </row>
    <row r="679" spans="1:21" ht="21.95" customHeight="1">
      <c r="A679" s="583">
        <v>5</v>
      </c>
      <c r="B679" s="584" t="s">
        <v>306</v>
      </c>
      <c r="C679" s="585" t="s">
        <v>307</v>
      </c>
      <c r="D679" s="585" t="s">
        <v>601</v>
      </c>
      <c r="E679" s="586" t="s">
        <v>312</v>
      </c>
      <c r="F679">
        <v>2</v>
      </c>
      <c r="G679" s="587" t="s">
        <v>21</v>
      </c>
      <c r="H679" s="588">
        <v>86912</v>
      </c>
      <c r="I679" s="588">
        <v>152096</v>
      </c>
      <c r="J679" s="588">
        <v>114835</v>
      </c>
      <c r="K679" s="588">
        <v>200962</v>
      </c>
      <c r="L679" s="588">
        <v>138009</v>
      </c>
      <c r="M679" s="588">
        <v>241515</v>
      </c>
      <c r="N679" s="588">
        <v>167161</v>
      </c>
      <c r="O679" s="588">
        <v>292532</v>
      </c>
      <c r="P679" s="588">
        <v>198998</v>
      </c>
      <c r="Q679" s="588">
        <v>348246</v>
      </c>
      <c r="R679" s="588">
        <v>219494</v>
      </c>
      <c r="S679" s="588">
        <v>384114</v>
      </c>
      <c r="T679" s="588">
        <v>238742</v>
      </c>
      <c r="U679" s="588">
        <v>417798</v>
      </c>
    </row>
    <row r="680" spans="1:21" ht="21.95" customHeight="1">
      <c r="A680" s="583">
        <v>5</v>
      </c>
      <c r="B680" s="584" t="s">
        <v>306</v>
      </c>
      <c r="C680" s="585" t="s">
        <v>307</v>
      </c>
      <c r="D680" s="585" t="s">
        <v>601</v>
      </c>
      <c r="E680" s="586" t="s">
        <v>312</v>
      </c>
      <c r="F680">
        <v>3</v>
      </c>
      <c r="G680" s="587" t="s">
        <v>46</v>
      </c>
      <c r="H680" s="588">
        <v>70926</v>
      </c>
      <c r="I680" s="588">
        <v>124121</v>
      </c>
      <c r="J680" s="588">
        <v>97929</v>
      </c>
      <c r="K680" s="588">
        <v>171375</v>
      </c>
      <c r="L680" s="588">
        <v>124144</v>
      </c>
      <c r="M680" s="588">
        <v>217252</v>
      </c>
      <c r="N680" s="588">
        <v>162003</v>
      </c>
      <c r="O680" s="588">
        <v>283506</v>
      </c>
      <c r="P680" s="588">
        <v>201928</v>
      </c>
      <c r="Q680" s="588">
        <v>353374</v>
      </c>
      <c r="R680" s="588">
        <v>227256</v>
      </c>
      <c r="S680" s="588">
        <v>397697</v>
      </c>
      <c r="T680" s="588">
        <v>252212</v>
      </c>
      <c r="U680" s="588">
        <v>441371</v>
      </c>
    </row>
    <row r="681" spans="1:21" ht="21.95" customHeight="1">
      <c r="A681" s="583">
        <v>5</v>
      </c>
      <c r="B681" s="584" t="s">
        <v>306</v>
      </c>
      <c r="C681" s="585" t="s">
        <v>307</v>
      </c>
      <c r="D681" s="585" t="s">
        <v>601</v>
      </c>
      <c r="E681" s="586" t="s">
        <v>312</v>
      </c>
      <c r="F681">
        <v>4</v>
      </c>
      <c r="G681" s="587" t="s">
        <v>23</v>
      </c>
      <c r="H681" s="588">
        <v>82279</v>
      </c>
      <c r="I681" s="588">
        <v>131647</v>
      </c>
      <c r="J681" s="588">
        <v>115191</v>
      </c>
      <c r="K681" s="588">
        <v>184306</v>
      </c>
      <c r="L681" s="588">
        <v>148103</v>
      </c>
      <c r="M681" s="588">
        <v>236965</v>
      </c>
      <c r="N681" s="588">
        <v>197471</v>
      </c>
      <c r="O681" s="588">
        <v>315953</v>
      </c>
      <c r="P681" s="588">
        <v>246838</v>
      </c>
      <c r="Q681" s="588">
        <v>394941</v>
      </c>
      <c r="R681" s="588">
        <v>279750</v>
      </c>
      <c r="S681" s="588">
        <v>447600</v>
      </c>
      <c r="T681" s="588">
        <v>312662</v>
      </c>
      <c r="U681" s="588">
        <v>500259</v>
      </c>
    </row>
    <row r="682" spans="1:21" ht="22.5" customHeight="1">
      <c r="A682" s="583">
        <v>5</v>
      </c>
      <c r="B682" s="584" t="s">
        <v>306</v>
      </c>
      <c r="C682" s="585" t="s">
        <v>313</v>
      </c>
      <c r="D682" s="585" t="s">
        <v>602</v>
      </c>
      <c r="E682" s="586" t="s">
        <v>314</v>
      </c>
      <c r="F682">
        <v>1</v>
      </c>
      <c r="G682" s="587" t="s">
        <v>171</v>
      </c>
      <c r="H682" s="588">
        <v>82579</v>
      </c>
      <c r="I682" s="588">
        <v>144512</v>
      </c>
      <c r="J682" s="588">
        <v>108781</v>
      </c>
      <c r="K682" s="588">
        <v>190367</v>
      </c>
      <c r="L682" s="588">
        <v>130310</v>
      </c>
      <c r="M682" s="588">
        <v>228043</v>
      </c>
      <c r="N682" s="588">
        <v>156859</v>
      </c>
      <c r="O682" s="588">
        <v>274504</v>
      </c>
      <c r="P682" s="588">
        <v>184949</v>
      </c>
      <c r="Q682" s="588">
        <v>323661</v>
      </c>
      <c r="R682" s="588">
        <v>202187</v>
      </c>
      <c r="S682" s="588">
        <v>353827</v>
      </c>
      <c r="T682" s="588">
        <v>217576</v>
      </c>
      <c r="U682" s="588">
        <v>380758</v>
      </c>
    </row>
    <row r="683" spans="1:21" ht="21.95" customHeight="1">
      <c r="A683" s="583">
        <v>5</v>
      </c>
      <c r="B683" s="584" t="s">
        <v>306</v>
      </c>
      <c r="C683" s="585" t="s">
        <v>313</v>
      </c>
      <c r="D683" s="585" t="s">
        <v>602</v>
      </c>
      <c r="E683" s="586" t="s">
        <v>314</v>
      </c>
      <c r="F683">
        <v>2</v>
      </c>
      <c r="G683" s="587" t="s">
        <v>21</v>
      </c>
      <c r="H683" s="588">
        <v>78482</v>
      </c>
      <c r="I683" s="588">
        <v>137343</v>
      </c>
      <c r="J683" s="588">
        <v>103654</v>
      </c>
      <c r="K683" s="588">
        <v>181394</v>
      </c>
      <c r="L683" s="588">
        <v>124504</v>
      </c>
      <c r="M683" s="588">
        <v>217882</v>
      </c>
      <c r="N683" s="588">
        <v>150685</v>
      </c>
      <c r="O683" s="588">
        <v>263699</v>
      </c>
      <c r="P683" s="588">
        <v>179342</v>
      </c>
      <c r="Q683" s="588">
        <v>313848</v>
      </c>
      <c r="R683" s="588">
        <v>197788</v>
      </c>
      <c r="S683" s="588">
        <v>346129</v>
      </c>
      <c r="T683" s="588">
        <v>215100</v>
      </c>
      <c r="U683" s="588">
        <v>376424</v>
      </c>
    </row>
    <row r="684" spans="1:21" ht="21.95" customHeight="1">
      <c r="A684" s="583">
        <v>5</v>
      </c>
      <c r="B684" s="584" t="s">
        <v>306</v>
      </c>
      <c r="C684" s="585" t="s">
        <v>313</v>
      </c>
      <c r="D684" s="585" t="s">
        <v>602</v>
      </c>
      <c r="E684" s="586" t="s">
        <v>314</v>
      </c>
      <c r="F684">
        <v>3</v>
      </c>
      <c r="G684" s="587" t="s">
        <v>46</v>
      </c>
      <c r="H684" s="588">
        <v>64130</v>
      </c>
      <c r="I684" s="588">
        <v>112228</v>
      </c>
      <c r="J684" s="588">
        <v>88563</v>
      </c>
      <c r="K684" s="588">
        <v>154985</v>
      </c>
      <c r="L684" s="588">
        <v>112295</v>
      </c>
      <c r="M684" s="588">
        <v>196517</v>
      </c>
      <c r="N684" s="588">
        <v>146589</v>
      </c>
      <c r="O684" s="588">
        <v>256531</v>
      </c>
      <c r="P684" s="588">
        <v>182723</v>
      </c>
      <c r="Q684" s="588">
        <v>319765</v>
      </c>
      <c r="R684" s="588">
        <v>205664</v>
      </c>
      <c r="S684" s="588">
        <v>359912</v>
      </c>
      <c r="T684" s="588">
        <v>228275</v>
      </c>
      <c r="U684" s="588">
        <v>399481</v>
      </c>
    </row>
    <row r="685" spans="1:21" ht="21.95" customHeight="1">
      <c r="A685" s="583">
        <v>5</v>
      </c>
      <c r="B685" s="584" t="s">
        <v>306</v>
      </c>
      <c r="C685" s="585" t="s">
        <v>313</v>
      </c>
      <c r="D685" s="585" t="s">
        <v>602</v>
      </c>
      <c r="E685" s="586" t="s">
        <v>314</v>
      </c>
      <c r="F685">
        <v>4</v>
      </c>
      <c r="G685" s="587" t="s">
        <v>23</v>
      </c>
      <c r="H685" s="588">
        <v>74182</v>
      </c>
      <c r="I685" s="588">
        <v>118691</v>
      </c>
      <c r="J685" s="588">
        <v>103854</v>
      </c>
      <c r="K685" s="588">
        <v>166167</v>
      </c>
      <c r="L685" s="588">
        <v>133527</v>
      </c>
      <c r="M685" s="588">
        <v>213643</v>
      </c>
      <c r="N685" s="588">
        <v>178036</v>
      </c>
      <c r="O685" s="588">
        <v>284858</v>
      </c>
      <c r="P685" s="588">
        <v>222545</v>
      </c>
      <c r="Q685" s="588">
        <v>356072</v>
      </c>
      <c r="R685" s="588">
        <v>252218</v>
      </c>
      <c r="S685" s="588">
        <v>403548</v>
      </c>
      <c r="T685" s="588">
        <v>281890</v>
      </c>
      <c r="U685" s="588">
        <v>451024</v>
      </c>
    </row>
    <row r="686" spans="1:21" ht="22.5" customHeight="1">
      <c r="A686" s="583">
        <v>5</v>
      </c>
      <c r="B686" s="584" t="s">
        <v>306</v>
      </c>
      <c r="C686" s="585" t="s">
        <v>313</v>
      </c>
      <c r="D686" s="585" t="s">
        <v>602</v>
      </c>
      <c r="E686" s="586" t="s">
        <v>315</v>
      </c>
      <c r="F686">
        <v>1</v>
      </c>
      <c r="G686" s="587" t="s">
        <v>171</v>
      </c>
      <c r="H686" s="588">
        <v>81560</v>
      </c>
      <c r="I686" s="588">
        <v>142730</v>
      </c>
      <c r="J686" s="588">
        <v>107508</v>
      </c>
      <c r="K686" s="588">
        <v>188140</v>
      </c>
      <c r="L686" s="588">
        <v>128895</v>
      </c>
      <c r="M686" s="588">
        <v>225567</v>
      </c>
      <c r="N686" s="588">
        <v>155344</v>
      </c>
      <c r="O686" s="588">
        <v>271853</v>
      </c>
      <c r="P686" s="588">
        <v>183202</v>
      </c>
      <c r="Q686" s="588">
        <v>320603</v>
      </c>
      <c r="R686" s="588">
        <v>200286</v>
      </c>
      <c r="S686" s="588">
        <v>350500</v>
      </c>
      <c r="T686" s="588">
        <v>215543</v>
      </c>
      <c r="U686" s="588">
        <v>377200</v>
      </c>
    </row>
    <row r="687" spans="1:21" ht="21.95" customHeight="1">
      <c r="A687" s="583">
        <v>5</v>
      </c>
      <c r="B687" s="584" t="s">
        <v>306</v>
      </c>
      <c r="C687" s="585" t="s">
        <v>313</v>
      </c>
      <c r="D687" s="585" t="s">
        <v>602</v>
      </c>
      <c r="E687" s="586" t="s">
        <v>315</v>
      </c>
      <c r="F687">
        <v>2</v>
      </c>
      <c r="G687" s="587" t="s">
        <v>21</v>
      </c>
      <c r="H687" s="588">
        <v>77422</v>
      </c>
      <c r="I687" s="588">
        <v>135488</v>
      </c>
      <c r="J687" s="588">
        <v>102329</v>
      </c>
      <c r="K687" s="588">
        <v>179075</v>
      </c>
      <c r="L687" s="588">
        <v>123029</v>
      </c>
      <c r="M687" s="588">
        <v>215301</v>
      </c>
      <c r="N687" s="588">
        <v>149107</v>
      </c>
      <c r="O687" s="588">
        <v>260938</v>
      </c>
      <c r="P687" s="588">
        <v>177537</v>
      </c>
      <c r="Q687" s="588">
        <v>310690</v>
      </c>
      <c r="R687" s="588">
        <v>195842</v>
      </c>
      <c r="S687" s="588">
        <v>342724</v>
      </c>
      <c r="T687" s="588">
        <v>213041</v>
      </c>
      <c r="U687" s="588">
        <v>372822</v>
      </c>
    </row>
    <row r="688" spans="1:21" ht="21.95" customHeight="1">
      <c r="A688" s="583">
        <v>5</v>
      </c>
      <c r="B688" s="584" t="s">
        <v>306</v>
      </c>
      <c r="C688" s="585" t="s">
        <v>313</v>
      </c>
      <c r="D688" s="585" t="s">
        <v>602</v>
      </c>
      <c r="E688" s="586" t="s">
        <v>315</v>
      </c>
      <c r="F688">
        <v>3</v>
      </c>
      <c r="G688" s="587" t="s">
        <v>46</v>
      </c>
      <c r="H688" s="588">
        <v>63118</v>
      </c>
      <c r="I688" s="588">
        <v>110457</v>
      </c>
      <c r="J688" s="588">
        <v>87134</v>
      </c>
      <c r="K688" s="588">
        <v>152484</v>
      </c>
      <c r="L688" s="588">
        <v>110442</v>
      </c>
      <c r="M688" s="588">
        <v>193273</v>
      </c>
      <c r="N688" s="588">
        <v>144086</v>
      </c>
      <c r="O688" s="588">
        <v>252150</v>
      </c>
      <c r="P688" s="588">
        <v>179589</v>
      </c>
      <c r="Q688" s="588">
        <v>314280</v>
      </c>
      <c r="R688" s="588">
        <v>202097</v>
      </c>
      <c r="S688" s="588">
        <v>353670</v>
      </c>
      <c r="T688" s="588">
        <v>224272</v>
      </c>
      <c r="U688" s="588">
        <v>392476</v>
      </c>
    </row>
    <row r="689" spans="1:21" ht="21.95" customHeight="1">
      <c r="A689" s="583">
        <v>5</v>
      </c>
      <c r="B689" s="584" t="s">
        <v>306</v>
      </c>
      <c r="C689" s="585" t="s">
        <v>313</v>
      </c>
      <c r="D689" s="585" t="s">
        <v>602</v>
      </c>
      <c r="E689" s="586" t="s">
        <v>315</v>
      </c>
      <c r="F689">
        <v>4</v>
      </c>
      <c r="G689" s="587" t="s">
        <v>23</v>
      </c>
      <c r="H689" s="588">
        <v>73384</v>
      </c>
      <c r="I689" s="588">
        <v>117414</v>
      </c>
      <c r="J689" s="588">
        <v>102737</v>
      </c>
      <c r="K689" s="588">
        <v>164380</v>
      </c>
      <c r="L689" s="588">
        <v>132091</v>
      </c>
      <c r="M689" s="588">
        <v>211346</v>
      </c>
      <c r="N689" s="588">
        <v>176121</v>
      </c>
      <c r="O689" s="588">
        <v>281794</v>
      </c>
      <c r="P689" s="588">
        <v>220152</v>
      </c>
      <c r="Q689" s="588">
        <v>352243</v>
      </c>
      <c r="R689" s="588">
        <v>249505</v>
      </c>
      <c r="S689" s="588">
        <v>399208</v>
      </c>
      <c r="T689" s="588">
        <v>278859</v>
      </c>
      <c r="U689" s="588">
        <v>446174</v>
      </c>
    </row>
    <row r="690" spans="1:21" ht="22.5" customHeight="1">
      <c r="A690" s="583">
        <v>5</v>
      </c>
      <c r="B690" s="584" t="s">
        <v>306</v>
      </c>
      <c r="C690" s="585" t="s">
        <v>313</v>
      </c>
      <c r="D690" s="585" t="s">
        <v>602</v>
      </c>
      <c r="E690" s="586" t="s">
        <v>316</v>
      </c>
      <c r="F690">
        <v>1</v>
      </c>
      <c r="G690" s="587" t="s">
        <v>171</v>
      </c>
      <c r="H690" s="588">
        <v>79836</v>
      </c>
      <c r="I690" s="588">
        <v>139714</v>
      </c>
      <c r="J690" s="588">
        <v>105239</v>
      </c>
      <c r="K690" s="588">
        <v>184169</v>
      </c>
      <c r="L690" s="588">
        <v>126179</v>
      </c>
      <c r="M690" s="588">
        <v>220814</v>
      </c>
      <c r="N690" s="588">
        <v>152079</v>
      </c>
      <c r="O690" s="588">
        <v>266138</v>
      </c>
      <c r="P690" s="588">
        <v>179352</v>
      </c>
      <c r="Q690" s="588">
        <v>313867</v>
      </c>
      <c r="R690" s="588">
        <v>196078</v>
      </c>
      <c r="S690" s="588">
        <v>343136</v>
      </c>
      <c r="T690" s="588">
        <v>211015</v>
      </c>
      <c r="U690" s="588">
        <v>369276</v>
      </c>
    </row>
    <row r="691" spans="1:21" ht="21.95" customHeight="1">
      <c r="A691" s="583">
        <v>5</v>
      </c>
      <c r="B691" s="584" t="s">
        <v>306</v>
      </c>
      <c r="C691" s="585" t="s">
        <v>313</v>
      </c>
      <c r="D691" s="585" t="s">
        <v>602</v>
      </c>
      <c r="E691" s="586" t="s">
        <v>316</v>
      </c>
      <c r="F691">
        <v>2</v>
      </c>
      <c r="G691" s="587" t="s">
        <v>21</v>
      </c>
      <c r="H691" s="588">
        <v>75782</v>
      </c>
      <c r="I691" s="588">
        <v>132618</v>
      </c>
      <c r="J691" s="588">
        <v>100164</v>
      </c>
      <c r="K691" s="588">
        <v>175287</v>
      </c>
      <c r="L691" s="588">
        <v>120432</v>
      </c>
      <c r="M691" s="588">
        <v>210756</v>
      </c>
      <c r="N691" s="588">
        <v>145968</v>
      </c>
      <c r="O691" s="588">
        <v>255444</v>
      </c>
      <c r="P691" s="588">
        <v>173802</v>
      </c>
      <c r="Q691" s="588">
        <v>304154</v>
      </c>
      <c r="R691" s="588">
        <v>191724</v>
      </c>
      <c r="S691" s="588">
        <v>335517</v>
      </c>
      <c r="T691" s="588">
        <v>208564</v>
      </c>
      <c r="U691" s="588">
        <v>364987</v>
      </c>
    </row>
    <row r="692" spans="1:21" ht="21.95" customHeight="1">
      <c r="A692" s="583">
        <v>5</v>
      </c>
      <c r="B692" s="584" t="s">
        <v>306</v>
      </c>
      <c r="C692" s="585" t="s">
        <v>313</v>
      </c>
      <c r="D692" s="585" t="s">
        <v>602</v>
      </c>
      <c r="E692" s="586" t="s">
        <v>316</v>
      </c>
      <c r="F692">
        <v>3</v>
      </c>
      <c r="G692" s="587" t="s">
        <v>46</v>
      </c>
      <c r="H692" s="588">
        <v>61775</v>
      </c>
      <c r="I692" s="588">
        <v>108106</v>
      </c>
      <c r="J692" s="588">
        <v>85278</v>
      </c>
      <c r="K692" s="588">
        <v>149237</v>
      </c>
      <c r="L692" s="588">
        <v>108088</v>
      </c>
      <c r="M692" s="588">
        <v>189154</v>
      </c>
      <c r="N692" s="588">
        <v>141012</v>
      </c>
      <c r="O692" s="588">
        <v>246771</v>
      </c>
      <c r="P692" s="588">
        <v>175757</v>
      </c>
      <c r="Q692" s="588">
        <v>307574</v>
      </c>
      <c r="R692" s="588">
        <v>197783</v>
      </c>
      <c r="S692" s="588">
        <v>346121</v>
      </c>
      <c r="T692" s="588">
        <v>219483</v>
      </c>
      <c r="U692" s="588">
        <v>384095</v>
      </c>
    </row>
    <row r="693" spans="1:21" ht="21.95" customHeight="1">
      <c r="A693" s="583">
        <v>5</v>
      </c>
      <c r="B693" s="584" t="s">
        <v>306</v>
      </c>
      <c r="C693" s="585" t="s">
        <v>313</v>
      </c>
      <c r="D693" s="585" t="s">
        <v>602</v>
      </c>
      <c r="E693" s="586" t="s">
        <v>316</v>
      </c>
      <c r="F693">
        <v>4</v>
      </c>
      <c r="G693" s="587" t="s">
        <v>23</v>
      </c>
      <c r="H693" s="588">
        <v>71838</v>
      </c>
      <c r="I693" s="588">
        <v>114941</v>
      </c>
      <c r="J693" s="588">
        <v>100573</v>
      </c>
      <c r="K693" s="588">
        <v>160917</v>
      </c>
      <c r="L693" s="588">
        <v>129308</v>
      </c>
      <c r="M693" s="588">
        <v>206893</v>
      </c>
      <c r="N693" s="588">
        <v>172411</v>
      </c>
      <c r="O693" s="588">
        <v>275858</v>
      </c>
      <c r="P693" s="588">
        <v>215514</v>
      </c>
      <c r="Q693" s="588">
        <v>344822</v>
      </c>
      <c r="R693" s="588">
        <v>244249</v>
      </c>
      <c r="S693" s="588">
        <v>390798</v>
      </c>
      <c r="T693" s="588">
        <v>272984</v>
      </c>
      <c r="U693" s="588">
        <v>436775</v>
      </c>
    </row>
    <row r="694" spans="1:21" ht="22.5" customHeight="1">
      <c r="A694" s="583">
        <v>5</v>
      </c>
      <c r="B694" s="584" t="s">
        <v>306</v>
      </c>
      <c r="C694" s="585" t="s">
        <v>313</v>
      </c>
      <c r="D694" s="585" t="s">
        <v>602</v>
      </c>
      <c r="E694" s="586" t="s">
        <v>317</v>
      </c>
      <c r="F694">
        <v>1</v>
      </c>
      <c r="G694" s="587" t="s">
        <v>171</v>
      </c>
      <c r="H694" s="588">
        <v>97621</v>
      </c>
      <c r="I694" s="588">
        <v>170837</v>
      </c>
      <c r="J694" s="588">
        <v>128789</v>
      </c>
      <c r="K694" s="588">
        <v>225380</v>
      </c>
      <c r="L694" s="588">
        <v>154583</v>
      </c>
      <c r="M694" s="588">
        <v>270520</v>
      </c>
      <c r="N694" s="588">
        <v>186602</v>
      </c>
      <c r="O694" s="588">
        <v>326553</v>
      </c>
      <c r="P694" s="588">
        <v>220126</v>
      </c>
      <c r="Q694" s="588">
        <v>385220</v>
      </c>
      <c r="R694" s="588">
        <v>240667</v>
      </c>
      <c r="S694" s="588">
        <v>421168</v>
      </c>
      <c r="T694" s="588">
        <v>259021</v>
      </c>
      <c r="U694" s="588">
        <v>453287</v>
      </c>
    </row>
    <row r="695" spans="1:21" ht="21.95" customHeight="1">
      <c r="A695" s="583">
        <v>5</v>
      </c>
      <c r="B695" s="584" t="s">
        <v>306</v>
      </c>
      <c r="C695" s="585" t="s">
        <v>313</v>
      </c>
      <c r="D695" s="585" t="s">
        <v>602</v>
      </c>
      <c r="E695" s="586" t="s">
        <v>317</v>
      </c>
      <c r="F695">
        <v>2</v>
      </c>
      <c r="G695" s="587" t="s">
        <v>21</v>
      </c>
      <c r="H695" s="588">
        <v>92521</v>
      </c>
      <c r="I695" s="588">
        <v>161913</v>
      </c>
      <c r="J695" s="588">
        <v>122406</v>
      </c>
      <c r="K695" s="588">
        <v>214210</v>
      </c>
      <c r="L695" s="588">
        <v>147354</v>
      </c>
      <c r="M695" s="588">
        <v>257869</v>
      </c>
      <c r="N695" s="588">
        <v>178916</v>
      </c>
      <c r="O695" s="588">
        <v>313102</v>
      </c>
      <c r="P695" s="588">
        <v>213145</v>
      </c>
      <c r="Q695" s="588">
        <v>373004</v>
      </c>
      <c r="R695" s="588">
        <v>235191</v>
      </c>
      <c r="S695" s="588">
        <v>411585</v>
      </c>
      <c r="T695" s="588">
        <v>255938</v>
      </c>
      <c r="U695" s="588">
        <v>447892</v>
      </c>
    </row>
    <row r="696" spans="1:21" ht="21.95" customHeight="1">
      <c r="A696" s="583">
        <v>5</v>
      </c>
      <c r="B696" s="584" t="s">
        <v>306</v>
      </c>
      <c r="C696" s="585" t="s">
        <v>313</v>
      </c>
      <c r="D696" s="585" t="s">
        <v>602</v>
      </c>
      <c r="E696" s="586" t="s">
        <v>317</v>
      </c>
      <c r="F696">
        <v>3</v>
      </c>
      <c r="G696" s="587" t="s">
        <v>46</v>
      </c>
      <c r="H696" s="588">
        <v>75197</v>
      </c>
      <c r="I696" s="588">
        <v>131595</v>
      </c>
      <c r="J696" s="588">
        <v>103759</v>
      </c>
      <c r="K696" s="588">
        <v>181577</v>
      </c>
      <c r="L696" s="588">
        <v>131447</v>
      </c>
      <c r="M696" s="588">
        <v>230033</v>
      </c>
      <c r="N696" s="588">
        <v>171357</v>
      </c>
      <c r="O696" s="588">
        <v>299875</v>
      </c>
      <c r="P696" s="588">
        <v>213557</v>
      </c>
      <c r="Q696" s="588">
        <v>373725</v>
      </c>
      <c r="R696" s="588">
        <v>240261</v>
      </c>
      <c r="S696" s="588">
        <v>420457</v>
      </c>
      <c r="T696" s="588">
        <v>266553</v>
      </c>
      <c r="U696" s="588">
        <v>466469</v>
      </c>
    </row>
    <row r="697" spans="1:21" ht="21.95" customHeight="1">
      <c r="A697" s="583">
        <v>5</v>
      </c>
      <c r="B697" s="584" t="s">
        <v>306</v>
      </c>
      <c r="C697" s="585" t="s">
        <v>313</v>
      </c>
      <c r="D697" s="585" t="s">
        <v>602</v>
      </c>
      <c r="E697" s="586" t="s">
        <v>317</v>
      </c>
      <c r="F697">
        <v>4</v>
      </c>
      <c r="G697" s="587" t="s">
        <v>23</v>
      </c>
      <c r="H697" s="588">
        <v>88021</v>
      </c>
      <c r="I697" s="588">
        <v>140834</v>
      </c>
      <c r="J697" s="588">
        <v>123229</v>
      </c>
      <c r="K697" s="588">
        <v>197167</v>
      </c>
      <c r="L697" s="588">
        <v>158438</v>
      </c>
      <c r="M697" s="588">
        <v>253501</v>
      </c>
      <c r="N697" s="588">
        <v>211250</v>
      </c>
      <c r="O697" s="588">
        <v>338001</v>
      </c>
      <c r="P697" s="588">
        <v>264063</v>
      </c>
      <c r="Q697" s="588">
        <v>422501</v>
      </c>
      <c r="R697" s="588">
        <v>299271</v>
      </c>
      <c r="S697" s="588">
        <v>478834</v>
      </c>
      <c r="T697" s="588">
        <v>334480</v>
      </c>
      <c r="U697" s="588">
        <v>535168</v>
      </c>
    </row>
    <row r="698" spans="1:21" ht="22.5" customHeight="1">
      <c r="A698" s="583">
        <v>5</v>
      </c>
      <c r="B698" s="584" t="s">
        <v>306</v>
      </c>
      <c r="C698" s="585" t="s">
        <v>313</v>
      </c>
      <c r="D698" s="585" t="s">
        <v>602</v>
      </c>
      <c r="E698" s="586" t="s">
        <v>318</v>
      </c>
      <c r="F698">
        <v>1</v>
      </c>
      <c r="G698" s="587" t="s">
        <v>171</v>
      </c>
      <c r="H698" s="588">
        <v>97621</v>
      </c>
      <c r="I698" s="588">
        <v>170837</v>
      </c>
      <c r="J698" s="588">
        <v>128789</v>
      </c>
      <c r="K698" s="588">
        <v>225380</v>
      </c>
      <c r="L698" s="588">
        <v>154583</v>
      </c>
      <c r="M698" s="588">
        <v>270520</v>
      </c>
      <c r="N698" s="588">
        <v>186602</v>
      </c>
      <c r="O698" s="588">
        <v>326553</v>
      </c>
      <c r="P698" s="588">
        <v>220126</v>
      </c>
      <c r="Q698" s="588">
        <v>385220</v>
      </c>
      <c r="R698" s="588">
        <v>240667</v>
      </c>
      <c r="S698" s="588">
        <v>421168</v>
      </c>
      <c r="T698" s="588">
        <v>259021</v>
      </c>
      <c r="U698" s="588">
        <v>453287</v>
      </c>
    </row>
    <row r="699" spans="1:21" ht="21.95" customHeight="1">
      <c r="A699" s="583">
        <v>5</v>
      </c>
      <c r="B699" s="584" t="s">
        <v>306</v>
      </c>
      <c r="C699" s="585" t="s">
        <v>313</v>
      </c>
      <c r="D699" s="585" t="s">
        <v>602</v>
      </c>
      <c r="E699" s="586" t="s">
        <v>318</v>
      </c>
      <c r="F699">
        <v>2</v>
      </c>
      <c r="G699" s="587" t="s">
        <v>21</v>
      </c>
      <c r="H699" s="588">
        <v>92521</v>
      </c>
      <c r="I699" s="588">
        <v>161913</v>
      </c>
      <c r="J699" s="588">
        <v>122406</v>
      </c>
      <c r="K699" s="588">
        <v>214210</v>
      </c>
      <c r="L699" s="588">
        <v>147354</v>
      </c>
      <c r="M699" s="588">
        <v>257869</v>
      </c>
      <c r="N699" s="588">
        <v>178916</v>
      </c>
      <c r="O699" s="588">
        <v>313102</v>
      </c>
      <c r="P699" s="588">
        <v>213145</v>
      </c>
      <c r="Q699" s="588">
        <v>373004</v>
      </c>
      <c r="R699" s="588">
        <v>235191</v>
      </c>
      <c r="S699" s="588">
        <v>411585</v>
      </c>
      <c r="T699" s="588">
        <v>255938</v>
      </c>
      <c r="U699" s="588">
        <v>447892</v>
      </c>
    </row>
    <row r="700" spans="1:21" ht="21.95" customHeight="1">
      <c r="A700" s="583">
        <v>5</v>
      </c>
      <c r="B700" s="584" t="s">
        <v>306</v>
      </c>
      <c r="C700" s="585" t="s">
        <v>313</v>
      </c>
      <c r="D700" s="585" t="s">
        <v>602</v>
      </c>
      <c r="E700" s="586" t="s">
        <v>318</v>
      </c>
      <c r="F700">
        <v>3</v>
      </c>
      <c r="G700" s="587" t="s">
        <v>46</v>
      </c>
      <c r="H700" s="588">
        <v>75197</v>
      </c>
      <c r="I700" s="588">
        <v>131595</v>
      </c>
      <c r="J700" s="588">
        <v>103759</v>
      </c>
      <c r="K700" s="588">
        <v>181577</v>
      </c>
      <c r="L700" s="588">
        <v>131447</v>
      </c>
      <c r="M700" s="588">
        <v>230033</v>
      </c>
      <c r="N700" s="588">
        <v>171357</v>
      </c>
      <c r="O700" s="588">
        <v>299875</v>
      </c>
      <c r="P700" s="588">
        <v>213557</v>
      </c>
      <c r="Q700" s="588">
        <v>373725</v>
      </c>
      <c r="R700" s="588">
        <v>240261</v>
      </c>
      <c r="S700" s="588">
        <v>420457</v>
      </c>
      <c r="T700" s="588">
        <v>266553</v>
      </c>
      <c r="U700" s="588">
        <v>466469</v>
      </c>
    </row>
    <row r="701" spans="1:21" ht="21.95" customHeight="1">
      <c r="A701" s="583">
        <v>5</v>
      </c>
      <c r="B701" s="584" t="s">
        <v>306</v>
      </c>
      <c r="C701" s="585" t="s">
        <v>313</v>
      </c>
      <c r="D701" s="585" t="s">
        <v>602</v>
      </c>
      <c r="E701" s="586" t="s">
        <v>318</v>
      </c>
      <c r="F701">
        <v>4</v>
      </c>
      <c r="G701" s="587" t="s">
        <v>23</v>
      </c>
      <c r="H701" s="588">
        <v>88021</v>
      </c>
      <c r="I701" s="588">
        <v>140834</v>
      </c>
      <c r="J701" s="588">
        <v>123229</v>
      </c>
      <c r="K701" s="588">
        <v>197167</v>
      </c>
      <c r="L701" s="588">
        <v>158438</v>
      </c>
      <c r="M701" s="588">
        <v>253501</v>
      </c>
      <c r="N701" s="588">
        <v>211250</v>
      </c>
      <c r="O701" s="588">
        <v>338001</v>
      </c>
      <c r="P701" s="588">
        <v>264063</v>
      </c>
      <c r="Q701" s="588">
        <v>422501</v>
      </c>
      <c r="R701" s="588">
        <v>299271</v>
      </c>
      <c r="S701" s="588">
        <v>478834</v>
      </c>
      <c r="T701" s="588">
        <v>334480</v>
      </c>
      <c r="U701" s="588">
        <v>535168</v>
      </c>
    </row>
    <row r="702" spans="1:21" ht="22.5" customHeight="1">
      <c r="A702" s="583">
        <v>5</v>
      </c>
      <c r="B702" s="584" t="s">
        <v>306</v>
      </c>
      <c r="C702" s="585" t="s">
        <v>313</v>
      </c>
      <c r="D702" s="585" t="s">
        <v>602</v>
      </c>
      <c r="E702" s="586" t="s">
        <v>319</v>
      </c>
      <c r="F702">
        <v>1</v>
      </c>
      <c r="G702" s="587" t="s">
        <v>171</v>
      </c>
      <c r="H702" s="588">
        <v>82892</v>
      </c>
      <c r="I702" s="588">
        <v>145061</v>
      </c>
      <c r="J702" s="588">
        <v>109245</v>
      </c>
      <c r="K702" s="588">
        <v>191179</v>
      </c>
      <c r="L702" s="588">
        <v>130946</v>
      </c>
      <c r="M702" s="588">
        <v>229156</v>
      </c>
      <c r="N702" s="588">
        <v>157764</v>
      </c>
      <c r="O702" s="588">
        <v>276087</v>
      </c>
      <c r="P702" s="588">
        <v>186045</v>
      </c>
      <c r="Q702" s="588">
        <v>325578</v>
      </c>
      <c r="R702" s="588">
        <v>203391</v>
      </c>
      <c r="S702" s="588">
        <v>355934</v>
      </c>
      <c r="T702" s="588">
        <v>218881</v>
      </c>
      <c r="U702" s="588">
        <v>383042</v>
      </c>
    </row>
    <row r="703" spans="1:21" ht="21.95" customHeight="1">
      <c r="A703" s="583">
        <v>5</v>
      </c>
      <c r="B703" s="584" t="s">
        <v>306</v>
      </c>
      <c r="C703" s="585" t="s">
        <v>313</v>
      </c>
      <c r="D703" s="585" t="s">
        <v>602</v>
      </c>
      <c r="E703" s="586" t="s">
        <v>319</v>
      </c>
      <c r="F703">
        <v>2</v>
      </c>
      <c r="G703" s="587" t="s">
        <v>21</v>
      </c>
      <c r="H703" s="588">
        <v>78712</v>
      </c>
      <c r="I703" s="588">
        <v>137745</v>
      </c>
      <c r="J703" s="588">
        <v>104013</v>
      </c>
      <c r="K703" s="588">
        <v>182022</v>
      </c>
      <c r="L703" s="588">
        <v>125021</v>
      </c>
      <c r="M703" s="588">
        <v>218787</v>
      </c>
      <c r="N703" s="588">
        <v>151464</v>
      </c>
      <c r="O703" s="588">
        <v>265062</v>
      </c>
      <c r="P703" s="588">
        <v>180323</v>
      </c>
      <c r="Q703" s="588">
        <v>315565</v>
      </c>
      <c r="R703" s="588">
        <v>198903</v>
      </c>
      <c r="S703" s="588">
        <v>348080</v>
      </c>
      <c r="T703" s="588">
        <v>216354</v>
      </c>
      <c r="U703" s="588">
        <v>378620</v>
      </c>
    </row>
    <row r="704" spans="1:21" ht="21.95" customHeight="1">
      <c r="A704" s="583">
        <v>5</v>
      </c>
      <c r="B704" s="584" t="s">
        <v>306</v>
      </c>
      <c r="C704" s="585" t="s">
        <v>313</v>
      </c>
      <c r="D704" s="585" t="s">
        <v>602</v>
      </c>
      <c r="E704" s="586" t="s">
        <v>319</v>
      </c>
      <c r="F704">
        <v>3</v>
      </c>
      <c r="G704" s="587" t="s">
        <v>46</v>
      </c>
      <c r="H704" s="588">
        <v>64211</v>
      </c>
      <c r="I704" s="588">
        <v>112369</v>
      </c>
      <c r="J704" s="588">
        <v>88651</v>
      </c>
      <c r="K704" s="588">
        <v>155139</v>
      </c>
      <c r="L704" s="588">
        <v>112376</v>
      </c>
      <c r="M704" s="588">
        <v>196658</v>
      </c>
      <c r="N704" s="588">
        <v>146633</v>
      </c>
      <c r="O704" s="588">
        <v>256608</v>
      </c>
      <c r="P704" s="588">
        <v>182767</v>
      </c>
      <c r="Q704" s="588">
        <v>319843</v>
      </c>
      <c r="R704" s="588">
        <v>205685</v>
      </c>
      <c r="S704" s="588">
        <v>359949</v>
      </c>
      <c r="T704" s="588">
        <v>228266</v>
      </c>
      <c r="U704" s="588">
        <v>399465</v>
      </c>
    </row>
    <row r="705" spans="1:21" ht="21.95" customHeight="1">
      <c r="A705" s="583">
        <v>5</v>
      </c>
      <c r="B705" s="584" t="s">
        <v>306</v>
      </c>
      <c r="C705" s="585" t="s">
        <v>313</v>
      </c>
      <c r="D705" s="585" t="s">
        <v>602</v>
      </c>
      <c r="E705" s="586" t="s">
        <v>319</v>
      </c>
      <c r="F705">
        <v>4</v>
      </c>
      <c r="G705" s="587" t="s">
        <v>23</v>
      </c>
      <c r="H705" s="588">
        <v>74550</v>
      </c>
      <c r="I705" s="588">
        <v>119279</v>
      </c>
      <c r="J705" s="588">
        <v>104369</v>
      </c>
      <c r="K705" s="588">
        <v>166991</v>
      </c>
      <c r="L705" s="588">
        <v>134189</v>
      </c>
      <c r="M705" s="588">
        <v>214703</v>
      </c>
      <c r="N705" s="588">
        <v>178919</v>
      </c>
      <c r="O705" s="588">
        <v>286270</v>
      </c>
      <c r="P705" s="588">
        <v>223649</v>
      </c>
      <c r="Q705" s="588">
        <v>357838</v>
      </c>
      <c r="R705" s="588">
        <v>253469</v>
      </c>
      <c r="S705" s="588">
        <v>405550</v>
      </c>
      <c r="T705" s="588">
        <v>283288</v>
      </c>
      <c r="U705" s="588">
        <v>453261</v>
      </c>
    </row>
    <row r="706" spans="1:21" ht="22.5" customHeight="1">
      <c r="A706" s="583">
        <v>5</v>
      </c>
      <c r="B706" s="584" t="s">
        <v>306</v>
      </c>
      <c r="C706" s="585" t="s">
        <v>313</v>
      </c>
      <c r="D706" s="585" t="s">
        <v>602</v>
      </c>
      <c r="E706" s="586" t="s">
        <v>320</v>
      </c>
      <c r="F706">
        <v>1</v>
      </c>
      <c r="G706" s="587" t="s">
        <v>171</v>
      </c>
      <c r="H706" s="588">
        <v>82108</v>
      </c>
      <c r="I706" s="588">
        <v>143690</v>
      </c>
      <c r="J706" s="588">
        <v>108179</v>
      </c>
      <c r="K706" s="588">
        <v>189314</v>
      </c>
      <c r="L706" s="588">
        <v>129617</v>
      </c>
      <c r="M706" s="588">
        <v>226830</v>
      </c>
      <c r="N706" s="588">
        <v>156073</v>
      </c>
      <c r="O706" s="588">
        <v>273127</v>
      </c>
      <c r="P706" s="588">
        <v>184031</v>
      </c>
      <c r="Q706" s="588">
        <v>322055</v>
      </c>
      <c r="R706" s="588">
        <v>201186</v>
      </c>
      <c r="S706" s="588">
        <v>352075</v>
      </c>
      <c r="T706" s="588">
        <v>216502</v>
      </c>
      <c r="U706" s="588">
        <v>378878</v>
      </c>
    </row>
    <row r="707" spans="1:21" ht="21.95" customHeight="1">
      <c r="A707" s="583">
        <v>5</v>
      </c>
      <c r="B707" s="584" t="s">
        <v>306</v>
      </c>
      <c r="C707" s="585" t="s">
        <v>313</v>
      </c>
      <c r="D707" s="585" t="s">
        <v>602</v>
      </c>
      <c r="E707" s="586" t="s">
        <v>320</v>
      </c>
      <c r="F707">
        <v>2</v>
      </c>
      <c r="G707" s="587" t="s">
        <v>21</v>
      </c>
      <c r="H707" s="588">
        <v>78012</v>
      </c>
      <c r="I707" s="588">
        <v>136521</v>
      </c>
      <c r="J707" s="588">
        <v>103052</v>
      </c>
      <c r="K707" s="588">
        <v>180341</v>
      </c>
      <c r="L707" s="588">
        <v>123810</v>
      </c>
      <c r="M707" s="588">
        <v>216668</v>
      </c>
      <c r="N707" s="588">
        <v>149898</v>
      </c>
      <c r="O707" s="588">
        <v>262322</v>
      </c>
      <c r="P707" s="588">
        <v>178424</v>
      </c>
      <c r="Q707" s="588">
        <v>312242</v>
      </c>
      <c r="R707" s="588">
        <v>196787</v>
      </c>
      <c r="S707" s="588">
        <v>344377</v>
      </c>
      <c r="T707" s="588">
        <v>214025</v>
      </c>
      <c r="U707" s="588">
        <v>374545</v>
      </c>
    </row>
    <row r="708" spans="1:21" ht="21.95" customHeight="1">
      <c r="A708" s="583">
        <v>5</v>
      </c>
      <c r="B708" s="584" t="s">
        <v>306</v>
      </c>
      <c r="C708" s="585" t="s">
        <v>313</v>
      </c>
      <c r="D708" s="585" t="s">
        <v>602</v>
      </c>
      <c r="E708" s="586" t="s">
        <v>320</v>
      </c>
      <c r="F708">
        <v>3</v>
      </c>
      <c r="G708" s="587" t="s">
        <v>46</v>
      </c>
      <c r="H708" s="588">
        <v>63709</v>
      </c>
      <c r="I708" s="588">
        <v>111491</v>
      </c>
      <c r="J708" s="588">
        <v>87974</v>
      </c>
      <c r="K708" s="588">
        <v>153954</v>
      </c>
      <c r="L708" s="588">
        <v>111538</v>
      </c>
      <c r="M708" s="588">
        <v>195191</v>
      </c>
      <c r="N708" s="588">
        <v>145579</v>
      </c>
      <c r="O708" s="588">
        <v>254764</v>
      </c>
      <c r="P708" s="588">
        <v>181460</v>
      </c>
      <c r="Q708" s="588">
        <v>317556</v>
      </c>
      <c r="R708" s="588">
        <v>204233</v>
      </c>
      <c r="S708" s="588">
        <v>357408</v>
      </c>
      <c r="T708" s="588">
        <v>226675</v>
      </c>
      <c r="U708" s="588">
        <v>396682</v>
      </c>
    </row>
    <row r="709" spans="1:21" ht="21.95" customHeight="1">
      <c r="A709" s="583">
        <v>5</v>
      </c>
      <c r="B709" s="584" t="s">
        <v>306</v>
      </c>
      <c r="C709" s="585" t="s">
        <v>313</v>
      </c>
      <c r="D709" s="585" t="s">
        <v>602</v>
      </c>
      <c r="E709" s="586" t="s">
        <v>320</v>
      </c>
      <c r="F709">
        <v>4</v>
      </c>
      <c r="G709" s="587" t="s">
        <v>23</v>
      </c>
      <c r="H709" s="588">
        <v>73789</v>
      </c>
      <c r="I709" s="588">
        <v>118062</v>
      </c>
      <c r="J709" s="588">
        <v>103305</v>
      </c>
      <c r="K709" s="588">
        <v>165287</v>
      </c>
      <c r="L709" s="588">
        <v>132820</v>
      </c>
      <c r="M709" s="588">
        <v>212512</v>
      </c>
      <c r="N709" s="588">
        <v>177094</v>
      </c>
      <c r="O709" s="588">
        <v>283350</v>
      </c>
      <c r="P709" s="588">
        <v>221367</v>
      </c>
      <c r="Q709" s="588">
        <v>354187</v>
      </c>
      <c r="R709" s="588">
        <v>250882</v>
      </c>
      <c r="S709" s="588">
        <v>401412</v>
      </c>
      <c r="T709" s="588">
        <v>280398</v>
      </c>
      <c r="U709" s="588">
        <v>448637</v>
      </c>
    </row>
    <row r="710" spans="1:21" ht="22.5" customHeight="1">
      <c r="A710" s="583">
        <v>5</v>
      </c>
      <c r="B710" s="584" t="s">
        <v>306</v>
      </c>
      <c r="C710" s="585" t="s">
        <v>313</v>
      </c>
      <c r="D710" s="585" t="s">
        <v>602</v>
      </c>
      <c r="E710" s="586" t="s">
        <v>321</v>
      </c>
      <c r="F710">
        <v>1</v>
      </c>
      <c r="G710" s="587" t="s">
        <v>171</v>
      </c>
      <c r="H710" s="588">
        <v>81560</v>
      </c>
      <c r="I710" s="588">
        <v>142730</v>
      </c>
      <c r="J710" s="588">
        <v>107508</v>
      </c>
      <c r="K710" s="588">
        <v>188140</v>
      </c>
      <c r="L710" s="588">
        <v>128895</v>
      </c>
      <c r="M710" s="588">
        <v>225567</v>
      </c>
      <c r="N710" s="588">
        <v>155344</v>
      </c>
      <c r="O710" s="588">
        <v>271853</v>
      </c>
      <c r="P710" s="588">
        <v>183202</v>
      </c>
      <c r="Q710" s="588">
        <v>320603</v>
      </c>
      <c r="R710" s="588">
        <v>200286</v>
      </c>
      <c r="S710" s="588">
        <v>350500</v>
      </c>
      <c r="T710" s="588">
        <v>215543</v>
      </c>
      <c r="U710" s="588">
        <v>377200</v>
      </c>
    </row>
    <row r="711" spans="1:21" ht="21.95" customHeight="1">
      <c r="A711" s="583">
        <v>5</v>
      </c>
      <c r="B711" s="584" t="s">
        <v>306</v>
      </c>
      <c r="C711" s="585" t="s">
        <v>313</v>
      </c>
      <c r="D711" s="585" t="s">
        <v>602</v>
      </c>
      <c r="E711" s="586" t="s">
        <v>321</v>
      </c>
      <c r="F711">
        <v>2</v>
      </c>
      <c r="G711" s="587" t="s">
        <v>21</v>
      </c>
      <c r="H711" s="588">
        <v>77422</v>
      </c>
      <c r="I711" s="588">
        <v>135488</v>
      </c>
      <c r="J711" s="588">
        <v>102329</v>
      </c>
      <c r="K711" s="588">
        <v>179075</v>
      </c>
      <c r="L711" s="588">
        <v>123029</v>
      </c>
      <c r="M711" s="588">
        <v>215301</v>
      </c>
      <c r="N711" s="588">
        <v>149107</v>
      </c>
      <c r="O711" s="588">
        <v>260938</v>
      </c>
      <c r="P711" s="588">
        <v>177537</v>
      </c>
      <c r="Q711" s="588">
        <v>310690</v>
      </c>
      <c r="R711" s="588">
        <v>195842</v>
      </c>
      <c r="S711" s="588">
        <v>342724</v>
      </c>
      <c r="T711" s="588">
        <v>213041</v>
      </c>
      <c r="U711" s="588">
        <v>372822</v>
      </c>
    </row>
    <row r="712" spans="1:21" ht="21.95" customHeight="1">
      <c r="A712" s="583">
        <v>5</v>
      </c>
      <c r="B712" s="584" t="s">
        <v>306</v>
      </c>
      <c r="C712" s="585" t="s">
        <v>313</v>
      </c>
      <c r="D712" s="585" t="s">
        <v>602</v>
      </c>
      <c r="E712" s="586" t="s">
        <v>321</v>
      </c>
      <c r="F712">
        <v>3</v>
      </c>
      <c r="G712" s="587" t="s">
        <v>46</v>
      </c>
      <c r="H712" s="588">
        <v>63118</v>
      </c>
      <c r="I712" s="588">
        <v>110457</v>
      </c>
      <c r="J712" s="588">
        <v>87134</v>
      </c>
      <c r="K712" s="588">
        <v>152484</v>
      </c>
      <c r="L712" s="588">
        <v>110442</v>
      </c>
      <c r="M712" s="588">
        <v>193273</v>
      </c>
      <c r="N712" s="588">
        <v>144086</v>
      </c>
      <c r="O712" s="588">
        <v>252150</v>
      </c>
      <c r="P712" s="588">
        <v>179589</v>
      </c>
      <c r="Q712" s="588">
        <v>314280</v>
      </c>
      <c r="R712" s="588">
        <v>202097</v>
      </c>
      <c r="S712" s="588">
        <v>353670</v>
      </c>
      <c r="T712" s="588">
        <v>224272</v>
      </c>
      <c r="U712" s="588">
        <v>392476</v>
      </c>
    </row>
    <row r="713" spans="1:21" ht="21.95" customHeight="1">
      <c r="A713" s="583">
        <v>5</v>
      </c>
      <c r="B713" s="584" t="s">
        <v>306</v>
      </c>
      <c r="C713" s="585" t="s">
        <v>313</v>
      </c>
      <c r="D713" s="585" t="s">
        <v>602</v>
      </c>
      <c r="E713" s="586" t="s">
        <v>321</v>
      </c>
      <c r="F713">
        <v>4</v>
      </c>
      <c r="G713" s="587" t="s">
        <v>23</v>
      </c>
      <c r="H713" s="588">
        <v>73384</v>
      </c>
      <c r="I713" s="588">
        <v>117414</v>
      </c>
      <c r="J713" s="588">
        <v>102737</v>
      </c>
      <c r="K713" s="588">
        <v>164380</v>
      </c>
      <c r="L713" s="588">
        <v>132091</v>
      </c>
      <c r="M713" s="588">
        <v>211346</v>
      </c>
      <c r="N713" s="588">
        <v>176121</v>
      </c>
      <c r="O713" s="588">
        <v>281794</v>
      </c>
      <c r="P713" s="588">
        <v>220152</v>
      </c>
      <c r="Q713" s="588">
        <v>352243</v>
      </c>
      <c r="R713" s="588">
        <v>249505</v>
      </c>
      <c r="S713" s="588">
        <v>399208</v>
      </c>
      <c r="T713" s="588">
        <v>278859</v>
      </c>
      <c r="U713" s="588">
        <v>446174</v>
      </c>
    </row>
    <row r="714" spans="1:21" ht="22.5" customHeight="1">
      <c r="A714" s="583">
        <v>5</v>
      </c>
      <c r="B714" s="584" t="s">
        <v>306</v>
      </c>
      <c r="C714" s="585" t="s">
        <v>313</v>
      </c>
      <c r="D714" s="585" t="s">
        <v>602</v>
      </c>
      <c r="E714" s="586" t="s">
        <v>322</v>
      </c>
      <c r="F714">
        <v>1</v>
      </c>
      <c r="G714" s="587" t="s">
        <v>171</v>
      </c>
      <c r="H714" s="588">
        <v>81168</v>
      </c>
      <c r="I714" s="588">
        <v>142045</v>
      </c>
      <c r="J714" s="588">
        <v>106976</v>
      </c>
      <c r="K714" s="588">
        <v>187207</v>
      </c>
      <c r="L714" s="588">
        <v>128230</v>
      </c>
      <c r="M714" s="588">
        <v>224403</v>
      </c>
      <c r="N714" s="588">
        <v>154499</v>
      </c>
      <c r="O714" s="588">
        <v>270373</v>
      </c>
      <c r="P714" s="588">
        <v>182195</v>
      </c>
      <c r="Q714" s="588">
        <v>318842</v>
      </c>
      <c r="R714" s="588">
        <v>199183</v>
      </c>
      <c r="S714" s="588">
        <v>348570</v>
      </c>
      <c r="T714" s="588">
        <v>214353</v>
      </c>
      <c r="U714" s="588">
        <v>375118</v>
      </c>
    </row>
    <row r="715" spans="1:21" ht="21.95" customHeight="1">
      <c r="A715" s="583">
        <v>5</v>
      </c>
      <c r="B715" s="584" t="s">
        <v>306</v>
      </c>
      <c r="C715" s="585" t="s">
        <v>313</v>
      </c>
      <c r="D715" s="585" t="s">
        <v>602</v>
      </c>
      <c r="E715" s="586" t="s">
        <v>322</v>
      </c>
      <c r="F715">
        <v>2</v>
      </c>
      <c r="G715" s="587" t="s">
        <v>21</v>
      </c>
      <c r="H715" s="588">
        <v>77072</v>
      </c>
      <c r="I715" s="588">
        <v>134875</v>
      </c>
      <c r="J715" s="588">
        <v>101848</v>
      </c>
      <c r="K715" s="588">
        <v>178234</v>
      </c>
      <c r="L715" s="588">
        <v>122424</v>
      </c>
      <c r="M715" s="588">
        <v>214242</v>
      </c>
      <c r="N715" s="588">
        <v>148325</v>
      </c>
      <c r="O715" s="588">
        <v>259568</v>
      </c>
      <c r="P715" s="588">
        <v>176588</v>
      </c>
      <c r="Q715" s="588">
        <v>309029</v>
      </c>
      <c r="R715" s="588">
        <v>194784</v>
      </c>
      <c r="S715" s="588">
        <v>340873</v>
      </c>
      <c r="T715" s="588">
        <v>211877</v>
      </c>
      <c r="U715" s="588">
        <v>370785</v>
      </c>
    </row>
    <row r="716" spans="1:21" ht="21.95" customHeight="1">
      <c r="A716" s="583">
        <v>5</v>
      </c>
      <c r="B716" s="584" t="s">
        <v>306</v>
      </c>
      <c r="C716" s="585" t="s">
        <v>313</v>
      </c>
      <c r="D716" s="585" t="s">
        <v>602</v>
      </c>
      <c r="E716" s="586" t="s">
        <v>322</v>
      </c>
      <c r="F716">
        <v>3</v>
      </c>
      <c r="G716" s="587" t="s">
        <v>46</v>
      </c>
      <c r="H716" s="588">
        <v>62868</v>
      </c>
      <c r="I716" s="588">
        <v>110018</v>
      </c>
      <c r="J716" s="588">
        <v>86795</v>
      </c>
      <c r="K716" s="588">
        <v>151892</v>
      </c>
      <c r="L716" s="588">
        <v>110022</v>
      </c>
      <c r="M716" s="588">
        <v>192539</v>
      </c>
      <c r="N716" s="588">
        <v>143559</v>
      </c>
      <c r="O716" s="588">
        <v>251228</v>
      </c>
      <c r="P716" s="588">
        <v>178935</v>
      </c>
      <c r="Q716" s="588">
        <v>313137</v>
      </c>
      <c r="R716" s="588">
        <v>201371</v>
      </c>
      <c r="S716" s="588">
        <v>352400</v>
      </c>
      <c r="T716" s="588">
        <v>223477</v>
      </c>
      <c r="U716" s="588">
        <v>391084</v>
      </c>
    </row>
    <row r="717" spans="1:21" ht="21.95" customHeight="1">
      <c r="A717" s="583">
        <v>5</v>
      </c>
      <c r="B717" s="584" t="s">
        <v>306</v>
      </c>
      <c r="C717" s="585" t="s">
        <v>313</v>
      </c>
      <c r="D717" s="585" t="s">
        <v>602</v>
      </c>
      <c r="E717" s="586" t="s">
        <v>322</v>
      </c>
      <c r="F717">
        <v>4</v>
      </c>
      <c r="G717" s="587" t="s">
        <v>23</v>
      </c>
      <c r="H717" s="588">
        <v>73004</v>
      </c>
      <c r="I717" s="588">
        <v>116806</v>
      </c>
      <c r="J717" s="588">
        <v>102205</v>
      </c>
      <c r="K717" s="588">
        <v>163528</v>
      </c>
      <c r="L717" s="588">
        <v>131406</v>
      </c>
      <c r="M717" s="588">
        <v>210250</v>
      </c>
      <c r="N717" s="588">
        <v>175209</v>
      </c>
      <c r="O717" s="588">
        <v>280334</v>
      </c>
      <c r="P717" s="588">
        <v>219011</v>
      </c>
      <c r="Q717" s="588">
        <v>350417</v>
      </c>
      <c r="R717" s="588">
        <v>248212</v>
      </c>
      <c r="S717" s="588">
        <v>397140</v>
      </c>
      <c r="T717" s="588">
        <v>277414</v>
      </c>
      <c r="U717" s="588">
        <v>443862</v>
      </c>
    </row>
    <row r="718" spans="1:21" ht="22.5" customHeight="1">
      <c r="A718" s="583">
        <v>5</v>
      </c>
      <c r="B718" s="584" t="s">
        <v>306</v>
      </c>
      <c r="C718" s="585" t="s">
        <v>323</v>
      </c>
      <c r="D718" s="585" t="s">
        <v>603</v>
      </c>
      <c r="E718" s="586" t="s">
        <v>324</v>
      </c>
      <c r="F718">
        <v>1</v>
      </c>
      <c r="G718" s="587" t="s">
        <v>171</v>
      </c>
      <c r="H718" s="588">
        <v>91510</v>
      </c>
      <c r="I718" s="588">
        <v>160143</v>
      </c>
      <c r="J718" s="588">
        <v>120591</v>
      </c>
      <c r="K718" s="588">
        <v>211034</v>
      </c>
      <c r="L718" s="588">
        <v>144526</v>
      </c>
      <c r="M718" s="588">
        <v>252921</v>
      </c>
      <c r="N718" s="588">
        <v>174091</v>
      </c>
      <c r="O718" s="588">
        <v>304660</v>
      </c>
      <c r="P718" s="588">
        <v>205292</v>
      </c>
      <c r="Q718" s="588">
        <v>359260</v>
      </c>
      <c r="R718" s="588">
        <v>224431</v>
      </c>
      <c r="S718" s="588">
        <v>392754</v>
      </c>
      <c r="T718" s="588">
        <v>241521</v>
      </c>
      <c r="U718" s="588">
        <v>422662</v>
      </c>
    </row>
    <row r="719" spans="1:21" ht="21.95" customHeight="1">
      <c r="A719" s="583">
        <v>5</v>
      </c>
      <c r="B719" s="584" t="s">
        <v>306</v>
      </c>
      <c r="C719" s="585" t="s">
        <v>323</v>
      </c>
      <c r="D719" s="585" t="s">
        <v>603</v>
      </c>
      <c r="E719" s="586" t="s">
        <v>324</v>
      </c>
      <c r="F719">
        <v>2</v>
      </c>
      <c r="G719" s="587" t="s">
        <v>21</v>
      </c>
      <c r="H719" s="588">
        <v>86912</v>
      </c>
      <c r="I719" s="588">
        <v>152096</v>
      </c>
      <c r="J719" s="588">
        <v>114835</v>
      </c>
      <c r="K719" s="588">
        <v>200962</v>
      </c>
      <c r="L719" s="588">
        <v>138009</v>
      </c>
      <c r="M719" s="588">
        <v>241515</v>
      </c>
      <c r="N719" s="588">
        <v>167161</v>
      </c>
      <c r="O719" s="588">
        <v>292532</v>
      </c>
      <c r="P719" s="588">
        <v>198998</v>
      </c>
      <c r="Q719" s="588">
        <v>348246</v>
      </c>
      <c r="R719" s="588">
        <v>219494</v>
      </c>
      <c r="S719" s="588">
        <v>384114</v>
      </c>
      <c r="T719" s="588">
        <v>238742</v>
      </c>
      <c r="U719" s="588">
        <v>417798</v>
      </c>
    </row>
    <row r="720" spans="1:21" ht="21.95" customHeight="1">
      <c r="A720" s="583">
        <v>5</v>
      </c>
      <c r="B720" s="584" t="s">
        <v>306</v>
      </c>
      <c r="C720" s="585" t="s">
        <v>323</v>
      </c>
      <c r="D720" s="585" t="s">
        <v>603</v>
      </c>
      <c r="E720" s="586" t="s">
        <v>324</v>
      </c>
      <c r="F720">
        <v>3</v>
      </c>
      <c r="G720" s="587" t="s">
        <v>46</v>
      </c>
      <c r="H720" s="588">
        <v>70926</v>
      </c>
      <c r="I720" s="588">
        <v>124121</v>
      </c>
      <c r="J720" s="588">
        <v>97929</v>
      </c>
      <c r="K720" s="588">
        <v>171375</v>
      </c>
      <c r="L720" s="588">
        <v>124144</v>
      </c>
      <c r="M720" s="588">
        <v>217252</v>
      </c>
      <c r="N720" s="588">
        <v>162003</v>
      </c>
      <c r="O720" s="588">
        <v>283506</v>
      </c>
      <c r="P720" s="588">
        <v>201928</v>
      </c>
      <c r="Q720" s="588">
        <v>353374</v>
      </c>
      <c r="R720" s="588">
        <v>227256</v>
      </c>
      <c r="S720" s="588">
        <v>397697</v>
      </c>
      <c r="T720" s="588">
        <v>252212</v>
      </c>
      <c r="U720" s="588">
        <v>441371</v>
      </c>
    </row>
    <row r="721" spans="1:21" ht="21.95" customHeight="1">
      <c r="A721" s="583">
        <v>5</v>
      </c>
      <c r="B721" s="584" t="s">
        <v>306</v>
      </c>
      <c r="C721" s="585" t="s">
        <v>323</v>
      </c>
      <c r="D721" s="585" t="s">
        <v>603</v>
      </c>
      <c r="E721" s="586" t="s">
        <v>324</v>
      </c>
      <c r="F721">
        <v>4</v>
      </c>
      <c r="G721" s="587" t="s">
        <v>23</v>
      </c>
      <c r="H721" s="588">
        <v>82279</v>
      </c>
      <c r="I721" s="588">
        <v>131647</v>
      </c>
      <c r="J721" s="588">
        <v>115191</v>
      </c>
      <c r="K721" s="588">
        <v>184306</v>
      </c>
      <c r="L721" s="588">
        <v>148103</v>
      </c>
      <c r="M721" s="588">
        <v>236965</v>
      </c>
      <c r="N721" s="588">
        <v>197471</v>
      </c>
      <c r="O721" s="588">
        <v>315953</v>
      </c>
      <c r="P721" s="588">
        <v>246838</v>
      </c>
      <c r="Q721" s="588">
        <v>394941</v>
      </c>
      <c r="R721" s="588">
        <v>279750</v>
      </c>
      <c r="S721" s="588">
        <v>447600</v>
      </c>
      <c r="T721" s="588">
        <v>312662</v>
      </c>
      <c r="U721" s="588">
        <v>500259</v>
      </c>
    </row>
    <row r="722" spans="1:21" ht="22.5" customHeight="1">
      <c r="A722" s="583">
        <v>5</v>
      </c>
      <c r="B722" s="584" t="s">
        <v>306</v>
      </c>
      <c r="C722" s="585" t="s">
        <v>323</v>
      </c>
      <c r="D722" s="585" t="s">
        <v>603</v>
      </c>
      <c r="E722" s="586" t="s">
        <v>325</v>
      </c>
      <c r="F722">
        <v>1</v>
      </c>
      <c r="G722" s="587" t="s">
        <v>171</v>
      </c>
      <c r="H722" s="588">
        <v>83675</v>
      </c>
      <c r="I722" s="588">
        <v>146432</v>
      </c>
      <c r="J722" s="588">
        <v>110310</v>
      </c>
      <c r="K722" s="588">
        <v>193043</v>
      </c>
      <c r="L722" s="588">
        <v>132276</v>
      </c>
      <c r="M722" s="588">
        <v>231483</v>
      </c>
      <c r="N722" s="588">
        <v>159456</v>
      </c>
      <c r="O722" s="588">
        <v>279048</v>
      </c>
      <c r="P722" s="588">
        <v>188058</v>
      </c>
      <c r="Q722" s="588">
        <v>329101</v>
      </c>
      <c r="R722" s="588">
        <v>205596</v>
      </c>
      <c r="S722" s="588">
        <v>359794</v>
      </c>
      <c r="T722" s="588">
        <v>221261</v>
      </c>
      <c r="U722" s="588">
        <v>387206</v>
      </c>
    </row>
    <row r="723" spans="1:21" ht="21.95" customHeight="1">
      <c r="A723" s="583">
        <v>5</v>
      </c>
      <c r="B723" s="584" t="s">
        <v>306</v>
      </c>
      <c r="C723" s="585" t="s">
        <v>323</v>
      </c>
      <c r="D723" s="585" t="s">
        <v>603</v>
      </c>
      <c r="E723" s="586" t="s">
        <v>325</v>
      </c>
      <c r="F723">
        <v>2</v>
      </c>
      <c r="G723" s="587" t="s">
        <v>21</v>
      </c>
      <c r="H723" s="588">
        <v>79412</v>
      </c>
      <c r="I723" s="588">
        <v>138970</v>
      </c>
      <c r="J723" s="588">
        <v>104973</v>
      </c>
      <c r="K723" s="588">
        <v>183704</v>
      </c>
      <c r="L723" s="588">
        <v>126232</v>
      </c>
      <c r="M723" s="588">
        <v>220906</v>
      </c>
      <c r="N723" s="588">
        <v>153030</v>
      </c>
      <c r="O723" s="588">
        <v>267802</v>
      </c>
      <c r="P723" s="588">
        <v>182222</v>
      </c>
      <c r="Q723" s="588">
        <v>318888</v>
      </c>
      <c r="R723" s="588">
        <v>201018</v>
      </c>
      <c r="S723" s="588">
        <v>351782</v>
      </c>
      <c r="T723" s="588">
        <v>218683</v>
      </c>
      <c r="U723" s="588">
        <v>382696</v>
      </c>
    </row>
    <row r="724" spans="1:21" ht="21.95" customHeight="1">
      <c r="A724" s="583">
        <v>5</v>
      </c>
      <c r="B724" s="584" t="s">
        <v>306</v>
      </c>
      <c r="C724" s="585" t="s">
        <v>323</v>
      </c>
      <c r="D724" s="585" t="s">
        <v>603</v>
      </c>
      <c r="E724" s="586" t="s">
        <v>325</v>
      </c>
      <c r="F724">
        <v>3</v>
      </c>
      <c r="G724" s="587" t="s">
        <v>46</v>
      </c>
      <c r="H724" s="588">
        <v>64712</v>
      </c>
      <c r="I724" s="588">
        <v>113246</v>
      </c>
      <c r="J724" s="588">
        <v>89328</v>
      </c>
      <c r="K724" s="588">
        <v>156324</v>
      </c>
      <c r="L724" s="588">
        <v>113214</v>
      </c>
      <c r="M724" s="588">
        <v>198125</v>
      </c>
      <c r="N724" s="588">
        <v>147687</v>
      </c>
      <c r="O724" s="588">
        <v>258452</v>
      </c>
      <c r="P724" s="588">
        <v>184074</v>
      </c>
      <c r="Q724" s="588">
        <v>322130</v>
      </c>
      <c r="R724" s="588">
        <v>207137</v>
      </c>
      <c r="S724" s="588">
        <v>362490</v>
      </c>
      <c r="T724" s="588">
        <v>229856</v>
      </c>
      <c r="U724" s="588">
        <v>402249</v>
      </c>
    </row>
    <row r="725" spans="1:21" ht="21.95" customHeight="1">
      <c r="A725" s="583">
        <v>5</v>
      </c>
      <c r="B725" s="584" t="s">
        <v>306</v>
      </c>
      <c r="C725" s="585" t="s">
        <v>323</v>
      </c>
      <c r="D725" s="585" t="s">
        <v>603</v>
      </c>
      <c r="E725" s="586" t="s">
        <v>325</v>
      </c>
      <c r="F725">
        <v>4</v>
      </c>
      <c r="G725" s="587" t="s">
        <v>23</v>
      </c>
      <c r="H725" s="588">
        <v>75310</v>
      </c>
      <c r="I725" s="588">
        <v>120496</v>
      </c>
      <c r="J725" s="588">
        <v>105434</v>
      </c>
      <c r="K725" s="588">
        <v>168695</v>
      </c>
      <c r="L725" s="588">
        <v>135558</v>
      </c>
      <c r="M725" s="588">
        <v>216893</v>
      </c>
      <c r="N725" s="588">
        <v>180744</v>
      </c>
      <c r="O725" s="588">
        <v>289191</v>
      </c>
      <c r="P725" s="588">
        <v>225930</v>
      </c>
      <c r="Q725" s="588">
        <v>361489</v>
      </c>
      <c r="R725" s="588">
        <v>256055</v>
      </c>
      <c r="S725" s="588">
        <v>409687</v>
      </c>
      <c r="T725" s="588">
        <v>286179</v>
      </c>
      <c r="U725" s="588">
        <v>457886</v>
      </c>
    </row>
    <row r="726" spans="1:21" ht="22.5" customHeight="1">
      <c r="A726" s="583">
        <v>5</v>
      </c>
      <c r="B726" s="584" t="s">
        <v>306</v>
      </c>
      <c r="C726" s="585" t="s">
        <v>323</v>
      </c>
      <c r="D726" s="585" t="s">
        <v>603</v>
      </c>
      <c r="E726" s="586" t="s">
        <v>326</v>
      </c>
      <c r="F726">
        <v>1</v>
      </c>
      <c r="G726" s="587" t="s">
        <v>171</v>
      </c>
      <c r="H726" s="588">
        <v>84067</v>
      </c>
      <c r="I726" s="588">
        <v>147118</v>
      </c>
      <c r="J726" s="588">
        <v>110843</v>
      </c>
      <c r="K726" s="588">
        <v>193975</v>
      </c>
      <c r="L726" s="588">
        <v>132941</v>
      </c>
      <c r="M726" s="588">
        <v>232646</v>
      </c>
      <c r="N726" s="588">
        <v>160302</v>
      </c>
      <c r="O726" s="588">
        <v>280528</v>
      </c>
      <c r="P726" s="588">
        <v>189065</v>
      </c>
      <c r="Q726" s="588">
        <v>330863</v>
      </c>
      <c r="R726" s="588">
        <v>206699</v>
      </c>
      <c r="S726" s="588">
        <v>361724</v>
      </c>
      <c r="T726" s="588">
        <v>222450</v>
      </c>
      <c r="U726" s="588">
        <v>389288</v>
      </c>
    </row>
    <row r="727" spans="1:21" ht="21.95" customHeight="1">
      <c r="A727" s="583">
        <v>5</v>
      </c>
      <c r="B727" s="584" t="s">
        <v>306</v>
      </c>
      <c r="C727" s="585" t="s">
        <v>323</v>
      </c>
      <c r="D727" s="585" t="s">
        <v>603</v>
      </c>
      <c r="E727" s="586" t="s">
        <v>326</v>
      </c>
      <c r="F727">
        <v>2</v>
      </c>
      <c r="G727" s="587" t="s">
        <v>21</v>
      </c>
      <c r="H727" s="588">
        <v>79762</v>
      </c>
      <c r="I727" s="588">
        <v>139583</v>
      </c>
      <c r="J727" s="588">
        <v>105454</v>
      </c>
      <c r="K727" s="588">
        <v>184544</v>
      </c>
      <c r="L727" s="588">
        <v>126838</v>
      </c>
      <c r="M727" s="588">
        <v>221966</v>
      </c>
      <c r="N727" s="588">
        <v>153812</v>
      </c>
      <c r="O727" s="588">
        <v>269172</v>
      </c>
      <c r="P727" s="588">
        <v>183171</v>
      </c>
      <c r="Q727" s="588">
        <v>320550</v>
      </c>
      <c r="R727" s="588">
        <v>202076</v>
      </c>
      <c r="S727" s="588">
        <v>353633</v>
      </c>
      <c r="T727" s="588">
        <v>219848</v>
      </c>
      <c r="U727" s="588">
        <v>384734</v>
      </c>
    </row>
    <row r="728" spans="1:21" ht="21.95" customHeight="1">
      <c r="A728" s="583">
        <v>5</v>
      </c>
      <c r="B728" s="584" t="s">
        <v>306</v>
      </c>
      <c r="C728" s="585" t="s">
        <v>323</v>
      </c>
      <c r="D728" s="585" t="s">
        <v>603</v>
      </c>
      <c r="E728" s="586" t="s">
        <v>326</v>
      </c>
      <c r="F728">
        <v>3</v>
      </c>
      <c r="G728" s="587" t="s">
        <v>46</v>
      </c>
      <c r="H728" s="588">
        <v>64963</v>
      </c>
      <c r="I728" s="588">
        <v>113685</v>
      </c>
      <c r="J728" s="588">
        <v>89667</v>
      </c>
      <c r="K728" s="588">
        <v>156916</v>
      </c>
      <c r="L728" s="588">
        <v>113634</v>
      </c>
      <c r="M728" s="588">
        <v>198859</v>
      </c>
      <c r="N728" s="588">
        <v>148214</v>
      </c>
      <c r="O728" s="588">
        <v>259374</v>
      </c>
      <c r="P728" s="588">
        <v>184728</v>
      </c>
      <c r="Q728" s="588">
        <v>323273</v>
      </c>
      <c r="R728" s="588">
        <v>207863</v>
      </c>
      <c r="S728" s="588">
        <v>363761</v>
      </c>
      <c r="T728" s="588">
        <v>230652</v>
      </c>
      <c r="U728" s="588">
        <v>403641</v>
      </c>
    </row>
    <row r="729" spans="1:21" ht="21.95" customHeight="1">
      <c r="A729" s="583">
        <v>5</v>
      </c>
      <c r="B729" s="584" t="s">
        <v>306</v>
      </c>
      <c r="C729" s="585" t="s">
        <v>323</v>
      </c>
      <c r="D729" s="585" t="s">
        <v>603</v>
      </c>
      <c r="E729" s="586" t="s">
        <v>326</v>
      </c>
      <c r="F729">
        <v>4</v>
      </c>
      <c r="G729" s="587" t="s">
        <v>23</v>
      </c>
      <c r="H729" s="588">
        <v>75690</v>
      </c>
      <c r="I729" s="588">
        <v>121105</v>
      </c>
      <c r="J729" s="588">
        <v>105967</v>
      </c>
      <c r="K729" s="588">
        <v>169547</v>
      </c>
      <c r="L729" s="588">
        <v>136243</v>
      </c>
      <c r="M729" s="588">
        <v>217989</v>
      </c>
      <c r="N729" s="588">
        <v>181657</v>
      </c>
      <c r="O729" s="588">
        <v>290651</v>
      </c>
      <c r="P729" s="588">
        <v>227071</v>
      </c>
      <c r="Q729" s="588">
        <v>363314</v>
      </c>
      <c r="R729" s="588">
        <v>257348</v>
      </c>
      <c r="S729" s="588">
        <v>411756</v>
      </c>
      <c r="T729" s="588">
        <v>287624</v>
      </c>
      <c r="U729" s="588">
        <v>460198</v>
      </c>
    </row>
    <row r="730" spans="1:21" ht="22.5" customHeight="1">
      <c r="A730" s="583">
        <v>5</v>
      </c>
      <c r="B730" s="584" t="s">
        <v>306</v>
      </c>
      <c r="C730" s="585" t="s">
        <v>323</v>
      </c>
      <c r="D730" s="585" t="s">
        <v>603</v>
      </c>
      <c r="E730" s="586" t="s">
        <v>327</v>
      </c>
      <c r="F730">
        <v>1</v>
      </c>
      <c r="G730" s="587" t="s">
        <v>171</v>
      </c>
      <c r="H730" s="588">
        <v>93704</v>
      </c>
      <c r="I730" s="588">
        <v>163982</v>
      </c>
      <c r="J730" s="588">
        <v>123462</v>
      </c>
      <c r="K730" s="588">
        <v>216058</v>
      </c>
      <c r="L730" s="588">
        <v>147936</v>
      </c>
      <c r="M730" s="588">
        <v>258888</v>
      </c>
      <c r="N730" s="588">
        <v>178144</v>
      </c>
      <c r="O730" s="588">
        <v>311752</v>
      </c>
      <c r="P730" s="588">
        <v>210059</v>
      </c>
      <c r="Q730" s="588">
        <v>367603</v>
      </c>
      <c r="R730" s="588">
        <v>229640</v>
      </c>
      <c r="S730" s="588">
        <v>401871</v>
      </c>
      <c r="T730" s="588">
        <v>247124</v>
      </c>
      <c r="U730" s="588">
        <v>432466</v>
      </c>
    </row>
    <row r="731" spans="1:21" ht="21.95" customHeight="1">
      <c r="A731" s="583">
        <v>5</v>
      </c>
      <c r="B731" s="584" t="s">
        <v>306</v>
      </c>
      <c r="C731" s="585" t="s">
        <v>323</v>
      </c>
      <c r="D731" s="585" t="s">
        <v>603</v>
      </c>
      <c r="E731" s="586" t="s">
        <v>327</v>
      </c>
      <c r="F731">
        <v>2</v>
      </c>
      <c r="G731" s="587" t="s">
        <v>21</v>
      </c>
      <c r="H731" s="588">
        <v>89022</v>
      </c>
      <c r="I731" s="588">
        <v>155789</v>
      </c>
      <c r="J731" s="588">
        <v>117602</v>
      </c>
      <c r="K731" s="588">
        <v>205803</v>
      </c>
      <c r="L731" s="588">
        <v>141300</v>
      </c>
      <c r="M731" s="588">
        <v>247274</v>
      </c>
      <c r="N731" s="588">
        <v>171088</v>
      </c>
      <c r="O731" s="588">
        <v>299403</v>
      </c>
      <c r="P731" s="588">
        <v>203651</v>
      </c>
      <c r="Q731" s="588">
        <v>356389</v>
      </c>
      <c r="R731" s="588">
        <v>224613</v>
      </c>
      <c r="S731" s="588">
        <v>393073</v>
      </c>
      <c r="T731" s="588">
        <v>244294</v>
      </c>
      <c r="U731" s="588">
        <v>427514</v>
      </c>
    </row>
    <row r="732" spans="1:21" ht="21.95" customHeight="1">
      <c r="A732" s="583">
        <v>5</v>
      </c>
      <c r="B732" s="584" t="s">
        <v>306</v>
      </c>
      <c r="C732" s="585" t="s">
        <v>323</v>
      </c>
      <c r="D732" s="585" t="s">
        <v>603</v>
      </c>
      <c r="E732" s="586" t="s">
        <v>327</v>
      </c>
      <c r="F732">
        <v>3</v>
      </c>
      <c r="G732" s="587" t="s">
        <v>46</v>
      </c>
      <c r="H732" s="588">
        <v>72690</v>
      </c>
      <c r="I732" s="588">
        <v>127208</v>
      </c>
      <c r="J732" s="588">
        <v>100373</v>
      </c>
      <c r="K732" s="588">
        <v>175653</v>
      </c>
      <c r="L732" s="588">
        <v>127255</v>
      </c>
      <c r="M732" s="588">
        <v>222696</v>
      </c>
      <c r="N732" s="588">
        <v>166088</v>
      </c>
      <c r="O732" s="588">
        <v>290653</v>
      </c>
      <c r="P732" s="588">
        <v>207023</v>
      </c>
      <c r="Q732" s="588">
        <v>362290</v>
      </c>
      <c r="R732" s="588">
        <v>233001</v>
      </c>
      <c r="S732" s="588">
        <v>407751</v>
      </c>
      <c r="T732" s="588">
        <v>258601</v>
      </c>
      <c r="U732" s="588">
        <v>452551</v>
      </c>
    </row>
    <row r="733" spans="1:21" ht="21.95" customHeight="1">
      <c r="A733" s="583">
        <v>5</v>
      </c>
      <c r="B733" s="584" t="s">
        <v>306</v>
      </c>
      <c r="C733" s="585" t="s">
        <v>323</v>
      </c>
      <c r="D733" s="585" t="s">
        <v>603</v>
      </c>
      <c r="E733" s="586" t="s">
        <v>327</v>
      </c>
      <c r="F733">
        <v>4</v>
      </c>
      <c r="G733" s="587" t="s">
        <v>23</v>
      </c>
      <c r="H733" s="588">
        <v>84218</v>
      </c>
      <c r="I733" s="588">
        <v>134749</v>
      </c>
      <c r="J733" s="588">
        <v>117905</v>
      </c>
      <c r="K733" s="588">
        <v>188648</v>
      </c>
      <c r="L733" s="588">
        <v>151592</v>
      </c>
      <c r="M733" s="588">
        <v>242548</v>
      </c>
      <c r="N733" s="588">
        <v>202123</v>
      </c>
      <c r="O733" s="588">
        <v>323397</v>
      </c>
      <c r="P733" s="588">
        <v>252654</v>
      </c>
      <c r="Q733" s="588">
        <v>404247</v>
      </c>
      <c r="R733" s="588">
        <v>286341</v>
      </c>
      <c r="S733" s="588">
        <v>458146</v>
      </c>
      <c r="T733" s="588">
        <v>320029</v>
      </c>
      <c r="U733" s="588">
        <v>512046</v>
      </c>
    </row>
    <row r="734" spans="1:21" ht="22.5" customHeight="1">
      <c r="A734" s="583">
        <v>5</v>
      </c>
      <c r="B734" s="584" t="s">
        <v>306</v>
      </c>
      <c r="C734" s="585" t="s">
        <v>323</v>
      </c>
      <c r="D734" s="585" t="s">
        <v>603</v>
      </c>
      <c r="E734" s="586" t="s">
        <v>328</v>
      </c>
      <c r="F734">
        <v>1</v>
      </c>
      <c r="G734" s="587" t="s">
        <v>171</v>
      </c>
      <c r="H734" s="588">
        <v>86653</v>
      </c>
      <c r="I734" s="588">
        <v>151642</v>
      </c>
      <c r="J734" s="588">
        <v>114247</v>
      </c>
      <c r="K734" s="588">
        <v>199932</v>
      </c>
      <c r="L734" s="588">
        <v>137015</v>
      </c>
      <c r="M734" s="588">
        <v>239775</v>
      </c>
      <c r="N734" s="588">
        <v>165200</v>
      </c>
      <c r="O734" s="588">
        <v>289099</v>
      </c>
      <c r="P734" s="588">
        <v>194839</v>
      </c>
      <c r="Q734" s="588">
        <v>340968</v>
      </c>
      <c r="R734" s="588">
        <v>213011</v>
      </c>
      <c r="S734" s="588">
        <v>372770</v>
      </c>
      <c r="T734" s="588">
        <v>229242</v>
      </c>
      <c r="U734" s="588">
        <v>401174</v>
      </c>
    </row>
    <row r="735" spans="1:21" ht="21.95" customHeight="1">
      <c r="A735" s="583">
        <v>5</v>
      </c>
      <c r="B735" s="584" t="s">
        <v>306</v>
      </c>
      <c r="C735" s="585" t="s">
        <v>323</v>
      </c>
      <c r="D735" s="585" t="s">
        <v>603</v>
      </c>
      <c r="E735" s="586" t="s">
        <v>328</v>
      </c>
      <c r="F735">
        <v>2</v>
      </c>
      <c r="G735" s="587" t="s">
        <v>21</v>
      </c>
      <c r="H735" s="588">
        <v>82222</v>
      </c>
      <c r="I735" s="588">
        <v>143888</v>
      </c>
      <c r="J735" s="588">
        <v>108701</v>
      </c>
      <c r="K735" s="588">
        <v>190226</v>
      </c>
      <c r="L735" s="588">
        <v>130734</v>
      </c>
      <c r="M735" s="588">
        <v>228784</v>
      </c>
      <c r="N735" s="588">
        <v>158522</v>
      </c>
      <c r="O735" s="588">
        <v>277413</v>
      </c>
      <c r="P735" s="588">
        <v>188774</v>
      </c>
      <c r="Q735" s="588">
        <v>330354</v>
      </c>
      <c r="R735" s="588">
        <v>208253</v>
      </c>
      <c r="S735" s="588">
        <v>364443</v>
      </c>
      <c r="T735" s="588">
        <v>226564</v>
      </c>
      <c r="U735" s="588">
        <v>396487</v>
      </c>
    </row>
    <row r="736" spans="1:21" ht="21.95" customHeight="1">
      <c r="A736" s="583">
        <v>5</v>
      </c>
      <c r="B736" s="584" t="s">
        <v>306</v>
      </c>
      <c r="C736" s="585" t="s">
        <v>323</v>
      </c>
      <c r="D736" s="585" t="s">
        <v>603</v>
      </c>
      <c r="E736" s="586" t="s">
        <v>328</v>
      </c>
      <c r="F736">
        <v>3</v>
      </c>
      <c r="G736" s="587" t="s">
        <v>46</v>
      </c>
      <c r="H736" s="588">
        <v>66977</v>
      </c>
      <c r="I736" s="588">
        <v>117211</v>
      </c>
      <c r="J736" s="588">
        <v>92450</v>
      </c>
      <c r="K736" s="588">
        <v>161787</v>
      </c>
      <c r="L736" s="588">
        <v>117164</v>
      </c>
      <c r="M736" s="588">
        <v>205037</v>
      </c>
      <c r="N736" s="588">
        <v>152825</v>
      </c>
      <c r="O736" s="588">
        <v>267444</v>
      </c>
      <c r="P736" s="588">
        <v>190476</v>
      </c>
      <c r="Q736" s="588">
        <v>333333</v>
      </c>
      <c r="R736" s="588">
        <v>214334</v>
      </c>
      <c r="S736" s="588">
        <v>375085</v>
      </c>
      <c r="T736" s="588">
        <v>237836</v>
      </c>
      <c r="U736" s="588">
        <v>416212</v>
      </c>
    </row>
    <row r="737" spans="1:21" ht="21.95" customHeight="1">
      <c r="A737" s="583">
        <v>5</v>
      </c>
      <c r="B737" s="584" t="s">
        <v>306</v>
      </c>
      <c r="C737" s="585" t="s">
        <v>323</v>
      </c>
      <c r="D737" s="585" t="s">
        <v>603</v>
      </c>
      <c r="E737" s="586" t="s">
        <v>328</v>
      </c>
      <c r="F737">
        <v>4</v>
      </c>
      <c r="G737" s="587" t="s">
        <v>23</v>
      </c>
      <c r="H737" s="588">
        <v>78009</v>
      </c>
      <c r="I737" s="588">
        <v>124815</v>
      </c>
      <c r="J737" s="588">
        <v>109213</v>
      </c>
      <c r="K737" s="588">
        <v>174741</v>
      </c>
      <c r="L737" s="588">
        <v>140417</v>
      </c>
      <c r="M737" s="588">
        <v>224667</v>
      </c>
      <c r="N737" s="588">
        <v>187223</v>
      </c>
      <c r="O737" s="588">
        <v>299556</v>
      </c>
      <c r="P737" s="588">
        <v>234028</v>
      </c>
      <c r="Q737" s="588">
        <v>374445</v>
      </c>
      <c r="R737" s="588">
        <v>265232</v>
      </c>
      <c r="S737" s="588">
        <v>424371</v>
      </c>
      <c r="T737" s="588">
        <v>296436</v>
      </c>
      <c r="U737" s="588">
        <v>474297</v>
      </c>
    </row>
    <row r="738" spans="1:21" ht="22.5" customHeight="1">
      <c r="A738" s="583">
        <v>5</v>
      </c>
      <c r="B738" s="584" t="s">
        <v>306</v>
      </c>
      <c r="C738" s="585" t="s">
        <v>323</v>
      </c>
      <c r="D738" s="585" t="s">
        <v>603</v>
      </c>
      <c r="E738" s="586" t="s">
        <v>329</v>
      </c>
      <c r="F738">
        <v>1</v>
      </c>
      <c r="G738" s="587" t="s">
        <v>171</v>
      </c>
      <c r="H738" s="588">
        <v>81168</v>
      </c>
      <c r="I738" s="588">
        <v>142045</v>
      </c>
      <c r="J738" s="588">
        <v>106976</v>
      </c>
      <c r="K738" s="588">
        <v>187207</v>
      </c>
      <c r="L738" s="588">
        <v>128230</v>
      </c>
      <c r="M738" s="588">
        <v>224403</v>
      </c>
      <c r="N738" s="588">
        <v>154499</v>
      </c>
      <c r="O738" s="588">
        <v>270373</v>
      </c>
      <c r="P738" s="588">
        <v>182195</v>
      </c>
      <c r="Q738" s="588">
        <v>318842</v>
      </c>
      <c r="R738" s="588">
        <v>199183</v>
      </c>
      <c r="S738" s="588">
        <v>348570</v>
      </c>
      <c r="T738" s="588">
        <v>214353</v>
      </c>
      <c r="U738" s="588">
        <v>375118</v>
      </c>
    </row>
    <row r="739" spans="1:21" ht="21.95" customHeight="1">
      <c r="A739" s="583">
        <v>5</v>
      </c>
      <c r="B739" s="584" t="s">
        <v>306</v>
      </c>
      <c r="C739" s="585" t="s">
        <v>323</v>
      </c>
      <c r="D739" s="585" t="s">
        <v>603</v>
      </c>
      <c r="E739" s="586" t="s">
        <v>329</v>
      </c>
      <c r="F739">
        <v>2</v>
      </c>
      <c r="G739" s="587" t="s">
        <v>21</v>
      </c>
      <c r="H739" s="588">
        <v>77072</v>
      </c>
      <c r="I739" s="588">
        <v>134875</v>
      </c>
      <c r="J739" s="588">
        <v>101848</v>
      </c>
      <c r="K739" s="588">
        <v>178234</v>
      </c>
      <c r="L739" s="588">
        <v>122424</v>
      </c>
      <c r="M739" s="588">
        <v>214242</v>
      </c>
      <c r="N739" s="588">
        <v>148325</v>
      </c>
      <c r="O739" s="588">
        <v>259568</v>
      </c>
      <c r="P739" s="588">
        <v>176588</v>
      </c>
      <c r="Q739" s="588">
        <v>309029</v>
      </c>
      <c r="R739" s="588">
        <v>194784</v>
      </c>
      <c r="S739" s="588">
        <v>340873</v>
      </c>
      <c r="T739" s="588">
        <v>211877</v>
      </c>
      <c r="U739" s="588">
        <v>370785</v>
      </c>
    </row>
    <row r="740" spans="1:21" ht="21.95" customHeight="1">
      <c r="A740" s="583">
        <v>5</v>
      </c>
      <c r="B740" s="584" t="s">
        <v>306</v>
      </c>
      <c r="C740" s="585" t="s">
        <v>323</v>
      </c>
      <c r="D740" s="585" t="s">
        <v>603</v>
      </c>
      <c r="E740" s="586" t="s">
        <v>329</v>
      </c>
      <c r="F740">
        <v>3</v>
      </c>
      <c r="G740" s="587" t="s">
        <v>46</v>
      </c>
      <c r="H740" s="588">
        <v>62868</v>
      </c>
      <c r="I740" s="588">
        <v>110018</v>
      </c>
      <c r="J740" s="588">
        <v>86795</v>
      </c>
      <c r="K740" s="588">
        <v>151892</v>
      </c>
      <c r="L740" s="588">
        <v>110022</v>
      </c>
      <c r="M740" s="588">
        <v>192539</v>
      </c>
      <c r="N740" s="588">
        <v>143559</v>
      </c>
      <c r="O740" s="588">
        <v>251228</v>
      </c>
      <c r="P740" s="588">
        <v>178935</v>
      </c>
      <c r="Q740" s="588">
        <v>313137</v>
      </c>
      <c r="R740" s="588">
        <v>201371</v>
      </c>
      <c r="S740" s="588">
        <v>352400</v>
      </c>
      <c r="T740" s="588">
        <v>223477</v>
      </c>
      <c r="U740" s="588">
        <v>391084</v>
      </c>
    </row>
    <row r="741" spans="1:21" ht="21.95" customHeight="1">
      <c r="A741" s="583">
        <v>5</v>
      </c>
      <c r="B741" s="584" t="s">
        <v>306</v>
      </c>
      <c r="C741" s="585" t="s">
        <v>323</v>
      </c>
      <c r="D741" s="585" t="s">
        <v>603</v>
      </c>
      <c r="E741" s="586" t="s">
        <v>329</v>
      </c>
      <c r="F741">
        <v>4</v>
      </c>
      <c r="G741" s="587" t="s">
        <v>23</v>
      </c>
      <c r="H741" s="588">
        <v>73004</v>
      </c>
      <c r="I741" s="588">
        <v>116806</v>
      </c>
      <c r="J741" s="588">
        <v>102205</v>
      </c>
      <c r="K741" s="588">
        <v>163528</v>
      </c>
      <c r="L741" s="588">
        <v>131406</v>
      </c>
      <c r="M741" s="588">
        <v>210250</v>
      </c>
      <c r="N741" s="588">
        <v>175209</v>
      </c>
      <c r="O741" s="588">
        <v>280334</v>
      </c>
      <c r="P741" s="588">
        <v>219011</v>
      </c>
      <c r="Q741" s="588">
        <v>350417</v>
      </c>
      <c r="R741" s="588">
        <v>248212</v>
      </c>
      <c r="S741" s="588">
        <v>397140</v>
      </c>
      <c r="T741" s="588">
        <v>277414</v>
      </c>
      <c r="U741" s="588">
        <v>443862</v>
      </c>
    </row>
    <row r="742" spans="1:21" ht="22.5" customHeight="1">
      <c r="A742" s="583">
        <v>5</v>
      </c>
      <c r="B742" s="584" t="s">
        <v>306</v>
      </c>
      <c r="C742" s="585" t="s">
        <v>323</v>
      </c>
      <c r="D742" s="585" t="s">
        <v>603</v>
      </c>
      <c r="E742" s="586" t="s">
        <v>276</v>
      </c>
      <c r="F742">
        <v>1</v>
      </c>
      <c r="G742" s="587" t="s">
        <v>171</v>
      </c>
      <c r="H742" s="588">
        <v>84459</v>
      </c>
      <c r="I742" s="588">
        <v>147803</v>
      </c>
      <c r="J742" s="588">
        <v>111376</v>
      </c>
      <c r="K742" s="588">
        <v>194907</v>
      </c>
      <c r="L742" s="588">
        <v>133605</v>
      </c>
      <c r="M742" s="588">
        <v>233809</v>
      </c>
      <c r="N742" s="588">
        <v>161147</v>
      </c>
      <c r="O742" s="588">
        <v>282008</v>
      </c>
      <c r="P742" s="588">
        <v>190071</v>
      </c>
      <c r="Q742" s="588">
        <v>332625</v>
      </c>
      <c r="R742" s="588">
        <v>207802</v>
      </c>
      <c r="S742" s="588">
        <v>363653</v>
      </c>
      <c r="T742" s="588">
        <v>223640</v>
      </c>
      <c r="U742" s="588">
        <v>391370</v>
      </c>
    </row>
    <row r="743" spans="1:21" ht="21.95" customHeight="1">
      <c r="A743" s="583">
        <v>5</v>
      </c>
      <c r="B743" s="584" t="s">
        <v>306</v>
      </c>
      <c r="C743" s="585" t="s">
        <v>323</v>
      </c>
      <c r="D743" s="585" t="s">
        <v>603</v>
      </c>
      <c r="E743" s="586" t="s">
        <v>276</v>
      </c>
      <c r="F743">
        <v>2</v>
      </c>
      <c r="G743" s="587" t="s">
        <v>21</v>
      </c>
      <c r="H743" s="588">
        <v>80111</v>
      </c>
      <c r="I743" s="588">
        <v>140195</v>
      </c>
      <c r="J743" s="588">
        <v>105934</v>
      </c>
      <c r="K743" s="588">
        <v>185385</v>
      </c>
      <c r="L743" s="588">
        <v>127443</v>
      </c>
      <c r="M743" s="588">
        <v>223025</v>
      </c>
      <c r="N743" s="588">
        <v>154595</v>
      </c>
      <c r="O743" s="588">
        <v>270542</v>
      </c>
      <c r="P743" s="588">
        <v>184121</v>
      </c>
      <c r="Q743" s="588">
        <v>322211</v>
      </c>
      <c r="R743" s="588">
        <v>203134</v>
      </c>
      <c r="S743" s="588">
        <v>355484</v>
      </c>
      <c r="T743" s="588">
        <v>221012</v>
      </c>
      <c r="U743" s="588">
        <v>386771</v>
      </c>
    </row>
    <row r="744" spans="1:21" ht="21.95" customHeight="1">
      <c r="A744" s="583">
        <v>5</v>
      </c>
      <c r="B744" s="584" t="s">
        <v>306</v>
      </c>
      <c r="C744" s="585" t="s">
        <v>323</v>
      </c>
      <c r="D744" s="585" t="s">
        <v>603</v>
      </c>
      <c r="E744" s="586" t="s">
        <v>276</v>
      </c>
      <c r="F744">
        <v>3</v>
      </c>
      <c r="G744" s="587" t="s">
        <v>46</v>
      </c>
      <c r="H744" s="588">
        <v>65213</v>
      </c>
      <c r="I744" s="588">
        <v>114123</v>
      </c>
      <c r="J744" s="588">
        <v>90005</v>
      </c>
      <c r="K744" s="588">
        <v>157509</v>
      </c>
      <c r="L744" s="588">
        <v>114053</v>
      </c>
      <c r="M744" s="588">
        <v>199593</v>
      </c>
      <c r="N744" s="588">
        <v>148741</v>
      </c>
      <c r="O744" s="588">
        <v>260296</v>
      </c>
      <c r="P744" s="588">
        <v>185381</v>
      </c>
      <c r="Q744" s="588">
        <v>324417</v>
      </c>
      <c r="R744" s="588">
        <v>208589</v>
      </c>
      <c r="S744" s="588">
        <v>365032</v>
      </c>
      <c r="T744" s="588">
        <v>231447</v>
      </c>
      <c r="U744" s="588">
        <v>405032</v>
      </c>
    </row>
    <row r="745" spans="1:21" ht="21.95" customHeight="1">
      <c r="A745" s="583">
        <v>5</v>
      </c>
      <c r="B745" s="584" t="s">
        <v>306</v>
      </c>
      <c r="C745" s="585" t="s">
        <v>323</v>
      </c>
      <c r="D745" s="585" t="s">
        <v>603</v>
      </c>
      <c r="E745" s="586" t="s">
        <v>276</v>
      </c>
      <c r="F745">
        <v>4</v>
      </c>
      <c r="G745" s="587" t="s">
        <v>23</v>
      </c>
      <c r="H745" s="588">
        <v>76071</v>
      </c>
      <c r="I745" s="588">
        <v>121713</v>
      </c>
      <c r="J745" s="588">
        <v>106499</v>
      </c>
      <c r="K745" s="588">
        <v>170398</v>
      </c>
      <c r="L745" s="588">
        <v>136927</v>
      </c>
      <c r="M745" s="588">
        <v>219084</v>
      </c>
      <c r="N745" s="588">
        <v>182570</v>
      </c>
      <c r="O745" s="588">
        <v>292112</v>
      </c>
      <c r="P745" s="588">
        <v>228212</v>
      </c>
      <c r="Q745" s="588">
        <v>365140</v>
      </c>
      <c r="R745" s="588">
        <v>258641</v>
      </c>
      <c r="S745" s="588">
        <v>413825</v>
      </c>
      <c r="T745" s="588">
        <v>289069</v>
      </c>
      <c r="U745" s="588">
        <v>462510</v>
      </c>
    </row>
    <row r="746" spans="1:21" ht="22.5" customHeight="1">
      <c r="A746" s="583">
        <v>5</v>
      </c>
      <c r="B746" s="584" t="s">
        <v>306</v>
      </c>
      <c r="C746" s="585" t="s">
        <v>323</v>
      </c>
      <c r="D746" s="585" t="s">
        <v>603</v>
      </c>
      <c r="E746" s="586" t="s">
        <v>330</v>
      </c>
      <c r="F746">
        <v>1</v>
      </c>
      <c r="G746" s="587" t="s">
        <v>171</v>
      </c>
      <c r="H746" s="588">
        <v>84616</v>
      </c>
      <c r="I746" s="588">
        <v>148077</v>
      </c>
      <c r="J746" s="588">
        <v>111514</v>
      </c>
      <c r="K746" s="588">
        <v>195150</v>
      </c>
      <c r="L746" s="588">
        <v>133662</v>
      </c>
      <c r="M746" s="588">
        <v>233909</v>
      </c>
      <c r="N746" s="588">
        <v>161030</v>
      </c>
      <c r="O746" s="588">
        <v>281802</v>
      </c>
      <c r="P746" s="588">
        <v>189894</v>
      </c>
      <c r="Q746" s="588">
        <v>332315</v>
      </c>
      <c r="R746" s="588">
        <v>207599</v>
      </c>
      <c r="S746" s="588">
        <v>363298</v>
      </c>
      <c r="T746" s="588">
        <v>223409</v>
      </c>
      <c r="U746" s="588">
        <v>390966</v>
      </c>
    </row>
    <row r="747" spans="1:21" ht="21.95" customHeight="1">
      <c r="A747" s="583">
        <v>5</v>
      </c>
      <c r="B747" s="584" t="s">
        <v>306</v>
      </c>
      <c r="C747" s="585" t="s">
        <v>323</v>
      </c>
      <c r="D747" s="585" t="s">
        <v>603</v>
      </c>
      <c r="E747" s="586" t="s">
        <v>330</v>
      </c>
      <c r="F747">
        <v>2</v>
      </c>
      <c r="G747" s="587" t="s">
        <v>21</v>
      </c>
      <c r="H747" s="588">
        <v>80352</v>
      </c>
      <c r="I747" s="588">
        <v>140616</v>
      </c>
      <c r="J747" s="588">
        <v>106177</v>
      </c>
      <c r="K747" s="588">
        <v>185810</v>
      </c>
      <c r="L747" s="588">
        <v>127619</v>
      </c>
      <c r="M747" s="588">
        <v>223333</v>
      </c>
      <c r="N747" s="588">
        <v>154604</v>
      </c>
      <c r="O747" s="588">
        <v>270556</v>
      </c>
      <c r="P747" s="588">
        <v>184058</v>
      </c>
      <c r="Q747" s="588">
        <v>322101</v>
      </c>
      <c r="R747" s="588">
        <v>203021</v>
      </c>
      <c r="S747" s="588">
        <v>355286</v>
      </c>
      <c r="T747" s="588">
        <v>220832</v>
      </c>
      <c r="U747" s="588">
        <v>386456</v>
      </c>
    </row>
    <row r="748" spans="1:21" ht="21.95" customHeight="1">
      <c r="A748" s="583">
        <v>5</v>
      </c>
      <c r="B748" s="584" t="s">
        <v>306</v>
      </c>
      <c r="C748" s="585" t="s">
        <v>323</v>
      </c>
      <c r="D748" s="585" t="s">
        <v>603</v>
      </c>
      <c r="E748" s="586" t="s">
        <v>330</v>
      </c>
      <c r="F748">
        <v>3</v>
      </c>
      <c r="G748" s="587" t="s">
        <v>46</v>
      </c>
      <c r="H748" s="588">
        <v>65554</v>
      </c>
      <c r="I748" s="588">
        <v>114719</v>
      </c>
      <c r="J748" s="588">
        <v>90506</v>
      </c>
      <c r="K748" s="588">
        <v>158386</v>
      </c>
      <c r="L748" s="588">
        <v>114730</v>
      </c>
      <c r="M748" s="588">
        <v>200777</v>
      </c>
      <c r="N748" s="588">
        <v>149707</v>
      </c>
      <c r="O748" s="588">
        <v>261987</v>
      </c>
      <c r="P748" s="588">
        <v>186599</v>
      </c>
      <c r="Q748" s="588">
        <v>326549</v>
      </c>
      <c r="R748" s="588">
        <v>209999</v>
      </c>
      <c r="S748" s="588">
        <v>367499</v>
      </c>
      <c r="T748" s="588">
        <v>233055</v>
      </c>
      <c r="U748" s="588">
        <v>407846</v>
      </c>
    </row>
    <row r="749" spans="1:21" ht="21.95" customHeight="1">
      <c r="A749" s="583">
        <v>5</v>
      </c>
      <c r="B749" s="584" t="s">
        <v>306</v>
      </c>
      <c r="C749" s="585" t="s">
        <v>323</v>
      </c>
      <c r="D749" s="585" t="s">
        <v>603</v>
      </c>
      <c r="E749" s="586" t="s">
        <v>330</v>
      </c>
      <c r="F749">
        <v>4</v>
      </c>
      <c r="G749" s="587" t="s">
        <v>23</v>
      </c>
      <c r="H749" s="588">
        <v>76096</v>
      </c>
      <c r="I749" s="588">
        <v>121753</v>
      </c>
      <c r="J749" s="588">
        <v>106534</v>
      </c>
      <c r="K749" s="588">
        <v>170454</v>
      </c>
      <c r="L749" s="588">
        <v>136972</v>
      </c>
      <c r="M749" s="588">
        <v>219155</v>
      </c>
      <c r="N749" s="588">
        <v>182629</v>
      </c>
      <c r="O749" s="588">
        <v>292207</v>
      </c>
      <c r="P749" s="588">
        <v>228287</v>
      </c>
      <c r="Q749" s="588">
        <v>365259</v>
      </c>
      <c r="R749" s="588">
        <v>258725</v>
      </c>
      <c r="S749" s="588">
        <v>413960</v>
      </c>
      <c r="T749" s="588">
        <v>289163</v>
      </c>
      <c r="U749" s="588">
        <v>462661</v>
      </c>
    </row>
    <row r="750" spans="1:21" ht="22.5" customHeight="1">
      <c r="A750" s="583">
        <v>5</v>
      </c>
      <c r="B750" s="584" t="s">
        <v>306</v>
      </c>
      <c r="C750" s="585" t="s">
        <v>323</v>
      </c>
      <c r="D750" s="585" t="s">
        <v>603</v>
      </c>
      <c r="E750" s="586" t="s">
        <v>331</v>
      </c>
      <c r="F750">
        <v>1</v>
      </c>
      <c r="G750" s="587" t="s">
        <v>171</v>
      </c>
      <c r="H750" s="588">
        <v>80698</v>
      </c>
      <c r="I750" s="588">
        <v>141222</v>
      </c>
      <c r="J750" s="588">
        <v>106374</v>
      </c>
      <c r="K750" s="588">
        <v>186154</v>
      </c>
      <c r="L750" s="588">
        <v>127537</v>
      </c>
      <c r="M750" s="588">
        <v>223190</v>
      </c>
      <c r="N750" s="588">
        <v>153712</v>
      </c>
      <c r="O750" s="588">
        <v>268996</v>
      </c>
      <c r="P750" s="588">
        <v>181277</v>
      </c>
      <c r="Q750" s="588">
        <v>317235</v>
      </c>
      <c r="R750" s="588">
        <v>198182</v>
      </c>
      <c r="S750" s="588">
        <v>346818</v>
      </c>
      <c r="T750" s="588">
        <v>213279</v>
      </c>
      <c r="U750" s="588">
        <v>373238</v>
      </c>
    </row>
    <row r="751" spans="1:21" ht="21.95" customHeight="1">
      <c r="A751" s="583">
        <v>5</v>
      </c>
      <c r="B751" s="584" t="s">
        <v>306</v>
      </c>
      <c r="C751" s="585" t="s">
        <v>323</v>
      </c>
      <c r="D751" s="585" t="s">
        <v>603</v>
      </c>
      <c r="E751" s="586" t="s">
        <v>331</v>
      </c>
      <c r="F751">
        <v>2</v>
      </c>
      <c r="G751" s="587" t="s">
        <v>21</v>
      </c>
      <c r="H751" s="588">
        <v>76602</v>
      </c>
      <c r="I751" s="588">
        <v>134053</v>
      </c>
      <c r="J751" s="588">
        <v>101246</v>
      </c>
      <c r="K751" s="588">
        <v>177181</v>
      </c>
      <c r="L751" s="588">
        <v>121731</v>
      </c>
      <c r="M751" s="588">
        <v>213028</v>
      </c>
      <c r="N751" s="588">
        <v>147538</v>
      </c>
      <c r="O751" s="588">
        <v>258191</v>
      </c>
      <c r="P751" s="588">
        <v>175670</v>
      </c>
      <c r="Q751" s="588">
        <v>307422</v>
      </c>
      <c r="R751" s="588">
        <v>193783</v>
      </c>
      <c r="S751" s="588">
        <v>339120</v>
      </c>
      <c r="T751" s="588">
        <v>210803</v>
      </c>
      <c r="U751" s="588">
        <v>368905</v>
      </c>
    </row>
    <row r="752" spans="1:21" ht="21.95" customHeight="1">
      <c r="A752" s="583">
        <v>5</v>
      </c>
      <c r="B752" s="584" t="s">
        <v>306</v>
      </c>
      <c r="C752" s="585" t="s">
        <v>323</v>
      </c>
      <c r="D752" s="585" t="s">
        <v>603</v>
      </c>
      <c r="E752" s="586" t="s">
        <v>331</v>
      </c>
      <c r="F752">
        <v>3</v>
      </c>
      <c r="G752" s="587" t="s">
        <v>46</v>
      </c>
      <c r="H752" s="588">
        <v>62447</v>
      </c>
      <c r="I752" s="588">
        <v>109282</v>
      </c>
      <c r="J752" s="588">
        <v>86206</v>
      </c>
      <c r="K752" s="588">
        <v>150861</v>
      </c>
      <c r="L752" s="588">
        <v>109265</v>
      </c>
      <c r="M752" s="588">
        <v>191214</v>
      </c>
      <c r="N752" s="588">
        <v>142549</v>
      </c>
      <c r="O752" s="588">
        <v>249461</v>
      </c>
      <c r="P752" s="588">
        <v>177673</v>
      </c>
      <c r="Q752" s="588">
        <v>310927</v>
      </c>
      <c r="R752" s="588">
        <v>199940</v>
      </c>
      <c r="S752" s="588">
        <v>349895</v>
      </c>
      <c r="T752" s="588">
        <v>221877</v>
      </c>
      <c r="U752" s="588">
        <v>388285</v>
      </c>
    </row>
    <row r="753" spans="1:21" ht="21.95" customHeight="1">
      <c r="A753" s="583">
        <v>5</v>
      </c>
      <c r="B753" s="584" t="s">
        <v>306</v>
      </c>
      <c r="C753" s="585" t="s">
        <v>323</v>
      </c>
      <c r="D753" s="585" t="s">
        <v>603</v>
      </c>
      <c r="E753" s="586" t="s">
        <v>331</v>
      </c>
      <c r="F753">
        <v>4</v>
      </c>
      <c r="G753" s="587" t="s">
        <v>23</v>
      </c>
      <c r="H753" s="588">
        <v>72611</v>
      </c>
      <c r="I753" s="588">
        <v>116177</v>
      </c>
      <c r="J753" s="588">
        <v>101655</v>
      </c>
      <c r="K753" s="588">
        <v>162648</v>
      </c>
      <c r="L753" s="588">
        <v>130700</v>
      </c>
      <c r="M753" s="588">
        <v>209119</v>
      </c>
      <c r="N753" s="588">
        <v>174266</v>
      </c>
      <c r="O753" s="588">
        <v>278826</v>
      </c>
      <c r="P753" s="588">
        <v>217833</v>
      </c>
      <c r="Q753" s="588">
        <v>348532</v>
      </c>
      <c r="R753" s="588">
        <v>246877</v>
      </c>
      <c r="S753" s="588">
        <v>395003</v>
      </c>
      <c r="T753" s="588">
        <v>275921</v>
      </c>
      <c r="U753" s="588">
        <v>441474</v>
      </c>
    </row>
    <row r="754" spans="1:21" ht="22.5" customHeight="1">
      <c r="A754" s="583">
        <v>5</v>
      </c>
      <c r="B754" s="584" t="s">
        <v>306</v>
      </c>
      <c r="C754" s="585" t="s">
        <v>323</v>
      </c>
      <c r="D754" s="585" t="s">
        <v>603</v>
      </c>
      <c r="E754" s="586" t="s">
        <v>332</v>
      </c>
      <c r="F754">
        <v>1</v>
      </c>
      <c r="G754" s="587" t="s">
        <v>171</v>
      </c>
      <c r="H754" s="588">
        <v>83832</v>
      </c>
      <c r="I754" s="588">
        <v>146706</v>
      </c>
      <c r="J754" s="588">
        <v>110449</v>
      </c>
      <c r="K754" s="588">
        <v>193285</v>
      </c>
      <c r="L754" s="588">
        <v>132333</v>
      </c>
      <c r="M754" s="588">
        <v>231583</v>
      </c>
      <c r="N754" s="588">
        <v>159338</v>
      </c>
      <c r="O754" s="588">
        <v>278842</v>
      </c>
      <c r="P754" s="588">
        <v>187881</v>
      </c>
      <c r="Q754" s="588">
        <v>328791</v>
      </c>
      <c r="R754" s="588">
        <v>205394</v>
      </c>
      <c r="S754" s="588">
        <v>359439</v>
      </c>
      <c r="T754" s="588">
        <v>221030</v>
      </c>
      <c r="U754" s="588">
        <v>386802</v>
      </c>
    </row>
    <row r="755" spans="1:21" ht="21.95" customHeight="1">
      <c r="A755" s="583">
        <v>5</v>
      </c>
      <c r="B755" s="584" t="s">
        <v>306</v>
      </c>
      <c r="C755" s="585" t="s">
        <v>323</v>
      </c>
      <c r="D755" s="585" t="s">
        <v>603</v>
      </c>
      <c r="E755" s="586" t="s">
        <v>332</v>
      </c>
      <c r="F755">
        <v>2</v>
      </c>
      <c r="G755" s="587" t="s">
        <v>21</v>
      </c>
      <c r="H755" s="588">
        <v>79652</v>
      </c>
      <c r="I755" s="588">
        <v>139391</v>
      </c>
      <c r="J755" s="588">
        <v>105216</v>
      </c>
      <c r="K755" s="588">
        <v>184129</v>
      </c>
      <c r="L755" s="588">
        <v>126408</v>
      </c>
      <c r="M755" s="588">
        <v>221214</v>
      </c>
      <c r="N755" s="588">
        <v>153038</v>
      </c>
      <c r="O755" s="588">
        <v>267816</v>
      </c>
      <c r="P755" s="588">
        <v>182159</v>
      </c>
      <c r="Q755" s="588">
        <v>318778</v>
      </c>
      <c r="R755" s="588">
        <v>200905</v>
      </c>
      <c r="S755" s="588">
        <v>351584</v>
      </c>
      <c r="T755" s="588">
        <v>218503</v>
      </c>
      <c r="U755" s="588">
        <v>382380</v>
      </c>
    </row>
    <row r="756" spans="1:21" ht="21.95" customHeight="1">
      <c r="A756" s="583">
        <v>5</v>
      </c>
      <c r="B756" s="584" t="s">
        <v>306</v>
      </c>
      <c r="C756" s="585" t="s">
        <v>323</v>
      </c>
      <c r="D756" s="585" t="s">
        <v>603</v>
      </c>
      <c r="E756" s="586" t="s">
        <v>332</v>
      </c>
      <c r="F756">
        <v>3</v>
      </c>
      <c r="G756" s="587" t="s">
        <v>46</v>
      </c>
      <c r="H756" s="588">
        <v>65052</v>
      </c>
      <c r="I756" s="588">
        <v>113842</v>
      </c>
      <c r="J756" s="588">
        <v>89829</v>
      </c>
      <c r="K756" s="588">
        <v>157201</v>
      </c>
      <c r="L756" s="588">
        <v>113891</v>
      </c>
      <c r="M756" s="588">
        <v>199310</v>
      </c>
      <c r="N756" s="588">
        <v>148653</v>
      </c>
      <c r="O756" s="588">
        <v>260143</v>
      </c>
      <c r="P756" s="588">
        <v>185293</v>
      </c>
      <c r="Q756" s="588">
        <v>324262</v>
      </c>
      <c r="R756" s="588">
        <v>208547</v>
      </c>
      <c r="S756" s="588">
        <v>364958</v>
      </c>
      <c r="T756" s="588">
        <v>231465</v>
      </c>
      <c r="U756" s="588">
        <v>405063</v>
      </c>
    </row>
    <row r="757" spans="1:21" ht="21.95" customHeight="1">
      <c r="A757" s="583">
        <v>5</v>
      </c>
      <c r="B757" s="584" t="s">
        <v>306</v>
      </c>
      <c r="C757" s="585" t="s">
        <v>323</v>
      </c>
      <c r="D757" s="585" t="s">
        <v>603</v>
      </c>
      <c r="E757" s="586" t="s">
        <v>332</v>
      </c>
      <c r="F757">
        <v>4</v>
      </c>
      <c r="G757" s="587" t="s">
        <v>23</v>
      </c>
      <c r="H757" s="588">
        <v>75335</v>
      </c>
      <c r="I757" s="588">
        <v>120536</v>
      </c>
      <c r="J757" s="588">
        <v>105469</v>
      </c>
      <c r="K757" s="588">
        <v>168750</v>
      </c>
      <c r="L757" s="588">
        <v>135603</v>
      </c>
      <c r="M757" s="588">
        <v>216965</v>
      </c>
      <c r="N757" s="588">
        <v>180804</v>
      </c>
      <c r="O757" s="588">
        <v>289286</v>
      </c>
      <c r="P757" s="588">
        <v>226005</v>
      </c>
      <c r="Q757" s="588">
        <v>361608</v>
      </c>
      <c r="R757" s="588">
        <v>256139</v>
      </c>
      <c r="S757" s="588">
        <v>409822</v>
      </c>
      <c r="T757" s="588">
        <v>286273</v>
      </c>
      <c r="U757" s="588">
        <v>458036</v>
      </c>
    </row>
    <row r="758" spans="1:21" ht="22.5" customHeight="1">
      <c r="A758" s="583">
        <v>5</v>
      </c>
      <c r="B758" s="584" t="s">
        <v>306</v>
      </c>
      <c r="C758" s="585" t="s">
        <v>323</v>
      </c>
      <c r="D758" s="585" t="s">
        <v>603</v>
      </c>
      <c r="E758" s="586" t="s">
        <v>640</v>
      </c>
      <c r="F758">
        <v>1</v>
      </c>
      <c r="G758" s="587" t="s">
        <v>171</v>
      </c>
      <c r="H758" s="588">
        <v>81090</v>
      </c>
      <c r="I758" s="588">
        <v>141907</v>
      </c>
      <c r="J758" s="588">
        <v>106907</v>
      </c>
      <c r="K758" s="588">
        <v>187086</v>
      </c>
      <c r="L758" s="588">
        <v>128202</v>
      </c>
      <c r="M758" s="588">
        <v>224353</v>
      </c>
      <c r="N758" s="588">
        <v>154558</v>
      </c>
      <c r="O758" s="588">
        <v>270476</v>
      </c>
      <c r="P758" s="588">
        <v>182284</v>
      </c>
      <c r="Q758" s="588">
        <v>318997</v>
      </c>
      <c r="R758" s="588">
        <v>199284</v>
      </c>
      <c r="S758" s="588">
        <v>348748</v>
      </c>
      <c r="T758" s="588">
        <v>214469</v>
      </c>
      <c r="U758" s="588">
        <v>375320</v>
      </c>
    </row>
    <row r="759" spans="1:21" ht="21.95" customHeight="1">
      <c r="A759" s="583">
        <v>5</v>
      </c>
      <c r="B759" s="584" t="s">
        <v>306</v>
      </c>
      <c r="C759" s="585" t="s">
        <v>323</v>
      </c>
      <c r="D759" s="585" t="s">
        <v>603</v>
      </c>
      <c r="E759" s="586" t="s">
        <v>640</v>
      </c>
      <c r="F759">
        <v>2</v>
      </c>
      <c r="G759" s="587" t="s">
        <v>21</v>
      </c>
      <c r="H759" s="588">
        <v>76952</v>
      </c>
      <c r="I759" s="588">
        <v>134665</v>
      </c>
      <c r="J759" s="588">
        <v>101727</v>
      </c>
      <c r="K759" s="588">
        <v>178022</v>
      </c>
      <c r="L759" s="588">
        <v>122336</v>
      </c>
      <c r="M759" s="588">
        <v>214088</v>
      </c>
      <c r="N759" s="588">
        <v>148320</v>
      </c>
      <c r="O759" s="588">
        <v>259561</v>
      </c>
      <c r="P759" s="588">
        <v>176619</v>
      </c>
      <c r="Q759" s="588">
        <v>309084</v>
      </c>
      <c r="R759" s="588">
        <v>194841</v>
      </c>
      <c r="S759" s="588">
        <v>340972</v>
      </c>
      <c r="T759" s="588">
        <v>211967</v>
      </c>
      <c r="U759" s="588">
        <v>370942</v>
      </c>
    </row>
    <row r="760" spans="1:21" ht="21.95" customHeight="1">
      <c r="A760" s="583">
        <v>5</v>
      </c>
      <c r="B760" s="584" t="s">
        <v>306</v>
      </c>
      <c r="C760" s="585" t="s">
        <v>323</v>
      </c>
      <c r="D760" s="585" t="s">
        <v>603</v>
      </c>
      <c r="E760" s="586" t="s">
        <v>640</v>
      </c>
      <c r="F760">
        <v>3</v>
      </c>
      <c r="G760" s="587" t="s">
        <v>46</v>
      </c>
      <c r="H760" s="588">
        <v>62697</v>
      </c>
      <c r="I760" s="588">
        <v>109720</v>
      </c>
      <c r="J760" s="588">
        <v>86545</v>
      </c>
      <c r="K760" s="588">
        <v>151453</v>
      </c>
      <c r="L760" s="588">
        <v>109684</v>
      </c>
      <c r="M760" s="588">
        <v>191947</v>
      </c>
      <c r="N760" s="588">
        <v>143076</v>
      </c>
      <c r="O760" s="588">
        <v>250383</v>
      </c>
      <c r="P760" s="588">
        <v>178326</v>
      </c>
      <c r="Q760" s="588">
        <v>312071</v>
      </c>
      <c r="R760" s="588">
        <v>200666</v>
      </c>
      <c r="S760" s="588">
        <v>351166</v>
      </c>
      <c r="T760" s="588">
        <v>222673</v>
      </c>
      <c r="U760" s="588">
        <v>389677</v>
      </c>
    </row>
    <row r="761" spans="1:21" ht="21.95" customHeight="1">
      <c r="A761" s="583">
        <v>5</v>
      </c>
      <c r="B761" s="584" t="s">
        <v>306</v>
      </c>
      <c r="C761" s="585" t="s">
        <v>323</v>
      </c>
      <c r="D761" s="585" t="s">
        <v>603</v>
      </c>
      <c r="E761" s="586" t="s">
        <v>640</v>
      </c>
      <c r="F761">
        <v>4</v>
      </c>
      <c r="G761" s="587" t="s">
        <v>23</v>
      </c>
      <c r="H761" s="588">
        <v>72991</v>
      </c>
      <c r="I761" s="588">
        <v>116786</v>
      </c>
      <c r="J761" s="588">
        <v>102188</v>
      </c>
      <c r="K761" s="588">
        <v>163500</v>
      </c>
      <c r="L761" s="588">
        <v>131384</v>
      </c>
      <c r="M761" s="588">
        <v>210215</v>
      </c>
      <c r="N761" s="588">
        <v>175179</v>
      </c>
      <c r="O761" s="588">
        <v>280286</v>
      </c>
      <c r="P761" s="588">
        <v>218974</v>
      </c>
      <c r="Q761" s="588">
        <v>350358</v>
      </c>
      <c r="R761" s="588">
        <v>248170</v>
      </c>
      <c r="S761" s="588">
        <v>397072</v>
      </c>
      <c r="T761" s="588">
        <v>277367</v>
      </c>
      <c r="U761" s="588">
        <v>443787</v>
      </c>
    </row>
    <row r="762" spans="1:21" ht="22.5" customHeight="1">
      <c r="A762" s="583">
        <v>5</v>
      </c>
      <c r="B762" s="584" t="s">
        <v>306</v>
      </c>
      <c r="C762" s="585" t="s">
        <v>323</v>
      </c>
      <c r="D762" s="585" t="s">
        <v>603</v>
      </c>
      <c r="E762" s="586" t="s">
        <v>333</v>
      </c>
      <c r="F762">
        <v>1</v>
      </c>
      <c r="G762" s="587" t="s">
        <v>171</v>
      </c>
      <c r="H762" s="588">
        <v>82892</v>
      </c>
      <c r="I762" s="588">
        <v>145061</v>
      </c>
      <c r="J762" s="588">
        <v>109245</v>
      </c>
      <c r="K762" s="588">
        <v>191179</v>
      </c>
      <c r="L762" s="588">
        <v>130946</v>
      </c>
      <c r="M762" s="588">
        <v>229156</v>
      </c>
      <c r="N762" s="588">
        <v>157764</v>
      </c>
      <c r="O762" s="588">
        <v>276087</v>
      </c>
      <c r="P762" s="588">
        <v>186045</v>
      </c>
      <c r="Q762" s="588">
        <v>325578</v>
      </c>
      <c r="R762" s="588">
        <v>203391</v>
      </c>
      <c r="S762" s="588">
        <v>355934</v>
      </c>
      <c r="T762" s="588">
        <v>218881</v>
      </c>
      <c r="U762" s="588">
        <v>383042</v>
      </c>
    </row>
    <row r="763" spans="1:21" ht="21.95" customHeight="1">
      <c r="A763" s="583">
        <v>5</v>
      </c>
      <c r="B763" s="584" t="s">
        <v>306</v>
      </c>
      <c r="C763" s="585" t="s">
        <v>323</v>
      </c>
      <c r="D763" s="585" t="s">
        <v>603</v>
      </c>
      <c r="E763" s="586" t="s">
        <v>333</v>
      </c>
      <c r="F763">
        <v>2</v>
      </c>
      <c r="G763" s="587" t="s">
        <v>21</v>
      </c>
      <c r="H763" s="588">
        <v>78712</v>
      </c>
      <c r="I763" s="588">
        <v>137745</v>
      </c>
      <c r="J763" s="588">
        <v>104013</v>
      </c>
      <c r="K763" s="588">
        <v>182022</v>
      </c>
      <c r="L763" s="588">
        <v>125021</v>
      </c>
      <c r="M763" s="588">
        <v>218787</v>
      </c>
      <c r="N763" s="588">
        <v>151464</v>
      </c>
      <c r="O763" s="588">
        <v>265062</v>
      </c>
      <c r="P763" s="588">
        <v>180323</v>
      </c>
      <c r="Q763" s="588">
        <v>315565</v>
      </c>
      <c r="R763" s="588">
        <v>198903</v>
      </c>
      <c r="S763" s="588">
        <v>348080</v>
      </c>
      <c r="T763" s="588">
        <v>216354</v>
      </c>
      <c r="U763" s="588">
        <v>378620</v>
      </c>
    </row>
    <row r="764" spans="1:21" ht="21.95" customHeight="1">
      <c r="A764" s="583">
        <v>5</v>
      </c>
      <c r="B764" s="584" t="s">
        <v>306</v>
      </c>
      <c r="C764" s="585" t="s">
        <v>323</v>
      </c>
      <c r="D764" s="585" t="s">
        <v>603</v>
      </c>
      <c r="E764" s="586" t="s">
        <v>333</v>
      </c>
      <c r="F764">
        <v>3</v>
      </c>
      <c r="G764" s="587" t="s">
        <v>46</v>
      </c>
      <c r="H764" s="588">
        <v>64211</v>
      </c>
      <c r="I764" s="588">
        <v>112369</v>
      </c>
      <c r="J764" s="588">
        <v>88651</v>
      </c>
      <c r="K764" s="588">
        <v>155139</v>
      </c>
      <c r="L764" s="588">
        <v>112376</v>
      </c>
      <c r="M764" s="588">
        <v>196658</v>
      </c>
      <c r="N764" s="588">
        <v>146633</v>
      </c>
      <c r="O764" s="588">
        <v>256608</v>
      </c>
      <c r="P764" s="588">
        <v>182767</v>
      </c>
      <c r="Q764" s="588">
        <v>319843</v>
      </c>
      <c r="R764" s="588">
        <v>205685</v>
      </c>
      <c r="S764" s="588">
        <v>359949</v>
      </c>
      <c r="T764" s="588">
        <v>228266</v>
      </c>
      <c r="U764" s="588">
        <v>399465</v>
      </c>
    </row>
    <row r="765" spans="1:21" ht="21.95" customHeight="1">
      <c r="A765" s="583">
        <v>5</v>
      </c>
      <c r="B765" s="584" t="s">
        <v>306</v>
      </c>
      <c r="C765" s="585" t="s">
        <v>323</v>
      </c>
      <c r="D765" s="585" t="s">
        <v>603</v>
      </c>
      <c r="E765" s="586" t="s">
        <v>333</v>
      </c>
      <c r="F765">
        <v>4</v>
      </c>
      <c r="G765" s="587" t="s">
        <v>23</v>
      </c>
      <c r="H765" s="588">
        <v>74550</v>
      </c>
      <c r="I765" s="588">
        <v>119279</v>
      </c>
      <c r="J765" s="588">
        <v>104369</v>
      </c>
      <c r="K765" s="588">
        <v>166991</v>
      </c>
      <c r="L765" s="588">
        <v>134189</v>
      </c>
      <c r="M765" s="588">
        <v>214703</v>
      </c>
      <c r="N765" s="588">
        <v>178919</v>
      </c>
      <c r="O765" s="588">
        <v>286270</v>
      </c>
      <c r="P765" s="588">
        <v>223649</v>
      </c>
      <c r="Q765" s="588">
        <v>357838</v>
      </c>
      <c r="R765" s="588">
        <v>253469</v>
      </c>
      <c r="S765" s="588">
        <v>405550</v>
      </c>
      <c r="T765" s="588">
        <v>283288</v>
      </c>
      <c r="U765" s="588">
        <v>453261</v>
      </c>
    </row>
    <row r="766" spans="1:21" ht="22.5" customHeight="1">
      <c r="A766" s="583">
        <v>5</v>
      </c>
      <c r="B766" s="584" t="s">
        <v>306</v>
      </c>
      <c r="C766" s="585" t="s">
        <v>323</v>
      </c>
      <c r="D766" s="585" t="s">
        <v>603</v>
      </c>
      <c r="E766" s="586" t="s">
        <v>334</v>
      </c>
      <c r="F766">
        <v>1</v>
      </c>
      <c r="G766" s="587" t="s">
        <v>171</v>
      </c>
      <c r="H766" s="588">
        <v>78740</v>
      </c>
      <c r="I766" s="588">
        <v>137794</v>
      </c>
      <c r="J766" s="588">
        <v>103897</v>
      </c>
      <c r="K766" s="588">
        <v>181820</v>
      </c>
      <c r="L766" s="588">
        <v>124735</v>
      </c>
      <c r="M766" s="588">
        <v>218287</v>
      </c>
      <c r="N766" s="588">
        <v>150623</v>
      </c>
      <c r="O766" s="588">
        <v>263590</v>
      </c>
      <c r="P766" s="588">
        <v>177694</v>
      </c>
      <c r="Q766" s="588">
        <v>310964</v>
      </c>
      <c r="R766" s="588">
        <v>194278</v>
      </c>
      <c r="S766" s="588">
        <v>339986</v>
      </c>
      <c r="T766" s="588">
        <v>209097</v>
      </c>
      <c r="U766" s="588">
        <v>365920</v>
      </c>
    </row>
    <row r="767" spans="1:21" ht="21.95" customHeight="1">
      <c r="A767" s="583">
        <v>5</v>
      </c>
      <c r="B767" s="584" t="s">
        <v>306</v>
      </c>
      <c r="C767" s="585" t="s">
        <v>323</v>
      </c>
      <c r="D767" s="585" t="s">
        <v>603</v>
      </c>
      <c r="E767" s="586" t="s">
        <v>334</v>
      </c>
      <c r="F767">
        <v>2</v>
      </c>
      <c r="G767" s="587" t="s">
        <v>21</v>
      </c>
      <c r="H767" s="588">
        <v>74601</v>
      </c>
      <c r="I767" s="588">
        <v>130552</v>
      </c>
      <c r="J767" s="588">
        <v>98717</v>
      </c>
      <c r="K767" s="588">
        <v>172755</v>
      </c>
      <c r="L767" s="588">
        <v>118869</v>
      </c>
      <c r="M767" s="588">
        <v>208021</v>
      </c>
      <c r="N767" s="588">
        <v>144386</v>
      </c>
      <c r="O767" s="588">
        <v>252675</v>
      </c>
      <c r="P767" s="588">
        <v>172029</v>
      </c>
      <c r="Q767" s="588">
        <v>301051</v>
      </c>
      <c r="R767" s="588">
        <v>189834</v>
      </c>
      <c r="S767" s="588">
        <v>332210</v>
      </c>
      <c r="T767" s="588">
        <v>206596</v>
      </c>
      <c r="U767" s="588">
        <v>361542</v>
      </c>
    </row>
    <row r="768" spans="1:21" ht="21.95" customHeight="1">
      <c r="A768" s="583">
        <v>5</v>
      </c>
      <c r="B768" s="584" t="s">
        <v>306</v>
      </c>
      <c r="C768" s="585" t="s">
        <v>323</v>
      </c>
      <c r="D768" s="585" t="s">
        <v>603</v>
      </c>
      <c r="E768" s="586" t="s">
        <v>334</v>
      </c>
      <c r="F768">
        <v>3</v>
      </c>
      <c r="G768" s="587" t="s">
        <v>46</v>
      </c>
      <c r="H768" s="588">
        <v>60593</v>
      </c>
      <c r="I768" s="588">
        <v>106038</v>
      </c>
      <c r="J768" s="588">
        <v>83599</v>
      </c>
      <c r="K768" s="588">
        <v>146298</v>
      </c>
      <c r="L768" s="588">
        <v>105896</v>
      </c>
      <c r="M768" s="588">
        <v>185318</v>
      </c>
      <c r="N768" s="588">
        <v>138025</v>
      </c>
      <c r="O768" s="588">
        <v>241544</v>
      </c>
      <c r="P768" s="588">
        <v>172013</v>
      </c>
      <c r="Q768" s="588">
        <v>301023</v>
      </c>
      <c r="R768" s="588">
        <v>193511</v>
      </c>
      <c r="S768" s="588">
        <v>338645</v>
      </c>
      <c r="T768" s="588">
        <v>214676</v>
      </c>
      <c r="U768" s="588">
        <v>375683</v>
      </c>
    </row>
    <row r="769" spans="1:21" ht="21.95" customHeight="1">
      <c r="A769" s="583">
        <v>5</v>
      </c>
      <c r="B769" s="584" t="s">
        <v>306</v>
      </c>
      <c r="C769" s="585" t="s">
        <v>323</v>
      </c>
      <c r="D769" s="585" t="s">
        <v>603</v>
      </c>
      <c r="E769" s="586" t="s">
        <v>334</v>
      </c>
      <c r="F769">
        <v>4</v>
      </c>
      <c r="G769" s="587" t="s">
        <v>23</v>
      </c>
      <c r="H769" s="588">
        <v>71028</v>
      </c>
      <c r="I769" s="588">
        <v>113644</v>
      </c>
      <c r="J769" s="588">
        <v>99439</v>
      </c>
      <c r="K769" s="588">
        <v>159102</v>
      </c>
      <c r="L769" s="588">
        <v>127850</v>
      </c>
      <c r="M769" s="588">
        <v>204560</v>
      </c>
      <c r="N769" s="588">
        <v>170467</v>
      </c>
      <c r="O769" s="588">
        <v>272747</v>
      </c>
      <c r="P769" s="588">
        <v>213083</v>
      </c>
      <c r="Q769" s="588">
        <v>340933</v>
      </c>
      <c r="R769" s="588">
        <v>241494</v>
      </c>
      <c r="S769" s="588">
        <v>386391</v>
      </c>
      <c r="T769" s="588">
        <v>269906</v>
      </c>
      <c r="U769" s="588">
        <v>431849</v>
      </c>
    </row>
    <row r="770" spans="1:21" ht="22.5" customHeight="1">
      <c r="A770" s="583">
        <v>5</v>
      </c>
      <c r="B770" s="584" t="s">
        <v>306</v>
      </c>
      <c r="C770" s="585" t="s">
        <v>323</v>
      </c>
      <c r="D770" s="585" t="s">
        <v>603</v>
      </c>
      <c r="E770" s="586" t="s">
        <v>335</v>
      </c>
      <c r="F770">
        <v>1</v>
      </c>
      <c r="G770" s="587" t="s">
        <v>171</v>
      </c>
      <c r="H770" s="588">
        <v>91902</v>
      </c>
      <c r="I770" s="588">
        <v>160828</v>
      </c>
      <c r="J770" s="588">
        <v>121123</v>
      </c>
      <c r="K770" s="588">
        <v>211966</v>
      </c>
      <c r="L770" s="588">
        <v>145191</v>
      </c>
      <c r="M770" s="588">
        <v>254084</v>
      </c>
      <c r="N770" s="588">
        <v>174937</v>
      </c>
      <c r="O770" s="588">
        <v>306140</v>
      </c>
      <c r="P770" s="588">
        <v>206298</v>
      </c>
      <c r="Q770" s="588">
        <v>361022</v>
      </c>
      <c r="R770" s="588">
        <v>225534</v>
      </c>
      <c r="S770" s="588">
        <v>394684</v>
      </c>
      <c r="T770" s="588">
        <v>242711</v>
      </c>
      <c r="U770" s="588">
        <v>424744</v>
      </c>
    </row>
    <row r="771" spans="1:21" ht="21.95" customHeight="1">
      <c r="A771" s="583">
        <v>5</v>
      </c>
      <c r="B771" s="584" t="s">
        <v>306</v>
      </c>
      <c r="C771" s="585" t="s">
        <v>323</v>
      </c>
      <c r="D771" s="585" t="s">
        <v>603</v>
      </c>
      <c r="E771" s="586" t="s">
        <v>335</v>
      </c>
      <c r="F771">
        <v>2</v>
      </c>
      <c r="G771" s="587" t="s">
        <v>21</v>
      </c>
      <c r="H771" s="588">
        <v>87262</v>
      </c>
      <c r="I771" s="588">
        <v>152708</v>
      </c>
      <c r="J771" s="588">
        <v>115316</v>
      </c>
      <c r="K771" s="588">
        <v>201802</v>
      </c>
      <c r="L771" s="588">
        <v>138614</v>
      </c>
      <c r="M771" s="588">
        <v>242575</v>
      </c>
      <c r="N771" s="588">
        <v>167944</v>
      </c>
      <c r="O771" s="588">
        <v>293902</v>
      </c>
      <c r="P771" s="588">
        <v>199947</v>
      </c>
      <c r="Q771" s="588">
        <v>349908</v>
      </c>
      <c r="R771" s="588">
        <v>220552</v>
      </c>
      <c r="S771" s="588">
        <v>385965</v>
      </c>
      <c r="T771" s="588">
        <v>239906</v>
      </c>
      <c r="U771" s="588">
        <v>419836</v>
      </c>
    </row>
    <row r="772" spans="1:21" ht="21.95" customHeight="1">
      <c r="A772" s="583">
        <v>5</v>
      </c>
      <c r="B772" s="584" t="s">
        <v>306</v>
      </c>
      <c r="C772" s="585" t="s">
        <v>323</v>
      </c>
      <c r="D772" s="585" t="s">
        <v>603</v>
      </c>
      <c r="E772" s="586" t="s">
        <v>335</v>
      </c>
      <c r="F772">
        <v>3</v>
      </c>
      <c r="G772" s="587" t="s">
        <v>46</v>
      </c>
      <c r="H772" s="588">
        <v>71177</v>
      </c>
      <c r="I772" s="588">
        <v>124560</v>
      </c>
      <c r="J772" s="588">
        <v>98267</v>
      </c>
      <c r="K772" s="588">
        <v>171967</v>
      </c>
      <c r="L772" s="588">
        <v>124563</v>
      </c>
      <c r="M772" s="588">
        <v>217986</v>
      </c>
      <c r="N772" s="588">
        <v>162530</v>
      </c>
      <c r="O772" s="588">
        <v>284428</v>
      </c>
      <c r="P772" s="588">
        <v>202581</v>
      </c>
      <c r="Q772" s="588">
        <v>354517</v>
      </c>
      <c r="R772" s="588">
        <v>227982</v>
      </c>
      <c r="S772" s="588">
        <v>398968</v>
      </c>
      <c r="T772" s="588">
        <v>253007</v>
      </c>
      <c r="U772" s="588">
        <v>442763</v>
      </c>
    </row>
    <row r="773" spans="1:21" ht="21.95" customHeight="1">
      <c r="A773" s="583">
        <v>5</v>
      </c>
      <c r="B773" s="584" t="s">
        <v>306</v>
      </c>
      <c r="C773" s="585" t="s">
        <v>323</v>
      </c>
      <c r="D773" s="585" t="s">
        <v>603</v>
      </c>
      <c r="E773" s="586" t="s">
        <v>335</v>
      </c>
      <c r="F773">
        <v>4</v>
      </c>
      <c r="G773" s="587" t="s">
        <v>23</v>
      </c>
      <c r="H773" s="588">
        <v>82660</v>
      </c>
      <c r="I773" s="588">
        <v>132256</v>
      </c>
      <c r="J773" s="588">
        <v>115724</v>
      </c>
      <c r="K773" s="588">
        <v>185158</v>
      </c>
      <c r="L773" s="588">
        <v>148787</v>
      </c>
      <c r="M773" s="588">
        <v>238060</v>
      </c>
      <c r="N773" s="588">
        <v>198383</v>
      </c>
      <c r="O773" s="588">
        <v>317413</v>
      </c>
      <c r="P773" s="588">
        <v>247979</v>
      </c>
      <c r="Q773" s="588">
        <v>396767</v>
      </c>
      <c r="R773" s="588">
        <v>281043</v>
      </c>
      <c r="S773" s="588">
        <v>449669</v>
      </c>
      <c r="T773" s="588">
        <v>314107</v>
      </c>
      <c r="U773" s="588">
        <v>502571</v>
      </c>
    </row>
    <row r="774" spans="1:21" ht="22.5" customHeight="1">
      <c r="A774" s="583">
        <v>5</v>
      </c>
      <c r="B774" s="584" t="s">
        <v>306</v>
      </c>
      <c r="C774" s="585" t="s">
        <v>336</v>
      </c>
      <c r="D774" s="585" t="s">
        <v>604</v>
      </c>
      <c r="E774" s="586" t="s">
        <v>337</v>
      </c>
      <c r="F774">
        <v>1</v>
      </c>
      <c r="G774" s="587" t="s">
        <v>171</v>
      </c>
      <c r="H774" s="588">
        <v>89630</v>
      </c>
      <c r="I774" s="588">
        <v>156852</v>
      </c>
      <c r="J774" s="588">
        <v>117996</v>
      </c>
      <c r="K774" s="588">
        <v>206493</v>
      </c>
      <c r="L774" s="588">
        <v>141232</v>
      </c>
      <c r="M774" s="588">
        <v>247155</v>
      </c>
      <c r="N774" s="588">
        <v>169804</v>
      </c>
      <c r="O774" s="588">
        <v>297156</v>
      </c>
      <c r="P774" s="588">
        <v>200170</v>
      </c>
      <c r="Q774" s="588">
        <v>350297</v>
      </c>
      <c r="R774" s="588">
        <v>218816</v>
      </c>
      <c r="S774" s="588">
        <v>382928</v>
      </c>
      <c r="T774" s="588">
        <v>235457</v>
      </c>
      <c r="U774" s="588">
        <v>412050</v>
      </c>
    </row>
    <row r="775" spans="1:21" ht="21.95" customHeight="1">
      <c r="A775" s="583">
        <v>5</v>
      </c>
      <c r="B775" s="584" t="s">
        <v>306</v>
      </c>
      <c r="C775" s="585" t="s">
        <v>336</v>
      </c>
      <c r="D775" s="585" t="s">
        <v>604</v>
      </c>
      <c r="E775" s="586" t="s">
        <v>337</v>
      </c>
      <c r="F775">
        <v>2</v>
      </c>
      <c r="G775" s="587" t="s">
        <v>21</v>
      </c>
      <c r="H775" s="588">
        <v>85282</v>
      </c>
      <c r="I775" s="588">
        <v>149244</v>
      </c>
      <c r="J775" s="588">
        <v>112555</v>
      </c>
      <c r="K775" s="588">
        <v>196971</v>
      </c>
      <c r="L775" s="588">
        <v>135069</v>
      </c>
      <c r="M775" s="588">
        <v>236372</v>
      </c>
      <c r="N775" s="588">
        <v>163251</v>
      </c>
      <c r="O775" s="588">
        <v>285690</v>
      </c>
      <c r="P775" s="588">
        <v>194219</v>
      </c>
      <c r="Q775" s="588">
        <v>339883</v>
      </c>
      <c r="R775" s="588">
        <v>214148</v>
      </c>
      <c r="S775" s="588">
        <v>374759</v>
      </c>
      <c r="T775" s="588">
        <v>232829</v>
      </c>
      <c r="U775" s="588">
        <v>407451</v>
      </c>
    </row>
    <row r="776" spans="1:21" ht="21.95" customHeight="1">
      <c r="A776" s="583">
        <v>5</v>
      </c>
      <c r="B776" s="584" t="s">
        <v>306</v>
      </c>
      <c r="C776" s="585" t="s">
        <v>336</v>
      </c>
      <c r="D776" s="585" t="s">
        <v>604</v>
      </c>
      <c r="E776" s="586" t="s">
        <v>337</v>
      </c>
      <c r="F776">
        <v>3</v>
      </c>
      <c r="G776" s="587" t="s">
        <v>46</v>
      </c>
      <c r="H776" s="588">
        <v>69843</v>
      </c>
      <c r="I776" s="588">
        <v>122225</v>
      </c>
      <c r="J776" s="588">
        <v>96487</v>
      </c>
      <c r="K776" s="588">
        <v>168851</v>
      </c>
      <c r="L776" s="588">
        <v>122386</v>
      </c>
      <c r="M776" s="588">
        <v>214176</v>
      </c>
      <c r="N776" s="588">
        <v>159852</v>
      </c>
      <c r="O776" s="588">
        <v>279741</v>
      </c>
      <c r="P776" s="588">
        <v>199270</v>
      </c>
      <c r="Q776" s="588">
        <v>348722</v>
      </c>
      <c r="R776" s="588">
        <v>224330</v>
      </c>
      <c r="S776" s="588">
        <v>392578</v>
      </c>
      <c r="T776" s="588">
        <v>249040</v>
      </c>
      <c r="U776" s="588">
        <v>435819</v>
      </c>
    </row>
    <row r="777" spans="1:21" ht="21.95" customHeight="1">
      <c r="A777" s="583">
        <v>5</v>
      </c>
      <c r="B777" s="584" t="s">
        <v>306</v>
      </c>
      <c r="C777" s="585" t="s">
        <v>336</v>
      </c>
      <c r="D777" s="585" t="s">
        <v>604</v>
      </c>
      <c r="E777" s="586" t="s">
        <v>337</v>
      </c>
      <c r="F777">
        <v>4</v>
      </c>
      <c r="G777" s="587" t="s">
        <v>23</v>
      </c>
      <c r="H777" s="588">
        <v>80390</v>
      </c>
      <c r="I777" s="588">
        <v>128624</v>
      </c>
      <c r="J777" s="588">
        <v>112546</v>
      </c>
      <c r="K777" s="588">
        <v>180074</v>
      </c>
      <c r="L777" s="588">
        <v>144703</v>
      </c>
      <c r="M777" s="588">
        <v>231524</v>
      </c>
      <c r="N777" s="588">
        <v>192937</v>
      </c>
      <c r="O777" s="588">
        <v>308699</v>
      </c>
      <c r="P777" s="588">
        <v>241171</v>
      </c>
      <c r="Q777" s="588">
        <v>385873</v>
      </c>
      <c r="R777" s="588">
        <v>273327</v>
      </c>
      <c r="S777" s="588">
        <v>437323</v>
      </c>
      <c r="T777" s="588">
        <v>305483</v>
      </c>
      <c r="U777" s="588">
        <v>488773</v>
      </c>
    </row>
    <row r="778" spans="1:21" ht="22.5" customHeight="1">
      <c r="A778" s="583">
        <v>5</v>
      </c>
      <c r="B778" s="584" t="s">
        <v>306</v>
      </c>
      <c r="C778" s="585" t="s">
        <v>336</v>
      </c>
      <c r="D778" s="585" t="s">
        <v>604</v>
      </c>
      <c r="E778" s="586" t="s">
        <v>338</v>
      </c>
      <c r="F778">
        <v>1</v>
      </c>
      <c r="G778" s="587" t="s">
        <v>171</v>
      </c>
      <c r="H778" s="588">
        <v>86496</v>
      </c>
      <c r="I778" s="588">
        <v>151368</v>
      </c>
      <c r="J778" s="588">
        <v>113922</v>
      </c>
      <c r="K778" s="588">
        <v>199363</v>
      </c>
      <c r="L778" s="588">
        <v>136436</v>
      </c>
      <c r="M778" s="588">
        <v>238762</v>
      </c>
      <c r="N778" s="588">
        <v>164177</v>
      </c>
      <c r="O778" s="588">
        <v>287310</v>
      </c>
      <c r="P778" s="588">
        <v>193566</v>
      </c>
      <c r="Q778" s="588">
        <v>338741</v>
      </c>
      <c r="R778" s="588">
        <v>211604</v>
      </c>
      <c r="S778" s="588">
        <v>370307</v>
      </c>
      <c r="T778" s="588">
        <v>227706</v>
      </c>
      <c r="U778" s="588">
        <v>398486</v>
      </c>
    </row>
    <row r="779" spans="1:21" ht="21.95" customHeight="1">
      <c r="A779" s="583">
        <v>5</v>
      </c>
      <c r="B779" s="584" t="s">
        <v>306</v>
      </c>
      <c r="C779" s="585" t="s">
        <v>336</v>
      </c>
      <c r="D779" s="585" t="s">
        <v>604</v>
      </c>
      <c r="E779" s="586" t="s">
        <v>338</v>
      </c>
      <c r="F779">
        <v>2</v>
      </c>
      <c r="G779" s="587" t="s">
        <v>21</v>
      </c>
      <c r="H779" s="588">
        <v>82232</v>
      </c>
      <c r="I779" s="588">
        <v>143906</v>
      </c>
      <c r="J779" s="588">
        <v>108585</v>
      </c>
      <c r="K779" s="588">
        <v>190023</v>
      </c>
      <c r="L779" s="588">
        <v>130392</v>
      </c>
      <c r="M779" s="588">
        <v>228186</v>
      </c>
      <c r="N779" s="588">
        <v>157751</v>
      </c>
      <c r="O779" s="588">
        <v>276065</v>
      </c>
      <c r="P779" s="588">
        <v>187730</v>
      </c>
      <c r="Q779" s="588">
        <v>328527</v>
      </c>
      <c r="R779" s="588">
        <v>207026</v>
      </c>
      <c r="S779" s="588">
        <v>362296</v>
      </c>
      <c r="T779" s="588">
        <v>225129</v>
      </c>
      <c r="U779" s="588">
        <v>393976</v>
      </c>
    </row>
    <row r="780" spans="1:21" ht="21.95" customHeight="1">
      <c r="A780" s="583">
        <v>5</v>
      </c>
      <c r="B780" s="584" t="s">
        <v>306</v>
      </c>
      <c r="C780" s="585" t="s">
        <v>336</v>
      </c>
      <c r="D780" s="585" t="s">
        <v>604</v>
      </c>
      <c r="E780" s="586" t="s">
        <v>338</v>
      </c>
      <c r="F780">
        <v>3</v>
      </c>
      <c r="G780" s="587" t="s">
        <v>46</v>
      </c>
      <c r="H780" s="588">
        <v>67237</v>
      </c>
      <c r="I780" s="588">
        <v>117665</v>
      </c>
      <c r="J780" s="588">
        <v>92863</v>
      </c>
      <c r="K780" s="588">
        <v>162511</v>
      </c>
      <c r="L780" s="588">
        <v>117760</v>
      </c>
      <c r="M780" s="588">
        <v>206080</v>
      </c>
      <c r="N780" s="588">
        <v>153748</v>
      </c>
      <c r="O780" s="588">
        <v>269058</v>
      </c>
      <c r="P780" s="588">
        <v>191650</v>
      </c>
      <c r="Q780" s="588">
        <v>335387</v>
      </c>
      <c r="R780" s="588">
        <v>215723</v>
      </c>
      <c r="S780" s="588">
        <v>377516</v>
      </c>
      <c r="T780" s="588">
        <v>239452</v>
      </c>
      <c r="U780" s="588">
        <v>419042</v>
      </c>
    </row>
    <row r="781" spans="1:21" ht="21.95" customHeight="1">
      <c r="A781" s="583">
        <v>5</v>
      </c>
      <c r="B781" s="584" t="s">
        <v>306</v>
      </c>
      <c r="C781" s="585" t="s">
        <v>336</v>
      </c>
      <c r="D781" s="585" t="s">
        <v>604</v>
      </c>
      <c r="E781" s="586" t="s">
        <v>338</v>
      </c>
      <c r="F781">
        <v>4</v>
      </c>
      <c r="G781" s="587" t="s">
        <v>23</v>
      </c>
      <c r="H781" s="588">
        <v>77666</v>
      </c>
      <c r="I781" s="588">
        <v>124266</v>
      </c>
      <c r="J781" s="588">
        <v>108733</v>
      </c>
      <c r="K781" s="588">
        <v>173972</v>
      </c>
      <c r="L781" s="588">
        <v>139799</v>
      </c>
      <c r="M781" s="588">
        <v>223679</v>
      </c>
      <c r="N781" s="588">
        <v>186399</v>
      </c>
      <c r="O781" s="588">
        <v>298238</v>
      </c>
      <c r="P781" s="588">
        <v>232999</v>
      </c>
      <c r="Q781" s="588">
        <v>372798</v>
      </c>
      <c r="R781" s="588">
        <v>264065</v>
      </c>
      <c r="S781" s="588">
        <v>422505</v>
      </c>
      <c r="T781" s="588">
        <v>295132</v>
      </c>
      <c r="U781" s="588">
        <v>472211</v>
      </c>
    </row>
    <row r="782" spans="1:21" ht="22.5" customHeight="1">
      <c r="A782" s="583">
        <v>5</v>
      </c>
      <c r="B782" s="584" t="s">
        <v>306</v>
      </c>
      <c r="C782" s="585" t="s">
        <v>336</v>
      </c>
      <c r="D782" s="585" t="s">
        <v>604</v>
      </c>
      <c r="E782" s="586" t="s">
        <v>339</v>
      </c>
      <c r="F782">
        <v>1</v>
      </c>
      <c r="G782" s="587" t="s">
        <v>171</v>
      </c>
      <c r="H782" s="588">
        <v>96916</v>
      </c>
      <c r="I782" s="588">
        <v>169603</v>
      </c>
      <c r="J782" s="588">
        <v>127606</v>
      </c>
      <c r="K782" s="588">
        <v>223310</v>
      </c>
      <c r="L782" s="588">
        <v>152760</v>
      </c>
      <c r="M782" s="588">
        <v>267331</v>
      </c>
      <c r="N782" s="588">
        <v>183711</v>
      </c>
      <c r="O782" s="588">
        <v>321495</v>
      </c>
      <c r="P782" s="588">
        <v>216574</v>
      </c>
      <c r="Q782" s="588">
        <v>379004</v>
      </c>
      <c r="R782" s="588">
        <v>236751</v>
      </c>
      <c r="S782" s="588">
        <v>414314</v>
      </c>
      <c r="T782" s="588">
        <v>254759</v>
      </c>
      <c r="U782" s="588">
        <v>445828</v>
      </c>
    </row>
    <row r="783" spans="1:21" ht="21.95" customHeight="1">
      <c r="A783" s="583">
        <v>5</v>
      </c>
      <c r="B783" s="584" t="s">
        <v>306</v>
      </c>
      <c r="C783" s="585" t="s">
        <v>336</v>
      </c>
      <c r="D783" s="585" t="s">
        <v>604</v>
      </c>
      <c r="E783" s="586" t="s">
        <v>339</v>
      </c>
      <c r="F783">
        <v>2</v>
      </c>
      <c r="G783" s="587" t="s">
        <v>21</v>
      </c>
      <c r="H783" s="588">
        <v>92192</v>
      </c>
      <c r="I783" s="588">
        <v>161337</v>
      </c>
      <c r="J783" s="588">
        <v>121693</v>
      </c>
      <c r="K783" s="588">
        <v>212963</v>
      </c>
      <c r="L783" s="588">
        <v>146065</v>
      </c>
      <c r="M783" s="588">
        <v>255614</v>
      </c>
      <c r="N783" s="588">
        <v>176592</v>
      </c>
      <c r="O783" s="588">
        <v>309036</v>
      </c>
      <c r="P783" s="588">
        <v>210108</v>
      </c>
      <c r="Q783" s="588">
        <v>367690</v>
      </c>
      <c r="R783" s="588">
        <v>231679</v>
      </c>
      <c r="S783" s="588">
        <v>405438</v>
      </c>
      <c r="T783" s="588">
        <v>251904</v>
      </c>
      <c r="U783" s="588">
        <v>440831</v>
      </c>
    </row>
    <row r="784" spans="1:21" ht="21.95" customHeight="1">
      <c r="A784" s="583">
        <v>5</v>
      </c>
      <c r="B784" s="584" t="s">
        <v>306</v>
      </c>
      <c r="C784" s="585" t="s">
        <v>336</v>
      </c>
      <c r="D784" s="585" t="s">
        <v>604</v>
      </c>
      <c r="E784" s="586" t="s">
        <v>339</v>
      </c>
      <c r="F784">
        <v>3</v>
      </c>
      <c r="G784" s="587" t="s">
        <v>46</v>
      </c>
      <c r="H784" s="588">
        <v>75466</v>
      </c>
      <c r="I784" s="588">
        <v>132066</v>
      </c>
      <c r="J784" s="588">
        <v>104247</v>
      </c>
      <c r="K784" s="588">
        <v>182433</v>
      </c>
      <c r="L784" s="588">
        <v>132220</v>
      </c>
      <c r="M784" s="588">
        <v>231385</v>
      </c>
      <c r="N784" s="588">
        <v>172675</v>
      </c>
      <c r="O784" s="588">
        <v>302181</v>
      </c>
      <c r="P784" s="588">
        <v>215252</v>
      </c>
      <c r="Q784" s="588">
        <v>376691</v>
      </c>
      <c r="R784" s="588">
        <v>242312</v>
      </c>
      <c r="S784" s="588">
        <v>424047</v>
      </c>
      <c r="T784" s="588">
        <v>268992</v>
      </c>
      <c r="U784" s="588">
        <v>470736</v>
      </c>
    </row>
    <row r="785" spans="1:21" ht="21.95" customHeight="1">
      <c r="A785" s="583">
        <v>5</v>
      </c>
      <c r="B785" s="584" t="s">
        <v>306</v>
      </c>
      <c r="C785" s="585" t="s">
        <v>336</v>
      </c>
      <c r="D785" s="585" t="s">
        <v>604</v>
      </c>
      <c r="E785" s="586" t="s">
        <v>339</v>
      </c>
      <c r="F785">
        <v>4</v>
      </c>
      <c r="G785" s="587" t="s">
        <v>23</v>
      </c>
      <c r="H785" s="588">
        <v>86954</v>
      </c>
      <c r="I785" s="588">
        <v>139127</v>
      </c>
      <c r="J785" s="588">
        <v>121736</v>
      </c>
      <c r="K785" s="588">
        <v>194778</v>
      </c>
      <c r="L785" s="588">
        <v>156518</v>
      </c>
      <c r="M785" s="588">
        <v>250429</v>
      </c>
      <c r="N785" s="588">
        <v>208691</v>
      </c>
      <c r="O785" s="588">
        <v>333905</v>
      </c>
      <c r="P785" s="588">
        <v>260863</v>
      </c>
      <c r="Q785" s="588">
        <v>417381</v>
      </c>
      <c r="R785" s="588">
        <v>295645</v>
      </c>
      <c r="S785" s="588">
        <v>473032</v>
      </c>
      <c r="T785" s="588">
        <v>330427</v>
      </c>
      <c r="U785" s="588">
        <v>528683</v>
      </c>
    </row>
    <row r="786" spans="1:21" ht="22.5" customHeight="1">
      <c r="A786" s="583">
        <v>5</v>
      </c>
      <c r="B786" s="584" t="s">
        <v>306</v>
      </c>
      <c r="C786" s="585" t="s">
        <v>336</v>
      </c>
      <c r="D786" s="585" t="s">
        <v>604</v>
      </c>
      <c r="E786" s="586" t="s">
        <v>340</v>
      </c>
      <c r="F786">
        <v>1</v>
      </c>
      <c r="G786" s="587" t="s">
        <v>171</v>
      </c>
      <c r="H786" s="588">
        <v>89943</v>
      </c>
      <c r="I786" s="588">
        <v>157401</v>
      </c>
      <c r="J786" s="588">
        <v>118460</v>
      </c>
      <c r="K786" s="588">
        <v>207305</v>
      </c>
      <c r="L786" s="588">
        <v>141868</v>
      </c>
      <c r="M786" s="588">
        <v>248268</v>
      </c>
      <c r="N786" s="588">
        <v>170708</v>
      </c>
      <c r="O786" s="588">
        <v>298739</v>
      </c>
      <c r="P786" s="588">
        <v>201265</v>
      </c>
      <c r="Q786" s="588">
        <v>352214</v>
      </c>
      <c r="R786" s="588">
        <v>220020</v>
      </c>
      <c r="S786" s="588">
        <v>385035</v>
      </c>
      <c r="T786" s="588">
        <v>236762</v>
      </c>
      <c r="U786" s="588">
        <v>414334</v>
      </c>
    </row>
    <row r="787" spans="1:21" ht="21.95" customHeight="1">
      <c r="A787" s="583">
        <v>5</v>
      </c>
      <c r="B787" s="584" t="s">
        <v>306</v>
      </c>
      <c r="C787" s="585" t="s">
        <v>336</v>
      </c>
      <c r="D787" s="585" t="s">
        <v>604</v>
      </c>
      <c r="E787" s="586" t="s">
        <v>340</v>
      </c>
      <c r="F787">
        <v>2</v>
      </c>
      <c r="G787" s="587" t="s">
        <v>21</v>
      </c>
      <c r="H787" s="588">
        <v>85512</v>
      </c>
      <c r="I787" s="588">
        <v>149646</v>
      </c>
      <c r="J787" s="588">
        <v>112914</v>
      </c>
      <c r="K787" s="588">
        <v>197599</v>
      </c>
      <c r="L787" s="588">
        <v>135587</v>
      </c>
      <c r="M787" s="588">
        <v>237277</v>
      </c>
      <c r="N787" s="588">
        <v>164030</v>
      </c>
      <c r="O787" s="588">
        <v>287053</v>
      </c>
      <c r="P787" s="588">
        <v>195200</v>
      </c>
      <c r="Q787" s="588">
        <v>341600</v>
      </c>
      <c r="R787" s="588">
        <v>215262</v>
      </c>
      <c r="S787" s="588">
        <v>376709</v>
      </c>
      <c r="T787" s="588">
        <v>234084</v>
      </c>
      <c r="U787" s="588">
        <v>409647</v>
      </c>
    </row>
    <row r="788" spans="1:21" ht="21.95" customHeight="1">
      <c r="A788" s="583">
        <v>5</v>
      </c>
      <c r="B788" s="584" t="s">
        <v>306</v>
      </c>
      <c r="C788" s="585" t="s">
        <v>336</v>
      </c>
      <c r="D788" s="585" t="s">
        <v>604</v>
      </c>
      <c r="E788" s="586" t="s">
        <v>340</v>
      </c>
      <c r="F788">
        <v>3</v>
      </c>
      <c r="G788" s="587" t="s">
        <v>46</v>
      </c>
      <c r="H788" s="588">
        <v>69924</v>
      </c>
      <c r="I788" s="588">
        <v>122366</v>
      </c>
      <c r="J788" s="588">
        <v>96574</v>
      </c>
      <c r="K788" s="588">
        <v>169005</v>
      </c>
      <c r="L788" s="588">
        <v>122467</v>
      </c>
      <c r="M788" s="588">
        <v>214317</v>
      </c>
      <c r="N788" s="588">
        <v>159896</v>
      </c>
      <c r="O788" s="588">
        <v>279817</v>
      </c>
      <c r="P788" s="588">
        <v>199314</v>
      </c>
      <c r="Q788" s="588">
        <v>348800</v>
      </c>
      <c r="R788" s="588">
        <v>224351</v>
      </c>
      <c r="S788" s="588">
        <v>392615</v>
      </c>
      <c r="T788" s="588">
        <v>249031</v>
      </c>
      <c r="U788" s="588">
        <v>435804</v>
      </c>
    </row>
    <row r="789" spans="1:21" ht="21.95" customHeight="1">
      <c r="A789" s="583">
        <v>5</v>
      </c>
      <c r="B789" s="584" t="s">
        <v>306</v>
      </c>
      <c r="C789" s="585" t="s">
        <v>336</v>
      </c>
      <c r="D789" s="585" t="s">
        <v>604</v>
      </c>
      <c r="E789" s="586" t="s">
        <v>340</v>
      </c>
      <c r="F789">
        <v>4</v>
      </c>
      <c r="G789" s="587" t="s">
        <v>23</v>
      </c>
      <c r="H789" s="588">
        <v>80758</v>
      </c>
      <c r="I789" s="588">
        <v>129213</v>
      </c>
      <c r="J789" s="588">
        <v>113061</v>
      </c>
      <c r="K789" s="588">
        <v>180898</v>
      </c>
      <c r="L789" s="588">
        <v>145365</v>
      </c>
      <c r="M789" s="588">
        <v>232584</v>
      </c>
      <c r="N789" s="588">
        <v>193820</v>
      </c>
      <c r="O789" s="588">
        <v>310112</v>
      </c>
      <c r="P789" s="588">
        <v>242275</v>
      </c>
      <c r="Q789" s="588">
        <v>387639</v>
      </c>
      <c r="R789" s="588">
        <v>274578</v>
      </c>
      <c r="S789" s="588">
        <v>439325</v>
      </c>
      <c r="T789" s="588">
        <v>306881</v>
      </c>
      <c r="U789" s="588">
        <v>491010</v>
      </c>
    </row>
    <row r="790" spans="1:21" ht="22.5" customHeight="1">
      <c r="A790" s="583">
        <v>5</v>
      </c>
      <c r="B790" s="584" t="s">
        <v>306</v>
      </c>
      <c r="C790" s="585" t="s">
        <v>336</v>
      </c>
      <c r="D790" s="585" t="s">
        <v>604</v>
      </c>
      <c r="E790" s="586" t="s">
        <v>341</v>
      </c>
      <c r="F790">
        <v>1</v>
      </c>
      <c r="G790" s="587" t="s">
        <v>171</v>
      </c>
      <c r="H790" s="588">
        <v>91589</v>
      </c>
      <c r="I790" s="588">
        <v>160280</v>
      </c>
      <c r="J790" s="588">
        <v>120660</v>
      </c>
      <c r="K790" s="588">
        <v>211155</v>
      </c>
      <c r="L790" s="588">
        <v>144555</v>
      </c>
      <c r="M790" s="588">
        <v>252971</v>
      </c>
      <c r="N790" s="588">
        <v>174033</v>
      </c>
      <c r="O790" s="588">
        <v>304557</v>
      </c>
      <c r="P790" s="588">
        <v>205203</v>
      </c>
      <c r="Q790" s="588">
        <v>359105</v>
      </c>
      <c r="R790" s="588">
        <v>224330</v>
      </c>
      <c r="S790" s="588">
        <v>392577</v>
      </c>
      <c r="T790" s="588">
        <v>241406</v>
      </c>
      <c r="U790" s="588">
        <v>422460</v>
      </c>
    </row>
    <row r="791" spans="1:21" ht="21.95" customHeight="1">
      <c r="A791" s="583">
        <v>5</v>
      </c>
      <c r="B791" s="584" t="s">
        <v>306</v>
      </c>
      <c r="C791" s="585" t="s">
        <v>336</v>
      </c>
      <c r="D791" s="585" t="s">
        <v>604</v>
      </c>
      <c r="E791" s="586" t="s">
        <v>341</v>
      </c>
      <c r="F791">
        <v>2</v>
      </c>
      <c r="G791" s="587" t="s">
        <v>21</v>
      </c>
      <c r="H791" s="588">
        <v>87032</v>
      </c>
      <c r="I791" s="588">
        <v>152306</v>
      </c>
      <c r="J791" s="588">
        <v>114957</v>
      </c>
      <c r="K791" s="588">
        <v>201174</v>
      </c>
      <c r="L791" s="588">
        <v>138097</v>
      </c>
      <c r="M791" s="588">
        <v>241669</v>
      </c>
      <c r="N791" s="588">
        <v>167165</v>
      </c>
      <c r="O791" s="588">
        <v>292540</v>
      </c>
      <c r="P791" s="588">
        <v>198966</v>
      </c>
      <c r="Q791" s="588">
        <v>348191</v>
      </c>
      <c r="R791" s="588">
        <v>219437</v>
      </c>
      <c r="S791" s="588">
        <v>384015</v>
      </c>
      <c r="T791" s="588">
        <v>238652</v>
      </c>
      <c r="U791" s="588">
        <v>417640</v>
      </c>
    </row>
    <row r="792" spans="1:21" ht="21.95" customHeight="1">
      <c r="A792" s="583">
        <v>5</v>
      </c>
      <c r="B792" s="584" t="s">
        <v>306</v>
      </c>
      <c r="C792" s="585" t="s">
        <v>336</v>
      </c>
      <c r="D792" s="585" t="s">
        <v>604</v>
      </c>
      <c r="E792" s="586" t="s">
        <v>341</v>
      </c>
      <c r="F792">
        <v>3</v>
      </c>
      <c r="G792" s="587" t="s">
        <v>46</v>
      </c>
      <c r="H792" s="588">
        <v>71097</v>
      </c>
      <c r="I792" s="588">
        <v>124419</v>
      </c>
      <c r="J792" s="588">
        <v>98179</v>
      </c>
      <c r="K792" s="588">
        <v>171814</v>
      </c>
      <c r="L792" s="588">
        <v>124482</v>
      </c>
      <c r="M792" s="588">
        <v>217844</v>
      </c>
      <c r="N792" s="588">
        <v>162487</v>
      </c>
      <c r="O792" s="588">
        <v>284352</v>
      </c>
      <c r="P792" s="588">
        <v>202537</v>
      </c>
      <c r="Q792" s="588">
        <v>354440</v>
      </c>
      <c r="R792" s="588">
        <v>227960</v>
      </c>
      <c r="S792" s="588">
        <v>398931</v>
      </c>
      <c r="T792" s="588">
        <v>253016</v>
      </c>
      <c r="U792" s="588">
        <v>442778</v>
      </c>
    </row>
    <row r="793" spans="1:21" ht="21.95" customHeight="1">
      <c r="A793" s="583">
        <v>5</v>
      </c>
      <c r="B793" s="584" t="s">
        <v>306</v>
      </c>
      <c r="C793" s="585" t="s">
        <v>336</v>
      </c>
      <c r="D793" s="585" t="s">
        <v>604</v>
      </c>
      <c r="E793" s="586" t="s">
        <v>341</v>
      </c>
      <c r="F793">
        <v>4</v>
      </c>
      <c r="G793" s="587" t="s">
        <v>23</v>
      </c>
      <c r="H793" s="588">
        <v>82292</v>
      </c>
      <c r="I793" s="588">
        <v>131667</v>
      </c>
      <c r="J793" s="588">
        <v>115209</v>
      </c>
      <c r="K793" s="588">
        <v>184334</v>
      </c>
      <c r="L793" s="588">
        <v>148125</v>
      </c>
      <c r="M793" s="588">
        <v>237000</v>
      </c>
      <c r="N793" s="588">
        <v>197500</v>
      </c>
      <c r="O793" s="588">
        <v>316000</v>
      </c>
      <c r="P793" s="588">
        <v>246875</v>
      </c>
      <c r="Q793" s="588">
        <v>395001</v>
      </c>
      <c r="R793" s="588">
        <v>279792</v>
      </c>
      <c r="S793" s="588">
        <v>447667</v>
      </c>
      <c r="T793" s="588">
        <v>312709</v>
      </c>
      <c r="U793" s="588">
        <v>500334</v>
      </c>
    </row>
    <row r="794" spans="1:21" ht="22.5" customHeight="1">
      <c r="A794" s="583">
        <v>5</v>
      </c>
      <c r="B794" s="584" t="s">
        <v>306</v>
      </c>
      <c r="C794" s="585" t="s">
        <v>336</v>
      </c>
      <c r="D794" s="585" t="s">
        <v>604</v>
      </c>
      <c r="E794" s="586" t="s">
        <v>342</v>
      </c>
      <c r="F794">
        <v>1</v>
      </c>
      <c r="G794" s="587" t="s">
        <v>171</v>
      </c>
      <c r="H794" s="588">
        <v>85242</v>
      </c>
      <c r="I794" s="588">
        <v>149174</v>
      </c>
      <c r="J794" s="588">
        <v>112441</v>
      </c>
      <c r="K794" s="588">
        <v>196772</v>
      </c>
      <c r="L794" s="588">
        <v>134935</v>
      </c>
      <c r="M794" s="588">
        <v>236136</v>
      </c>
      <c r="N794" s="588">
        <v>162839</v>
      </c>
      <c r="O794" s="588">
        <v>284968</v>
      </c>
      <c r="P794" s="588">
        <v>192085</v>
      </c>
      <c r="Q794" s="588">
        <v>336148</v>
      </c>
      <c r="R794" s="588">
        <v>210007</v>
      </c>
      <c r="S794" s="588">
        <v>367513</v>
      </c>
      <c r="T794" s="588">
        <v>226020</v>
      </c>
      <c r="U794" s="588">
        <v>395534</v>
      </c>
    </row>
    <row r="795" spans="1:21" ht="21.95" customHeight="1">
      <c r="A795" s="583">
        <v>5</v>
      </c>
      <c r="B795" s="584" t="s">
        <v>306</v>
      </c>
      <c r="C795" s="585" t="s">
        <v>336</v>
      </c>
      <c r="D795" s="585" t="s">
        <v>604</v>
      </c>
      <c r="E795" s="586" t="s">
        <v>342</v>
      </c>
      <c r="F795">
        <v>2</v>
      </c>
      <c r="G795" s="587" t="s">
        <v>21</v>
      </c>
      <c r="H795" s="588">
        <v>80811</v>
      </c>
      <c r="I795" s="588">
        <v>141420</v>
      </c>
      <c r="J795" s="588">
        <v>106895</v>
      </c>
      <c r="K795" s="588">
        <v>187066</v>
      </c>
      <c r="L795" s="588">
        <v>128654</v>
      </c>
      <c r="M795" s="588">
        <v>225144</v>
      </c>
      <c r="N795" s="588">
        <v>156161</v>
      </c>
      <c r="O795" s="588">
        <v>273281</v>
      </c>
      <c r="P795" s="588">
        <v>186020</v>
      </c>
      <c r="Q795" s="588">
        <v>325534</v>
      </c>
      <c r="R795" s="588">
        <v>205249</v>
      </c>
      <c r="S795" s="588">
        <v>359187</v>
      </c>
      <c r="T795" s="588">
        <v>223341</v>
      </c>
      <c r="U795" s="588">
        <v>390847</v>
      </c>
    </row>
    <row r="796" spans="1:21" ht="21.95" customHeight="1">
      <c r="A796" s="583">
        <v>5</v>
      </c>
      <c r="B796" s="584" t="s">
        <v>306</v>
      </c>
      <c r="C796" s="585" t="s">
        <v>336</v>
      </c>
      <c r="D796" s="585" t="s">
        <v>604</v>
      </c>
      <c r="E796" s="586" t="s">
        <v>342</v>
      </c>
      <c r="F796">
        <v>3</v>
      </c>
      <c r="G796" s="587" t="s">
        <v>46</v>
      </c>
      <c r="H796" s="588">
        <v>65715</v>
      </c>
      <c r="I796" s="588">
        <v>115001</v>
      </c>
      <c r="J796" s="588">
        <v>90682</v>
      </c>
      <c r="K796" s="588">
        <v>158694</v>
      </c>
      <c r="L796" s="588">
        <v>114891</v>
      </c>
      <c r="M796" s="588">
        <v>201060</v>
      </c>
      <c r="N796" s="588">
        <v>149795</v>
      </c>
      <c r="O796" s="588">
        <v>262141</v>
      </c>
      <c r="P796" s="588">
        <v>186688</v>
      </c>
      <c r="Q796" s="588">
        <v>326704</v>
      </c>
      <c r="R796" s="588">
        <v>210042</v>
      </c>
      <c r="S796" s="588">
        <v>367573</v>
      </c>
      <c r="T796" s="588">
        <v>233038</v>
      </c>
      <c r="U796" s="588">
        <v>407816</v>
      </c>
    </row>
    <row r="797" spans="1:21" ht="21.95" customHeight="1">
      <c r="A797" s="583">
        <v>5</v>
      </c>
      <c r="B797" s="584" t="s">
        <v>306</v>
      </c>
      <c r="C797" s="585" t="s">
        <v>336</v>
      </c>
      <c r="D797" s="585" t="s">
        <v>604</v>
      </c>
      <c r="E797" s="586" t="s">
        <v>342</v>
      </c>
      <c r="F797">
        <v>4</v>
      </c>
      <c r="G797" s="587" t="s">
        <v>23</v>
      </c>
      <c r="H797" s="588">
        <v>76831</v>
      </c>
      <c r="I797" s="588">
        <v>122930</v>
      </c>
      <c r="J797" s="588">
        <v>107564</v>
      </c>
      <c r="K797" s="588">
        <v>172102</v>
      </c>
      <c r="L797" s="588">
        <v>138296</v>
      </c>
      <c r="M797" s="588">
        <v>221274</v>
      </c>
      <c r="N797" s="588">
        <v>184395</v>
      </c>
      <c r="O797" s="588">
        <v>295032</v>
      </c>
      <c r="P797" s="588">
        <v>230494</v>
      </c>
      <c r="Q797" s="588">
        <v>368790</v>
      </c>
      <c r="R797" s="588">
        <v>261227</v>
      </c>
      <c r="S797" s="588">
        <v>417963</v>
      </c>
      <c r="T797" s="588">
        <v>291959</v>
      </c>
      <c r="U797" s="588">
        <v>467135</v>
      </c>
    </row>
    <row r="798" spans="1:21" ht="22.5" customHeight="1">
      <c r="A798" s="583">
        <v>5</v>
      </c>
      <c r="B798" s="584" t="s">
        <v>306</v>
      </c>
      <c r="C798" s="585" t="s">
        <v>343</v>
      </c>
      <c r="D798" s="585" t="s">
        <v>605</v>
      </c>
      <c r="E798" s="586" t="s">
        <v>344</v>
      </c>
      <c r="F798">
        <v>1</v>
      </c>
      <c r="G798" s="587" t="s">
        <v>171</v>
      </c>
      <c r="H798" s="588">
        <v>86418</v>
      </c>
      <c r="I798" s="588">
        <v>151231</v>
      </c>
      <c r="J798" s="588">
        <v>113852</v>
      </c>
      <c r="K798" s="588">
        <v>199242</v>
      </c>
      <c r="L798" s="588">
        <v>136407</v>
      </c>
      <c r="M798" s="588">
        <v>238712</v>
      </c>
      <c r="N798" s="588">
        <v>164236</v>
      </c>
      <c r="O798" s="588">
        <v>287413</v>
      </c>
      <c r="P798" s="588">
        <v>193655</v>
      </c>
      <c r="Q798" s="588">
        <v>338896</v>
      </c>
      <c r="R798" s="588">
        <v>211706</v>
      </c>
      <c r="S798" s="588">
        <v>370485</v>
      </c>
      <c r="T798" s="588">
        <v>227822</v>
      </c>
      <c r="U798" s="588">
        <v>398688</v>
      </c>
    </row>
    <row r="799" spans="1:21" ht="21.95" customHeight="1">
      <c r="A799" s="583">
        <v>5</v>
      </c>
      <c r="B799" s="584" t="s">
        <v>306</v>
      </c>
      <c r="C799" s="585" t="s">
        <v>343</v>
      </c>
      <c r="D799" s="585" t="s">
        <v>605</v>
      </c>
      <c r="E799" s="586" t="s">
        <v>344</v>
      </c>
      <c r="F799">
        <v>2</v>
      </c>
      <c r="G799" s="587" t="s">
        <v>21</v>
      </c>
      <c r="H799" s="588">
        <v>82112</v>
      </c>
      <c r="I799" s="588">
        <v>143696</v>
      </c>
      <c r="J799" s="588">
        <v>108463</v>
      </c>
      <c r="K799" s="588">
        <v>189811</v>
      </c>
      <c r="L799" s="588">
        <v>130304</v>
      </c>
      <c r="M799" s="588">
        <v>228032</v>
      </c>
      <c r="N799" s="588">
        <v>157747</v>
      </c>
      <c r="O799" s="588">
        <v>276057</v>
      </c>
      <c r="P799" s="588">
        <v>187761</v>
      </c>
      <c r="Q799" s="588">
        <v>328582</v>
      </c>
      <c r="R799" s="588">
        <v>207083</v>
      </c>
      <c r="S799" s="588">
        <v>362394</v>
      </c>
      <c r="T799" s="588">
        <v>225219</v>
      </c>
      <c r="U799" s="588">
        <v>394133</v>
      </c>
    </row>
    <row r="800" spans="1:21" ht="21.95" customHeight="1">
      <c r="A800" s="583">
        <v>5</v>
      </c>
      <c r="B800" s="584" t="s">
        <v>306</v>
      </c>
      <c r="C800" s="585" t="s">
        <v>343</v>
      </c>
      <c r="D800" s="585" t="s">
        <v>605</v>
      </c>
      <c r="E800" s="586" t="s">
        <v>344</v>
      </c>
      <c r="F800">
        <v>3</v>
      </c>
      <c r="G800" s="587" t="s">
        <v>46</v>
      </c>
      <c r="H800" s="588">
        <v>67067</v>
      </c>
      <c r="I800" s="588">
        <v>117367</v>
      </c>
      <c r="J800" s="588">
        <v>92613</v>
      </c>
      <c r="K800" s="588">
        <v>162072</v>
      </c>
      <c r="L800" s="588">
        <v>117422</v>
      </c>
      <c r="M800" s="588">
        <v>205488</v>
      </c>
      <c r="N800" s="588">
        <v>153264</v>
      </c>
      <c r="O800" s="588">
        <v>268213</v>
      </c>
      <c r="P800" s="588">
        <v>191041</v>
      </c>
      <c r="Q800" s="588">
        <v>334321</v>
      </c>
      <c r="R800" s="588">
        <v>215018</v>
      </c>
      <c r="S800" s="588">
        <v>376282</v>
      </c>
      <c r="T800" s="588">
        <v>238648</v>
      </c>
      <c r="U800" s="588">
        <v>417635</v>
      </c>
    </row>
    <row r="801" spans="1:21" ht="21.95" customHeight="1">
      <c r="A801" s="583">
        <v>5</v>
      </c>
      <c r="B801" s="584" t="s">
        <v>306</v>
      </c>
      <c r="C801" s="585" t="s">
        <v>343</v>
      </c>
      <c r="D801" s="585" t="s">
        <v>605</v>
      </c>
      <c r="E801" s="586" t="s">
        <v>344</v>
      </c>
      <c r="F801">
        <v>4</v>
      </c>
      <c r="G801" s="587" t="s">
        <v>23</v>
      </c>
      <c r="H801" s="588">
        <v>77654</v>
      </c>
      <c r="I801" s="588">
        <v>124246</v>
      </c>
      <c r="J801" s="588">
        <v>108715</v>
      </c>
      <c r="K801" s="588">
        <v>173945</v>
      </c>
      <c r="L801" s="588">
        <v>139777</v>
      </c>
      <c r="M801" s="588">
        <v>223643</v>
      </c>
      <c r="N801" s="588">
        <v>186369</v>
      </c>
      <c r="O801" s="588">
        <v>298191</v>
      </c>
      <c r="P801" s="588">
        <v>232962</v>
      </c>
      <c r="Q801" s="588">
        <v>372739</v>
      </c>
      <c r="R801" s="588">
        <v>264023</v>
      </c>
      <c r="S801" s="588">
        <v>422437</v>
      </c>
      <c r="T801" s="588">
        <v>295085</v>
      </c>
      <c r="U801" s="588">
        <v>472136</v>
      </c>
    </row>
    <row r="802" spans="1:21" ht="22.5" customHeight="1">
      <c r="A802" s="583">
        <v>5</v>
      </c>
      <c r="B802" s="584" t="s">
        <v>306</v>
      </c>
      <c r="C802" s="585" t="s">
        <v>343</v>
      </c>
      <c r="D802" s="585" t="s">
        <v>605</v>
      </c>
      <c r="E802" s="586" t="s">
        <v>345</v>
      </c>
      <c r="F802">
        <v>1</v>
      </c>
      <c r="G802" s="587" t="s">
        <v>171</v>
      </c>
      <c r="H802" s="588">
        <v>82030</v>
      </c>
      <c r="I802" s="588">
        <v>143553</v>
      </c>
      <c r="J802" s="588">
        <v>108110</v>
      </c>
      <c r="K802" s="588">
        <v>189193</v>
      </c>
      <c r="L802" s="588">
        <v>129588</v>
      </c>
      <c r="M802" s="588">
        <v>226780</v>
      </c>
      <c r="N802" s="588">
        <v>156131</v>
      </c>
      <c r="O802" s="588">
        <v>273230</v>
      </c>
      <c r="P802" s="588">
        <v>184120</v>
      </c>
      <c r="Q802" s="588">
        <v>322210</v>
      </c>
      <c r="R802" s="588">
        <v>201287</v>
      </c>
      <c r="S802" s="588">
        <v>352252</v>
      </c>
      <c r="T802" s="588">
        <v>216617</v>
      </c>
      <c r="U802" s="588">
        <v>379080</v>
      </c>
    </row>
    <row r="803" spans="1:21" ht="21.95" customHeight="1">
      <c r="A803" s="583">
        <v>5</v>
      </c>
      <c r="B803" s="584" t="s">
        <v>306</v>
      </c>
      <c r="C803" s="585" t="s">
        <v>343</v>
      </c>
      <c r="D803" s="585" t="s">
        <v>605</v>
      </c>
      <c r="E803" s="586" t="s">
        <v>345</v>
      </c>
      <c r="F803">
        <v>2</v>
      </c>
      <c r="G803" s="587" t="s">
        <v>21</v>
      </c>
      <c r="H803" s="588">
        <v>77892</v>
      </c>
      <c r="I803" s="588">
        <v>136310</v>
      </c>
      <c r="J803" s="588">
        <v>102930</v>
      </c>
      <c r="K803" s="588">
        <v>180128</v>
      </c>
      <c r="L803" s="588">
        <v>123723</v>
      </c>
      <c r="M803" s="588">
        <v>216515</v>
      </c>
      <c r="N803" s="588">
        <v>149894</v>
      </c>
      <c r="O803" s="588">
        <v>262315</v>
      </c>
      <c r="P803" s="588">
        <v>178455</v>
      </c>
      <c r="Q803" s="588">
        <v>312297</v>
      </c>
      <c r="R803" s="588">
        <v>196843</v>
      </c>
      <c r="S803" s="588">
        <v>344476</v>
      </c>
      <c r="T803" s="588">
        <v>214116</v>
      </c>
      <c r="U803" s="588">
        <v>374702</v>
      </c>
    </row>
    <row r="804" spans="1:21" ht="21.95" customHeight="1">
      <c r="A804" s="583">
        <v>5</v>
      </c>
      <c r="B804" s="584" t="s">
        <v>306</v>
      </c>
      <c r="C804" s="585" t="s">
        <v>343</v>
      </c>
      <c r="D804" s="585" t="s">
        <v>605</v>
      </c>
      <c r="E804" s="586" t="s">
        <v>345</v>
      </c>
      <c r="F804">
        <v>3</v>
      </c>
      <c r="G804" s="587" t="s">
        <v>46</v>
      </c>
      <c r="H804" s="588">
        <v>63539</v>
      </c>
      <c r="I804" s="588">
        <v>111193</v>
      </c>
      <c r="J804" s="588">
        <v>87723</v>
      </c>
      <c r="K804" s="588">
        <v>153516</v>
      </c>
      <c r="L804" s="588">
        <v>111199</v>
      </c>
      <c r="M804" s="588">
        <v>194599</v>
      </c>
      <c r="N804" s="588">
        <v>145096</v>
      </c>
      <c r="O804" s="588">
        <v>253918</v>
      </c>
      <c r="P804" s="588">
        <v>180851</v>
      </c>
      <c r="Q804" s="588">
        <v>316490</v>
      </c>
      <c r="R804" s="588">
        <v>203528</v>
      </c>
      <c r="S804" s="588">
        <v>356174</v>
      </c>
      <c r="T804" s="588">
        <v>225871</v>
      </c>
      <c r="U804" s="588">
        <v>395275</v>
      </c>
    </row>
    <row r="805" spans="1:21" ht="21.95" customHeight="1">
      <c r="A805" s="583">
        <v>5</v>
      </c>
      <c r="B805" s="584" t="s">
        <v>306</v>
      </c>
      <c r="C805" s="585" t="s">
        <v>343</v>
      </c>
      <c r="D805" s="585" t="s">
        <v>605</v>
      </c>
      <c r="E805" s="586" t="s">
        <v>345</v>
      </c>
      <c r="F805">
        <v>4</v>
      </c>
      <c r="G805" s="587" t="s">
        <v>23</v>
      </c>
      <c r="H805" s="588">
        <v>73777</v>
      </c>
      <c r="I805" s="588">
        <v>118043</v>
      </c>
      <c r="J805" s="588">
        <v>103287</v>
      </c>
      <c r="K805" s="588">
        <v>165260</v>
      </c>
      <c r="L805" s="588">
        <v>132798</v>
      </c>
      <c r="M805" s="588">
        <v>212477</v>
      </c>
      <c r="N805" s="588">
        <v>177064</v>
      </c>
      <c r="O805" s="588">
        <v>283302</v>
      </c>
      <c r="P805" s="588">
        <v>221330</v>
      </c>
      <c r="Q805" s="588">
        <v>354128</v>
      </c>
      <c r="R805" s="588">
        <v>250840</v>
      </c>
      <c r="S805" s="588">
        <v>401345</v>
      </c>
      <c r="T805" s="588">
        <v>280351</v>
      </c>
      <c r="U805" s="588">
        <v>448562</v>
      </c>
    </row>
    <row r="806" spans="1:21" ht="22.5" customHeight="1">
      <c r="A806" s="583">
        <v>5</v>
      </c>
      <c r="B806" s="584" t="s">
        <v>306</v>
      </c>
      <c r="C806" s="585" t="s">
        <v>343</v>
      </c>
      <c r="D806" s="585" t="s">
        <v>605</v>
      </c>
      <c r="E806" s="586" t="s">
        <v>346</v>
      </c>
      <c r="F806">
        <v>1</v>
      </c>
      <c r="G806" s="587" t="s">
        <v>171</v>
      </c>
      <c r="H806" s="588">
        <v>88533</v>
      </c>
      <c r="I806" s="588">
        <v>154933</v>
      </c>
      <c r="J806" s="588">
        <v>116654</v>
      </c>
      <c r="K806" s="588">
        <v>204145</v>
      </c>
      <c r="L806" s="588">
        <v>139788</v>
      </c>
      <c r="M806" s="588">
        <v>244629</v>
      </c>
      <c r="N806" s="588">
        <v>168347</v>
      </c>
      <c r="O806" s="588">
        <v>294608</v>
      </c>
      <c r="P806" s="588">
        <v>198511</v>
      </c>
      <c r="Q806" s="588">
        <v>347394</v>
      </c>
      <c r="R806" s="588">
        <v>217016</v>
      </c>
      <c r="S806" s="588">
        <v>379779</v>
      </c>
      <c r="T806" s="588">
        <v>233540</v>
      </c>
      <c r="U806" s="588">
        <v>408694</v>
      </c>
    </row>
    <row r="807" spans="1:21" ht="21.95" customHeight="1">
      <c r="A807" s="583">
        <v>5</v>
      </c>
      <c r="B807" s="584" t="s">
        <v>306</v>
      </c>
      <c r="C807" s="585" t="s">
        <v>343</v>
      </c>
      <c r="D807" s="585" t="s">
        <v>605</v>
      </c>
      <c r="E807" s="586" t="s">
        <v>346</v>
      </c>
      <c r="F807">
        <v>2</v>
      </c>
      <c r="G807" s="587" t="s">
        <v>21</v>
      </c>
      <c r="H807" s="588">
        <v>84102</v>
      </c>
      <c r="I807" s="588">
        <v>147178</v>
      </c>
      <c r="J807" s="588">
        <v>111108</v>
      </c>
      <c r="K807" s="588">
        <v>194439</v>
      </c>
      <c r="L807" s="588">
        <v>133507</v>
      </c>
      <c r="M807" s="588">
        <v>233637</v>
      </c>
      <c r="N807" s="588">
        <v>161669</v>
      </c>
      <c r="O807" s="588">
        <v>282921</v>
      </c>
      <c r="P807" s="588">
        <v>192446</v>
      </c>
      <c r="Q807" s="588">
        <v>336780</v>
      </c>
      <c r="R807" s="588">
        <v>212259</v>
      </c>
      <c r="S807" s="588">
        <v>371453</v>
      </c>
      <c r="T807" s="588">
        <v>230861</v>
      </c>
      <c r="U807" s="588">
        <v>404007</v>
      </c>
    </row>
    <row r="808" spans="1:21" ht="21.95" customHeight="1">
      <c r="A808" s="583">
        <v>5</v>
      </c>
      <c r="B808" s="584" t="s">
        <v>306</v>
      </c>
      <c r="C808" s="585" t="s">
        <v>343</v>
      </c>
      <c r="D808" s="585" t="s">
        <v>605</v>
      </c>
      <c r="E808" s="586" t="s">
        <v>346</v>
      </c>
      <c r="F808">
        <v>3</v>
      </c>
      <c r="G808" s="587" t="s">
        <v>46</v>
      </c>
      <c r="H808" s="588">
        <v>68661</v>
      </c>
      <c r="I808" s="588">
        <v>120157</v>
      </c>
      <c r="J808" s="588">
        <v>94807</v>
      </c>
      <c r="K808" s="588">
        <v>165912</v>
      </c>
      <c r="L808" s="588">
        <v>120194</v>
      </c>
      <c r="M808" s="588">
        <v>210340</v>
      </c>
      <c r="N808" s="588">
        <v>156865</v>
      </c>
      <c r="O808" s="588">
        <v>274514</v>
      </c>
      <c r="P808" s="588">
        <v>195526</v>
      </c>
      <c r="Q808" s="588">
        <v>342171</v>
      </c>
      <c r="R808" s="588">
        <v>220058</v>
      </c>
      <c r="S808" s="588">
        <v>385102</v>
      </c>
      <c r="T808" s="588">
        <v>244233</v>
      </c>
      <c r="U808" s="588">
        <v>427408</v>
      </c>
    </row>
    <row r="809" spans="1:21" ht="21.95" customHeight="1">
      <c r="A809" s="583">
        <v>5</v>
      </c>
      <c r="B809" s="584" t="s">
        <v>306</v>
      </c>
      <c r="C809" s="585" t="s">
        <v>343</v>
      </c>
      <c r="D809" s="585" t="s">
        <v>605</v>
      </c>
      <c r="E809" s="586" t="s">
        <v>346</v>
      </c>
      <c r="F809">
        <v>4</v>
      </c>
      <c r="G809" s="587" t="s">
        <v>23</v>
      </c>
      <c r="H809" s="588">
        <v>79580</v>
      </c>
      <c r="I809" s="588">
        <v>127328</v>
      </c>
      <c r="J809" s="588">
        <v>111412</v>
      </c>
      <c r="K809" s="588">
        <v>178260</v>
      </c>
      <c r="L809" s="588">
        <v>143244</v>
      </c>
      <c r="M809" s="588">
        <v>229191</v>
      </c>
      <c r="N809" s="588">
        <v>190992</v>
      </c>
      <c r="O809" s="588">
        <v>305588</v>
      </c>
      <c r="P809" s="588">
        <v>238740</v>
      </c>
      <c r="Q809" s="588">
        <v>381985</v>
      </c>
      <c r="R809" s="588">
        <v>270573</v>
      </c>
      <c r="S809" s="588">
        <v>432916</v>
      </c>
      <c r="T809" s="588">
        <v>302405</v>
      </c>
      <c r="U809" s="588">
        <v>483847</v>
      </c>
    </row>
    <row r="810" spans="1:21" ht="22.5" customHeight="1">
      <c r="A810" s="583">
        <v>5</v>
      </c>
      <c r="B810" s="584" t="s">
        <v>306</v>
      </c>
      <c r="C810" s="585" t="s">
        <v>343</v>
      </c>
      <c r="D810" s="585" t="s">
        <v>605</v>
      </c>
      <c r="E810" s="586" t="s">
        <v>258</v>
      </c>
      <c r="F810">
        <v>1</v>
      </c>
      <c r="G810" s="587" t="s">
        <v>171</v>
      </c>
      <c r="H810" s="588">
        <v>83754</v>
      </c>
      <c r="I810" s="588">
        <v>146569</v>
      </c>
      <c r="J810" s="588">
        <v>110379</v>
      </c>
      <c r="K810" s="588">
        <v>193164</v>
      </c>
      <c r="L810" s="588">
        <v>132304</v>
      </c>
      <c r="M810" s="588">
        <v>231533</v>
      </c>
      <c r="N810" s="588">
        <v>159397</v>
      </c>
      <c r="O810" s="588">
        <v>278945</v>
      </c>
      <c r="P810" s="588">
        <v>187969</v>
      </c>
      <c r="Q810" s="588">
        <v>328946</v>
      </c>
      <c r="R810" s="588">
        <v>205495</v>
      </c>
      <c r="S810" s="588">
        <v>359616</v>
      </c>
      <c r="T810" s="588">
        <v>221145</v>
      </c>
      <c r="U810" s="588">
        <v>387004</v>
      </c>
    </row>
    <row r="811" spans="1:21" ht="21.95" customHeight="1">
      <c r="A811" s="583">
        <v>5</v>
      </c>
      <c r="B811" s="584" t="s">
        <v>306</v>
      </c>
      <c r="C811" s="585" t="s">
        <v>343</v>
      </c>
      <c r="D811" s="585" t="s">
        <v>605</v>
      </c>
      <c r="E811" s="586" t="s">
        <v>258</v>
      </c>
      <c r="F811">
        <v>2</v>
      </c>
      <c r="G811" s="587" t="s">
        <v>21</v>
      </c>
      <c r="H811" s="588">
        <v>79532</v>
      </c>
      <c r="I811" s="588">
        <v>139181</v>
      </c>
      <c r="J811" s="588">
        <v>105095</v>
      </c>
      <c r="K811" s="588">
        <v>183916</v>
      </c>
      <c r="L811" s="588">
        <v>126320</v>
      </c>
      <c r="M811" s="588">
        <v>221060</v>
      </c>
      <c r="N811" s="588">
        <v>153034</v>
      </c>
      <c r="O811" s="588">
        <v>267809</v>
      </c>
      <c r="P811" s="588">
        <v>182190</v>
      </c>
      <c r="Q811" s="588">
        <v>318833</v>
      </c>
      <c r="R811" s="588">
        <v>200962</v>
      </c>
      <c r="S811" s="588">
        <v>351683</v>
      </c>
      <c r="T811" s="588">
        <v>218593</v>
      </c>
      <c r="U811" s="588">
        <v>382538</v>
      </c>
    </row>
    <row r="812" spans="1:21" ht="21.95" customHeight="1">
      <c r="A812" s="583">
        <v>5</v>
      </c>
      <c r="B812" s="584" t="s">
        <v>306</v>
      </c>
      <c r="C812" s="585" t="s">
        <v>343</v>
      </c>
      <c r="D812" s="585" t="s">
        <v>605</v>
      </c>
      <c r="E812" s="586" t="s">
        <v>258</v>
      </c>
      <c r="F812">
        <v>3</v>
      </c>
      <c r="G812" s="587" t="s">
        <v>46</v>
      </c>
      <c r="H812" s="588">
        <v>64882</v>
      </c>
      <c r="I812" s="588">
        <v>113544</v>
      </c>
      <c r="J812" s="588">
        <v>89579</v>
      </c>
      <c r="K812" s="588">
        <v>156763</v>
      </c>
      <c r="L812" s="588">
        <v>113553</v>
      </c>
      <c r="M812" s="588">
        <v>198717</v>
      </c>
      <c r="N812" s="588">
        <v>148170</v>
      </c>
      <c r="O812" s="588">
        <v>259298</v>
      </c>
      <c r="P812" s="588">
        <v>184683</v>
      </c>
      <c r="Q812" s="588">
        <v>323196</v>
      </c>
      <c r="R812" s="588">
        <v>207842</v>
      </c>
      <c r="S812" s="588">
        <v>363724</v>
      </c>
      <c r="T812" s="588">
        <v>230661</v>
      </c>
      <c r="U812" s="588">
        <v>403656</v>
      </c>
    </row>
    <row r="813" spans="1:21" ht="21.95" customHeight="1">
      <c r="A813" s="583">
        <v>5</v>
      </c>
      <c r="B813" s="584" t="s">
        <v>306</v>
      </c>
      <c r="C813" s="585" t="s">
        <v>343</v>
      </c>
      <c r="D813" s="585" t="s">
        <v>605</v>
      </c>
      <c r="E813" s="586" t="s">
        <v>258</v>
      </c>
      <c r="F813">
        <v>4</v>
      </c>
      <c r="G813" s="587" t="s">
        <v>23</v>
      </c>
      <c r="H813" s="588">
        <v>75323</v>
      </c>
      <c r="I813" s="588">
        <v>120516</v>
      </c>
      <c r="J813" s="588">
        <v>105452</v>
      </c>
      <c r="K813" s="588">
        <v>168723</v>
      </c>
      <c r="L813" s="588">
        <v>135581</v>
      </c>
      <c r="M813" s="588">
        <v>216929</v>
      </c>
      <c r="N813" s="588">
        <v>180774</v>
      </c>
      <c r="O813" s="588">
        <v>289239</v>
      </c>
      <c r="P813" s="588">
        <v>225968</v>
      </c>
      <c r="Q813" s="588">
        <v>361548</v>
      </c>
      <c r="R813" s="588">
        <v>256097</v>
      </c>
      <c r="S813" s="588">
        <v>409755</v>
      </c>
      <c r="T813" s="588">
        <v>286226</v>
      </c>
      <c r="U813" s="588">
        <v>457961</v>
      </c>
    </row>
    <row r="814" spans="1:21" ht="22.5" customHeight="1">
      <c r="A814" s="583">
        <v>5</v>
      </c>
      <c r="B814" s="584" t="s">
        <v>306</v>
      </c>
      <c r="C814" s="585" t="s">
        <v>343</v>
      </c>
      <c r="D814" s="585" t="s">
        <v>605</v>
      </c>
      <c r="E814" s="586" t="s">
        <v>347</v>
      </c>
      <c r="F814">
        <v>1</v>
      </c>
      <c r="G814" s="587" t="s">
        <v>171</v>
      </c>
      <c r="H814" s="588">
        <v>82500</v>
      </c>
      <c r="I814" s="588">
        <v>144375</v>
      </c>
      <c r="J814" s="588">
        <v>108712</v>
      </c>
      <c r="K814" s="588">
        <v>190246</v>
      </c>
      <c r="L814" s="588">
        <v>130282</v>
      </c>
      <c r="M814" s="588">
        <v>227993</v>
      </c>
      <c r="N814" s="588">
        <v>156918</v>
      </c>
      <c r="O814" s="588">
        <v>274607</v>
      </c>
      <c r="P814" s="588">
        <v>185038</v>
      </c>
      <c r="Q814" s="588">
        <v>323816</v>
      </c>
      <c r="R814" s="588">
        <v>202288</v>
      </c>
      <c r="S814" s="588">
        <v>354005</v>
      </c>
      <c r="T814" s="588">
        <v>217691</v>
      </c>
      <c r="U814" s="588">
        <v>380960</v>
      </c>
    </row>
    <row r="815" spans="1:21" ht="21.95" customHeight="1">
      <c r="A815" s="583">
        <v>5</v>
      </c>
      <c r="B815" s="584" t="s">
        <v>306</v>
      </c>
      <c r="C815" s="585" t="s">
        <v>343</v>
      </c>
      <c r="D815" s="585" t="s">
        <v>605</v>
      </c>
      <c r="E815" s="586" t="s">
        <v>347</v>
      </c>
      <c r="F815">
        <v>2</v>
      </c>
      <c r="G815" s="587" t="s">
        <v>21</v>
      </c>
      <c r="H815" s="588">
        <v>78362</v>
      </c>
      <c r="I815" s="588">
        <v>137133</v>
      </c>
      <c r="J815" s="588">
        <v>103532</v>
      </c>
      <c r="K815" s="588">
        <v>181182</v>
      </c>
      <c r="L815" s="588">
        <v>124416</v>
      </c>
      <c r="M815" s="588">
        <v>217728</v>
      </c>
      <c r="N815" s="588">
        <v>150681</v>
      </c>
      <c r="O815" s="588">
        <v>263692</v>
      </c>
      <c r="P815" s="588">
        <v>179373</v>
      </c>
      <c r="Q815" s="588">
        <v>313903</v>
      </c>
      <c r="R815" s="588">
        <v>197845</v>
      </c>
      <c r="S815" s="588">
        <v>346228</v>
      </c>
      <c r="T815" s="588">
        <v>215190</v>
      </c>
      <c r="U815" s="588">
        <v>376582</v>
      </c>
    </row>
    <row r="816" spans="1:21" ht="21.95" customHeight="1">
      <c r="A816" s="583">
        <v>5</v>
      </c>
      <c r="B816" s="584" t="s">
        <v>306</v>
      </c>
      <c r="C816" s="585" t="s">
        <v>343</v>
      </c>
      <c r="D816" s="585" t="s">
        <v>605</v>
      </c>
      <c r="E816" s="586" t="s">
        <v>347</v>
      </c>
      <c r="F816">
        <v>3</v>
      </c>
      <c r="G816" s="587" t="s">
        <v>46</v>
      </c>
      <c r="H816" s="588">
        <v>63960</v>
      </c>
      <c r="I816" s="588">
        <v>111930</v>
      </c>
      <c r="J816" s="588">
        <v>88312</v>
      </c>
      <c r="K816" s="588">
        <v>154547</v>
      </c>
      <c r="L816" s="588">
        <v>111957</v>
      </c>
      <c r="M816" s="588">
        <v>195924</v>
      </c>
      <c r="N816" s="588">
        <v>146106</v>
      </c>
      <c r="O816" s="588">
        <v>255686</v>
      </c>
      <c r="P816" s="588">
        <v>182114</v>
      </c>
      <c r="Q816" s="588">
        <v>318699</v>
      </c>
      <c r="R816" s="588">
        <v>204959</v>
      </c>
      <c r="S816" s="588">
        <v>358679</v>
      </c>
      <c r="T816" s="588">
        <v>227471</v>
      </c>
      <c r="U816" s="588">
        <v>398074</v>
      </c>
    </row>
    <row r="817" spans="1:21" ht="21.95" customHeight="1">
      <c r="A817" s="583">
        <v>5</v>
      </c>
      <c r="B817" s="584" t="s">
        <v>306</v>
      </c>
      <c r="C817" s="585" t="s">
        <v>343</v>
      </c>
      <c r="D817" s="585" t="s">
        <v>605</v>
      </c>
      <c r="E817" s="586" t="s">
        <v>347</v>
      </c>
      <c r="F817">
        <v>4</v>
      </c>
      <c r="G817" s="587" t="s">
        <v>23</v>
      </c>
      <c r="H817" s="588">
        <v>74169</v>
      </c>
      <c r="I817" s="588">
        <v>118671</v>
      </c>
      <c r="J817" s="588">
        <v>103837</v>
      </c>
      <c r="K817" s="588">
        <v>166139</v>
      </c>
      <c r="L817" s="588">
        <v>133505</v>
      </c>
      <c r="M817" s="588">
        <v>213607</v>
      </c>
      <c r="N817" s="588">
        <v>178006</v>
      </c>
      <c r="O817" s="588">
        <v>284810</v>
      </c>
      <c r="P817" s="588">
        <v>222508</v>
      </c>
      <c r="Q817" s="588">
        <v>356012</v>
      </c>
      <c r="R817" s="588">
        <v>252175</v>
      </c>
      <c r="S817" s="588">
        <v>403481</v>
      </c>
      <c r="T817" s="588">
        <v>281843</v>
      </c>
      <c r="U817" s="588">
        <v>450949</v>
      </c>
    </row>
    <row r="818" spans="1:21" ht="22.5" customHeight="1">
      <c r="A818" s="583">
        <v>5</v>
      </c>
      <c r="B818" s="584" t="s">
        <v>306</v>
      </c>
      <c r="C818" s="585" t="s">
        <v>343</v>
      </c>
      <c r="D818" s="585" t="s">
        <v>605</v>
      </c>
      <c r="E818" s="586" t="s">
        <v>348</v>
      </c>
      <c r="F818">
        <v>1</v>
      </c>
      <c r="G818" s="587" t="s">
        <v>171</v>
      </c>
      <c r="H818" s="588">
        <v>84772</v>
      </c>
      <c r="I818" s="588">
        <v>148352</v>
      </c>
      <c r="J818" s="588">
        <v>111839</v>
      </c>
      <c r="K818" s="588">
        <v>195719</v>
      </c>
      <c r="L818" s="588">
        <v>134241</v>
      </c>
      <c r="M818" s="588">
        <v>234922</v>
      </c>
      <c r="N818" s="588">
        <v>162052</v>
      </c>
      <c r="O818" s="588">
        <v>283591</v>
      </c>
      <c r="P818" s="588">
        <v>191167</v>
      </c>
      <c r="Q818" s="588">
        <v>334542</v>
      </c>
      <c r="R818" s="588">
        <v>209006</v>
      </c>
      <c r="S818" s="588">
        <v>365760</v>
      </c>
      <c r="T818" s="588">
        <v>224945</v>
      </c>
      <c r="U818" s="588">
        <v>393654</v>
      </c>
    </row>
    <row r="819" spans="1:21" ht="21.95" customHeight="1">
      <c r="A819" s="583">
        <v>5</v>
      </c>
      <c r="B819" s="584" t="s">
        <v>306</v>
      </c>
      <c r="C819" s="585" t="s">
        <v>343</v>
      </c>
      <c r="D819" s="585" t="s">
        <v>605</v>
      </c>
      <c r="E819" s="586" t="s">
        <v>348</v>
      </c>
      <c r="F819">
        <v>2</v>
      </c>
      <c r="G819" s="587" t="s">
        <v>21</v>
      </c>
      <c r="H819" s="588">
        <v>80341</v>
      </c>
      <c r="I819" s="588">
        <v>140597</v>
      </c>
      <c r="J819" s="588">
        <v>106293</v>
      </c>
      <c r="K819" s="588">
        <v>186013</v>
      </c>
      <c r="L819" s="588">
        <v>127961</v>
      </c>
      <c r="M819" s="588">
        <v>223931</v>
      </c>
      <c r="N819" s="588">
        <v>155374</v>
      </c>
      <c r="O819" s="588">
        <v>271904</v>
      </c>
      <c r="P819" s="588">
        <v>185102</v>
      </c>
      <c r="Q819" s="588">
        <v>323928</v>
      </c>
      <c r="R819" s="588">
        <v>204248</v>
      </c>
      <c r="S819" s="588">
        <v>357434</v>
      </c>
      <c r="T819" s="588">
        <v>222267</v>
      </c>
      <c r="U819" s="588">
        <v>388967</v>
      </c>
    </row>
    <row r="820" spans="1:21" ht="21.95" customHeight="1">
      <c r="A820" s="583">
        <v>5</v>
      </c>
      <c r="B820" s="584" t="s">
        <v>306</v>
      </c>
      <c r="C820" s="585" t="s">
        <v>343</v>
      </c>
      <c r="D820" s="585" t="s">
        <v>605</v>
      </c>
      <c r="E820" s="586" t="s">
        <v>348</v>
      </c>
      <c r="F820">
        <v>3</v>
      </c>
      <c r="G820" s="587" t="s">
        <v>46</v>
      </c>
      <c r="H820" s="588">
        <v>65294</v>
      </c>
      <c r="I820" s="588">
        <v>114264</v>
      </c>
      <c r="J820" s="588">
        <v>90093</v>
      </c>
      <c r="K820" s="588">
        <v>157663</v>
      </c>
      <c r="L820" s="588">
        <v>114134</v>
      </c>
      <c r="M820" s="588">
        <v>199734</v>
      </c>
      <c r="N820" s="588">
        <v>148785</v>
      </c>
      <c r="O820" s="588">
        <v>260373</v>
      </c>
      <c r="P820" s="588">
        <v>185425</v>
      </c>
      <c r="Q820" s="588">
        <v>324494</v>
      </c>
      <c r="R820" s="588">
        <v>208611</v>
      </c>
      <c r="S820" s="588">
        <v>365069</v>
      </c>
      <c r="T820" s="588">
        <v>231438</v>
      </c>
      <c r="U820" s="588">
        <v>405017</v>
      </c>
    </row>
    <row r="821" spans="1:21" ht="21.95" customHeight="1">
      <c r="A821" s="583">
        <v>5</v>
      </c>
      <c r="B821" s="584" t="s">
        <v>306</v>
      </c>
      <c r="C821" s="585" t="s">
        <v>343</v>
      </c>
      <c r="D821" s="585" t="s">
        <v>605</v>
      </c>
      <c r="E821" s="586" t="s">
        <v>348</v>
      </c>
      <c r="F821">
        <v>4</v>
      </c>
      <c r="G821" s="587" t="s">
        <v>23</v>
      </c>
      <c r="H821" s="588">
        <v>76439</v>
      </c>
      <c r="I821" s="588">
        <v>122302</v>
      </c>
      <c r="J821" s="588">
        <v>107014</v>
      </c>
      <c r="K821" s="588">
        <v>171223</v>
      </c>
      <c r="L821" s="588">
        <v>137590</v>
      </c>
      <c r="M821" s="588">
        <v>220143</v>
      </c>
      <c r="N821" s="588">
        <v>183453</v>
      </c>
      <c r="O821" s="588">
        <v>293524</v>
      </c>
      <c r="P821" s="588">
        <v>229316</v>
      </c>
      <c r="Q821" s="588">
        <v>366906</v>
      </c>
      <c r="R821" s="588">
        <v>259891</v>
      </c>
      <c r="S821" s="588">
        <v>415826</v>
      </c>
      <c r="T821" s="588">
        <v>290467</v>
      </c>
      <c r="U821" s="588">
        <v>464747</v>
      </c>
    </row>
    <row r="822" spans="1:21" ht="22.5" customHeight="1">
      <c r="A822" s="583">
        <v>5</v>
      </c>
      <c r="B822" s="584" t="s">
        <v>306</v>
      </c>
      <c r="C822" s="585" t="s">
        <v>343</v>
      </c>
      <c r="D822" s="585" t="s">
        <v>605</v>
      </c>
      <c r="E822" s="586" t="s">
        <v>349</v>
      </c>
      <c r="F822">
        <v>1</v>
      </c>
      <c r="G822" s="587" t="s">
        <v>171</v>
      </c>
      <c r="H822" s="588">
        <v>85869</v>
      </c>
      <c r="I822" s="588">
        <v>150271</v>
      </c>
      <c r="J822" s="588">
        <v>113181</v>
      </c>
      <c r="K822" s="588">
        <v>198067</v>
      </c>
      <c r="L822" s="588">
        <v>135685</v>
      </c>
      <c r="M822" s="588">
        <v>237449</v>
      </c>
      <c r="N822" s="588">
        <v>163508</v>
      </c>
      <c r="O822" s="588">
        <v>286139</v>
      </c>
      <c r="P822" s="588">
        <v>192825</v>
      </c>
      <c r="Q822" s="588">
        <v>337444</v>
      </c>
      <c r="R822" s="588">
        <v>210806</v>
      </c>
      <c r="S822" s="588">
        <v>368910</v>
      </c>
      <c r="T822" s="588">
        <v>226863</v>
      </c>
      <c r="U822" s="588">
        <v>397010</v>
      </c>
    </row>
    <row r="823" spans="1:21" ht="21.95" customHeight="1">
      <c r="A823" s="583">
        <v>5</v>
      </c>
      <c r="B823" s="584" t="s">
        <v>306</v>
      </c>
      <c r="C823" s="585" t="s">
        <v>343</v>
      </c>
      <c r="D823" s="585" t="s">
        <v>605</v>
      </c>
      <c r="E823" s="586" t="s">
        <v>349</v>
      </c>
      <c r="F823">
        <v>2</v>
      </c>
      <c r="G823" s="587" t="s">
        <v>21</v>
      </c>
      <c r="H823" s="588">
        <v>81522</v>
      </c>
      <c r="I823" s="588">
        <v>142663</v>
      </c>
      <c r="J823" s="588">
        <v>107740</v>
      </c>
      <c r="K823" s="588">
        <v>188545</v>
      </c>
      <c r="L823" s="588">
        <v>129523</v>
      </c>
      <c r="M823" s="588">
        <v>226665</v>
      </c>
      <c r="N823" s="588">
        <v>156956</v>
      </c>
      <c r="O823" s="588">
        <v>274673</v>
      </c>
      <c r="P823" s="588">
        <v>186875</v>
      </c>
      <c r="Q823" s="588">
        <v>327031</v>
      </c>
      <c r="R823" s="588">
        <v>206138</v>
      </c>
      <c r="S823" s="588">
        <v>360741</v>
      </c>
      <c r="T823" s="588">
        <v>224235</v>
      </c>
      <c r="U823" s="588">
        <v>392411</v>
      </c>
    </row>
    <row r="824" spans="1:21" ht="21.95" customHeight="1">
      <c r="A824" s="583">
        <v>5</v>
      </c>
      <c r="B824" s="584" t="s">
        <v>306</v>
      </c>
      <c r="C824" s="585" t="s">
        <v>343</v>
      </c>
      <c r="D824" s="585" t="s">
        <v>605</v>
      </c>
      <c r="E824" s="586" t="s">
        <v>349</v>
      </c>
      <c r="F824">
        <v>3</v>
      </c>
      <c r="G824" s="587" t="s">
        <v>46</v>
      </c>
      <c r="H824" s="588">
        <v>66476</v>
      </c>
      <c r="I824" s="588">
        <v>116333</v>
      </c>
      <c r="J824" s="588">
        <v>91773</v>
      </c>
      <c r="K824" s="588">
        <v>160602</v>
      </c>
      <c r="L824" s="588">
        <v>116326</v>
      </c>
      <c r="M824" s="588">
        <v>203570</v>
      </c>
      <c r="N824" s="588">
        <v>151771</v>
      </c>
      <c r="O824" s="588">
        <v>265599</v>
      </c>
      <c r="P824" s="588">
        <v>189169</v>
      </c>
      <c r="Q824" s="588">
        <v>331046</v>
      </c>
      <c r="R824" s="588">
        <v>212882</v>
      </c>
      <c r="S824" s="588">
        <v>372544</v>
      </c>
      <c r="T824" s="588">
        <v>236245</v>
      </c>
      <c r="U824" s="588">
        <v>413429</v>
      </c>
    </row>
    <row r="825" spans="1:21" ht="21.95" customHeight="1">
      <c r="A825" s="583">
        <v>5</v>
      </c>
      <c r="B825" s="584" t="s">
        <v>306</v>
      </c>
      <c r="C825" s="585" t="s">
        <v>343</v>
      </c>
      <c r="D825" s="585" t="s">
        <v>605</v>
      </c>
      <c r="E825" s="586" t="s">
        <v>349</v>
      </c>
      <c r="F825">
        <v>4</v>
      </c>
      <c r="G825" s="587" t="s">
        <v>23</v>
      </c>
      <c r="H825" s="588">
        <v>77249</v>
      </c>
      <c r="I825" s="588">
        <v>123598</v>
      </c>
      <c r="J825" s="588">
        <v>108148</v>
      </c>
      <c r="K825" s="588">
        <v>173037</v>
      </c>
      <c r="L825" s="588">
        <v>139048</v>
      </c>
      <c r="M825" s="588">
        <v>222477</v>
      </c>
      <c r="N825" s="588">
        <v>185397</v>
      </c>
      <c r="O825" s="588">
        <v>296635</v>
      </c>
      <c r="P825" s="588">
        <v>231746</v>
      </c>
      <c r="Q825" s="588">
        <v>370794</v>
      </c>
      <c r="R825" s="588">
        <v>262646</v>
      </c>
      <c r="S825" s="588">
        <v>420234</v>
      </c>
      <c r="T825" s="588">
        <v>293545</v>
      </c>
      <c r="U825" s="588">
        <v>469673</v>
      </c>
    </row>
    <row r="826" spans="1:21" ht="22.5" customHeight="1">
      <c r="A826" s="583">
        <v>5</v>
      </c>
      <c r="B826" s="584" t="s">
        <v>306</v>
      </c>
      <c r="C826" s="585" t="s">
        <v>343</v>
      </c>
      <c r="D826" s="585" t="s">
        <v>605</v>
      </c>
      <c r="E826" s="586" t="s">
        <v>350</v>
      </c>
      <c r="F826">
        <v>1</v>
      </c>
      <c r="G826" s="587" t="s">
        <v>171</v>
      </c>
      <c r="H826" s="588">
        <v>81168</v>
      </c>
      <c r="I826" s="588">
        <v>142045</v>
      </c>
      <c r="J826" s="588">
        <v>106976</v>
      </c>
      <c r="K826" s="588">
        <v>187207</v>
      </c>
      <c r="L826" s="588">
        <v>128230</v>
      </c>
      <c r="M826" s="588">
        <v>224403</v>
      </c>
      <c r="N826" s="588">
        <v>154499</v>
      </c>
      <c r="O826" s="588">
        <v>270373</v>
      </c>
      <c r="P826" s="588">
        <v>182195</v>
      </c>
      <c r="Q826" s="588">
        <v>318842</v>
      </c>
      <c r="R826" s="588">
        <v>199183</v>
      </c>
      <c r="S826" s="588">
        <v>348570</v>
      </c>
      <c r="T826" s="588">
        <v>214353</v>
      </c>
      <c r="U826" s="588">
        <v>375118</v>
      </c>
    </row>
    <row r="827" spans="1:21" ht="21.95" customHeight="1">
      <c r="A827" s="583">
        <v>5</v>
      </c>
      <c r="B827" s="584" t="s">
        <v>306</v>
      </c>
      <c r="C827" s="585" t="s">
        <v>343</v>
      </c>
      <c r="D827" s="585" t="s">
        <v>605</v>
      </c>
      <c r="E827" s="586" t="s">
        <v>350</v>
      </c>
      <c r="F827">
        <v>2</v>
      </c>
      <c r="G827" s="587" t="s">
        <v>21</v>
      </c>
      <c r="H827" s="588">
        <v>77072</v>
      </c>
      <c r="I827" s="588">
        <v>134875</v>
      </c>
      <c r="J827" s="588">
        <v>101848</v>
      </c>
      <c r="K827" s="588">
        <v>178234</v>
      </c>
      <c r="L827" s="588">
        <v>122424</v>
      </c>
      <c r="M827" s="588">
        <v>214242</v>
      </c>
      <c r="N827" s="588">
        <v>148325</v>
      </c>
      <c r="O827" s="588">
        <v>259568</v>
      </c>
      <c r="P827" s="588">
        <v>176588</v>
      </c>
      <c r="Q827" s="588">
        <v>309029</v>
      </c>
      <c r="R827" s="588">
        <v>194784</v>
      </c>
      <c r="S827" s="588">
        <v>340873</v>
      </c>
      <c r="T827" s="588">
        <v>211877</v>
      </c>
      <c r="U827" s="588">
        <v>370785</v>
      </c>
    </row>
    <row r="828" spans="1:21" ht="21.95" customHeight="1">
      <c r="A828" s="583">
        <v>5</v>
      </c>
      <c r="B828" s="584" t="s">
        <v>306</v>
      </c>
      <c r="C828" s="585" t="s">
        <v>343</v>
      </c>
      <c r="D828" s="585" t="s">
        <v>605</v>
      </c>
      <c r="E828" s="586" t="s">
        <v>350</v>
      </c>
      <c r="F828">
        <v>3</v>
      </c>
      <c r="G828" s="587" t="s">
        <v>46</v>
      </c>
      <c r="H828" s="588">
        <v>62868</v>
      </c>
      <c r="I828" s="588">
        <v>110018</v>
      </c>
      <c r="J828" s="588">
        <v>86795</v>
      </c>
      <c r="K828" s="588">
        <v>151892</v>
      </c>
      <c r="L828" s="588">
        <v>110022</v>
      </c>
      <c r="M828" s="588">
        <v>192539</v>
      </c>
      <c r="N828" s="588">
        <v>143559</v>
      </c>
      <c r="O828" s="588">
        <v>251228</v>
      </c>
      <c r="P828" s="588">
        <v>178935</v>
      </c>
      <c r="Q828" s="588">
        <v>313137</v>
      </c>
      <c r="R828" s="588">
        <v>201371</v>
      </c>
      <c r="S828" s="588">
        <v>352400</v>
      </c>
      <c r="T828" s="588">
        <v>223477</v>
      </c>
      <c r="U828" s="588">
        <v>391084</v>
      </c>
    </row>
    <row r="829" spans="1:21" ht="21.95" customHeight="1">
      <c r="A829" s="583">
        <v>5</v>
      </c>
      <c r="B829" s="584" t="s">
        <v>306</v>
      </c>
      <c r="C829" s="585" t="s">
        <v>343</v>
      </c>
      <c r="D829" s="585" t="s">
        <v>605</v>
      </c>
      <c r="E829" s="586" t="s">
        <v>350</v>
      </c>
      <c r="F829">
        <v>4</v>
      </c>
      <c r="G829" s="587" t="s">
        <v>23</v>
      </c>
      <c r="H829" s="588">
        <v>73004</v>
      </c>
      <c r="I829" s="588">
        <v>116806</v>
      </c>
      <c r="J829" s="588">
        <v>102205</v>
      </c>
      <c r="K829" s="588">
        <v>163528</v>
      </c>
      <c r="L829" s="588">
        <v>131406</v>
      </c>
      <c r="M829" s="588">
        <v>210250</v>
      </c>
      <c r="N829" s="588">
        <v>175209</v>
      </c>
      <c r="O829" s="588">
        <v>280334</v>
      </c>
      <c r="P829" s="588">
        <v>219011</v>
      </c>
      <c r="Q829" s="588">
        <v>350417</v>
      </c>
      <c r="R829" s="588">
        <v>248212</v>
      </c>
      <c r="S829" s="588">
        <v>397140</v>
      </c>
      <c r="T829" s="588">
        <v>277414</v>
      </c>
      <c r="U829" s="588">
        <v>443862</v>
      </c>
    </row>
    <row r="830" spans="1:21" ht="22.5" customHeight="1">
      <c r="A830" s="583">
        <v>5</v>
      </c>
      <c r="B830" s="584" t="s">
        <v>306</v>
      </c>
      <c r="C830" s="585" t="s">
        <v>343</v>
      </c>
      <c r="D830" s="585" t="s">
        <v>605</v>
      </c>
      <c r="E830" s="586" t="s">
        <v>351</v>
      </c>
      <c r="F830">
        <v>1</v>
      </c>
      <c r="G830" s="587" t="s">
        <v>171</v>
      </c>
      <c r="H830" s="588">
        <v>88063</v>
      </c>
      <c r="I830" s="588">
        <v>154110</v>
      </c>
      <c r="J830" s="588">
        <v>116052</v>
      </c>
      <c r="K830" s="588">
        <v>203092</v>
      </c>
      <c r="L830" s="588">
        <v>139094</v>
      </c>
      <c r="M830" s="588">
        <v>243415</v>
      </c>
      <c r="N830" s="588">
        <v>167561</v>
      </c>
      <c r="O830" s="588">
        <v>293231</v>
      </c>
      <c r="P830" s="588">
        <v>197593</v>
      </c>
      <c r="Q830" s="588">
        <v>345787</v>
      </c>
      <c r="R830" s="588">
        <v>216015</v>
      </c>
      <c r="S830" s="588">
        <v>378026</v>
      </c>
      <c r="T830" s="588">
        <v>232465</v>
      </c>
      <c r="U830" s="588">
        <v>406814</v>
      </c>
    </row>
    <row r="831" spans="1:21" ht="21.95" customHeight="1">
      <c r="A831" s="583">
        <v>5</v>
      </c>
      <c r="B831" s="584" t="s">
        <v>306</v>
      </c>
      <c r="C831" s="585" t="s">
        <v>343</v>
      </c>
      <c r="D831" s="585" t="s">
        <v>605</v>
      </c>
      <c r="E831" s="586" t="s">
        <v>351</v>
      </c>
      <c r="F831">
        <v>2</v>
      </c>
      <c r="G831" s="587" t="s">
        <v>21</v>
      </c>
      <c r="H831" s="588">
        <v>83632</v>
      </c>
      <c r="I831" s="588">
        <v>146356</v>
      </c>
      <c r="J831" s="588">
        <v>110506</v>
      </c>
      <c r="K831" s="588">
        <v>193386</v>
      </c>
      <c r="L831" s="588">
        <v>132814</v>
      </c>
      <c r="M831" s="588">
        <v>232424</v>
      </c>
      <c r="N831" s="588">
        <v>160882</v>
      </c>
      <c r="O831" s="588">
        <v>281544</v>
      </c>
      <c r="P831" s="588">
        <v>191528</v>
      </c>
      <c r="Q831" s="588">
        <v>335174</v>
      </c>
      <c r="R831" s="588">
        <v>211257</v>
      </c>
      <c r="S831" s="588">
        <v>369700</v>
      </c>
      <c r="T831" s="588">
        <v>229787</v>
      </c>
      <c r="U831" s="588">
        <v>402127</v>
      </c>
    </row>
    <row r="832" spans="1:21" ht="21.95" customHeight="1">
      <c r="A832" s="583">
        <v>5</v>
      </c>
      <c r="B832" s="584" t="s">
        <v>306</v>
      </c>
      <c r="C832" s="585" t="s">
        <v>343</v>
      </c>
      <c r="D832" s="585" t="s">
        <v>605</v>
      </c>
      <c r="E832" s="586" t="s">
        <v>351</v>
      </c>
      <c r="F832">
        <v>3</v>
      </c>
      <c r="G832" s="587" t="s">
        <v>46</v>
      </c>
      <c r="H832" s="588">
        <v>68240</v>
      </c>
      <c r="I832" s="588">
        <v>119420</v>
      </c>
      <c r="J832" s="588">
        <v>94218</v>
      </c>
      <c r="K832" s="588">
        <v>164881</v>
      </c>
      <c r="L832" s="588">
        <v>119437</v>
      </c>
      <c r="M832" s="588">
        <v>209014</v>
      </c>
      <c r="N832" s="588">
        <v>155855</v>
      </c>
      <c r="O832" s="588">
        <v>272747</v>
      </c>
      <c r="P832" s="588">
        <v>194264</v>
      </c>
      <c r="Q832" s="588">
        <v>339961</v>
      </c>
      <c r="R832" s="588">
        <v>218627</v>
      </c>
      <c r="S832" s="588">
        <v>382598</v>
      </c>
      <c r="T832" s="588">
        <v>242634</v>
      </c>
      <c r="U832" s="588">
        <v>424609</v>
      </c>
    </row>
    <row r="833" spans="1:21" ht="21.95" customHeight="1">
      <c r="A833" s="583">
        <v>5</v>
      </c>
      <c r="B833" s="584" t="s">
        <v>306</v>
      </c>
      <c r="C833" s="585" t="s">
        <v>343</v>
      </c>
      <c r="D833" s="585" t="s">
        <v>605</v>
      </c>
      <c r="E833" s="586" t="s">
        <v>351</v>
      </c>
      <c r="F833">
        <v>4</v>
      </c>
      <c r="G833" s="587" t="s">
        <v>23</v>
      </c>
      <c r="H833" s="588">
        <v>79187</v>
      </c>
      <c r="I833" s="588">
        <v>126700</v>
      </c>
      <c r="J833" s="588">
        <v>110862</v>
      </c>
      <c r="K833" s="588">
        <v>177380</v>
      </c>
      <c r="L833" s="588">
        <v>142537</v>
      </c>
      <c r="M833" s="588">
        <v>228060</v>
      </c>
      <c r="N833" s="588">
        <v>190050</v>
      </c>
      <c r="O833" s="588">
        <v>304080</v>
      </c>
      <c r="P833" s="588">
        <v>237562</v>
      </c>
      <c r="Q833" s="588">
        <v>380100</v>
      </c>
      <c r="R833" s="588">
        <v>269237</v>
      </c>
      <c r="S833" s="588">
        <v>430780</v>
      </c>
      <c r="T833" s="588">
        <v>300912</v>
      </c>
      <c r="U833" s="588">
        <v>481460</v>
      </c>
    </row>
    <row r="834" spans="1:21" ht="22.5" customHeight="1">
      <c r="A834" s="583">
        <v>5</v>
      </c>
      <c r="B834" s="584" t="s">
        <v>306</v>
      </c>
      <c r="C834" s="585" t="s">
        <v>343</v>
      </c>
      <c r="D834" s="585" t="s">
        <v>605</v>
      </c>
      <c r="E834" s="586" t="s">
        <v>352</v>
      </c>
      <c r="F834">
        <v>1</v>
      </c>
      <c r="G834" s="587" t="s">
        <v>171</v>
      </c>
      <c r="H834" s="588">
        <v>85399</v>
      </c>
      <c r="I834" s="588">
        <v>149448</v>
      </c>
      <c r="J834" s="588">
        <v>112579</v>
      </c>
      <c r="K834" s="588">
        <v>197014</v>
      </c>
      <c r="L834" s="588">
        <v>134992</v>
      </c>
      <c r="M834" s="588">
        <v>236236</v>
      </c>
      <c r="N834" s="588">
        <v>162721</v>
      </c>
      <c r="O834" s="588">
        <v>284762</v>
      </c>
      <c r="P834" s="588">
        <v>191907</v>
      </c>
      <c r="Q834" s="588">
        <v>335838</v>
      </c>
      <c r="R834" s="588">
        <v>209804</v>
      </c>
      <c r="S834" s="588">
        <v>367158</v>
      </c>
      <c r="T834" s="588">
        <v>225789</v>
      </c>
      <c r="U834" s="588">
        <v>395130</v>
      </c>
    </row>
    <row r="835" spans="1:21" ht="21.95" customHeight="1">
      <c r="A835" s="583">
        <v>5</v>
      </c>
      <c r="B835" s="584" t="s">
        <v>306</v>
      </c>
      <c r="C835" s="585" t="s">
        <v>343</v>
      </c>
      <c r="D835" s="585" t="s">
        <v>605</v>
      </c>
      <c r="E835" s="586" t="s">
        <v>352</v>
      </c>
      <c r="F835">
        <v>2</v>
      </c>
      <c r="G835" s="587" t="s">
        <v>21</v>
      </c>
      <c r="H835" s="588">
        <v>81052</v>
      </c>
      <c r="I835" s="588">
        <v>141840</v>
      </c>
      <c r="J835" s="588">
        <v>107138</v>
      </c>
      <c r="K835" s="588">
        <v>187492</v>
      </c>
      <c r="L835" s="588">
        <v>128830</v>
      </c>
      <c r="M835" s="588">
        <v>225452</v>
      </c>
      <c r="N835" s="588">
        <v>156169</v>
      </c>
      <c r="O835" s="588">
        <v>273296</v>
      </c>
      <c r="P835" s="588">
        <v>185957</v>
      </c>
      <c r="Q835" s="588">
        <v>325424</v>
      </c>
      <c r="R835" s="588">
        <v>205136</v>
      </c>
      <c r="S835" s="588">
        <v>358989</v>
      </c>
      <c r="T835" s="588">
        <v>223161</v>
      </c>
      <c r="U835" s="588">
        <v>390531</v>
      </c>
    </row>
    <row r="836" spans="1:21" ht="21.95" customHeight="1">
      <c r="A836" s="583">
        <v>5</v>
      </c>
      <c r="B836" s="584" t="s">
        <v>306</v>
      </c>
      <c r="C836" s="585" t="s">
        <v>343</v>
      </c>
      <c r="D836" s="585" t="s">
        <v>605</v>
      </c>
      <c r="E836" s="586" t="s">
        <v>352</v>
      </c>
      <c r="F836">
        <v>3</v>
      </c>
      <c r="G836" s="587" t="s">
        <v>46</v>
      </c>
      <c r="H836" s="588">
        <v>66055</v>
      </c>
      <c r="I836" s="588">
        <v>115597</v>
      </c>
      <c r="J836" s="588">
        <v>91184</v>
      </c>
      <c r="K836" s="588">
        <v>159571</v>
      </c>
      <c r="L836" s="588">
        <v>115568</v>
      </c>
      <c r="M836" s="588">
        <v>202244</v>
      </c>
      <c r="N836" s="588">
        <v>150761</v>
      </c>
      <c r="O836" s="588">
        <v>263832</v>
      </c>
      <c r="P836" s="588">
        <v>187906</v>
      </c>
      <c r="Q836" s="588">
        <v>328836</v>
      </c>
      <c r="R836" s="588">
        <v>211451</v>
      </c>
      <c r="S836" s="588">
        <v>370040</v>
      </c>
      <c r="T836" s="588">
        <v>234646</v>
      </c>
      <c r="U836" s="588">
        <v>410630</v>
      </c>
    </row>
    <row r="837" spans="1:21" ht="21.95" customHeight="1">
      <c r="A837" s="583">
        <v>5</v>
      </c>
      <c r="B837" s="584" t="s">
        <v>306</v>
      </c>
      <c r="C837" s="585" t="s">
        <v>343</v>
      </c>
      <c r="D837" s="585" t="s">
        <v>605</v>
      </c>
      <c r="E837" s="586" t="s">
        <v>352</v>
      </c>
      <c r="F837">
        <v>4</v>
      </c>
      <c r="G837" s="587" t="s">
        <v>23</v>
      </c>
      <c r="H837" s="588">
        <v>76856</v>
      </c>
      <c r="I837" s="588">
        <v>122970</v>
      </c>
      <c r="J837" s="588">
        <v>107599</v>
      </c>
      <c r="K837" s="588">
        <v>172158</v>
      </c>
      <c r="L837" s="588">
        <v>138341</v>
      </c>
      <c r="M837" s="588">
        <v>221346</v>
      </c>
      <c r="N837" s="588">
        <v>184455</v>
      </c>
      <c r="O837" s="588">
        <v>295128</v>
      </c>
      <c r="P837" s="588">
        <v>230568</v>
      </c>
      <c r="Q837" s="588">
        <v>368909</v>
      </c>
      <c r="R837" s="588">
        <v>261311</v>
      </c>
      <c r="S837" s="588">
        <v>418097</v>
      </c>
      <c r="T837" s="588">
        <v>292053</v>
      </c>
      <c r="U837" s="588">
        <v>467285</v>
      </c>
    </row>
    <row r="838" spans="1:21" ht="22.5" customHeight="1">
      <c r="A838" s="583">
        <v>5</v>
      </c>
      <c r="B838" s="584" t="s">
        <v>306</v>
      </c>
      <c r="C838" s="585" t="s">
        <v>353</v>
      </c>
      <c r="D838" s="585" t="s">
        <v>606</v>
      </c>
      <c r="E838" s="586" t="s">
        <v>354</v>
      </c>
      <c r="F838">
        <v>1</v>
      </c>
      <c r="G838" s="587" t="s">
        <v>171</v>
      </c>
      <c r="H838" s="588">
        <v>87985</v>
      </c>
      <c r="I838" s="588">
        <v>153973</v>
      </c>
      <c r="J838" s="588">
        <v>115983</v>
      </c>
      <c r="K838" s="588">
        <v>202971</v>
      </c>
      <c r="L838" s="588">
        <v>139066</v>
      </c>
      <c r="M838" s="588">
        <v>243365</v>
      </c>
      <c r="N838" s="588">
        <v>167619</v>
      </c>
      <c r="O838" s="588">
        <v>293334</v>
      </c>
      <c r="P838" s="588">
        <v>197682</v>
      </c>
      <c r="Q838" s="588">
        <v>345943</v>
      </c>
      <c r="R838" s="588">
        <v>216116</v>
      </c>
      <c r="S838" s="588">
        <v>378204</v>
      </c>
      <c r="T838" s="588">
        <v>232581</v>
      </c>
      <c r="U838" s="588">
        <v>407016</v>
      </c>
    </row>
    <row r="839" spans="1:21" ht="21.95" customHeight="1">
      <c r="A839" s="583">
        <v>5</v>
      </c>
      <c r="B839" s="584" t="s">
        <v>306</v>
      </c>
      <c r="C839" s="585" t="s">
        <v>353</v>
      </c>
      <c r="D839" s="585" t="s">
        <v>606</v>
      </c>
      <c r="E839" s="586" t="s">
        <v>354</v>
      </c>
      <c r="F839">
        <v>2</v>
      </c>
      <c r="G839" s="587" t="s">
        <v>21</v>
      </c>
      <c r="H839" s="588">
        <v>83512</v>
      </c>
      <c r="I839" s="588">
        <v>146145</v>
      </c>
      <c r="J839" s="588">
        <v>110385</v>
      </c>
      <c r="K839" s="588">
        <v>193173</v>
      </c>
      <c r="L839" s="588">
        <v>132726</v>
      </c>
      <c r="M839" s="588">
        <v>232270</v>
      </c>
      <c r="N839" s="588">
        <v>160878</v>
      </c>
      <c r="O839" s="588">
        <v>281537</v>
      </c>
      <c r="P839" s="588">
        <v>191559</v>
      </c>
      <c r="Q839" s="588">
        <v>335229</v>
      </c>
      <c r="R839" s="588">
        <v>211314</v>
      </c>
      <c r="S839" s="588">
        <v>369799</v>
      </c>
      <c r="T839" s="588">
        <v>229877</v>
      </c>
      <c r="U839" s="588">
        <v>402285</v>
      </c>
    </row>
    <row r="840" spans="1:21" ht="21.95" customHeight="1">
      <c r="A840" s="583">
        <v>5</v>
      </c>
      <c r="B840" s="584" t="s">
        <v>306</v>
      </c>
      <c r="C840" s="585" t="s">
        <v>353</v>
      </c>
      <c r="D840" s="585" t="s">
        <v>606</v>
      </c>
      <c r="E840" s="586" t="s">
        <v>354</v>
      </c>
      <c r="F840">
        <v>3</v>
      </c>
      <c r="G840" s="587" t="s">
        <v>46</v>
      </c>
      <c r="H840" s="588">
        <v>68070</v>
      </c>
      <c r="I840" s="588">
        <v>119122</v>
      </c>
      <c r="J840" s="588">
        <v>93967</v>
      </c>
      <c r="K840" s="588">
        <v>164442</v>
      </c>
      <c r="L840" s="588">
        <v>119098</v>
      </c>
      <c r="M840" s="588">
        <v>208422</v>
      </c>
      <c r="N840" s="588">
        <v>155372</v>
      </c>
      <c r="O840" s="588">
        <v>271901</v>
      </c>
      <c r="P840" s="588">
        <v>193654</v>
      </c>
      <c r="Q840" s="588">
        <v>338895</v>
      </c>
      <c r="R840" s="588">
        <v>217922</v>
      </c>
      <c r="S840" s="588">
        <v>381364</v>
      </c>
      <c r="T840" s="588">
        <v>241830</v>
      </c>
      <c r="U840" s="588">
        <v>423202</v>
      </c>
    </row>
    <row r="841" spans="1:21" ht="21.95" customHeight="1">
      <c r="A841" s="583">
        <v>5</v>
      </c>
      <c r="B841" s="584" t="s">
        <v>306</v>
      </c>
      <c r="C841" s="585" t="s">
        <v>353</v>
      </c>
      <c r="D841" s="585" t="s">
        <v>606</v>
      </c>
      <c r="E841" s="586" t="s">
        <v>354</v>
      </c>
      <c r="F841">
        <v>4</v>
      </c>
      <c r="G841" s="587" t="s">
        <v>23</v>
      </c>
      <c r="H841" s="588">
        <v>79175</v>
      </c>
      <c r="I841" s="588">
        <v>126680</v>
      </c>
      <c r="J841" s="588">
        <v>110845</v>
      </c>
      <c r="K841" s="588">
        <v>177352</v>
      </c>
      <c r="L841" s="588">
        <v>142515</v>
      </c>
      <c r="M841" s="588">
        <v>228024</v>
      </c>
      <c r="N841" s="588">
        <v>190020</v>
      </c>
      <c r="O841" s="588">
        <v>304032</v>
      </c>
      <c r="P841" s="588">
        <v>237525</v>
      </c>
      <c r="Q841" s="588">
        <v>380040</v>
      </c>
      <c r="R841" s="588">
        <v>269195</v>
      </c>
      <c r="S841" s="588">
        <v>430712</v>
      </c>
      <c r="T841" s="588">
        <v>300865</v>
      </c>
      <c r="U841" s="588">
        <v>481384</v>
      </c>
    </row>
    <row r="842" spans="1:21" ht="22.5" customHeight="1">
      <c r="A842" s="583">
        <v>5</v>
      </c>
      <c r="B842" s="584" t="s">
        <v>306</v>
      </c>
      <c r="C842" s="585" t="s">
        <v>353</v>
      </c>
      <c r="D842" s="585" t="s">
        <v>606</v>
      </c>
      <c r="E842" s="586" t="s">
        <v>355</v>
      </c>
      <c r="F842">
        <v>1</v>
      </c>
      <c r="G842" s="587" t="s">
        <v>171</v>
      </c>
      <c r="H842" s="588">
        <v>87828</v>
      </c>
      <c r="I842" s="588">
        <v>153699</v>
      </c>
      <c r="J842" s="588">
        <v>115658</v>
      </c>
      <c r="K842" s="588">
        <v>202401</v>
      </c>
      <c r="L842" s="588">
        <v>138487</v>
      </c>
      <c r="M842" s="588">
        <v>242352</v>
      </c>
      <c r="N842" s="588">
        <v>166597</v>
      </c>
      <c r="O842" s="588">
        <v>291545</v>
      </c>
      <c r="P842" s="588">
        <v>196409</v>
      </c>
      <c r="Q842" s="588">
        <v>343715</v>
      </c>
      <c r="R842" s="588">
        <v>214710</v>
      </c>
      <c r="S842" s="588">
        <v>375742</v>
      </c>
      <c r="T842" s="588">
        <v>231045</v>
      </c>
      <c r="U842" s="588">
        <v>404328</v>
      </c>
    </row>
    <row r="843" spans="1:21" ht="21.95" customHeight="1">
      <c r="A843" s="583">
        <v>5</v>
      </c>
      <c r="B843" s="584" t="s">
        <v>306</v>
      </c>
      <c r="C843" s="585" t="s">
        <v>353</v>
      </c>
      <c r="D843" s="585" t="s">
        <v>606</v>
      </c>
      <c r="E843" s="586" t="s">
        <v>355</v>
      </c>
      <c r="F843">
        <v>2</v>
      </c>
      <c r="G843" s="587" t="s">
        <v>21</v>
      </c>
      <c r="H843" s="588">
        <v>83522</v>
      </c>
      <c r="I843" s="588">
        <v>146164</v>
      </c>
      <c r="J843" s="588">
        <v>110269</v>
      </c>
      <c r="K843" s="588">
        <v>192970</v>
      </c>
      <c r="L843" s="588">
        <v>132384</v>
      </c>
      <c r="M843" s="588">
        <v>231672</v>
      </c>
      <c r="N843" s="588">
        <v>160108</v>
      </c>
      <c r="O843" s="588">
        <v>280189</v>
      </c>
      <c r="P843" s="588">
        <v>190515</v>
      </c>
      <c r="Q843" s="588">
        <v>333402</v>
      </c>
      <c r="R843" s="588">
        <v>210086</v>
      </c>
      <c r="S843" s="588">
        <v>367651</v>
      </c>
      <c r="T843" s="588">
        <v>228442</v>
      </c>
      <c r="U843" s="588">
        <v>399773</v>
      </c>
    </row>
    <row r="844" spans="1:21" ht="21.95" customHeight="1">
      <c r="A844" s="583">
        <v>5</v>
      </c>
      <c r="B844" s="584" t="s">
        <v>306</v>
      </c>
      <c r="C844" s="585" t="s">
        <v>353</v>
      </c>
      <c r="D844" s="585" t="s">
        <v>606</v>
      </c>
      <c r="E844" s="586" t="s">
        <v>355</v>
      </c>
      <c r="F844">
        <v>3</v>
      </c>
      <c r="G844" s="587" t="s">
        <v>46</v>
      </c>
      <c r="H844" s="588">
        <v>68330</v>
      </c>
      <c r="I844" s="588">
        <v>119577</v>
      </c>
      <c r="J844" s="588">
        <v>94380</v>
      </c>
      <c r="K844" s="588">
        <v>165166</v>
      </c>
      <c r="L844" s="588">
        <v>119694</v>
      </c>
      <c r="M844" s="588">
        <v>209465</v>
      </c>
      <c r="N844" s="588">
        <v>156295</v>
      </c>
      <c r="O844" s="588">
        <v>273516</v>
      </c>
      <c r="P844" s="588">
        <v>194829</v>
      </c>
      <c r="Q844" s="588">
        <v>340950</v>
      </c>
      <c r="R844" s="588">
        <v>219311</v>
      </c>
      <c r="S844" s="588">
        <v>383795</v>
      </c>
      <c r="T844" s="588">
        <v>243446</v>
      </c>
      <c r="U844" s="588">
        <v>426031</v>
      </c>
    </row>
    <row r="845" spans="1:21" ht="21.95" customHeight="1">
      <c r="A845" s="583">
        <v>5</v>
      </c>
      <c r="B845" s="584" t="s">
        <v>306</v>
      </c>
      <c r="C845" s="585" t="s">
        <v>353</v>
      </c>
      <c r="D845" s="585" t="s">
        <v>606</v>
      </c>
      <c r="E845" s="586" t="s">
        <v>355</v>
      </c>
      <c r="F845">
        <v>4</v>
      </c>
      <c r="G845" s="587" t="s">
        <v>23</v>
      </c>
      <c r="H845" s="588">
        <v>78832</v>
      </c>
      <c r="I845" s="588">
        <v>126131</v>
      </c>
      <c r="J845" s="588">
        <v>110365</v>
      </c>
      <c r="K845" s="588">
        <v>176584</v>
      </c>
      <c r="L845" s="588">
        <v>141897</v>
      </c>
      <c r="M845" s="588">
        <v>227036</v>
      </c>
      <c r="N845" s="588">
        <v>189197</v>
      </c>
      <c r="O845" s="588">
        <v>302715</v>
      </c>
      <c r="P845" s="588">
        <v>236496</v>
      </c>
      <c r="Q845" s="588">
        <v>378393</v>
      </c>
      <c r="R845" s="588">
        <v>268029</v>
      </c>
      <c r="S845" s="588">
        <v>428846</v>
      </c>
      <c r="T845" s="588">
        <v>299561</v>
      </c>
      <c r="U845" s="588">
        <v>479298</v>
      </c>
    </row>
    <row r="846" spans="1:21" ht="22.5" customHeight="1">
      <c r="A846" s="583">
        <v>5</v>
      </c>
      <c r="B846" s="584" t="s">
        <v>306</v>
      </c>
      <c r="C846" s="585" t="s">
        <v>353</v>
      </c>
      <c r="D846" s="585" t="s">
        <v>606</v>
      </c>
      <c r="E846" s="586" t="s">
        <v>356</v>
      </c>
      <c r="F846">
        <v>1</v>
      </c>
      <c r="G846" s="587" t="s">
        <v>171</v>
      </c>
      <c r="H846" s="588">
        <v>90100</v>
      </c>
      <c r="I846" s="588">
        <v>157675</v>
      </c>
      <c r="J846" s="588">
        <v>118785</v>
      </c>
      <c r="K846" s="588">
        <v>207874</v>
      </c>
      <c r="L846" s="588">
        <v>142447</v>
      </c>
      <c r="M846" s="588">
        <v>249281</v>
      </c>
      <c r="N846" s="588">
        <v>171731</v>
      </c>
      <c r="O846" s="588">
        <v>300529</v>
      </c>
      <c r="P846" s="588">
        <v>202538</v>
      </c>
      <c r="Q846" s="588">
        <v>354441</v>
      </c>
      <c r="R846" s="588">
        <v>221427</v>
      </c>
      <c r="S846" s="588">
        <v>387498</v>
      </c>
      <c r="T846" s="588">
        <v>238298</v>
      </c>
      <c r="U846" s="588">
        <v>417022</v>
      </c>
    </row>
    <row r="847" spans="1:21" ht="21.95" customHeight="1">
      <c r="A847" s="583">
        <v>5</v>
      </c>
      <c r="B847" s="584" t="s">
        <v>306</v>
      </c>
      <c r="C847" s="585" t="s">
        <v>353</v>
      </c>
      <c r="D847" s="585" t="s">
        <v>606</v>
      </c>
      <c r="E847" s="586" t="s">
        <v>356</v>
      </c>
      <c r="F847">
        <v>2</v>
      </c>
      <c r="G847" s="587" t="s">
        <v>21</v>
      </c>
      <c r="H847" s="588">
        <v>85502</v>
      </c>
      <c r="I847" s="588">
        <v>149628</v>
      </c>
      <c r="J847" s="588">
        <v>113030</v>
      </c>
      <c r="K847" s="588">
        <v>197802</v>
      </c>
      <c r="L847" s="588">
        <v>135929</v>
      </c>
      <c r="M847" s="588">
        <v>237875</v>
      </c>
      <c r="N847" s="588">
        <v>164801</v>
      </c>
      <c r="O847" s="588">
        <v>288401</v>
      </c>
      <c r="P847" s="588">
        <v>196244</v>
      </c>
      <c r="Q847" s="588">
        <v>343426</v>
      </c>
      <c r="R847" s="588">
        <v>216490</v>
      </c>
      <c r="S847" s="588">
        <v>378857</v>
      </c>
      <c r="T847" s="588">
        <v>235519</v>
      </c>
      <c r="U847" s="588">
        <v>412158</v>
      </c>
    </row>
    <row r="848" spans="1:21" ht="21.95" customHeight="1">
      <c r="A848" s="583">
        <v>5</v>
      </c>
      <c r="B848" s="584" t="s">
        <v>306</v>
      </c>
      <c r="C848" s="585" t="s">
        <v>353</v>
      </c>
      <c r="D848" s="585" t="s">
        <v>606</v>
      </c>
      <c r="E848" s="586" t="s">
        <v>356</v>
      </c>
      <c r="F848">
        <v>3</v>
      </c>
      <c r="G848" s="587" t="s">
        <v>46</v>
      </c>
      <c r="H848" s="588">
        <v>69664</v>
      </c>
      <c r="I848" s="588">
        <v>121911</v>
      </c>
      <c r="J848" s="588">
        <v>96161</v>
      </c>
      <c r="K848" s="588">
        <v>168281</v>
      </c>
      <c r="L848" s="588">
        <v>121871</v>
      </c>
      <c r="M848" s="588">
        <v>213275</v>
      </c>
      <c r="N848" s="588">
        <v>158973</v>
      </c>
      <c r="O848" s="588">
        <v>278203</v>
      </c>
      <c r="P848" s="588">
        <v>198140</v>
      </c>
      <c r="Q848" s="588">
        <v>346745</v>
      </c>
      <c r="R848" s="588">
        <v>222963</v>
      </c>
      <c r="S848" s="588">
        <v>390185</v>
      </c>
      <c r="T848" s="588">
        <v>247414</v>
      </c>
      <c r="U848" s="588">
        <v>432975</v>
      </c>
    </row>
    <row r="849" spans="1:21" ht="21.95" customHeight="1">
      <c r="A849" s="583">
        <v>5</v>
      </c>
      <c r="B849" s="584" t="s">
        <v>306</v>
      </c>
      <c r="C849" s="585" t="s">
        <v>353</v>
      </c>
      <c r="D849" s="585" t="s">
        <v>606</v>
      </c>
      <c r="E849" s="586" t="s">
        <v>356</v>
      </c>
      <c r="F849">
        <v>4</v>
      </c>
      <c r="G849" s="587" t="s">
        <v>23</v>
      </c>
      <c r="H849" s="588">
        <v>81101</v>
      </c>
      <c r="I849" s="588">
        <v>129762</v>
      </c>
      <c r="J849" s="588">
        <v>113542</v>
      </c>
      <c r="K849" s="588">
        <v>181667</v>
      </c>
      <c r="L849" s="588">
        <v>145982</v>
      </c>
      <c r="M849" s="588">
        <v>233572</v>
      </c>
      <c r="N849" s="588">
        <v>194643</v>
      </c>
      <c r="O849" s="588">
        <v>311429</v>
      </c>
      <c r="P849" s="588">
        <v>243304</v>
      </c>
      <c r="Q849" s="588">
        <v>389286</v>
      </c>
      <c r="R849" s="588">
        <v>275745</v>
      </c>
      <c r="S849" s="588">
        <v>441191</v>
      </c>
      <c r="T849" s="588">
        <v>308185</v>
      </c>
      <c r="U849" s="588">
        <v>493096</v>
      </c>
    </row>
    <row r="850" spans="1:21" ht="22.5" customHeight="1">
      <c r="A850" s="583">
        <v>5</v>
      </c>
      <c r="B850" s="584" t="s">
        <v>306</v>
      </c>
      <c r="C850" s="585" t="s">
        <v>353</v>
      </c>
      <c r="D850" s="585" t="s">
        <v>606</v>
      </c>
      <c r="E850" s="586" t="s">
        <v>357</v>
      </c>
      <c r="F850">
        <v>1</v>
      </c>
      <c r="G850" s="587" t="s">
        <v>171</v>
      </c>
      <c r="H850" s="588">
        <v>93391</v>
      </c>
      <c r="I850" s="588">
        <v>163433</v>
      </c>
      <c r="J850" s="588">
        <v>122998</v>
      </c>
      <c r="K850" s="588">
        <v>215247</v>
      </c>
      <c r="L850" s="588">
        <v>147300</v>
      </c>
      <c r="M850" s="588">
        <v>257774</v>
      </c>
      <c r="N850" s="588">
        <v>177239</v>
      </c>
      <c r="O850" s="588">
        <v>310169</v>
      </c>
      <c r="P850" s="588">
        <v>208964</v>
      </c>
      <c r="Q850" s="588">
        <v>365687</v>
      </c>
      <c r="R850" s="588">
        <v>228436</v>
      </c>
      <c r="S850" s="588">
        <v>399763</v>
      </c>
      <c r="T850" s="588">
        <v>245818</v>
      </c>
      <c r="U850" s="588">
        <v>430182</v>
      </c>
    </row>
    <row r="851" spans="1:21" ht="21.95" customHeight="1">
      <c r="A851" s="583">
        <v>5</v>
      </c>
      <c r="B851" s="584" t="s">
        <v>306</v>
      </c>
      <c r="C851" s="585" t="s">
        <v>353</v>
      </c>
      <c r="D851" s="585" t="s">
        <v>606</v>
      </c>
      <c r="E851" s="586" t="s">
        <v>357</v>
      </c>
      <c r="F851">
        <v>2</v>
      </c>
      <c r="G851" s="587" t="s">
        <v>21</v>
      </c>
      <c r="H851" s="588">
        <v>88792</v>
      </c>
      <c r="I851" s="588">
        <v>155386</v>
      </c>
      <c r="J851" s="588">
        <v>117243</v>
      </c>
      <c r="K851" s="588">
        <v>205175</v>
      </c>
      <c r="L851" s="588">
        <v>140782</v>
      </c>
      <c r="M851" s="588">
        <v>246369</v>
      </c>
      <c r="N851" s="588">
        <v>170309</v>
      </c>
      <c r="O851" s="588">
        <v>298041</v>
      </c>
      <c r="P851" s="588">
        <v>202670</v>
      </c>
      <c r="Q851" s="588">
        <v>354672</v>
      </c>
      <c r="R851" s="588">
        <v>223499</v>
      </c>
      <c r="S851" s="588">
        <v>391123</v>
      </c>
      <c r="T851" s="588">
        <v>243039</v>
      </c>
      <c r="U851" s="588">
        <v>425318</v>
      </c>
    </row>
    <row r="852" spans="1:21" ht="21.95" customHeight="1">
      <c r="A852" s="583">
        <v>5</v>
      </c>
      <c r="B852" s="584" t="s">
        <v>306</v>
      </c>
      <c r="C852" s="585" t="s">
        <v>353</v>
      </c>
      <c r="D852" s="585" t="s">
        <v>606</v>
      </c>
      <c r="E852" s="586" t="s">
        <v>357</v>
      </c>
      <c r="F852">
        <v>3</v>
      </c>
      <c r="G852" s="587" t="s">
        <v>46</v>
      </c>
      <c r="H852" s="588">
        <v>72610</v>
      </c>
      <c r="I852" s="588">
        <v>127067</v>
      </c>
      <c r="J852" s="588">
        <v>100285</v>
      </c>
      <c r="K852" s="588">
        <v>175500</v>
      </c>
      <c r="L852" s="588">
        <v>127174</v>
      </c>
      <c r="M852" s="588">
        <v>222555</v>
      </c>
      <c r="N852" s="588">
        <v>166044</v>
      </c>
      <c r="O852" s="588">
        <v>290577</v>
      </c>
      <c r="P852" s="588">
        <v>206978</v>
      </c>
      <c r="Q852" s="588">
        <v>362212</v>
      </c>
      <c r="R852" s="588">
        <v>232979</v>
      </c>
      <c r="S852" s="588">
        <v>407714</v>
      </c>
      <c r="T852" s="588">
        <v>258609</v>
      </c>
      <c r="U852" s="588">
        <v>452566</v>
      </c>
    </row>
    <row r="853" spans="1:21" ht="21.95" customHeight="1">
      <c r="A853" s="583">
        <v>5</v>
      </c>
      <c r="B853" s="584" t="s">
        <v>306</v>
      </c>
      <c r="C853" s="585" t="s">
        <v>353</v>
      </c>
      <c r="D853" s="585" t="s">
        <v>606</v>
      </c>
      <c r="E853" s="586" t="s">
        <v>357</v>
      </c>
      <c r="F853">
        <v>4</v>
      </c>
      <c r="G853" s="587" t="s">
        <v>23</v>
      </c>
      <c r="H853" s="588">
        <v>83850</v>
      </c>
      <c r="I853" s="588">
        <v>134160</v>
      </c>
      <c r="J853" s="588">
        <v>117390</v>
      </c>
      <c r="K853" s="588">
        <v>187824</v>
      </c>
      <c r="L853" s="588">
        <v>150930</v>
      </c>
      <c r="M853" s="588">
        <v>241488</v>
      </c>
      <c r="N853" s="588">
        <v>201240</v>
      </c>
      <c r="O853" s="588">
        <v>321985</v>
      </c>
      <c r="P853" s="588">
        <v>251550</v>
      </c>
      <c r="Q853" s="588">
        <v>402481</v>
      </c>
      <c r="R853" s="588">
        <v>285090</v>
      </c>
      <c r="S853" s="588">
        <v>456145</v>
      </c>
      <c r="T853" s="588">
        <v>318631</v>
      </c>
      <c r="U853" s="588">
        <v>509809</v>
      </c>
    </row>
    <row r="854" spans="1:21" ht="22.5" customHeight="1">
      <c r="A854" s="583">
        <v>5</v>
      </c>
      <c r="B854" s="584" t="s">
        <v>306</v>
      </c>
      <c r="C854" s="585" t="s">
        <v>353</v>
      </c>
      <c r="D854" s="585" t="s">
        <v>606</v>
      </c>
      <c r="E854" s="586" t="s">
        <v>358</v>
      </c>
      <c r="F854">
        <v>1</v>
      </c>
      <c r="G854" s="587" t="s">
        <v>171</v>
      </c>
      <c r="H854" s="588">
        <v>90178</v>
      </c>
      <c r="I854" s="588">
        <v>157812</v>
      </c>
      <c r="J854" s="588">
        <v>118854</v>
      </c>
      <c r="K854" s="588">
        <v>207995</v>
      </c>
      <c r="L854" s="588">
        <v>142475</v>
      </c>
      <c r="M854" s="588">
        <v>249331</v>
      </c>
      <c r="N854" s="588">
        <v>171672</v>
      </c>
      <c r="O854" s="588">
        <v>300426</v>
      </c>
      <c r="P854" s="588">
        <v>202449</v>
      </c>
      <c r="Q854" s="588">
        <v>354286</v>
      </c>
      <c r="R854" s="588">
        <v>221326</v>
      </c>
      <c r="S854" s="588">
        <v>387320</v>
      </c>
      <c r="T854" s="588">
        <v>238183</v>
      </c>
      <c r="U854" s="588">
        <v>416820</v>
      </c>
    </row>
    <row r="855" spans="1:21" ht="21.95" customHeight="1">
      <c r="A855" s="583">
        <v>5</v>
      </c>
      <c r="B855" s="584" t="s">
        <v>306</v>
      </c>
      <c r="C855" s="585" t="s">
        <v>353</v>
      </c>
      <c r="D855" s="585" t="s">
        <v>606</v>
      </c>
      <c r="E855" s="586" t="s">
        <v>358</v>
      </c>
      <c r="F855">
        <v>2</v>
      </c>
      <c r="G855" s="587" t="s">
        <v>21</v>
      </c>
      <c r="H855" s="588">
        <v>85622</v>
      </c>
      <c r="I855" s="588">
        <v>149838</v>
      </c>
      <c r="J855" s="588">
        <v>113151</v>
      </c>
      <c r="K855" s="588">
        <v>198015</v>
      </c>
      <c r="L855" s="588">
        <v>136017</v>
      </c>
      <c r="M855" s="588">
        <v>238029</v>
      </c>
      <c r="N855" s="588">
        <v>164805</v>
      </c>
      <c r="O855" s="588">
        <v>288408</v>
      </c>
      <c r="P855" s="588">
        <v>196212</v>
      </c>
      <c r="Q855" s="588">
        <v>343371</v>
      </c>
      <c r="R855" s="588">
        <v>216433</v>
      </c>
      <c r="S855" s="588">
        <v>378758</v>
      </c>
      <c r="T855" s="588">
        <v>235429</v>
      </c>
      <c r="U855" s="588">
        <v>412000</v>
      </c>
    </row>
    <row r="856" spans="1:21" ht="21.95" customHeight="1">
      <c r="A856" s="583">
        <v>5</v>
      </c>
      <c r="B856" s="584" t="s">
        <v>306</v>
      </c>
      <c r="C856" s="585" t="s">
        <v>353</v>
      </c>
      <c r="D856" s="585" t="s">
        <v>606</v>
      </c>
      <c r="E856" s="586" t="s">
        <v>358</v>
      </c>
      <c r="F856">
        <v>3</v>
      </c>
      <c r="G856" s="587" t="s">
        <v>46</v>
      </c>
      <c r="H856" s="588">
        <v>69834</v>
      </c>
      <c r="I856" s="588">
        <v>122209</v>
      </c>
      <c r="J856" s="588">
        <v>96412</v>
      </c>
      <c r="K856" s="588">
        <v>168720</v>
      </c>
      <c r="L856" s="588">
        <v>122210</v>
      </c>
      <c r="M856" s="588">
        <v>213867</v>
      </c>
      <c r="N856" s="588">
        <v>159456</v>
      </c>
      <c r="O856" s="588">
        <v>279048</v>
      </c>
      <c r="P856" s="588">
        <v>198749</v>
      </c>
      <c r="Q856" s="588">
        <v>347811</v>
      </c>
      <c r="R856" s="588">
        <v>223668</v>
      </c>
      <c r="S856" s="588">
        <v>391418</v>
      </c>
      <c r="T856" s="588">
        <v>248218</v>
      </c>
      <c r="U856" s="588">
        <v>434382</v>
      </c>
    </row>
    <row r="857" spans="1:21" ht="21.95" customHeight="1">
      <c r="A857" s="583">
        <v>5</v>
      </c>
      <c r="B857" s="584" t="s">
        <v>306</v>
      </c>
      <c r="C857" s="585" t="s">
        <v>353</v>
      </c>
      <c r="D857" s="585" t="s">
        <v>606</v>
      </c>
      <c r="E857" s="586" t="s">
        <v>358</v>
      </c>
      <c r="F857">
        <v>4</v>
      </c>
      <c r="G857" s="587" t="s">
        <v>23</v>
      </c>
      <c r="H857" s="588">
        <v>81114</v>
      </c>
      <c r="I857" s="588">
        <v>129782</v>
      </c>
      <c r="J857" s="588">
        <v>113559</v>
      </c>
      <c r="K857" s="588">
        <v>181695</v>
      </c>
      <c r="L857" s="588">
        <v>146005</v>
      </c>
      <c r="M857" s="588">
        <v>233608</v>
      </c>
      <c r="N857" s="588">
        <v>194673</v>
      </c>
      <c r="O857" s="588">
        <v>311477</v>
      </c>
      <c r="P857" s="588">
        <v>243341</v>
      </c>
      <c r="Q857" s="588">
        <v>389346</v>
      </c>
      <c r="R857" s="588">
        <v>275787</v>
      </c>
      <c r="S857" s="588">
        <v>441259</v>
      </c>
      <c r="T857" s="588">
        <v>308232</v>
      </c>
      <c r="U857" s="588">
        <v>493171</v>
      </c>
    </row>
    <row r="858" spans="1:21" ht="22.5" customHeight="1">
      <c r="A858" s="583">
        <v>5</v>
      </c>
      <c r="B858" s="584" t="s">
        <v>306</v>
      </c>
      <c r="C858" s="585" t="s">
        <v>353</v>
      </c>
      <c r="D858" s="585" t="s">
        <v>606</v>
      </c>
      <c r="E858" s="586" t="s">
        <v>359</v>
      </c>
      <c r="F858">
        <v>1</v>
      </c>
      <c r="G858" s="587" t="s">
        <v>171</v>
      </c>
      <c r="H858" s="588">
        <v>84694</v>
      </c>
      <c r="I858" s="588">
        <v>148214</v>
      </c>
      <c r="J858" s="588">
        <v>111583</v>
      </c>
      <c r="K858" s="588">
        <v>195271</v>
      </c>
      <c r="L858" s="588">
        <v>133691</v>
      </c>
      <c r="M858" s="588">
        <v>233959</v>
      </c>
      <c r="N858" s="588">
        <v>160971</v>
      </c>
      <c r="O858" s="588">
        <v>281699</v>
      </c>
      <c r="P858" s="588">
        <v>189805</v>
      </c>
      <c r="Q858" s="588">
        <v>332159</v>
      </c>
      <c r="R858" s="588">
        <v>207498</v>
      </c>
      <c r="S858" s="588">
        <v>363121</v>
      </c>
      <c r="T858" s="588">
        <v>223294</v>
      </c>
      <c r="U858" s="588">
        <v>390764</v>
      </c>
    </row>
    <row r="859" spans="1:21" ht="21.95" customHeight="1">
      <c r="A859" s="583">
        <v>5</v>
      </c>
      <c r="B859" s="584" t="s">
        <v>306</v>
      </c>
      <c r="C859" s="585" t="s">
        <v>353</v>
      </c>
      <c r="D859" s="585" t="s">
        <v>606</v>
      </c>
      <c r="E859" s="586" t="s">
        <v>359</v>
      </c>
      <c r="F859">
        <v>2</v>
      </c>
      <c r="G859" s="587" t="s">
        <v>21</v>
      </c>
      <c r="H859" s="588">
        <v>80472</v>
      </c>
      <c r="I859" s="588">
        <v>140826</v>
      </c>
      <c r="J859" s="588">
        <v>106299</v>
      </c>
      <c r="K859" s="588">
        <v>186023</v>
      </c>
      <c r="L859" s="588">
        <v>127707</v>
      </c>
      <c r="M859" s="588">
        <v>223487</v>
      </c>
      <c r="N859" s="588">
        <v>154608</v>
      </c>
      <c r="O859" s="588">
        <v>270563</v>
      </c>
      <c r="P859" s="588">
        <v>184026</v>
      </c>
      <c r="Q859" s="588">
        <v>322046</v>
      </c>
      <c r="R859" s="588">
        <v>202964</v>
      </c>
      <c r="S859" s="588">
        <v>355188</v>
      </c>
      <c r="T859" s="588">
        <v>220742</v>
      </c>
      <c r="U859" s="588">
        <v>386298</v>
      </c>
    </row>
    <row r="860" spans="1:21" ht="21.95" customHeight="1">
      <c r="A860" s="583">
        <v>5</v>
      </c>
      <c r="B860" s="584" t="s">
        <v>306</v>
      </c>
      <c r="C860" s="585" t="s">
        <v>353</v>
      </c>
      <c r="D860" s="585" t="s">
        <v>606</v>
      </c>
      <c r="E860" s="586" t="s">
        <v>359</v>
      </c>
      <c r="F860">
        <v>3</v>
      </c>
      <c r="G860" s="587" t="s">
        <v>46</v>
      </c>
      <c r="H860" s="588">
        <v>65724</v>
      </c>
      <c r="I860" s="588">
        <v>115017</v>
      </c>
      <c r="J860" s="588">
        <v>90757</v>
      </c>
      <c r="K860" s="588">
        <v>158825</v>
      </c>
      <c r="L860" s="588">
        <v>115068</v>
      </c>
      <c r="M860" s="588">
        <v>201369</v>
      </c>
      <c r="N860" s="588">
        <v>150190</v>
      </c>
      <c r="O860" s="588">
        <v>262833</v>
      </c>
      <c r="P860" s="588">
        <v>187209</v>
      </c>
      <c r="Q860" s="588">
        <v>327615</v>
      </c>
      <c r="R860" s="588">
        <v>210704</v>
      </c>
      <c r="S860" s="588">
        <v>368732</v>
      </c>
      <c r="T860" s="588">
        <v>233859</v>
      </c>
      <c r="U860" s="588">
        <v>409254</v>
      </c>
    </row>
    <row r="861" spans="1:21" ht="21.95" customHeight="1">
      <c r="A861" s="583">
        <v>5</v>
      </c>
      <c r="B861" s="584" t="s">
        <v>306</v>
      </c>
      <c r="C861" s="585" t="s">
        <v>353</v>
      </c>
      <c r="D861" s="585" t="s">
        <v>606</v>
      </c>
      <c r="E861" s="586" t="s">
        <v>359</v>
      </c>
      <c r="F861">
        <v>4</v>
      </c>
      <c r="G861" s="587" t="s">
        <v>23</v>
      </c>
      <c r="H861" s="588">
        <v>76108</v>
      </c>
      <c r="I861" s="588">
        <v>121773</v>
      </c>
      <c r="J861" s="588">
        <v>106551</v>
      </c>
      <c r="K861" s="588">
        <v>170482</v>
      </c>
      <c r="L861" s="588">
        <v>136994</v>
      </c>
      <c r="M861" s="588">
        <v>219191</v>
      </c>
      <c r="N861" s="588">
        <v>182659</v>
      </c>
      <c r="O861" s="588">
        <v>292254</v>
      </c>
      <c r="P861" s="588">
        <v>228324</v>
      </c>
      <c r="Q861" s="588">
        <v>365318</v>
      </c>
      <c r="R861" s="588">
        <v>258767</v>
      </c>
      <c r="S861" s="588">
        <v>414027</v>
      </c>
      <c r="T861" s="588">
        <v>289210</v>
      </c>
      <c r="U861" s="588">
        <v>462736</v>
      </c>
    </row>
    <row r="862" spans="1:21" ht="22.5" customHeight="1">
      <c r="A862" s="583">
        <v>5</v>
      </c>
      <c r="B862" s="584" t="s">
        <v>306</v>
      </c>
      <c r="C862" s="585" t="s">
        <v>353</v>
      </c>
      <c r="D862" s="585" t="s">
        <v>606</v>
      </c>
      <c r="E862" s="586" t="s">
        <v>360</v>
      </c>
      <c r="F862">
        <v>1</v>
      </c>
      <c r="G862" s="587" t="s">
        <v>171</v>
      </c>
      <c r="H862" s="588">
        <v>85869</v>
      </c>
      <c r="I862" s="588">
        <v>150271</v>
      </c>
      <c r="J862" s="588">
        <v>113181</v>
      </c>
      <c r="K862" s="588">
        <v>198067</v>
      </c>
      <c r="L862" s="588">
        <v>135685</v>
      </c>
      <c r="M862" s="588">
        <v>237449</v>
      </c>
      <c r="N862" s="588">
        <v>163508</v>
      </c>
      <c r="O862" s="588">
        <v>286139</v>
      </c>
      <c r="P862" s="588">
        <v>192825</v>
      </c>
      <c r="Q862" s="588">
        <v>337444</v>
      </c>
      <c r="R862" s="588">
        <v>210806</v>
      </c>
      <c r="S862" s="588">
        <v>368910</v>
      </c>
      <c r="T862" s="588">
        <v>226863</v>
      </c>
      <c r="U862" s="588">
        <v>397010</v>
      </c>
    </row>
    <row r="863" spans="1:21" ht="21.95" customHeight="1">
      <c r="A863" s="583">
        <v>5</v>
      </c>
      <c r="B863" s="584" t="s">
        <v>306</v>
      </c>
      <c r="C863" s="585" t="s">
        <v>353</v>
      </c>
      <c r="D863" s="585" t="s">
        <v>606</v>
      </c>
      <c r="E863" s="586" t="s">
        <v>360</v>
      </c>
      <c r="F863">
        <v>2</v>
      </c>
      <c r="G863" s="587" t="s">
        <v>21</v>
      </c>
      <c r="H863" s="588">
        <v>81522</v>
      </c>
      <c r="I863" s="588">
        <v>142663</v>
      </c>
      <c r="J863" s="588">
        <v>107740</v>
      </c>
      <c r="K863" s="588">
        <v>188545</v>
      </c>
      <c r="L863" s="588">
        <v>129523</v>
      </c>
      <c r="M863" s="588">
        <v>226665</v>
      </c>
      <c r="N863" s="588">
        <v>156956</v>
      </c>
      <c r="O863" s="588">
        <v>274673</v>
      </c>
      <c r="P863" s="588">
        <v>186875</v>
      </c>
      <c r="Q863" s="588">
        <v>327031</v>
      </c>
      <c r="R863" s="588">
        <v>206138</v>
      </c>
      <c r="S863" s="588">
        <v>360741</v>
      </c>
      <c r="T863" s="588">
        <v>224235</v>
      </c>
      <c r="U863" s="588">
        <v>392411</v>
      </c>
    </row>
    <row r="864" spans="1:21" ht="21.95" customHeight="1">
      <c r="A864" s="583">
        <v>5</v>
      </c>
      <c r="B864" s="584" t="s">
        <v>306</v>
      </c>
      <c r="C864" s="585" t="s">
        <v>353</v>
      </c>
      <c r="D864" s="585" t="s">
        <v>606</v>
      </c>
      <c r="E864" s="586" t="s">
        <v>360</v>
      </c>
      <c r="F864">
        <v>3</v>
      </c>
      <c r="G864" s="587" t="s">
        <v>46</v>
      </c>
      <c r="H864" s="588">
        <v>66476</v>
      </c>
      <c r="I864" s="588">
        <v>116333</v>
      </c>
      <c r="J864" s="588">
        <v>91773</v>
      </c>
      <c r="K864" s="588">
        <v>160602</v>
      </c>
      <c r="L864" s="588">
        <v>116326</v>
      </c>
      <c r="M864" s="588">
        <v>203570</v>
      </c>
      <c r="N864" s="588">
        <v>151771</v>
      </c>
      <c r="O864" s="588">
        <v>265599</v>
      </c>
      <c r="P864" s="588">
        <v>189169</v>
      </c>
      <c r="Q864" s="588">
        <v>331046</v>
      </c>
      <c r="R864" s="588">
        <v>212882</v>
      </c>
      <c r="S864" s="588">
        <v>372544</v>
      </c>
      <c r="T864" s="588">
        <v>236245</v>
      </c>
      <c r="U864" s="588">
        <v>413429</v>
      </c>
    </row>
    <row r="865" spans="1:21" ht="21.95" customHeight="1">
      <c r="A865" s="583">
        <v>5</v>
      </c>
      <c r="B865" s="584" t="s">
        <v>306</v>
      </c>
      <c r="C865" s="585" t="s">
        <v>353</v>
      </c>
      <c r="D865" s="585" t="s">
        <v>606</v>
      </c>
      <c r="E865" s="586" t="s">
        <v>360</v>
      </c>
      <c r="F865">
        <v>4</v>
      </c>
      <c r="G865" s="587" t="s">
        <v>23</v>
      </c>
      <c r="H865" s="588">
        <v>77249</v>
      </c>
      <c r="I865" s="588">
        <v>123598</v>
      </c>
      <c r="J865" s="588">
        <v>108148</v>
      </c>
      <c r="K865" s="588">
        <v>173037</v>
      </c>
      <c r="L865" s="588">
        <v>139048</v>
      </c>
      <c r="M865" s="588">
        <v>222477</v>
      </c>
      <c r="N865" s="588">
        <v>185397</v>
      </c>
      <c r="O865" s="588">
        <v>296635</v>
      </c>
      <c r="P865" s="588">
        <v>231746</v>
      </c>
      <c r="Q865" s="588">
        <v>370794</v>
      </c>
      <c r="R865" s="588">
        <v>262646</v>
      </c>
      <c r="S865" s="588">
        <v>420234</v>
      </c>
      <c r="T865" s="588">
        <v>293545</v>
      </c>
      <c r="U865" s="588">
        <v>469673</v>
      </c>
    </row>
    <row r="866" spans="1:21" ht="22.5" customHeight="1">
      <c r="A866" s="583">
        <v>6</v>
      </c>
      <c r="B866" s="584" t="s">
        <v>361</v>
      </c>
      <c r="C866" s="585" t="s">
        <v>362</v>
      </c>
      <c r="D866" s="585" t="s">
        <v>607</v>
      </c>
      <c r="E866" s="586" t="s">
        <v>363</v>
      </c>
      <c r="F866">
        <v>1</v>
      </c>
      <c r="G866" s="587" t="s">
        <v>171</v>
      </c>
      <c r="H866" s="588">
        <v>69260</v>
      </c>
      <c r="I866" s="588">
        <v>121204</v>
      </c>
      <c r="J866" s="588">
        <v>91604</v>
      </c>
      <c r="K866" s="588">
        <v>160307</v>
      </c>
      <c r="L866" s="588">
        <v>110319</v>
      </c>
      <c r="M866" s="588">
        <v>193058</v>
      </c>
      <c r="N866" s="588">
        <v>133803</v>
      </c>
      <c r="O866" s="588">
        <v>234155</v>
      </c>
      <c r="P866" s="588">
        <v>157972</v>
      </c>
      <c r="Q866" s="588">
        <v>276451</v>
      </c>
      <c r="R866" s="588">
        <v>172744</v>
      </c>
      <c r="S866" s="588">
        <v>302301</v>
      </c>
      <c r="T866" s="588">
        <v>185960</v>
      </c>
      <c r="U866" s="588">
        <v>325430</v>
      </c>
    </row>
    <row r="867" spans="1:21" ht="21.95" customHeight="1">
      <c r="A867" s="583">
        <v>6</v>
      </c>
      <c r="B867" s="584" t="s">
        <v>361</v>
      </c>
      <c r="C867" s="585" t="s">
        <v>362</v>
      </c>
      <c r="D867" s="585" t="s">
        <v>607</v>
      </c>
      <c r="E867" s="586" t="s">
        <v>363</v>
      </c>
      <c r="F867">
        <v>2</v>
      </c>
      <c r="G867" s="587" t="s">
        <v>21</v>
      </c>
      <c r="H867" s="588">
        <v>65330</v>
      </c>
      <c r="I867" s="588">
        <v>114328</v>
      </c>
      <c r="J867" s="588">
        <v>86685</v>
      </c>
      <c r="K867" s="588">
        <v>151700</v>
      </c>
      <c r="L867" s="588">
        <v>104749</v>
      </c>
      <c r="M867" s="588">
        <v>183311</v>
      </c>
      <c r="N867" s="588">
        <v>127881</v>
      </c>
      <c r="O867" s="588">
        <v>223792</v>
      </c>
      <c r="P867" s="588">
        <v>152593</v>
      </c>
      <c r="Q867" s="588">
        <v>267038</v>
      </c>
      <c r="R867" s="588">
        <v>168524</v>
      </c>
      <c r="S867" s="588">
        <v>294918</v>
      </c>
      <c r="T867" s="588">
        <v>183585</v>
      </c>
      <c r="U867" s="588">
        <v>321274</v>
      </c>
    </row>
    <row r="868" spans="1:21" ht="21.95" customHeight="1">
      <c r="A868" s="583">
        <v>6</v>
      </c>
      <c r="B868" s="584" t="s">
        <v>361</v>
      </c>
      <c r="C868" s="585" t="s">
        <v>362</v>
      </c>
      <c r="D868" s="585" t="s">
        <v>607</v>
      </c>
      <c r="E868" s="586" t="s">
        <v>363</v>
      </c>
      <c r="F868">
        <v>3</v>
      </c>
      <c r="G868" s="587" t="s">
        <v>46</v>
      </c>
      <c r="H868" s="588">
        <v>52605</v>
      </c>
      <c r="I868" s="588">
        <v>92060</v>
      </c>
      <c r="J868" s="588">
        <v>72478</v>
      </c>
      <c r="K868" s="588">
        <v>126837</v>
      </c>
      <c r="L868" s="588">
        <v>91679</v>
      </c>
      <c r="M868" s="588">
        <v>160438</v>
      </c>
      <c r="N868" s="588">
        <v>119229</v>
      </c>
      <c r="O868" s="588">
        <v>208651</v>
      </c>
      <c r="P868" s="588">
        <v>148544</v>
      </c>
      <c r="Q868" s="588">
        <v>259952</v>
      </c>
      <c r="R868" s="588">
        <v>166986</v>
      </c>
      <c r="S868" s="588">
        <v>292225</v>
      </c>
      <c r="T868" s="588">
        <v>185110</v>
      </c>
      <c r="U868" s="588">
        <v>323943</v>
      </c>
    </row>
    <row r="869" spans="1:21" ht="21.95" customHeight="1">
      <c r="A869" s="583">
        <v>6</v>
      </c>
      <c r="B869" s="584" t="s">
        <v>361</v>
      </c>
      <c r="C869" s="585" t="s">
        <v>362</v>
      </c>
      <c r="D869" s="585" t="s">
        <v>607</v>
      </c>
      <c r="E869" s="586" t="s">
        <v>363</v>
      </c>
      <c r="F869">
        <v>4</v>
      </c>
      <c r="G869" s="587" t="s">
        <v>23</v>
      </c>
      <c r="H869" s="588">
        <v>62843</v>
      </c>
      <c r="I869" s="588">
        <v>100549</v>
      </c>
      <c r="J869" s="588">
        <v>87981</v>
      </c>
      <c r="K869" s="588">
        <v>140769</v>
      </c>
      <c r="L869" s="588">
        <v>113118</v>
      </c>
      <c r="M869" s="588">
        <v>180989</v>
      </c>
      <c r="N869" s="588">
        <v>150824</v>
      </c>
      <c r="O869" s="588">
        <v>241318</v>
      </c>
      <c r="P869" s="588">
        <v>188530</v>
      </c>
      <c r="Q869" s="588">
        <v>301648</v>
      </c>
      <c r="R869" s="588">
        <v>213667</v>
      </c>
      <c r="S869" s="588">
        <v>341868</v>
      </c>
      <c r="T869" s="588">
        <v>238805</v>
      </c>
      <c r="U869" s="588">
        <v>382087</v>
      </c>
    </row>
    <row r="870" spans="1:21" ht="22.5" customHeight="1">
      <c r="A870" s="583">
        <v>6</v>
      </c>
      <c r="B870" s="584" t="s">
        <v>361</v>
      </c>
      <c r="C870" s="585" t="s">
        <v>362</v>
      </c>
      <c r="D870" s="585" t="s">
        <v>607</v>
      </c>
      <c r="E870" s="586" t="s">
        <v>364</v>
      </c>
      <c r="F870">
        <v>1</v>
      </c>
      <c r="G870" s="587" t="s">
        <v>171</v>
      </c>
      <c r="H870" s="588">
        <v>71375</v>
      </c>
      <c r="I870" s="588">
        <v>124906</v>
      </c>
      <c r="J870" s="588">
        <v>94032</v>
      </c>
      <c r="K870" s="588">
        <v>164556</v>
      </c>
      <c r="L870" s="588">
        <v>112656</v>
      </c>
      <c r="M870" s="588">
        <v>197149</v>
      </c>
      <c r="N870" s="588">
        <v>135634</v>
      </c>
      <c r="O870" s="588">
        <v>237360</v>
      </c>
      <c r="P870" s="588">
        <v>159928</v>
      </c>
      <c r="Q870" s="588">
        <v>279874</v>
      </c>
      <c r="R870" s="588">
        <v>174835</v>
      </c>
      <c r="S870" s="588">
        <v>305961</v>
      </c>
      <c r="T870" s="588">
        <v>188144</v>
      </c>
      <c r="U870" s="588">
        <v>329252</v>
      </c>
    </row>
    <row r="871" spans="1:21" ht="21.95" customHeight="1">
      <c r="A871" s="583">
        <v>6</v>
      </c>
      <c r="B871" s="584" t="s">
        <v>361</v>
      </c>
      <c r="C871" s="585" t="s">
        <v>362</v>
      </c>
      <c r="D871" s="585" t="s">
        <v>607</v>
      </c>
      <c r="E871" s="586" t="s">
        <v>364</v>
      </c>
      <c r="F871">
        <v>2</v>
      </c>
      <c r="G871" s="587" t="s">
        <v>21</v>
      </c>
      <c r="H871" s="588">
        <v>67822</v>
      </c>
      <c r="I871" s="588">
        <v>118688</v>
      </c>
      <c r="J871" s="588">
        <v>89584</v>
      </c>
      <c r="K871" s="588">
        <v>156773</v>
      </c>
      <c r="L871" s="588">
        <v>107620</v>
      </c>
      <c r="M871" s="588">
        <v>188335</v>
      </c>
      <c r="N871" s="588">
        <v>130279</v>
      </c>
      <c r="O871" s="588">
        <v>227988</v>
      </c>
      <c r="P871" s="588">
        <v>155065</v>
      </c>
      <c r="Q871" s="588">
        <v>271363</v>
      </c>
      <c r="R871" s="588">
        <v>171020</v>
      </c>
      <c r="S871" s="588">
        <v>299285</v>
      </c>
      <c r="T871" s="588">
        <v>185996</v>
      </c>
      <c r="U871" s="588">
        <v>325493</v>
      </c>
    </row>
    <row r="872" spans="1:21" ht="21.95" customHeight="1">
      <c r="A872" s="583">
        <v>6</v>
      </c>
      <c r="B872" s="584" t="s">
        <v>361</v>
      </c>
      <c r="C872" s="585" t="s">
        <v>362</v>
      </c>
      <c r="D872" s="585" t="s">
        <v>607</v>
      </c>
      <c r="E872" s="586" t="s">
        <v>364</v>
      </c>
      <c r="F872">
        <v>3</v>
      </c>
      <c r="G872" s="587" t="s">
        <v>46</v>
      </c>
      <c r="H872" s="588">
        <v>55400</v>
      </c>
      <c r="I872" s="588">
        <v>96950</v>
      </c>
      <c r="J872" s="588">
        <v>76502</v>
      </c>
      <c r="K872" s="588">
        <v>133879</v>
      </c>
      <c r="L872" s="588">
        <v>96997</v>
      </c>
      <c r="M872" s="588">
        <v>169745</v>
      </c>
      <c r="N872" s="588">
        <v>126608</v>
      </c>
      <c r="O872" s="588">
        <v>221564</v>
      </c>
      <c r="P872" s="588">
        <v>157814</v>
      </c>
      <c r="Q872" s="588">
        <v>276175</v>
      </c>
      <c r="R872" s="588">
        <v>177623</v>
      </c>
      <c r="S872" s="588">
        <v>310840</v>
      </c>
      <c r="T872" s="588">
        <v>197145</v>
      </c>
      <c r="U872" s="588">
        <v>345003</v>
      </c>
    </row>
    <row r="873" spans="1:21" ht="21.95" customHeight="1">
      <c r="A873" s="583">
        <v>6</v>
      </c>
      <c r="B873" s="584" t="s">
        <v>361</v>
      </c>
      <c r="C873" s="585" t="s">
        <v>362</v>
      </c>
      <c r="D873" s="585" t="s">
        <v>607</v>
      </c>
      <c r="E873" s="586" t="s">
        <v>364</v>
      </c>
      <c r="F873">
        <v>4</v>
      </c>
      <c r="G873" s="587" t="s">
        <v>23</v>
      </c>
      <c r="H873" s="588">
        <v>64133</v>
      </c>
      <c r="I873" s="588">
        <v>102613</v>
      </c>
      <c r="J873" s="588">
        <v>89786</v>
      </c>
      <c r="K873" s="588">
        <v>143658</v>
      </c>
      <c r="L873" s="588">
        <v>115439</v>
      </c>
      <c r="M873" s="588">
        <v>184703</v>
      </c>
      <c r="N873" s="588">
        <v>153919</v>
      </c>
      <c r="O873" s="588">
        <v>246270</v>
      </c>
      <c r="P873" s="588">
        <v>192399</v>
      </c>
      <c r="Q873" s="588">
        <v>307838</v>
      </c>
      <c r="R873" s="588">
        <v>218052</v>
      </c>
      <c r="S873" s="588">
        <v>348883</v>
      </c>
      <c r="T873" s="588">
        <v>243705</v>
      </c>
      <c r="U873" s="588">
        <v>389928</v>
      </c>
    </row>
    <row r="874" spans="1:21" ht="22.5" customHeight="1">
      <c r="A874" s="583">
        <v>6</v>
      </c>
      <c r="B874" s="584" t="s">
        <v>361</v>
      </c>
      <c r="C874" s="585" t="s">
        <v>362</v>
      </c>
      <c r="D874" s="585" t="s">
        <v>607</v>
      </c>
      <c r="E874" s="586" t="s">
        <v>365</v>
      </c>
      <c r="F874">
        <v>1</v>
      </c>
      <c r="G874" s="587" t="s">
        <v>171</v>
      </c>
      <c r="H874" s="588">
        <v>66204</v>
      </c>
      <c r="I874" s="588">
        <v>115857</v>
      </c>
      <c r="J874" s="588">
        <v>87224</v>
      </c>
      <c r="K874" s="588">
        <v>152643</v>
      </c>
      <c r="L874" s="588">
        <v>104508</v>
      </c>
      <c r="M874" s="588">
        <v>182890</v>
      </c>
      <c r="N874" s="588">
        <v>125838</v>
      </c>
      <c r="O874" s="588">
        <v>220216</v>
      </c>
      <c r="P874" s="588">
        <v>148380</v>
      </c>
      <c r="Q874" s="588">
        <v>259665</v>
      </c>
      <c r="R874" s="588">
        <v>162211</v>
      </c>
      <c r="S874" s="588">
        <v>283869</v>
      </c>
      <c r="T874" s="588">
        <v>174560</v>
      </c>
      <c r="U874" s="588">
        <v>305480</v>
      </c>
    </row>
    <row r="875" spans="1:21" ht="21.95" customHeight="1">
      <c r="A875" s="583">
        <v>6</v>
      </c>
      <c r="B875" s="584" t="s">
        <v>361</v>
      </c>
      <c r="C875" s="585" t="s">
        <v>362</v>
      </c>
      <c r="D875" s="585" t="s">
        <v>607</v>
      </c>
      <c r="E875" s="586" t="s">
        <v>365</v>
      </c>
      <c r="F875">
        <v>2</v>
      </c>
      <c r="G875" s="587" t="s">
        <v>21</v>
      </c>
      <c r="H875" s="588">
        <v>62901</v>
      </c>
      <c r="I875" s="588">
        <v>110078</v>
      </c>
      <c r="J875" s="588">
        <v>83091</v>
      </c>
      <c r="K875" s="588">
        <v>145409</v>
      </c>
      <c r="L875" s="588">
        <v>99828</v>
      </c>
      <c r="M875" s="588">
        <v>174698</v>
      </c>
      <c r="N875" s="588">
        <v>120861</v>
      </c>
      <c r="O875" s="588">
        <v>211506</v>
      </c>
      <c r="P875" s="588">
        <v>143860</v>
      </c>
      <c r="Q875" s="588">
        <v>251754</v>
      </c>
      <c r="R875" s="588">
        <v>158665</v>
      </c>
      <c r="S875" s="588">
        <v>277664</v>
      </c>
      <c r="T875" s="588">
        <v>172564</v>
      </c>
      <c r="U875" s="588">
        <v>301986</v>
      </c>
    </row>
    <row r="876" spans="1:21" ht="21.95" customHeight="1">
      <c r="A876" s="583">
        <v>6</v>
      </c>
      <c r="B876" s="584" t="s">
        <v>361</v>
      </c>
      <c r="C876" s="585" t="s">
        <v>362</v>
      </c>
      <c r="D876" s="585" t="s">
        <v>607</v>
      </c>
      <c r="E876" s="586" t="s">
        <v>365</v>
      </c>
      <c r="F876">
        <v>3</v>
      </c>
      <c r="G876" s="587" t="s">
        <v>46</v>
      </c>
      <c r="H876" s="588">
        <v>51370</v>
      </c>
      <c r="I876" s="588">
        <v>89898</v>
      </c>
      <c r="J876" s="588">
        <v>70936</v>
      </c>
      <c r="K876" s="588">
        <v>124138</v>
      </c>
      <c r="L876" s="588">
        <v>89936</v>
      </c>
      <c r="M876" s="588">
        <v>157388</v>
      </c>
      <c r="N876" s="588">
        <v>117386</v>
      </c>
      <c r="O876" s="588">
        <v>205425</v>
      </c>
      <c r="P876" s="588">
        <v>146318</v>
      </c>
      <c r="Q876" s="588">
        <v>256056</v>
      </c>
      <c r="R876" s="588">
        <v>164681</v>
      </c>
      <c r="S876" s="588">
        <v>288191</v>
      </c>
      <c r="T876" s="588">
        <v>182777</v>
      </c>
      <c r="U876" s="588">
        <v>319860</v>
      </c>
    </row>
    <row r="877" spans="1:21" ht="21.95" customHeight="1">
      <c r="A877" s="583">
        <v>6</v>
      </c>
      <c r="B877" s="584" t="s">
        <v>361</v>
      </c>
      <c r="C877" s="585" t="s">
        <v>362</v>
      </c>
      <c r="D877" s="585" t="s">
        <v>607</v>
      </c>
      <c r="E877" s="586" t="s">
        <v>365</v>
      </c>
      <c r="F877">
        <v>4</v>
      </c>
      <c r="G877" s="587" t="s">
        <v>23</v>
      </c>
      <c r="H877" s="588">
        <v>59495</v>
      </c>
      <c r="I877" s="588">
        <v>95192</v>
      </c>
      <c r="J877" s="588">
        <v>83293</v>
      </c>
      <c r="K877" s="588">
        <v>133269</v>
      </c>
      <c r="L877" s="588">
        <v>107091</v>
      </c>
      <c r="M877" s="588">
        <v>171345</v>
      </c>
      <c r="N877" s="588">
        <v>142788</v>
      </c>
      <c r="O877" s="588">
        <v>228461</v>
      </c>
      <c r="P877" s="588">
        <v>178485</v>
      </c>
      <c r="Q877" s="588">
        <v>285576</v>
      </c>
      <c r="R877" s="588">
        <v>202283</v>
      </c>
      <c r="S877" s="588">
        <v>323653</v>
      </c>
      <c r="T877" s="588">
        <v>226081</v>
      </c>
      <c r="U877" s="588">
        <v>361729</v>
      </c>
    </row>
    <row r="878" spans="1:21" ht="22.5" customHeight="1">
      <c r="A878" s="583">
        <v>6</v>
      </c>
      <c r="B878" s="584" t="s">
        <v>361</v>
      </c>
      <c r="C878" s="585" t="s">
        <v>362</v>
      </c>
      <c r="D878" s="585" t="s">
        <v>607</v>
      </c>
      <c r="E878" s="586" t="s">
        <v>366</v>
      </c>
      <c r="F878">
        <v>1</v>
      </c>
      <c r="G878" s="587" t="s">
        <v>171</v>
      </c>
      <c r="H878" s="588">
        <v>73334</v>
      </c>
      <c r="I878" s="588">
        <v>128334</v>
      </c>
      <c r="J878" s="588">
        <v>96695</v>
      </c>
      <c r="K878" s="588">
        <v>169217</v>
      </c>
      <c r="L878" s="588">
        <v>115980</v>
      </c>
      <c r="M878" s="588">
        <v>202965</v>
      </c>
      <c r="N878" s="588">
        <v>139863</v>
      </c>
      <c r="O878" s="588">
        <v>244760</v>
      </c>
      <c r="P878" s="588">
        <v>164961</v>
      </c>
      <c r="Q878" s="588">
        <v>288683</v>
      </c>
      <c r="R878" s="588">
        <v>180348</v>
      </c>
      <c r="S878" s="588">
        <v>315610</v>
      </c>
      <c r="T878" s="588">
        <v>194093</v>
      </c>
      <c r="U878" s="588">
        <v>339662</v>
      </c>
    </row>
    <row r="879" spans="1:21" ht="21.95" customHeight="1">
      <c r="A879" s="583">
        <v>6</v>
      </c>
      <c r="B879" s="584" t="s">
        <v>361</v>
      </c>
      <c r="C879" s="585" t="s">
        <v>362</v>
      </c>
      <c r="D879" s="585" t="s">
        <v>607</v>
      </c>
      <c r="E879" s="586" t="s">
        <v>366</v>
      </c>
      <c r="F879">
        <v>2</v>
      </c>
      <c r="G879" s="587" t="s">
        <v>21</v>
      </c>
      <c r="H879" s="588">
        <v>69571</v>
      </c>
      <c r="I879" s="588">
        <v>121750</v>
      </c>
      <c r="J879" s="588">
        <v>91986</v>
      </c>
      <c r="K879" s="588">
        <v>160976</v>
      </c>
      <c r="L879" s="588">
        <v>110647</v>
      </c>
      <c r="M879" s="588">
        <v>193633</v>
      </c>
      <c r="N879" s="588">
        <v>134193</v>
      </c>
      <c r="O879" s="588">
        <v>234838</v>
      </c>
      <c r="P879" s="588">
        <v>159812</v>
      </c>
      <c r="Q879" s="588">
        <v>279671</v>
      </c>
      <c r="R879" s="588">
        <v>176309</v>
      </c>
      <c r="S879" s="588">
        <v>308540</v>
      </c>
      <c r="T879" s="588">
        <v>191818</v>
      </c>
      <c r="U879" s="588">
        <v>335682</v>
      </c>
    </row>
    <row r="880" spans="1:21" ht="21.95" customHeight="1">
      <c r="A880" s="583">
        <v>6</v>
      </c>
      <c r="B880" s="584" t="s">
        <v>361</v>
      </c>
      <c r="C880" s="585" t="s">
        <v>362</v>
      </c>
      <c r="D880" s="585" t="s">
        <v>607</v>
      </c>
      <c r="E880" s="586" t="s">
        <v>366</v>
      </c>
      <c r="F880">
        <v>3</v>
      </c>
      <c r="G880" s="587" t="s">
        <v>46</v>
      </c>
      <c r="H880" s="588">
        <v>56653</v>
      </c>
      <c r="I880" s="588">
        <v>99143</v>
      </c>
      <c r="J880" s="588">
        <v>78195</v>
      </c>
      <c r="K880" s="588">
        <v>136841</v>
      </c>
      <c r="L880" s="588">
        <v>99093</v>
      </c>
      <c r="M880" s="588">
        <v>173413</v>
      </c>
      <c r="N880" s="588">
        <v>129242</v>
      </c>
      <c r="O880" s="588">
        <v>226174</v>
      </c>
      <c r="P880" s="588">
        <v>161081</v>
      </c>
      <c r="Q880" s="588">
        <v>281893</v>
      </c>
      <c r="R880" s="588">
        <v>181253</v>
      </c>
      <c r="S880" s="588">
        <v>317193</v>
      </c>
      <c r="T880" s="588">
        <v>201121</v>
      </c>
      <c r="U880" s="588">
        <v>351962</v>
      </c>
    </row>
    <row r="881" spans="1:21" ht="21.95" customHeight="1">
      <c r="A881" s="583">
        <v>6</v>
      </c>
      <c r="B881" s="584" t="s">
        <v>361</v>
      </c>
      <c r="C881" s="585" t="s">
        <v>362</v>
      </c>
      <c r="D881" s="585" t="s">
        <v>607</v>
      </c>
      <c r="E881" s="586" t="s">
        <v>366</v>
      </c>
      <c r="F881">
        <v>4</v>
      </c>
      <c r="G881" s="587" t="s">
        <v>23</v>
      </c>
      <c r="H881" s="588">
        <v>66034</v>
      </c>
      <c r="I881" s="588">
        <v>105655</v>
      </c>
      <c r="J881" s="588">
        <v>92448</v>
      </c>
      <c r="K881" s="588">
        <v>147917</v>
      </c>
      <c r="L881" s="588">
        <v>118862</v>
      </c>
      <c r="M881" s="588">
        <v>190179</v>
      </c>
      <c r="N881" s="588">
        <v>158482</v>
      </c>
      <c r="O881" s="588">
        <v>253572</v>
      </c>
      <c r="P881" s="588">
        <v>198103</v>
      </c>
      <c r="Q881" s="588">
        <v>316965</v>
      </c>
      <c r="R881" s="588">
        <v>224517</v>
      </c>
      <c r="S881" s="588">
        <v>359227</v>
      </c>
      <c r="T881" s="588">
        <v>250931</v>
      </c>
      <c r="U881" s="588">
        <v>401489</v>
      </c>
    </row>
    <row r="882" spans="1:21" ht="22.5" customHeight="1">
      <c r="A882" s="583">
        <v>6</v>
      </c>
      <c r="B882" s="584" t="s">
        <v>361</v>
      </c>
      <c r="C882" s="585" t="s">
        <v>362</v>
      </c>
      <c r="D882" s="585" t="s">
        <v>607</v>
      </c>
      <c r="E882" s="586" t="s">
        <v>367</v>
      </c>
      <c r="F882">
        <v>1</v>
      </c>
      <c r="G882" s="587" t="s">
        <v>171</v>
      </c>
      <c r="H882" s="588">
        <v>66831</v>
      </c>
      <c r="I882" s="588">
        <v>116954</v>
      </c>
      <c r="J882" s="588">
        <v>88151</v>
      </c>
      <c r="K882" s="588">
        <v>154265</v>
      </c>
      <c r="L882" s="588">
        <v>105781</v>
      </c>
      <c r="M882" s="588">
        <v>185116</v>
      </c>
      <c r="N882" s="588">
        <v>127647</v>
      </c>
      <c r="O882" s="588">
        <v>223382</v>
      </c>
      <c r="P882" s="588">
        <v>150570</v>
      </c>
      <c r="Q882" s="588">
        <v>263498</v>
      </c>
      <c r="R882" s="588">
        <v>164619</v>
      </c>
      <c r="S882" s="588">
        <v>288083</v>
      </c>
      <c r="T882" s="588">
        <v>177170</v>
      </c>
      <c r="U882" s="588">
        <v>310048</v>
      </c>
    </row>
    <row r="883" spans="1:21" ht="21.95" customHeight="1">
      <c r="A883" s="583">
        <v>6</v>
      </c>
      <c r="B883" s="584" t="s">
        <v>361</v>
      </c>
      <c r="C883" s="585" t="s">
        <v>362</v>
      </c>
      <c r="D883" s="585" t="s">
        <v>607</v>
      </c>
      <c r="E883" s="586" t="s">
        <v>367</v>
      </c>
      <c r="F883">
        <v>2</v>
      </c>
      <c r="G883" s="587" t="s">
        <v>21</v>
      </c>
      <c r="H883" s="588">
        <v>63361</v>
      </c>
      <c r="I883" s="588">
        <v>110882</v>
      </c>
      <c r="J883" s="588">
        <v>83809</v>
      </c>
      <c r="K883" s="588">
        <v>146665</v>
      </c>
      <c r="L883" s="588">
        <v>100863</v>
      </c>
      <c r="M883" s="588">
        <v>176510</v>
      </c>
      <c r="N883" s="588">
        <v>122418</v>
      </c>
      <c r="O883" s="588">
        <v>214231</v>
      </c>
      <c r="P883" s="588">
        <v>145821</v>
      </c>
      <c r="Q883" s="588">
        <v>255187</v>
      </c>
      <c r="R883" s="588">
        <v>160894</v>
      </c>
      <c r="S883" s="588">
        <v>281564</v>
      </c>
      <c r="T883" s="588">
        <v>175073</v>
      </c>
      <c r="U883" s="588">
        <v>306378</v>
      </c>
    </row>
    <row r="884" spans="1:21" ht="21.95" customHeight="1">
      <c r="A884" s="583">
        <v>6</v>
      </c>
      <c r="B884" s="584" t="s">
        <v>361</v>
      </c>
      <c r="C884" s="585" t="s">
        <v>362</v>
      </c>
      <c r="D884" s="585" t="s">
        <v>607</v>
      </c>
      <c r="E884" s="586" t="s">
        <v>367</v>
      </c>
      <c r="F884">
        <v>3</v>
      </c>
      <c r="G884" s="587" t="s">
        <v>46</v>
      </c>
      <c r="H884" s="588">
        <v>51531</v>
      </c>
      <c r="I884" s="588">
        <v>90180</v>
      </c>
      <c r="J884" s="588">
        <v>71111</v>
      </c>
      <c r="K884" s="588">
        <v>124445</v>
      </c>
      <c r="L884" s="588">
        <v>90098</v>
      </c>
      <c r="M884" s="588">
        <v>157671</v>
      </c>
      <c r="N884" s="588">
        <v>117473</v>
      </c>
      <c r="O884" s="588">
        <v>205578</v>
      </c>
      <c r="P884" s="588">
        <v>146406</v>
      </c>
      <c r="Q884" s="588">
        <v>256211</v>
      </c>
      <c r="R884" s="588">
        <v>164723</v>
      </c>
      <c r="S884" s="588">
        <v>288265</v>
      </c>
      <c r="T884" s="588">
        <v>182760</v>
      </c>
      <c r="U884" s="588">
        <v>319829</v>
      </c>
    </row>
    <row r="885" spans="1:21" ht="21.95" customHeight="1">
      <c r="A885" s="583">
        <v>6</v>
      </c>
      <c r="B885" s="584" t="s">
        <v>361</v>
      </c>
      <c r="C885" s="585" t="s">
        <v>362</v>
      </c>
      <c r="D885" s="585" t="s">
        <v>607</v>
      </c>
      <c r="E885" s="586" t="s">
        <v>367</v>
      </c>
      <c r="F885">
        <v>4</v>
      </c>
      <c r="G885" s="587" t="s">
        <v>23</v>
      </c>
      <c r="H885" s="588">
        <v>60231</v>
      </c>
      <c r="I885" s="588">
        <v>96369</v>
      </c>
      <c r="J885" s="588">
        <v>84323</v>
      </c>
      <c r="K885" s="588">
        <v>134917</v>
      </c>
      <c r="L885" s="588">
        <v>108415</v>
      </c>
      <c r="M885" s="588">
        <v>173465</v>
      </c>
      <c r="N885" s="588">
        <v>144554</v>
      </c>
      <c r="O885" s="588">
        <v>231286</v>
      </c>
      <c r="P885" s="588">
        <v>180692</v>
      </c>
      <c r="Q885" s="588">
        <v>289108</v>
      </c>
      <c r="R885" s="588">
        <v>204785</v>
      </c>
      <c r="S885" s="588">
        <v>327655</v>
      </c>
      <c r="T885" s="588">
        <v>228877</v>
      </c>
      <c r="U885" s="588">
        <v>366203</v>
      </c>
    </row>
    <row r="886" spans="1:21" ht="22.5" customHeight="1">
      <c r="A886" s="583">
        <v>6</v>
      </c>
      <c r="B886" s="584" t="s">
        <v>361</v>
      </c>
      <c r="C886" s="585" t="s">
        <v>368</v>
      </c>
      <c r="D886" s="585" t="s">
        <v>608</v>
      </c>
      <c r="E886" s="586" t="s">
        <v>369</v>
      </c>
      <c r="F886">
        <v>1</v>
      </c>
      <c r="G886" s="587" t="s">
        <v>171</v>
      </c>
      <c r="H886" s="588">
        <v>70670</v>
      </c>
      <c r="I886" s="588">
        <v>123672</v>
      </c>
      <c r="J886" s="588">
        <v>93222</v>
      </c>
      <c r="K886" s="588">
        <v>163139</v>
      </c>
      <c r="L886" s="588">
        <v>111877</v>
      </c>
      <c r="M886" s="588">
        <v>195785</v>
      </c>
      <c r="N886" s="588">
        <v>135024</v>
      </c>
      <c r="O886" s="588">
        <v>236291</v>
      </c>
      <c r="P886" s="588">
        <v>159276</v>
      </c>
      <c r="Q886" s="588">
        <v>278733</v>
      </c>
      <c r="R886" s="588">
        <v>174138</v>
      </c>
      <c r="S886" s="588">
        <v>304741</v>
      </c>
      <c r="T886" s="588">
        <v>187416</v>
      </c>
      <c r="U886" s="588">
        <v>327978</v>
      </c>
    </row>
    <row r="887" spans="1:21" ht="21.95" customHeight="1">
      <c r="A887" s="583">
        <v>6</v>
      </c>
      <c r="B887" s="584" t="s">
        <v>361</v>
      </c>
      <c r="C887" s="585" t="s">
        <v>368</v>
      </c>
      <c r="D887" s="585" t="s">
        <v>608</v>
      </c>
      <c r="E887" s="586" t="s">
        <v>369</v>
      </c>
      <c r="F887">
        <v>2</v>
      </c>
      <c r="G887" s="587" t="s">
        <v>21</v>
      </c>
      <c r="H887" s="588">
        <v>66991</v>
      </c>
      <c r="I887" s="588">
        <v>117234</v>
      </c>
      <c r="J887" s="588">
        <v>88618</v>
      </c>
      <c r="K887" s="588">
        <v>155082</v>
      </c>
      <c r="L887" s="588">
        <v>106663</v>
      </c>
      <c r="M887" s="588">
        <v>186661</v>
      </c>
      <c r="N887" s="588">
        <v>129480</v>
      </c>
      <c r="O887" s="588">
        <v>226589</v>
      </c>
      <c r="P887" s="588">
        <v>154241</v>
      </c>
      <c r="Q887" s="588">
        <v>269921</v>
      </c>
      <c r="R887" s="588">
        <v>170188</v>
      </c>
      <c r="S887" s="588">
        <v>297829</v>
      </c>
      <c r="T887" s="588">
        <v>185192</v>
      </c>
      <c r="U887" s="588">
        <v>324087</v>
      </c>
    </row>
    <row r="888" spans="1:21" ht="21.95" customHeight="1">
      <c r="A888" s="583">
        <v>6</v>
      </c>
      <c r="B888" s="584" t="s">
        <v>361</v>
      </c>
      <c r="C888" s="585" t="s">
        <v>368</v>
      </c>
      <c r="D888" s="585" t="s">
        <v>608</v>
      </c>
      <c r="E888" s="586" t="s">
        <v>369</v>
      </c>
      <c r="F888">
        <v>3</v>
      </c>
      <c r="G888" s="587" t="s">
        <v>46</v>
      </c>
      <c r="H888" s="588">
        <v>54468</v>
      </c>
      <c r="I888" s="588">
        <v>95320</v>
      </c>
      <c r="J888" s="588">
        <v>75161</v>
      </c>
      <c r="K888" s="588">
        <v>131532</v>
      </c>
      <c r="L888" s="588">
        <v>95224</v>
      </c>
      <c r="M888" s="588">
        <v>166642</v>
      </c>
      <c r="N888" s="588">
        <v>124148</v>
      </c>
      <c r="O888" s="588">
        <v>217259</v>
      </c>
      <c r="P888" s="588">
        <v>154724</v>
      </c>
      <c r="Q888" s="588">
        <v>270767</v>
      </c>
      <c r="R888" s="588">
        <v>174077</v>
      </c>
      <c r="S888" s="588">
        <v>304635</v>
      </c>
      <c r="T888" s="588">
        <v>193133</v>
      </c>
      <c r="U888" s="588">
        <v>337983</v>
      </c>
    </row>
    <row r="889" spans="1:21" ht="21.95" customHeight="1">
      <c r="A889" s="583">
        <v>6</v>
      </c>
      <c r="B889" s="584" t="s">
        <v>361</v>
      </c>
      <c r="C889" s="585" t="s">
        <v>368</v>
      </c>
      <c r="D889" s="585" t="s">
        <v>608</v>
      </c>
      <c r="E889" s="586" t="s">
        <v>369</v>
      </c>
      <c r="F889">
        <v>4</v>
      </c>
      <c r="G889" s="587" t="s">
        <v>23</v>
      </c>
      <c r="H889" s="588">
        <v>63703</v>
      </c>
      <c r="I889" s="588">
        <v>101925</v>
      </c>
      <c r="J889" s="588">
        <v>89184</v>
      </c>
      <c r="K889" s="588">
        <v>142695</v>
      </c>
      <c r="L889" s="588">
        <v>114665</v>
      </c>
      <c r="M889" s="588">
        <v>183465</v>
      </c>
      <c r="N889" s="588">
        <v>152887</v>
      </c>
      <c r="O889" s="588">
        <v>244620</v>
      </c>
      <c r="P889" s="588">
        <v>191109</v>
      </c>
      <c r="Q889" s="588">
        <v>305774</v>
      </c>
      <c r="R889" s="588">
        <v>216590</v>
      </c>
      <c r="S889" s="588">
        <v>346544</v>
      </c>
      <c r="T889" s="588">
        <v>242071</v>
      </c>
      <c r="U889" s="588">
        <v>387314</v>
      </c>
    </row>
    <row r="890" spans="1:21" ht="22.5" customHeight="1">
      <c r="A890" s="583">
        <v>6</v>
      </c>
      <c r="B890" s="584" t="s">
        <v>361</v>
      </c>
      <c r="C890" s="585" t="s">
        <v>368</v>
      </c>
      <c r="D890" s="585" t="s">
        <v>608</v>
      </c>
      <c r="E890" s="586" t="s">
        <v>370</v>
      </c>
      <c r="F890">
        <v>1</v>
      </c>
      <c r="G890" s="587" t="s">
        <v>171</v>
      </c>
      <c r="H890" s="588">
        <v>73412</v>
      </c>
      <c r="I890" s="588">
        <v>128471</v>
      </c>
      <c r="J890" s="588">
        <v>96764</v>
      </c>
      <c r="K890" s="588">
        <v>169338</v>
      </c>
      <c r="L890" s="588">
        <v>116009</v>
      </c>
      <c r="M890" s="588">
        <v>203015</v>
      </c>
      <c r="N890" s="588">
        <v>139804</v>
      </c>
      <c r="O890" s="588">
        <v>244657</v>
      </c>
      <c r="P890" s="588">
        <v>164873</v>
      </c>
      <c r="Q890" s="588">
        <v>288527</v>
      </c>
      <c r="R890" s="588">
        <v>180247</v>
      </c>
      <c r="S890" s="588">
        <v>315432</v>
      </c>
      <c r="T890" s="588">
        <v>193977</v>
      </c>
      <c r="U890" s="588">
        <v>339460</v>
      </c>
    </row>
    <row r="891" spans="1:21" ht="21.95" customHeight="1">
      <c r="A891" s="583">
        <v>6</v>
      </c>
      <c r="B891" s="584" t="s">
        <v>361</v>
      </c>
      <c r="C891" s="585" t="s">
        <v>368</v>
      </c>
      <c r="D891" s="585" t="s">
        <v>608</v>
      </c>
      <c r="E891" s="586" t="s">
        <v>370</v>
      </c>
      <c r="F891">
        <v>2</v>
      </c>
      <c r="G891" s="587" t="s">
        <v>21</v>
      </c>
      <c r="H891" s="588">
        <v>69691</v>
      </c>
      <c r="I891" s="588">
        <v>121960</v>
      </c>
      <c r="J891" s="588">
        <v>92108</v>
      </c>
      <c r="K891" s="588">
        <v>161189</v>
      </c>
      <c r="L891" s="588">
        <v>110735</v>
      </c>
      <c r="M891" s="588">
        <v>193786</v>
      </c>
      <c r="N891" s="588">
        <v>134197</v>
      </c>
      <c r="O891" s="588">
        <v>234845</v>
      </c>
      <c r="P891" s="588">
        <v>159780</v>
      </c>
      <c r="Q891" s="588">
        <v>279616</v>
      </c>
      <c r="R891" s="588">
        <v>176252</v>
      </c>
      <c r="S891" s="588">
        <v>308442</v>
      </c>
      <c r="T891" s="588">
        <v>191728</v>
      </c>
      <c r="U891" s="588">
        <v>335524</v>
      </c>
    </row>
    <row r="892" spans="1:21" ht="21.95" customHeight="1">
      <c r="A892" s="583">
        <v>6</v>
      </c>
      <c r="B892" s="584" t="s">
        <v>361</v>
      </c>
      <c r="C892" s="585" t="s">
        <v>368</v>
      </c>
      <c r="D892" s="585" t="s">
        <v>608</v>
      </c>
      <c r="E892" s="586" t="s">
        <v>370</v>
      </c>
      <c r="F892">
        <v>3</v>
      </c>
      <c r="G892" s="587" t="s">
        <v>46</v>
      </c>
      <c r="H892" s="588">
        <v>56823</v>
      </c>
      <c r="I892" s="588">
        <v>99441</v>
      </c>
      <c r="J892" s="588">
        <v>78446</v>
      </c>
      <c r="K892" s="588">
        <v>137280</v>
      </c>
      <c r="L892" s="588">
        <v>99431</v>
      </c>
      <c r="M892" s="588">
        <v>174005</v>
      </c>
      <c r="N892" s="588">
        <v>129726</v>
      </c>
      <c r="O892" s="588">
        <v>227020</v>
      </c>
      <c r="P892" s="588">
        <v>161691</v>
      </c>
      <c r="Q892" s="588">
        <v>282959</v>
      </c>
      <c r="R892" s="588">
        <v>181958</v>
      </c>
      <c r="S892" s="588">
        <v>318427</v>
      </c>
      <c r="T892" s="588">
        <v>201925</v>
      </c>
      <c r="U892" s="588">
        <v>353369</v>
      </c>
    </row>
    <row r="893" spans="1:21" ht="21.95" customHeight="1">
      <c r="A893" s="583">
        <v>6</v>
      </c>
      <c r="B893" s="584" t="s">
        <v>361</v>
      </c>
      <c r="C893" s="585" t="s">
        <v>368</v>
      </c>
      <c r="D893" s="585" t="s">
        <v>608</v>
      </c>
      <c r="E893" s="586" t="s">
        <v>370</v>
      </c>
      <c r="F893">
        <v>4</v>
      </c>
      <c r="G893" s="587" t="s">
        <v>23</v>
      </c>
      <c r="H893" s="588">
        <v>66047</v>
      </c>
      <c r="I893" s="588">
        <v>105675</v>
      </c>
      <c r="J893" s="588">
        <v>92465</v>
      </c>
      <c r="K893" s="588">
        <v>147945</v>
      </c>
      <c r="L893" s="588">
        <v>118884</v>
      </c>
      <c r="M893" s="588">
        <v>190215</v>
      </c>
      <c r="N893" s="588">
        <v>158512</v>
      </c>
      <c r="O893" s="588">
        <v>253619</v>
      </c>
      <c r="P893" s="588">
        <v>198140</v>
      </c>
      <c r="Q893" s="588">
        <v>317024</v>
      </c>
      <c r="R893" s="588">
        <v>224559</v>
      </c>
      <c r="S893" s="588">
        <v>359294</v>
      </c>
      <c r="T893" s="588">
        <v>250978</v>
      </c>
      <c r="U893" s="588">
        <v>401564</v>
      </c>
    </row>
    <row r="894" spans="1:21" ht="22.5" customHeight="1">
      <c r="A894" s="583">
        <v>6</v>
      </c>
      <c r="B894" s="584" t="s">
        <v>361</v>
      </c>
      <c r="C894" s="585" t="s">
        <v>368</v>
      </c>
      <c r="D894" s="585" t="s">
        <v>608</v>
      </c>
      <c r="E894" s="586" t="s">
        <v>371</v>
      </c>
      <c r="F894">
        <v>1</v>
      </c>
      <c r="G894" s="587" t="s">
        <v>171</v>
      </c>
      <c r="H894" s="588">
        <v>74195</v>
      </c>
      <c r="I894" s="588">
        <v>129842</v>
      </c>
      <c r="J894" s="588">
        <v>97830</v>
      </c>
      <c r="K894" s="588">
        <v>171202</v>
      </c>
      <c r="L894" s="588">
        <v>117338</v>
      </c>
      <c r="M894" s="588">
        <v>205341</v>
      </c>
      <c r="N894" s="588">
        <v>141496</v>
      </c>
      <c r="O894" s="588">
        <v>247618</v>
      </c>
      <c r="P894" s="588">
        <v>166886</v>
      </c>
      <c r="Q894" s="588">
        <v>292051</v>
      </c>
      <c r="R894" s="588">
        <v>182452</v>
      </c>
      <c r="S894" s="588">
        <v>319292</v>
      </c>
      <c r="T894" s="588">
        <v>196357</v>
      </c>
      <c r="U894" s="588">
        <v>343624</v>
      </c>
    </row>
    <row r="895" spans="1:21" ht="21.95" customHeight="1">
      <c r="A895" s="583">
        <v>6</v>
      </c>
      <c r="B895" s="584" t="s">
        <v>361</v>
      </c>
      <c r="C895" s="585" t="s">
        <v>368</v>
      </c>
      <c r="D895" s="585" t="s">
        <v>608</v>
      </c>
      <c r="E895" s="586" t="s">
        <v>371</v>
      </c>
      <c r="F895">
        <v>2</v>
      </c>
      <c r="G895" s="587" t="s">
        <v>21</v>
      </c>
      <c r="H895" s="588">
        <v>70391</v>
      </c>
      <c r="I895" s="588">
        <v>123185</v>
      </c>
      <c r="J895" s="588">
        <v>93069</v>
      </c>
      <c r="K895" s="588">
        <v>162870</v>
      </c>
      <c r="L895" s="588">
        <v>111946</v>
      </c>
      <c r="M895" s="588">
        <v>195906</v>
      </c>
      <c r="N895" s="588">
        <v>135763</v>
      </c>
      <c r="O895" s="588">
        <v>237585</v>
      </c>
      <c r="P895" s="588">
        <v>161679</v>
      </c>
      <c r="Q895" s="588">
        <v>282939</v>
      </c>
      <c r="R895" s="588">
        <v>178368</v>
      </c>
      <c r="S895" s="588">
        <v>312144</v>
      </c>
      <c r="T895" s="588">
        <v>194057</v>
      </c>
      <c r="U895" s="588">
        <v>339600</v>
      </c>
    </row>
    <row r="896" spans="1:21" ht="21.95" customHeight="1">
      <c r="A896" s="583">
        <v>6</v>
      </c>
      <c r="B896" s="584" t="s">
        <v>361</v>
      </c>
      <c r="C896" s="585" t="s">
        <v>368</v>
      </c>
      <c r="D896" s="585" t="s">
        <v>608</v>
      </c>
      <c r="E896" s="586" t="s">
        <v>371</v>
      </c>
      <c r="F896">
        <v>3</v>
      </c>
      <c r="G896" s="587" t="s">
        <v>46</v>
      </c>
      <c r="H896" s="588">
        <v>57325</v>
      </c>
      <c r="I896" s="588">
        <v>100318</v>
      </c>
      <c r="J896" s="588">
        <v>79123</v>
      </c>
      <c r="K896" s="588">
        <v>138465</v>
      </c>
      <c r="L896" s="588">
        <v>100270</v>
      </c>
      <c r="M896" s="588">
        <v>175472</v>
      </c>
      <c r="N896" s="588">
        <v>130780</v>
      </c>
      <c r="O896" s="588">
        <v>228864</v>
      </c>
      <c r="P896" s="588">
        <v>162998</v>
      </c>
      <c r="Q896" s="588">
        <v>285246</v>
      </c>
      <c r="R896" s="588">
        <v>183410</v>
      </c>
      <c r="S896" s="588">
        <v>320968</v>
      </c>
      <c r="T896" s="588">
        <v>203516</v>
      </c>
      <c r="U896" s="588">
        <v>356153</v>
      </c>
    </row>
    <row r="897" spans="1:21" ht="21.95" customHeight="1">
      <c r="A897" s="583">
        <v>6</v>
      </c>
      <c r="B897" s="584" t="s">
        <v>361</v>
      </c>
      <c r="C897" s="585" t="s">
        <v>368</v>
      </c>
      <c r="D897" s="585" t="s">
        <v>608</v>
      </c>
      <c r="E897" s="586" t="s">
        <v>371</v>
      </c>
      <c r="F897">
        <v>4</v>
      </c>
      <c r="G897" s="587" t="s">
        <v>23</v>
      </c>
      <c r="H897" s="588">
        <v>66807</v>
      </c>
      <c r="I897" s="588">
        <v>106892</v>
      </c>
      <c r="J897" s="588">
        <v>93530</v>
      </c>
      <c r="K897" s="588">
        <v>149648</v>
      </c>
      <c r="L897" s="588">
        <v>120253</v>
      </c>
      <c r="M897" s="588">
        <v>192405</v>
      </c>
      <c r="N897" s="588">
        <v>160338</v>
      </c>
      <c r="O897" s="588">
        <v>256540</v>
      </c>
      <c r="P897" s="588">
        <v>200422</v>
      </c>
      <c r="Q897" s="588">
        <v>320675</v>
      </c>
      <c r="R897" s="588">
        <v>227145</v>
      </c>
      <c r="S897" s="588">
        <v>363432</v>
      </c>
      <c r="T897" s="588">
        <v>253868</v>
      </c>
      <c r="U897" s="588">
        <v>406189</v>
      </c>
    </row>
    <row r="898" spans="1:21" ht="22.5" customHeight="1">
      <c r="A898" s="583">
        <v>6</v>
      </c>
      <c r="B898" s="584" t="s">
        <v>361</v>
      </c>
      <c r="C898" s="585" t="s">
        <v>368</v>
      </c>
      <c r="D898" s="585" t="s">
        <v>608</v>
      </c>
      <c r="E898" s="586" t="s">
        <v>320</v>
      </c>
      <c r="F898">
        <v>1</v>
      </c>
      <c r="G898" s="587" t="s">
        <v>171</v>
      </c>
      <c r="H898" s="588">
        <v>73804</v>
      </c>
      <c r="I898" s="588">
        <v>129156</v>
      </c>
      <c r="J898" s="588">
        <v>97297</v>
      </c>
      <c r="K898" s="588">
        <v>170270</v>
      </c>
      <c r="L898" s="588">
        <v>116673</v>
      </c>
      <c r="M898" s="588">
        <v>204178</v>
      </c>
      <c r="N898" s="588">
        <v>140650</v>
      </c>
      <c r="O898" s="588">
        <v>246137</v>
      </c>
      <c r="P898" s="588">
        <v>165879</v>
      </c>
      <c r="Q898" s="588">
        <v>290289</v>
      </c>
      <c r="R898" s="588">
        <v>181350</v>
      </c>
      <c r="S898" s="588">
        <v>317362</v>
      </c>
      <c r="T898" s="588">
        <v>195167</v>
      </c>
      <c r="U898" s="588">
        <v>341542</v>
      </c>
    </row>
    <row r="899" spans="1:21" ht="21.95" customHeight="1">
      <c r="A899" s="583">
        <v>6</v>
      </c>
      <c r="B899" s="584" t="s">
        <v>361</v>
      </c>
      <c r="C899" s="585" t="s">
        <v>368</v>
      </c>
      <c r="D899" s="585" t="s">
        <v>608</v>
      </c>
      <c r="E899" s="586" t="s">
        <v>320</v>
      </c>
      <c r="F899">
        <v>2</v>
      </c>
      <c r="G899" s="587" t="s">
        <v>21</v>
      </c>
      <c r="H899" s="588">
        <v>70041</v>
      </c>
      <c r="I899" s="588">
        <v>122572</v>
      </c>
      <c r="J899" s="588">
        <v>92588</v>
      </c>
      <c r="K899" s="588">
        <v>162029</v>
      </c>
      <c r="L899" s="588">
        <v>111341</v>
      </c>
      <c r="M899" s="588">
        <v>194846</v>
      </c>
      <c r="N899" s="588">
        <v>134980</v>
      </c>
      <c r="O899" s="588">
        <v>236215</v>
      </c>
      <c r="P899" s="588">
        <v>160730</v>
      </c>
      <c r="Q899" s="588">
        <v>281277</v>
      </c>
      <c r="R899" s="588">
        <v>177310</v>
      </c>
      <c r="S899" s="588">
        <v>310293</v>
      </c>
      <c r="T899" s="588">
        <v>192893</v>
      </c>
      <c r="U899" s="588">
        <v>337562</v>
      </c>
    </row>
    <row r="900" spans="1:21" ht="21.95" customHeight="1">
      <c r="A900" s="583">
        <v>6</v>
      </c>
      <c r="B900" s="584" t="s">
        <v>361</v>
      </c>
      <c r="C900" s="585" t="s">
        <v>368</v>
      </c>
      <c r="D900" s="585" t="s">
        <v>608</v>
      </c>
      <c r="E900" s="586" t="s">
        <v>320</v>
      </c>
      <c r="F900">
        <v>3</v>
      </c>
      <c r="G900" s="587" t="s">
        <v>46</v>
      </c>
      <c r="H900" s="588">
        <v>57074</v>
      </c>
      <c r="I900" s="588">
        <v>99880</v>
      </c>
      <c r="J900" s="588">
        <v>78784</v>
      </c>
      <c r="K900" s="588">
        <v>137872</v>
      </c>
      <c r="L900" s="588">
        <v>99851</v>
      </c>
      <c r="M900" s="588">
        <v>174738</v>
      </c>
      <c r="N900" s="588">
        <v>130253</v>
      </c>
      <c r="O900" s="588">
        <v>227942</v>
      </c>
      <c r="P900" s="588">
        <v>162344</v>
      </c>
      <c r="Q900" s="588">
        <v>284102</v>
      </c>
      <c r="R900" s="588">
        <v>182684</v>
      </c>
      <c r="S900" s="588">
        <v>319697</v>
      </c>
      <c r="T900" s="588">
        <v>202720</v>
      </c>
      <c r="U900" s="588">
        <v>354761</v>
      </c>
    </row>
    <row r="901" spans="1:21" ht="21.95" customHeight="1">
      <c r="A901" s="583">
        <v>6</v>
      </c>
      <c r="B901" s="584" t="s">
        <v>361</v>
      </c>
      <c r="C901" s="585" t="s">
        <v>368</v>
      </c>
      <c r="D901" s="585" t="s">
        <v>608</v>
      </c>
      <c r="E901" s="586" t="s">
        <v>320</v>
      </c>
      <c r="F901">
        <v>4</v>
      </c>
      <c r="G901" s="587" t="s">
        <v>23</v>
      </c>
      <c r="H901" s="588">
        <v>66427</v>
      </c>
      <c r="I901" s="588">
        <v>106283</v>
      </c>
      <c r="J901" s="588">
        <v>92998</v>
      </c>
      <c r="K901" s="588">
        <v>148797</v>
      </c>
      <c r="L901" s="588">
        <v>119569</v>
      </c>
      <c r="M901" s="588">
        <v>191310</v>
      </c>
      <c r="N901" s="588">
        <v>159425</v>
      </c>
      <c r="O901" s="588">
        <v>255080</v>
      </c>
      <c r="P901" s="588">
        <v>199281</v>
      </c>
      <c r="Q901" s="588">
        <v>318850</v>
      </c>
      <c r="R901" s="588">
        <v>225852</v>
      </c>
      <c r="S901" s="588">
        <v>361363</v>
      </c>
      <c r="T901" s="588">
        <v>252423</v>
      </c>
      <c r="U901" s="588">
        <v>403876</v>
      </c>
    </row>
    <row r="902" spans="1:21" ht="22.5" customHeight="1">
      <c r="A902" s="583">
        <v>6</v>
      </c>
      <c r="B902" s="584" t="s">
        <v>361</v>
      </c>
      <c r="C902" s="585" t="s">
        <v>368</v>
      </c>
      <c r="D902" s="585" t="s">
        <v>608</v>
      </c>
      <c r="E902" s="586" t="s">
        <v>372</v>
      </c>
      <c r="F902">
        <v>1</v>
      </c>
      <c r="G902" s="587" t="s">
        <v>171</v>
      </c>
      <c r="H902" s="588">
        <v>72707</v>
      </c>
      <c r="I902" s="588">
        <v>127237</v>
      </c>
      <c r="J902" s="588">
        <v>95768</v>
      </c>
      <c r="K902" s="588">
        <v>167594</v>
      </c>
      <c r="L902" s="588">
        <v>114708</v>
      </c>
      <c r="M902" s="588">
        <v>200739</v>
      </c>
      <c r="N902" s="588">
        <v>138054</v>
      </c>
      <c r="O902" s="588">
        <v>241594</v>
      </c>
      <c r="P902" s="588">
        <v>162771</v>
      </c>
      <c r="Q902" s="588">
        <v>284849</v>
      </c>
      <c r="R902" s="588">
        <v>177940</v>
      </c>
      <c r="S902" s="588">
        <v>311395</v>
      </c>
      <c r="T902" s="588">
        <v>191482</v>
      </c>
      <c r="U902" s="588">
        <v>335094</v>
      </c>
    </row>
    <row r="903" spans="1:21" ht="21.95" customHeight="1">
      <c r="A903" s="583">
        <v>6</v>
      </c>
      <c r="B903" s="584" t="s">
        <v>361</v>
      </c>
      <c r="C903" s="585" t="s">
        <v>368</v>
      </c>
      <c r="D903" s="585" t="s">
        <v>608</v>
      </c>
      <c r="E903" s="586" t="s">
        <v>372</v>
      </c>
      <c r="F903">
        <v>2</v>
      </c>
      <c r="G903" s="587" t="s">
        <v>21</v>
      </c>
      <c r="H903" s="588">
        <v>69112</v>
      </c>
      <c r="I903" s="588">
        <v>120945</v>
      </c>
      <c r="J903" s="588">
        <v>91269</v>
      </c>
      <c r="K903" s="588">
        <v>159720</v>
      </c>
      <c r="L903" s="588">
        <v>109612</v>
      </c>
      <c r="M903" s="588">
        <v>191821</v>
      </c>
      <c r="N903" s="588">
        <v>132636</v>
      </c>
      <c r="O903" s="588">
        <v>232112</v>
      </c>
      <c r="P903" s="588">
        <v>157850</v>
      </c>
      <c r="Q903" s="588">
        <v>276238</v>
      </c>
      <c r="R903" s="588">
        <v>174080</v>
      </c>
      <c r="S903" s="588">
        <v>304640</v>
      </c>
      <c r="T903" s="588">
        <v>189309</v>
      </c>
      <c r="U903" s="588">
        <v>331291</v>
      </c>
    </row>
    <row r="904" spans="1:21" ht="21.95" customHeight="1">
      <c r="A904" s="583">
        <v>6</v>
      </c>
      <c r="B904" s="584" t="s">
        <v>361</v>
      </c>
      <c r="C904" s="585" t="s">
        <v>368</v>
      </c>
      <c r="D904" s="585" t="s">
        <v>608</v>
      </c>
      <c r="E904" s="586" t="s">
        <v>372</v>
      </c>
      <c r="F904">
        <v>3</v>
      </c>
      <c r="G904" s="587" t="s">
        <v>46</v>
      </c>
      <c r="H904" s="588">
        <v>56492</v>
      </c>
      <c r="I904" s="588">
        <v>98861</v>
      </c>
      <c r="J904" s="588">
        <v>78019</v>
      </c>
      <c r="K904" s="588">
        <v>136534</v>
      </c>
      <c r="L904" s="588">
        <v>98931</v>
      </c>
      <c r="M904" s="588">
        <v>173130</v>
      </c>
      <c r="N904" s="588">
        <v>129155</v>
      </c>
      <c r="O904" s="588">
        <v>226021</v>
      </c>
      <c r="P904" s="588">
        <v>160993</v>
      </c>
      <c r="Q904" s="588">
        <v>281738</v>
      </c>
      <c r="R904" s="588">
        <v>181211</v>
      </c>
      <c r="S904" s="588">
        <v>317119</v>
      </c>
      <c r="T904" s="588">
        <v>201139</v>
      </c>
      <c r="U904" s="588">
        <v>351993</v>
      </c>
    </row>
    <row r="905" spans="1:21" ht="21.95" customHeight="1">
      <c r="A905" s="583">
        <v>6</v>
      </c>
      <c r="B905" s="584" t="s">
        <v>361</v>
      </c>
      <c r="C905" s="585" t="s">
        <v>368</v>
      </c>
      <c r="D905" s="585" t="s">
        <v>608</v>
      </c>
      <c r="E905" s="586" t="s">
        <v>372</v>
      </c>
      <c r="F905">
        <v>4</v>
      </c>
      <c r="G905" s="587" t="s">
        <v>23</v>
      </c>
      <c r="H905" s="588">
        <v>65299</v>
      </c>
      <c r="I905" s="588">
        <v>104478</v>
      </c>
      <c r="J905" s="588">
        <v>91418</v>
      </c>
      <c r="K905" s="588">
        <v>146269</v>
      </c>
      <c r="L905" s="588">
        <v>117537</v>
      </c>
      <c r="M905" s="588">
        <v>188060</v>
      </c>
      <c r="N905" s="588">
        <v>156716</v>
      </c>
      <c r="O905" s="588">
        <v>250746</v>
      </c>
      <c r="P905" s="588">
        <v>195896</v>
      </c>
      <c r="Q905" s="588">
        <v>313433</v>
      </c>
      <c r="R905" s="588">
        <v>222015</v>
      </c>
      <c r="S905" s="588">
        <v>355224</v>
      </c>
      <c r="T905" s="588">
        <v>248134</v>
      </c>
      <c r="U905" s="588">
        <v>397015</v>
      </c>
    </row>
    <row r="906" spans="1:21" ht="22.5" customHeight="1">
      <c r="A906" s="583">
        <v>6</v>
      </c>
      <c r="B906" s="584" t="s">
        <v>361</v>
      </c>
      <c r="C906" s="585" t="s">
        <v>368</v>
      </c>
      <c r="D906" s="585" t="s">
        <v>608</v>
      </c>
      <c r="E906" s="586" t="s">
        <v>373</v>
      </c>
      <c r="F906">
        <v>1</v>
      </c>
      <c r="G906" s="587" t="s">
        <v>171</v>
      </c>
      <c r="H906" s="588">
        <v>73412</v>
      </c>
      <c r="I906" s="588">
        <v>128471</v>
      </c>
      <c r="J906" s="588">
        <v>96764</v>
      </c>
      <c r="K906" s="588">
        <v>169338</v>
      </c>
      <c r="L906" s="588">
        <v>116009</v>
      </c>
      <c r="M906" s="588">
        <v>203015</v>
      </c>
      <c r="N906" s="588">
        <v>139804</v>
      </c>
      <c r="O906" s="588">
        <v>244657</v>
      </c>
      <c r="P906" s="588">
        <v>164873</v>
      </c>
      <c r="Q906" s="588">
        <v>288527</v>
      </c>
      <c r="R906" s="588">
        <v>180247</v>
      </c>
      <c r="S906" s="588">
        <v>315432</v>
      </c>
      <c r="T906" s="588">
        <v>193977</v>
      </c>
      <c r="U906" s="588">
        <v>339460</v>
      </c>
    </row>
    <row r="907" spans="1:21" ht="21.95" customHeight="1">
      <c r="A907" s="583">
        <v>6</v>
      </c>
      <c r="B907" s="584" t="s">
        <v>361</v>
      </c>
      <c r="C907" s="585" t="s">
        <v>368</v>
      </c>
      <c r="D907" s="585" t="s">
        <v>608</v>
      </c>
      <c r="E907" s="586" t="s">
        <v>373</v>
      </c>
      <c r="F907">
        <v>2</v>
      </c>
      <c r="G907" s="587" t="s">
        <v>21</v>
      </c>
      <c r="H907" s="588">
        <v>69691</v>
      </c>
      <c r="I907" s="588">
        <v>121960</v>
      </c>
      <c r="J907" s="588">
        <v>92108</v>
      </c>
      <c r="K907" s="588">
        <v>161189</v>
      </c>
      <c r="L907" s="588">
        <v>110735</v>
      </c>
      <c r="M907" s="588">
        <v>193786</v>
      </c>
      <c r="N907" s="588">
        <v>134197</v>
      </c>
      <c r="O907" s="588">
        <v>234845</v>
      </c>
      <c r="P907" s="588">
        <v>159780</v>
      </c>
      <c r="Q907" s="588">
        <v>279616</v>
      </c>
      <c r="R907" s="588">
        <v>176252</v>
      </c>
      <c r="S907" s="588">
        <v>308442</v>
      </c>
      <c r="T907" s="588">
        <v>191728</v>
      </c>
      <c r="U907" s="588">
        <v>335524</v>
      </c>
    </row>
    <row r="908" spans="1:21" ht="21.95" customHeight="1">
      <c r="A908" s="583">
        <v>6</v>
      </c>
      <c r="B908" s="584" t="s">
        <v>361</v>
      </c>
      <c r="C908" s="585" t="s">
        <v>368</v>
      </c>
      <c r="D908" s="585" t="s">
        <v>608</v>
      </c>
      <c r="E908" s="586" t="s">
        <v>373</v>
      </c>
      <c r="F908">
        <v>3</v>
      </c>
      <c r="G908" s="587" t="s">
        <v>46</v>
      </c>
      <c r="H908" s="588">
        <v>56823</v>
      </c>
      <c r="I908" s="588">
        <v>99441</v>
      </c>
      <c r="J908" s="588">
        <v>78446</v>
      </c>
      <c r="K908" s="588">
        <v>137280</v>
      </c>
      <c r="L908" s="588">
        <v>99431</v>
      </c>
      <c r="M908" s="588">
        <v>174005</v>
      </c>
      <c r="N908" s="588">
        <v>129726</v>
      </c>
      <c r="O908" s="588">
        <v>227020</v>
      </c>
      <c r="P908" s="588">
        <v>161691</v>
      </c>
      <c r="Q908" s="588">
        <v>282959</v>
      </c>
      <c r="R908" s="588">
        <v>181958</v>
      </c>
      <c r="S908" s="588">
        <v>318427</v>
      </c>
      <c r="T908" s="588">
        <v>201925</v>
      </c>
      <c r="U908" s="588">
        <v>353369</v>
      </c>
    </row>
    <row r="909" spans="1:21" ht="21.95" customHeight="1">
      <c r="A909" s="583">
        <v>6</v>
      </c>
      <c r="B909" s="584" t="s">
        <v>361</v>
      </c>
      <c r="C909" s="585" t="s">
        <v>368</v>
      </c>
      <c r="D909" s="585" t="s">
        <v>608</v>
      </c>
      <c r="E909" s="586" t="s">
        <v>373</v>
      </c>
      <c r="F909">
        <v>4</v>
      </c>
      <c r="G909" s="587" t="s">
        <v>23</v>
      </c>
      <c r="H909" s="588">
        <v>66047</v>
      </c>
      <c r="I909" s="588">
        <v>105675</v>
      </c>
      <c r="J909" s="588">
        <v>92465</v>
      </c>
      <c r="K909" s="588">
        <v>147945</v>
      </c>
      <c r="L909" s="588">
        <v>118884</v>
      </c>
      <c r="M909" s="588">
        <v>190215</v>
      </c>
      <c r="N909" s="588">
        <v>158512</v>
      </c>
      <c r="O909" s="588">
        <v>253619</v>
      </c>
      <c r="P909" s="588">
        <v>198140</v>
      </c>
      <c r="Q909" s="588">
        <v>317024</v>
      </c>
      <c r="R909" s="588">
        <v>224559</v>
      </c>
      <c r="S909" s="588">
        <v>359294</v>
      </c>
      <c r="T909" s="588">
        <v>250978</v>
      </c>
      <c r="U909" s="588">
        <v>401564</v>
      </c>
    </row>
    <row r="910" spans="1:21" ht="22.5" customHeight="1">
      <c r="A910" s="583">
        <v>6</v>
      </c>
      <c r="B910" s="584" t="s">
        <v>361</v>
      </c>
      <c r="C910" s="585" t="s">
        <v>368</v>
      </c>
      <c r="D910" s="585" t="s">
        <v>608</v>
      </c>
      <c r="E910" s="586" t="s">
        <v>374</v>
      </c>
      <c r="F910">
        <v>1</v>
      </c>
      <c r="G910" s="587" t="s">
        <v>171</v>
      </c>
      <c r="H910" s="588">
        <v>70121</v>
      </c>
      <c r="I910" s="588">
        <v>122712</v>
      </c>
      <c r="J910" s="588">
        <v>92551</v>
      </c>
      <c r="K910" s="588">
        <v>161965</v>
      </c>
      <c r="L910" s="588">
        <v>111155</v>
      </c>
      <c r="M910" s="588">
        <v>194522</v>
      </c>
      <c r="N910" s="588">
        <v>134296</v>
      </c>
      <c r="O910" s="588">
        <v>235017</v>
      </c>
      <c r="P910" s="588">
        <v>158447</v>
      </c>
      <c r="Q910" s="588">
        <v>277282</v>
      </c>
      <c r="R910" s="588">
        <v>173238</v>
      </c>
      <c r="S910" s="588">
        <v>303166</v>
      </c>
      <c r="T910" s="588">
        <v>186457</v>
      </c>
      <c r="U910" s="588">
        <v>326300</v>
      </c>
    </row>
    <row r="911" spans="1:21" ht="21.95" customHeight="1">
      <c r="A911" s="583">
        <v>6</v>
      </c>
      <c r="B911" s="584" t="s">
        <v>361</v>
      </c>
      <c r="C911" s="585" t="s">
        <v>368</v>
      </c>
      <c r="D911" s="585" t="s">
        <v>608</v>
      </c>
      <c r="E911" s="586" t="s">
        <v>374</v>
      </c>
      <c r="F911">
        <v>2</v>
      </c>
      <c r="G911" s="587" t="s">
        <v>21</v>
      </c>
      <c r="H911" s="588">
        <v>66401</v>
      </c>
      <c r="I911" s="588">
        <v>116202</v>
      </c>
      <c r="J911" s="588">
        <v>87895</v>
      </c>
      <c r="K911" s="588">
        <v>153816</v>
      </c>
      <c r="L911" s="588">
        <v>105882</v>
      </c>
      <c r="M911" s="588">
        <v>185293</v>
      </c>
      <c r="N911" s="588">
        <v>128689</v>
      </c>
      <c r="O911" s="588">
        <v>225205</v>
      </c>
      <c r="P911" s="588">
        <v>153354</v>
      </c>
      <c r="Q911" s="588">
        <v>268370</v>
      </c>
      <c r="R911" s="588">
        <v>169243</v>
      </c>
      <c r="S911" s="588">
        <v>296176</v>
      </c>
      <c r="T911" s="588">
        <v>184208</v>
      </c>
      <c r="U911" s="588">
        <v>322364</v>
      </c>
    </row>
    <row r="912" spans="1:21" ht="21.95" customHeight="1">
      <c r="A912" s="583">
        <v>6</v>
      </c>
      <c r="B912" s="584" t="s">
        <v>361</v>
      </c>
      <c r="C912" s="585" t="s">
        <v>368</v>
      </c>
      <c r="D912" s="585" t="s">
        <v>608</v>
      </c>
      <c r="E912" s="586" t="s">
        <v>374</v>
      </c>
      <c r="F912">
        <v>3</v>
      </c>
      <c r="G912" s="587" t="s">
        <v>46</v>
      </c>
      <c r="H912" s="588">
        <v>53877</v>
      </c>
      <c r="I912" s="588">
        <v>94285</v>
      </c>
      <c r="J912" s="588">
        <v>74321</v>
      </c>
      <c r="K912" s="588">
        <v>130062</v>
      </c>
      <c r="L912" s="588">
        <v>94128</v>
      </c>
      <c r="M912" s="588">
        <v>164725</v>
      </c>
      <c r="N912" s="588">
        <v>122655</v>
      </c>
      <c r="O912" s="588">
        <v>214646</v>
      </c>
      <c r="P912" s="588">
        <v>152852</v>
      </c>
      <c r="Q912" s="588">
        <v>267492</v>
      </c>
      <c r="R912" s="588">
        <v>171941</v>
      </c>
      <c r="S912" s="588">
        <v>300897</v>
      </c>
      <c r="T912" s="588">
        <v>190730</v>
      </c>
      <c r="U912" s="588">
        <v>333777</v>
      </c>
    </row>
    <row r="913" spans="1:21" ht="21.95" customHeight="1">
      <c r="A913" s="583">
        <v>6</v>
      </c>
      <c r="B913" s="584" t="s">
        <v>361</v>
      </c>
      <c r="C913" s="585" t="s">
        <v>368</v>
      </c>
      <c r="D913" s="585" t="s">
        <v>608</v>
      </c>
      <c r="E913" s="586" t="s">
        <v>374</v>
      </c>
      <c r="F913">
        <v>4</v>
      </c>
      <c r="G913" s="587" t="s">
        <v>23</v>
      </c>
      <c r="H913" s="588">
        <v>63298</v>
      </c>
      <c r="I913" s="588">
        <v>101277</v>
      </c>
      <c r="J913" s="588">
        <v>88617</v>
      </c>
      <c r="K913" s="588">
        <v>141787</v>
      </c>
      <c r="L913" s="588">
        <v>113936</v>
      </c>
      <c r="M913" s="588">
        <v>182298</v>
      </c>
      <c r="N913" s="588">
        <v>151915</v>
      </c>
      <c r="O913" s="588">
        <v>243064</v>
      </c>
      <c r="P913" s="588">
        <v>189894</v>
      </c>
      <c r="Q913" s="588">
        <v>303830</v>
      </c>
      <c r="R913" s="588">
        <v>215213</v>
      </c>
      <c r="S913" s="588">
        <v>344341</v>
      </c>
      <c r="T913" s="588">
        <v>240532</v>
      </c>
      <c r="U913" s="588">
        <v>384851</v>
      </c>
    </row>
    <row r="914" spans="1:21" ht="22.5" customHeight="1">
      <c r="A914" s="583">
        <v>6</v>
      </c>
      <c r="B914" s="584" t="s">
        <v>361</v>
      </c>
      <c r="C914" s="585" t="s">
        <v>368</v>
      </c>
      <c r="D914" s="585" t="s">
        <v>608</v>
      </c>
      <c r="E914" s="586" t="s">
        <v>375</v>
      </c>
      <c r="F914">
        <v>1</v>
      </c>
      <c r="G914" s="587" t="s">
        <v>171</v>
      </c>
      <c r="H914" s="588">
        <v>75606</v>
      </c>
      <c r="I914" s="588">
        <v>132310</v>
      </c>
      <c r="J914" s="588">
        <v>99636</v>
      </c>
      <c r="K914" s="588">
        <v>174362</v>
      </c>
      <c r="L914" s="588">
        <v>119418</v>
      </c>
      <c r="M914" s="588">
        <v>208981</v>
      </c>
      <c r="N914" s="588">
        <v>143857</v>
      </c>
      <c r="O914" s="588">
        <v>251749</v>
      </c>
      <c r="P914" s="588">
        <v>169640</v>
      </c>
      <c r="Q914" s="588">
        <v>296870</v>
      </c>
      <c r="R914" s="588">
        <v>185456</v>
      </c>
      <c r="S914" s="588">
        <v>324549</v>
      </c>
      <c r="T914" s="588">
        <v>199579</v>
      </c>
      <c r="U914" s="588">
        <v>349264</v>
      </c>
    </row>
    <row r="915" spans="1:21" ht="21.95" customHeight="1">
      <c r="A915" s="583">
        <v>6</v>
      </c>
      <c r="B915" s="584" t="s">
        <v>361</v>
      </c>
      <c r="C915" s="585" t="s">
        <v>368</v>
      </c>
      <c r="D915" s="585" t="s">
        <v>608</v>
      </c>
      <c r="E915" s="586" t="s">
        <v>375</v>
      </c>
      <c r="F915">
        <v>2</v>
      </c>
      <c r="G915" s="587" t="s">
        <v>21</v>
      </c>
      <c r="H915" s="588">
        <v>71802</v>
      </c>
      <c r="I915" s="588">
        <v>125653</v>
      </c>
      <c r="J915" s="588">
        <v>94874</v>
      </c>
      <c r="K915" s="588">
        <v>166030</v>
      </c>
      <c r="L915" s="588">
        <v>114026</v>
      </c>
      <c r="M915" s="588">
        <v>199545</v>
      </c>
      <c r="N915" s="588">
        <v>138123</v>
      </c>
      <c r="O915" s="588">
        <v>241716</v>
      </c>
      <c r="P915" s="588">
        <v>164433</v>
      </c>
      <c r="Q915" s="588">
        <v>287759</v>
      </c>
      <c r="R915" s="588">
        <v>181372</v>
      </c>
      <c r="S915" s="588">
        <v>317401</v>
      </c>
      <c r="T915" s="588">
        <v>197280</v>
      </c>
      <c r="U915" s="588">
        <v>345240</v>
      </c>
    </row>
    <row r="916" spans="1:21" ht="21.95" customHeight="1">
      <c r="A916" s="583">
        <v>6</v>
      </c>
      <c r="B916" s="584" t="s">
        <v>361</v>
      </c>
      <c r="C916" s="585" t="s">
        <v>368</v>
      </c>
      <c r="D916" s="585" t="s">
        <v>608</v>
      </c>
      <c r="E916" s="586" t="s">
        <v>375</v>
      </c>
      <c r="F916">
        <v>3</v>
      </c>
      <c r="G916" s="587" t="s">
        <v>46</v>
      </c>
      <c r="H916" s="588">
        <v>58587</v>
      </c>
      <c r="I916" s="588">
        <v>102528</v>
      </c>
      <c r="J916" s="588">
        <v>80890</v>
      </c>
      <c r="K916" s="588">
        <v>141558</v>
      </c>
      <c r="L916" s="588">
        <v>102542</v>
      </c>
      <c r="M916" s="588">
        <v>179449</v>
      </c>
      <c r="N916" s="588">
        <v>133810</v>
      </c>
      <c r="O916" s="588">
        <v>234167</v>
      </c>
      <c r="P916" s="588">
        <v>166785</v>
      </c>
      <c r="Q916" s="588">
        <v>291875</v>
      </c>
      <c r="R916" s="588">
        <v>187703</v>
      </c>
      <c r="S916" s="588">
        <v>328480</v>
      </c>
      <c r="T916" s="588">
        <v>208314</v>
      </c>
      <c r="U916" s="588">
        <v>364549</v>
      </c>
    </row>
    <row r="917" spans="1:21" ht="21.95" customHeight="1">
      <c r="A917" s="583">
        <v>6</v>
      </c>
      <c r="B917" s="584" t="s">
        <v>361</v>
      </c>
      <c r="C917" s="585" t="s">
        <v>368</v>
      </c>
      <c r="D917" s="585" t="s">
        <v>608</v>
      </c>
      <c r="E917" s="586" t="s">
        <v>375</v>
      </c>
      <c r="F917">
        <v>4</v>
      </c>
      <c r="G917" s="587" t="s">
        <v>23</v>
      </c>
      <c r="H917" s="588">
        <v>67985</v>
      </c>
      <c r="I917" s="588">
        <v>108777</v>
      </c>
      <c r="J917" s="588">
        <v>95180</v>
      </c>
      <c r="K917" s="588">
        <v>152287</v>
      </c>
      <c r="L917" s="588">
        <v>122374</v>
      </c>
      <c r="M917" s="588">
        <v>195798</v>
      </c>
      <c r="N917" s="588">
        <v>163165</v>
      </c>
      <c r="O917" s="588">
        <v>261064</v>
      </c>
      <c r="P917" s="588">
        <v>203956</v>
      </c>
      <c r="Q917" s="588">
        <v>326330</v>
      </c>
      <c r="R917" s="588">
        <v>231150</v>
      </c>
      <c r="S917" s="588">
        <v>369841</v>
      </c>
      <c r="T917" s="588">
        <v>258345</v>
      </c>
      <c r="U917" s="588">
        <v>413351</v>
      </c>
    </row>
    <row r="918" spans="1:21" ht="22.5" customHeight="1">
      <c r="A918" s="583">
        <v>6</v>
      </c>
      <c r="B918" s="584" t="s">
        <v>361</v>
      </c>
      <c r="C918" s="585" t="s">
        <v>368</v>
      </c>
      <c r="D918" s="585" t="s">
        <v>608</v>
      </c>
      <c r="E918" s="586" t="s">
        <v>376</v>
      </c>
      <c r="F918">
        <v>1</v>
      </c>
      <c r="G918" s="587" t="s">
        <v>171</v>
      </c>
      <c r="H918" s="588">
        <v>72393</v>
      </c>
      <c r="I918" s="588">
        <v>126688</v>
      </c>
      <c r="J918" s="588">
        <v>95492</v>
      </c>
      <c r="K918" s="588">
        <v>167110</v>
      </c>
      <c r="L918" s="588">
        <v>114593</v>
      </c>
      <c r="M918" s="588">
        <v>200538</v>
      </c>
      <c r="N918" s="588">
        <v>138289</v>
      </c>
      <c r="O918" s="588">
        <v>242006</v>
      </c>
      <c r="P918" s="588">
        <v>163125</v>
      </c>
      <c r="Q918" s="588">
        <v>285469</v>
      </c>
      <c r="R918" s="588">
        <v>178346</v>
      </c>
      <c r="S918" s="588">
        <v>312105</v>
      </c>
      <c r="T918" s="588">
        <v>191944</v>
      </c>
      <c r="U918" s="588">
        <v>335902</v>
      </c>
    </row>
    <row r="919" spans="1:21" ht="21.95" customHeight="1">
      <c r="A919" s="583">
        <v>6</v>
      </c>
      <c r="B919" s="584" t="s">
        <v>361</v>
      </c>
      <c r="C919" s="585" t="s">
        <v>368</v>
      </c>
      <c r="D919" s="585" t="s">
        <v>608</v>
      </c>
      <c r="E919" s="586" t="s">
        <v>376</v>
      </c>
      <c r="F919">
        <v>2</v>
      </c>
      <c r="G919" s="587" t="s">
        <v>21</v>
      </c>
      <c r="H919" s="588">
        <v>68631</v>
      </c>
      <c r="I919" s="588">
        <v>120104</v>
      </c>
      <c r="J919" s="588">
        <v>90783</v>
      </c>
      <c r="K919" s="588">
        <v>158870</v>
      </c>
      <c r="L919" s="588">
        <v>109261</v>
      </c>
      <c r="M919" s="588">
        <v>191206</v>
      </c>
      <c r="N919" s="588">
        <v>132619</v>
      </c>
      <c r="O919" s="588">
        <v>232083</v>
      </c>
      <c r="P919" s="588">
        <v>157976</v>
      </c>
      <c r="Q919" s="588">
        <v>276458</v>
      </c>
      <c r="R919" s="588">
        <v>174306</v>
      </c>
      <c r="S919" s="588">
        <v>305036</v>
      </c>
      <c r="T919" s="588">
        <v>189670</v>
      </c>
      <c r="U919" s="588">
        <v>331922</v>
      </c>
    </row>
    <row r="920" spans="1:21" ht="21.95" customHeight="1">
      <c r="A920" s="583">
        <v>6</v>
      </c>
      <c r="B920" s="584" t="s">
        <v>361</v>
      </c>
      <c r="C920" s="585" t="s">
        <v>368</v>
      </c>
      <c r="D920" s="585" t="s">
        <v>608</v>
      </c>
      <c r="E920" s="586" t="s">
        <v>376</v>
      </c>
      <c r="F920">
        <v>3</v>
      </c>
      <c r="G920" s="587" t="s">
        <v>46</v>
      </c>
      <c r="H920" s="588">
        <v>55811</v>
      </c>
      <c r="I920" s="588">
        <v>97670</v>
      </c>
      <c r="J920" s="588">
        <v>77017</v>
      </c>
      <c r="K920" s="588">
        <v>134779</v>
      </c>
      <c r="L920" s="588">
        <v>97578</v>
      </c>
      <c r="M920" s="588">
        <v>170761</v>
      </c>
      <c r="N920" s="588">
        <v>127222</v>
      </c>
      <c r="O920" s="588">
        <v>222639</v>
      </c>
      <c r="P920" s="588">
        <v>158556</v>
      </c>
      <c r="Q920" s="588">
        <v>277473</v>
      </c>
      <c r="R920" s="588">
        <v>178391</v>
      </c>
      <c r="S920" s="588">
        <v>312185</v>
      </c>
      <c r="T920" s="588">
        <v>197922</v>
      </c>
      <c r="U920" s="588">
        <v>346364</v>
      </c>
    </row>
    <row r="921" spans="1:21" ht="21.95" customHeight="1">
      <c r="A921" s="583">
        <v>6</v>
      </c>
      <c r="B921" s="584" t="s">
        <v>361</v>
      </c>
      <c r="C921" s="585" t="s">
        <v>368</v>
      </c>
      <c r="D921" s="585" t="s">
        <v>608</v>
      </c>
      <c r="E921" s="586" t="s">
        <v>376</v>
      </c>
      <c r="F921">
        <v>4</v>
      </c>
      <c r="G921" s="587" t="s">
        <v>23</v>
      </c>
      <c r="H921" s="588">
        <v>65249</v>
      </c>
      <c r="I921" s="588">
        <v>104398</v>
      </c>
      <c r="J921" s="588">
        <v>91349</v>
      </c>
      <c r="K921" s="588">
        <v>146158</v>
      </c>
      <c r="L921" s="588">
        <v>117448</v>
      </c>
      <c r="M921" s="588">
        <v>187917</v>
      </c>
      <c r="N921" s="588">
        <v>156598</v>
      </c>
      <c r="O921" s="588">
        <v>250556</v>
      </c>
      <c r="P921" s="588">
        <v>195747</v>
      </c>
      <c r="Q921" s="588">
        <v>313195</v>
      </c>
      <c r="R921" s="588">
        <v>221847</v>
      </c>
      <c r="S921" s="588">
        <v>354954</v>
      </c>
      <c r="T921" s="588">
        <v>247946</v>
      </c>
      <c r="U921" s="588">
        <v>396714</v>
      </c>
    </row>
    <row r="922" spans="1:21" ht="22.5" customHeight="1">
      <c r="A922" s="583">
        <v>6</v>
      </c>
      <c r="B922" s="584" t="s">
        <v>361</v>
      </c>
      <c r="C922" s="585" t="s">
        <v>377</v>
      </c>
      <c r="D922" s="585" t="s">
        <v>609</v>
      </c>
      <c r="E922" s="586" t="s">
        <v>378</v>
      </c>
      <c r="F922">
        <v>1</v>
      </c>
      <c r="G922" s="587" t="s">
        <v>171</v>
      </c>
      <c r="H922" s="588">
        <v>75527</v>
      </c>
      <c r="I922" s="588">
        <v>132173</v>
      </c>
      <c r="J922" s="588">
        <v>99566</v>
      </c>
      <c r="K922" s="588">
        <v>174241</v>
      </c>
      <c r="L922" s="588">
        <v>119389</v>
      </c>
      <c r="M922" s="588">
        <v>208931</v>
      </c>
      <c r="N922" s="588">
        <v>143915</v>
      </c>
      <c r="O922" s="588">
        <v>251852</v>
      </c>
      <c r="P922" s="588">
        <v>169729</v>
      </c>
      <c r="Q922" s="588">
        <v>297026</v>
      </c>
      <c r="R922" s="588">
        <v>185558</v>
      </c>
      <c r="S922" s="588">
        <v>324726</v>
      </c>
      <c r="T922" s="588">
        <v>199695</v>
      </c>
      <c r="U922" s="588">
        <v>349466</v>
      </c>
    </row>
    <row r="923" spans="1:21" ht="21.95" customHeight="1">
      <c r="A923" s="583">
        <v>6</v>
      </c>
      <c r="B923" s="584" t="s">
        <v>361</v>
      </c>
      <c r="C923" s="585" t="s">
        <v>377</v>
      </c>
      <c r="D923" s="585" t="s">
        <v>609</v>
      </c>
      <c r="E923" s="586" t="s">
        <v>378</v>
      </c>
      <c r="F923">
        <v>2</v>
      </c>
      <c r="G923" s="587" t="s">
        <v>21</v>
      </c>
      <c r="H923" s="588">
        <v>71681</v>
      </c>
      <c r="I923" s="588">
        <v>125443</v>
      </c>
      <c r="J923" s="588">
        <v>94753</v>
      </c>
      <c r="K923" s="588">
        <v>165817</v>
      </c>
      <c r="L923" s="588">
        <v>113938</v>
      </c>
      <c r="M923" s="588">
        <v>199392</v>
      </c>
      <c r="N923" s="588">
        <v>138119</v>
      </c>
      <c r="O923" s="588">
        <v>241709</v>
      </c>
      <c r="P923" s="588">
        <v>164465</v>
      </c>
      <c r="Q923" s="588">
        <v>287814</v>
      </c>
      <c r="R923" s="588">
        <v>181428</v>
      </c>
      <c r="S923" s="588">
        <v>317500</v>
      </c>
      <c r="T923" s="588">
        <v>197370</v>
      </c>
      <c r="U923" s="588">
        <v>345398</v>
      </c>
    </row>
    <row r="924" spans="1:21" ht="21.95" customHeight="1">
      <c r="A924" s="583">
        <v>6</v>
      </c>
      <c r="B924" s="584" t="s">
        <v>361</v>
      </c>
      <c r="C924" s="585" t="s">
        <v>377</v>
      </c>
      <c r="D924" s="585" t="s">
        <v>609</v>
      </c>
      <c r="E924" s="586" t="s">
        <v>378</v>
      </c>
      <c r="F924">
        <v>3</v>
      </c>
      <c r="G924" s="587" t="s">
        <v>46</v>
      </c>
      <c r="H924" s="588">
        <v>58417</v>
      </c>
      <c r="I924" s="588">
        <v>102230</v>
      </c>
      <c r="J924" s="588">
        <v>80640</v>
      </c>
      <c r="K924" s="588">
        <v>141119</v>
      </c>
      <c r="L924" s="588">
        <v>102204</v>
      </c>
      <c r="M924" s="588">
        <v>178857</v>
      </c>
      <c r="N924" s="588">
        <v>133327</v>
      </c>
      <c r="O924" s="588">
        <v>233322</v>
      </c>
      <c r="P924" s="588">
        <v>166176</v>
      </c>
      <c r="Q924" s="588">
        <v>290808</v>
      </c>
      <c r="R924" s="588">
        <v>186998</v>
      </c>
      <c r="S924" s="588">
        <v>327247</v>
      </c>
      <c r="T924" s="588">
        <v>207510</v>
      </c>
      <c r="U924" s="588">
        <v>363142</v>
      </c>
    </row>
    <row r="925" spans="1:21" ht="21.95" customHeight="1">
      <c r="A925" s="583">
        <v>6</v>
      </c>
      <c r="B925" s="584" t="s">
        <v>361</v>
      </c>
      <c r="C925" s="585" t="s">
        <v>377</v>
      </c>
      <c r="D925" s="585" t="s">
        <v>609</v>
      </c>
      <c r="E925" s="586" t="s">
        <v>378</v>
      </c>
      <c r="F925">
        <v>4</v>
      </c>
      <c r="G925" s="587" t="s">
        <v>23</v>
      </c>
      <c r="H925" s="588">
        <v>67973</v>
      </c>
      <c r="I925" s="588">
        <v>108757</v>
      </c>
      <c r="J925" s="588">
        <v>95162</v>
      </c>
      <c r="K925" s="588">
        <v>152260</v>
      </c>
      <c r="L925" s="588">
        <v>122351</v>
      </c>
      <c r="M925" s="588">
        <v>195762</v>
      </c>
      <c r="N925" s="588">
        <v>163135</v>
      </c>
      <c r="O925" s="588">
        <v>261016</v>
      </c>
      <c r="P925" s="588">
        <v>203919</v>
      </c>
      <c r="Q925" s="588">
        <v>326270</v>
      </c>
      <c r="R925" s="588">
        <v>231108</v>
      </c>
      <c r="S925" s="588">
        <v>369773</v>
      </c>
      <c r="T925" s="588">
        <v>258297</v>
      </c>
      <c r="U925" s="588">
        <v>413276</v>
      </c>
    </row>
    <row r="926" spans="1:21" ht="22.5" customHeight="1">
      <c r="A926" s="583">
        <v>6</v>
      </c>
      <c r="B926" s="584" t="s">
        <v>361</v>
      </c>
      <c r="C926" s="585" t="s">
        <v>377</v>
      </c>
      <c r="D926" s="585" t="s">
        <v>609</v>
      </c>
      <c r="E926" s="586" t="s">
        <v>379</v>
      </c>
      <c r="F926">
        <v>1</v>
      </c>
      <c r="G926" s="587" t="s">
        <v>171</v>
      </c>
      <c r="H926" s="588">
        <v>76624</v>
      </c>
      <c r="I926" s="588">
        <v>134092</v>
      </c>
      <c r="J926" s="588">
        <v>101095</v>
      </c>
      <c r="K926" s="588">
        <v>176917</v>
      </c>
      <c r="L926" s="588">
        <v>121355</v>
      </c>
      <c r="M926" s="588">
        <v>212371</v>
      </c>
      <c r="N926" s="588">
        <v>146512</v>
      </c>
      <c r="O926" s="588">
        <v>256395</v>
      </c>
      <c r="P926" s="588">
        <v>172838</v>
      </c>
      <c r="Q926" s="588">
        <v>302466</v>
      </c>
      <c r="R926" s="588">
        <v>188967</v>
      </c>
      <c r="S926" s="588">
        <v>330693</v>
      </c>
      <c r="T926" s="588">
        <v>203379</v>
      </c>
      <c r="U926" s="588">
        <v>355914</v>
      </c>
    </row>
    <row r="927" spans="1:21" ht="21.95" customHeight="1">
      <c r="A927" s="583">
        <v>6</v>
      </c>
      <c r="B927" s="584" t="s">
        <v>361</v>
      </c>
      <c r="C927" s="585" t="s">
        <v>377</v>
      </c>
      <c r="D927" s="585" t="s">
        <v>609</v>
      </c>
      <c r="E927" s="586" t="s">
        <v>379</v>
      </c>
      <c r="F927">
        <v>2</v>
      </c>
      <c r="G927" s="587" t="s">
        <v>21</v>
      </c>
      <c r="H927" s="588">
        <v>72611</v>
      </c>
      <c r="I927" s="588">
        <v>127069</v>
      </c>
      <c r="J927" s="588">
        <v>96072</v>
      </c>
      <c r="K927" s="588">
        <v>168127</v>
      </c>
      <c r="L927" s="588">
        <v>115666</v>
      </c>
      <c r="M927" s="588">
        <v>202416</v>
      </c>
      <c r="N927" s="588">
        <v>140464</v>
      </c>
      <c r="O927" s="588">
        <v>245811</v>
      </c>
      <c r="P927" s="588">
        <v>167345</v>
      </c>
      <c r="Q927" s="588">
        <v>292853</v>
      </c>
      <c r="R927" s="588">
        <v>184658</v>
      </c>
      <c r="S927" s="588">
        <v>323152</v>
      </c>
      <c r="T927" s="588">
        <v>200954</v>
      </c>
      <c r="U927" s="588">
        <v>351669</v>
      </c>
    </row>
    <row r="928" spans="1:21" ht="21.95" customHeight="1">
      <c r="A928" s="583">
        <v>6</v>
      </c>
      <c r="B928" s="584" t="s">
        <v>361</v>
      </c>
      <c r="C928" s="585" t="s">
        <v>377</v>
      </c>
      <c r="D928" s="585" t="s">
        <v>609</v>
      </c>
      <c r="E928" s="586" t="s">
        <v>379</v>
      </c>
      <c r="F928">
        <v>3</v>
      </c>
      <c r="G928" s="587" t="s">
        <v>46</v>
      </c>
      <c r="H928" s="588">
        <v>58999</v>
      </c>
      <c r="I928" s="588">
        <v>103248</v>
      </c>
      <c r="J928" s="588">
        <v>81405</v>
      </c>
      <c r="K928" s="588">
        <v>142458</v>
      </c>
      <c r="L928" s="588">
        <v>103123</v>
      </c>
      <c r="M928" s="588">
        <v>180466</v>
      </c>
      <c r="N928" s="588">
        <v>134424</v>
      </c>
      <c r="O928" s="588">
        <v>235243</v>
      </c>
      <c r="P928" s="588">
        <v>167527</v>
      </c>
      <c r="Q928" s="588">
        <v>293173</v>
      </c>
      <c r="R928" s="588">
        <v>188471</v>
      </c>
      <c r="S928" s="588">
        <v>329825</v>
      </c>
      <c r="T928" s="588">
        <v>209092</v>
      </c>
      <c r="U928" s="588">
        <v>365910</v>
      </c>
    </row>
    <row r="929" spans="1:21" ht="21.95" customHeight="1">
      <c r="A929" s="583">
        <v>6</v>
      </c>
      <c r="B929" s="584" t="s">
        <v>361</v>
      </c>
      <c r="C929" s="585" t="s">
        <v>377</v>
      </c>
      <c r="D929" s="585" t="s">
        <v>609</v>
      </c>
      <c r="E929" s="586" t="s">
        <v>379</v>
      </c>
      <c r="F929">
        <v>4</v>
      </c>
      <c r="G929" s="587" t="s">
        <v>23</v>
      </c>
      <c r="H929" s="588">
        <v>69102</v>
      </c>
      <c r="I929" s="588">
        <v>110562</v>
      </c>
      <c r="J929" s="588">
        <v>96742</v>
      </c>
      <c r="K929" s="588">
        <v>154787</v>
      </c>
      <c r="L929" s="588">
        <v>124383</v>
      </c>
      <c r="M929" s="588">
        <v>199012</v>
      </c>
      <c r="N929" s="588">
        <v>165844</v>
      </c>
      <c r="O929" s="588">
        <v>265350</v>
      </c>
      <c r="P929" s="588">
        <v>207305</v>
      </c>
      <c r="Q929" s="588">
        <v>331687</v>
      </c>
      <c r="R929" s="588">
        <v>234945</v>
      </c>
      <c r="S929" s="588">
        <v>375912</v>
      </c>
      <c r="T929" s="588">
        <v>262586</v>
      </c>
      <c r="U929" s="588">
        <v>420137</v>
      </c>
    </row>
    <row r="930" spans="1:21" ht="22.5" customHeight="1">
      <c r="A930" s="583">
        <v>6</v>
      </c>
      <c r="B930" s="584" t="s">
        <v>361</v>
      </c>
      <c r="C930" s="585" t="s">
        <v>377</v>
      </c>
      <c r="D930" s="585" t="s">
        <v>609</v>
      </c>
      <c r="E930" s="586" t="s">
        <v>380</v>
      </c>
      <c r="F930">
        <v>1</v>
      </c>
      <c r="G930" s="587" t="s">
        <v>171</v>
      </c>
      <c r="H930" s="588">
        <v>78348</v>
      </c>
      <c r="I930" s="588">
        <v>137109</v>
      </c>
      <c r="J930" s="588">
        <v>103364</v>
      </c>
      <c r="K930" s="588">
        <v>180888</v>
      </c>
      <c r="L930" s="588">
        <v>124071</v>
      </c>
      <c r="M930" s="588">
        <v>217124</v>
      </c>
      <c r="N930" s="588">
        <v>149777</v>
      </c>
      <c r="O930" s="588">
        <v>262110</v>
      </c>
      <c r="P930" s="588">
        <v>176687</v>
      </c>
      <c r="Q930" s="588">
        <v>309202</v>
      </c>
      <c r="R930" s="588">
        <v>193175</v>
      </c>
      <c r="S930" s="588">
        <v>338057</v>
      </c>
      <c r="T930" s="588">
        <v>207908</v>
      </c>
      <c r="U930" s="588">
        <v>363838</v>
      </c>
    </row>
    <row r="931" spans="1:21" ht="21.95" customHeight="1">
      <c r="A931" s="583">
        <v>6</v>
      </c>
      <c r="B931" s="584" t="s">
        <v>361</v>
      </c>
      <c r="C931" s="585" t="s">
        <v>377</v>
      </c>
      <c r="D931" s="585" t="s">
        <v>609</v>
      </c>
      <c r="E931" s="586" t="s">
        <v>380</v>
      </c>
      <c r="F931">
        <v>2</v>
      </c>
      <c r="G931" s="587" t="s">
        <v>21</v>
      </c>
      <c r="H931" s="588">
        <v>74251</v>
      </c>
      <c r="I931" s="588">
        <v>129940</v>
      </c>
      <c r="J931" s="588">
        <v>98237</v>
      </c>
      <c r="K931" s="588">
        <v>171915</v>
      </c>
      <c r="L931" s="588">
        <v>118264</v>
      </c>
      <c r="M931" s="588">
        <v>206962</v>
      </c>
      <c r="N931" s="588">
        <v>143603</v>
      </c>
      <c r="O931" s="588">
        <v>251305</v>
      </c>
      <c r="P931" s="588">
        <v>171080</v>
      </c>
      <c r="Q931" s="588">
        <v>299389</v>
      </c>
      <c r="R931" s="588">
        <v>188777</v>
      </c>
      <c r="S931" s="588">
        <v>330359</v>
      </c>
      <c r="T931" s="588">
        <v>205431</v>
      </c>
      <c r="U931" s="588">
        <v>359505</v>
      </c>
    </row>
    <row r="932" spans="1:21" ht="21.95" customHeight="1">
      <c r="A932" s="583">
        <v>6</v>
      </c>
      <c r="B932" s="584" t="s">
        <v>361</v>
      </c>
      <c r="C932" s="585" t="s">
        <v>377</v>
      </c>
      <c r="D932" s="585" t="s">
        <v>609</v>
      </c>
      <c r="E932" s="586" t="s">
        <v>380</v>
      </c>
      <c r="F932">
        <v>3</v>
      </c>
      <c r="G932" s="587" t="s">
        <v>46</v>
      </c>
      <c r="H932" s="588">
        <v>60342</v>
      </c>
      <c r="I932" s="588">
        <v>105599</v>
      </c>
      <c r="J932" s="588">
        <v>83260</v>
      </c>
      <c r="K932" s="588">
        <v>145705</v>
      </c>
      <c r="L932" s="588">
        <v>105477</v>
      </c>
      <c r="M932" s="588">
        <v>184585</v>
      </c>
      <c r="N932" s="588">
        <v>137498</v>
      </c>
      <c r="O932" s="588">
        <v>240622</v>
      </c>
      <c r="P932" s="588">
        <v>171359</v>
      </c>
      <c r="Q932" s="588">
        <v>299879</v>
      </c>
      <c r="R932" s="588">
        <v>192785</v>
      </c>
      <c r="S932" s="588">
        <v>337374</v>
      </c>
      <c r="T932" s="588">
        <v>213881</v>
      </c>
      <c r="U932" s="588">
        <v>374291</v>
      </c>
    </row>
    <row r="933" spans="1:21" ht="21.95" customHeight="1">
      <c r="A933" s="583">
        <v>6</v>
      </c>
      <c r="B933" s="584" t="s">
        <v>361</v>
      </c>
      <c r="C933" s="585" t="s">
        <v>377</v>
      </c>
      <c r="D933" s="585" t="s">
        <v>609</v>
      </c>
      <c r="E933" s="586" t="s">
        <v>380</v>
      </c>
      <c r="F933">
        <v>4</v>
      </c>
      <c r="G933" s="587" t="s">
        <v>23</v>
      </c>
      <c r="H933" s="588">
        <v>70647</v>
      </c>
      <c r="I933" s="588">
        <v>113036</v>
      </c>
      <c r="J933" s="588">
        <v>98906</v>
      </c>
      <c r="K933" s="588">
        <v>158250</v>
      </c>
      <c r="L933" s="588">
        <v>127165</v>
      </c>
      <c r="M933" s="588">
        <v>203465</v>
      </c>
      <c r="N933" s="588">
        <v>169554</v>
      </c>
      <c r="O933" s="588">
        <v>271286</v>
      </c>
      <c r="P933" s="588">
        <v>211942</v>
      </c>
      <c r="Q933" s="588">
        <v>339108</v>
      </c>
      <c r="R933" s="588">
        <v>240201</v>
      </c>
      <c r="S933" s="588">
        <v>384322</v>
      </c>
      <c r="T933" s="588">
        <v>268460</v>
      </c>
      <c r="U933" s="588">
        <v>429537</v>
      </c>
    </row>
    <row r="934" spans="1:21" ht="22.5" customHeight="1">
      <c r="A934" s="583">
        <v>6</v>
      </c>
      <c r="B934" s="584" t="s">
        <v>361</v>
      </c>
      <c r="C934" s="585" t="s">
        <v>377</v>
      </c>
      <c r="D934" s="585" t="s">
        <v>609</v>
      </c>
      <c r="E934" s="586" t="s">
        <v>381</v>
      </c>
      <c r="F934">
        <v>1</v>
      </c>
      <c r="G934" s="587" t="s">
        <v>171</v>
      </c>
      <c r="H934" s="588">
        <v>73725</v>
      </c>
      <c r="I934" s="588">
        <v>129019</v>
      </c>
      <c r="J934" s="588">
        <v>97228</v>
      </c>
      <c r="K934" s="588">
        <v>170149</v>
      </c>
      <c r="L934" s="588">
        <v>116645</v>
      </c>
      <c r="M934" s="588">
        <v>204128</v>
      </c>
      <c r="N934" s="588">
        <v>140709</v>
      </c>
      <c r="O934" s="588">
        <v>246240</v>
      </c>
      <c r="P934" s="588">
        <v>165968</v>
      </c>
      <c r="Q934" s="588">
        <v>290444</v>
      </c>
      <c r="R934" s="588">
        <v>181451</v>
      </c>
      <c r="S934" s="588">
        <v>317540</v>
      </c>
      <c r="T934" s="588">
        <v>195282</v>
      </c>
      <c r="U934" s="588">
        <v>341744</v>
      </c>
    </row>
    <row r="935" spans="1:21" ht="21.95" customHeight="1">
      <c r="A935" s="583">
        <v>6</v>
      </c>
      <c r="B935" s="584" t="s">
        <v>361</v>
      </c>
      <c r="C935" s="585" t="s">
        <v>377</v>
      </c>
      <c r="D935" s="585" t="s">
        <v>609</v>
      </c>
      <c r="E935" s="586" t="s">
        <v>381</v>
      </c>
      <c r="F935">
        <v>2</v>
      </c>
      <c r="G935" s="587" t="s">
        <v>21</v>
      </c>
      <c r="H935" s="588">
        <v>69921</v>
      </c>
      <c r="I935" s="588">
        <v>122362</v>
      </c>
      <c r="J935" s="588">
        <v>92467</v>
      </c>
      <c r="K935" s="588">
        <v>161817</v>
      </c>
      <c r="L935" s="588">
        <v>111253</v>
      </c>
      <c r="M935" s="588">
        <v>194692</v>
      </c>
      <c r="N935" s="588">
        <v>134976</v>
      </c>
      <c r="O935" s="588">
        <v>236208</v>
      </c>
      <c r="P935" s="588">
        <v>160761</v>
      </c>
      <c r="Q935" s="588">
        <v>281332</v>
      </c>
      <c r="R935" s="588">
        <v>177367</v>
      </c>
      <c r="S935" s="588">
        <v>310392</v>
      </c>
      <c r="T935" s="588">
        <v>192983</v>
      </c>
      <c r="U935" s="588">
        <v>337720</v>
      </c>
    </row>
    <row r="936" spans="1:21" ht="21.95" customHeight="1">
      <c r="A936" s="583">
        <v>6</v>
      </c>
      <c r="B936" s="584" t="s">
        <v>361</v>
      </c>
      <c r="C936" s="585" t="s">
        <v>377</v>
      </c>
      <c r="D936" s="585" t="s">
        <v>609</v>
      </c>
      <c r="E936" s="586" t="s">
        <v>381</v>
      </c>
      <c r="F936">
        <v>3</v>
      </c>
      <c r="G936" s="587" t="s">
        <v>46</v>
      </c>
      <c r="H936" s="588">
        <v>56904</v>
      </c>
      <c r="I936" s="588">
        <v>99582</v>
      </c>
      <c r="J936" s="588">
        <v>78534</v>
      </c>
      <c r="K936" s="588">
        <v>137434</v>
      </c>
      <c r="L936" s="588">
        <v>99512</v>
      </c>
      <c r="M936" s="588">
        <v>174146</v>
      </c>
      <c r="N936" s="588">
        <v>129769</v>
      </c>
      <c r="O936" s="588">
        <v>227096</v>
      </c>
      <c r="P936" s="588">
        <v>161735</v>
      </c>
      <c r="Q936" s="588">
        <v>283036</v>
      </c>
      <c r="R936" s="588">
        <v>181979</v>
      </c>
      <c r="S936" s="588">
        <v>318464</v>
      </c>
      <c r="T936" s="588">
        <v>201916</v>
      </c>
      <c r="U936" s="588">
        <v>353354</v>
      </c>
    </row>
    <row r="937" spans="1:21" ht="21.95" customHeight="1">
      <c r="A937" s="583">
        <v>6</v>
      </c>
      <c r="B937" s="584" t="s">
        <v>361</v>
      </c>
      <c r="C937" s="585" t="s">
        <v>377</v>
      </c>
      <c r="D937" s="585" t="s">
        <v>609</v>
      </c>
      <c r="E937" s="586" t="s">
        <v>381</v>
      </c>
      <c r="F937">
        <v>4</v>
      </c>
      <c r="G937" s="587" t="s">
        <v>23</v>
      </c>
      <c r="H937" s="588">
        <v>66415</v>
      </c>
      <c r="I937" s="588">
        <v>106263</v>
      </c>
      <c r="J937" s="588">
        <v>92981</v>
      </c>
      <c r="K937" s="588">
        <v>148769</v>
      </c>
      <c r="L937" s="588">
        <v>119546</v>
      </c>
      <c r="M937" s="588">
        <v>191274</v>
      </c>
      <c r="N937" s="588">
        <v>159395</v>
      </c>
      <c r="O937" s="588">
        <v>255032</v>
      </c>
      <c r="P937" s="588">
        <v>199244</v>
      </c>
      <c r="Q937" s="588">
        <v>318790</v>
      </c>
      <c r="R937" s="588">
        <v>225810</v>
      </c>
      <c r="S937" s="588">
        <v>361296</v>
      </c>
      <c r="T937" s="588">
        <v>252376</v>
      </c>
      <c r="U937" s="588">
        <v>403801</v>
      </c>
    </row>
    <row r="938" spans="1:21" ht="22.5" customHeight="1">
      <c r="A938" s="583">
        <v>6</v>
      </c>
      <c r="B938" s="584" t="s">
        <v>361</v>
      </c>
      <c r="C938" s="585" t="s">
        <v>377</v>
      </c>
      <c r="D938" s="585" t="s">
        <v>609</v>
      </c>
      <c r="E938" s="586" t="s">
        <v>382</v>
      </c>
      <c r="F938">
        <v>1</v>
      </c>
      <c r="G938" s="587" t="s">
        <v>171</v>
      </c>
      <c r="H938" s="588">
        <v>82187</v>
      </c>
      <c r="I938" s="588">
        <v>143827</v>
      </c>
      <c r="J938" s="588">
        <v>108622</v>
      </c>
      <c r="K938" s="588">
        <v>190089</v>
      </c>
      <c r="L938" s="588">
        <v>130689</v>
      </c>
      <c r="M938" s="588">
        <v>228705</v>
      </c>
      <c r="N938" s="588">
        <v>158294</v>
      </c>
      <c r="O938" s="588">
        <v>277014</v>
      </c>
      <c r="P938" s="588">
        <v>186842</v>
      </c>
      <c r="Q938" s="588">
        <v>326974</v>
      </c>
      <c r="R938" s="588">
        <v>204304</v>
      </c>
      <c r="S938" s="588">
        <v>357531</v>
      </c>
      <c r="T938" s="588">
        <v>219920</v>
      </c>
      <c r="U938" s="588">
        <v>384860</v>
      </c>
    </row>
    <row r="939" spans="1:21" ht="21.95" customHeight="1">
      <c r="A939" s="583">
        <v>6</v>
      </c>
      <c r="B939" s="584" t="s">
        <v>361</v>
      </c>
      <c r="C939" s="585" t="s">
        <v>377</v>
      </c>
      <c r="D939" s="585" t="s">
        <v>609</v>
      </c>
      <c r="E939" s="586" t="s">
        <v>382</v>
      </c>
      <c r="F939">
        <v>2</v>
      </c>
      <c r="G939" s="587" t="s">
        <v>21</v>
      </c>
      <c r="H939" s="588">
        <v>77630</v>
      </c>
      <c r="I939" s="588">
        <v>135853</v>
      </c>
      <c r="J939" s="588">
        <v>102919</v>
      </c>
      <c r="K939" s="588">
        <v>180109</v>
      </c>
      <c r="L939" s="588">
        <v>124230</v>
      </c>
      <c r="M939" s="588">
        <v>217403</v>
      </c>
      <c r="N939" s="588">
        <v>151427</v>
      </c>
      <c r="O939" s="588">
        <v>264997</v>
      </c>
      <c r="P939" s="588">
        <v>180606</v>
      </c>
      <c r="Q939" s="588">
        <v>316060</v>
      </c>
      <c r="R939" s="588">
        <v>199411</v>
      </c>
      <c r="S939" s="588">
        <v>348970</v>
      </c>
      <c r="T939" s="588">
        <v>217166</v>
      </c>
      <c r="U939" s="588">
        <v>380041</v>
      </c>
    </row>
    <row r="940" spans="1:21" ht="21.95" customHeight="1">
      <c r="A940" s="583">
        <v>6</v>
      </c>
      <c r="B940" s="584" t="s">
        <v>361</v>
      </c>
      <c r="C940" s="585" t="s">
        <v>377</v>
      </c>
      <c r="D940" s="585" t="s">
        <v>609</v>
      </c>
      <c r="E940" s="586" t="s">
        <v>382</v>
      </c>
      <c r="F940">
        <v>3</v>
      </c>
      <c r="G940" s="587" t="s">
        <v>46</v>
      </c>
      <c r="H940" s="588">
        <v>62679</v>
      </c>
      <c r="I940" s="588">
        <v>109688</v>
      </c>
      <c r="J940" s="588">
        <v>86395</v>
      </c>
      <c r="K940" s="588">
        <v>151191</v>
      </c>
      <c r="L940" s="588">
        <v>109331</v>
      </c>
      <c r="M940" s="588">
        <v>191329</v>
      </c>
      <c r="N940" s="588">
        <v>142285</v>
      </c>
      <c r="O940" s="588">
        <v>248998</v>
      </c>
      <c r="P940" s="588">
        <v>177285</v>
      </c>
      <c r="Q940" s="588">
        <v>310248</v>
      </c>
      <c r="R940" s="588">
        <v>199341</v>
      </c>
      <c r="S940" s="588">
        <v>348847</v>
      </c>
      <c r="T940" s="588">
        <v>221030</v>
      </c>
      <c r="U940" s="588">
        <v>386802</v>
      </c>
    </row>
    <row r="941" spans="1:21" ht="21.95" customHeight="1">
      <c r="A941" s="583">
        <v>6</v>
      </c>
      <c r="B941" s="584" t="s">
        <v>361</v>
      </c>
      <c r="C941" s="585" t="s">
        <v>377</v>
      </c>
      <c r="D941" s="585" t="s">
        <v>609</v>
      </c>
      <c r="E941" s="586" t="s">
        <v>382</v>
      </c>
      <c r="F941">
        <v>4</v>
      </c>
      <c r="G941" s="587" t="s">
        <v>23</v>
      </c>
      <c r="H941" s="588">
        <v>74438</v>
      </c>
      <c r="I941" s="588">
        <v>119101</v>
      </c>
      <c r="J941" s="588">
        <v>104213</v>
      </c>
      <c r="K941" s="588">
        <v>166741</v>
      </c>
      <c r="L941" s="588">
        <v>133989</v>
      </c>
      <c r="M941" s="588">
        <v>214382</v>
      </c>
      <c r="N941" s="588">
        <v>178651</v>
      </c>
      <c r="O941" s="588">
        <v>285842</v>
      </c>
      <c r="P941" s="588">
        <v>223314</v>
      </c>
      <c r="Q941" s="588">
        <v>357303</v>
      </c>
      <c r="R941" s="588">
        <v>253089</v>
      </c>
      <c r="S941" s="588">
        <v>404943</v>
      </c>
      <c r="T941" s="588">
        <v>282865</v>
      </c>
      <c r="U941" s="588">
        <v>452583</v>
      </c>
    </row>
    <row r="942" spans="1:21" ht="22.5" customHeight="1">
      <c r="A942" s="583">
        <v>6</v>
      </c>
      <c r="B942" s="584" t="s">
        <v>361</v>
      </c>
      <c r="C942" s="585" t="s">
        <v>383</v>
      </c>
      <c r="D942" s="585" t="s">
        <v>610</v>
      </c>
      <c r="E942" s="586" t="s">
        <v>384</v>
      </c>
      <c r="F942">
        <v>1</v>
      </c>
      <c r="G942" s="587" t="s">
        <v>171</v>
      </c>
      <c r="H942" s="588">
        <v>72550</v>
      </c>
      <c r="I942" s="588">
        <v>126963</v>
      </c>
      <c r="J942" s="588">
        <v>95817</v>
      </c>
      <c r="K942" s="588">
        <v>167679</v>
      </c>
      <c r="L942" s="588">
        <v>115172</v>
      </c>
      <c r="M942" s="588">
        <v>201551</v>
      </c>
      <c r="N942" s="588">
        <v>139312</v>
      </c>
      <c r="O942" s="588">
        <v>243795</v>
      </c>
      <c r="P942" s="588">
        <v>164398</v>
      </c>
      <c r="Q942" s="588">
        <v>287697</v>
      </c>
      <c r="R942" s="588">
        <v>179753</v>
      </c>
      <c r="S942" s="588">
        <v>314567</v>
      </c>
      <c r="T942" s="588">
        <v>193480</v>
      </c>
      <c r="U942" s="588">
        <v>338590</v>
      </c>
    </row>
    <row r="943" spans="1:21" ht="21.95" customHeight="1">
      <c r="A943" s="583">
        <v>6</v>
      </c>
      <c r="B943" s="584" t="s">
        <v>361</v>
      </c>
      <c r="C943" s="585" t="s">
        <v>383</v>
      </c>
      <c r="D943" s="585" t="s">
        <v>610</v>
      </c>
      <c r="E943" s="586" t="s">
        <v>384</v>
      </c>
      <c r="F943">
        <v>2</v>
      </c>
      <c r="G943" s="587" t="s">
        <v>21</v>
      </c>
      <c r="H943" s="588">
        <v>68621</v>
      </c>
      <c r="I943" s="588">
        <v>120086</v>
      </c>
      <c r="J943" s="588">
        <v>90899</v>
      </c>
      <c r="K943" s="588">
        <v>159073</v>
      </c>
      <c r="L943" s="588">
        <v>109602</v>
      </c>
      <c r="M943" s="588">
        <v>191804</v>
      </c>
      <c r="N943" s="588">
        <v>133389</v>
      </c>
      <c r="O943" s="588">
        <v>233432</v>
      </c>
      <c r="P943" s="588">
        <v>159020</v>
      </c>
      <c r="Q943" s="588">
        <v>278284</v>
      </c>
      <c r="R943" s="588">
        <v>175534</v>
      </c>
      <c r="S943" s="588">
        <v>307184</v>
      </c>
      <c r="T943" s="588">
        <v>191105</v>
      </c>
      <c r="U943" s="588">
        <v>334433</v>
      </c>
    </row>
    <row r="944" spans="1:21" ht="21.95" customHeight="1">
      <c r="A944" s="583">
        <v>6</v>
      </c>
      <c r="B944" s="584" t="s">
        <v>361</v>
      </c>
      <c r="C944" s="585" t="s">
        <v>383</v>
      </c>
      <c r="D944" s="585" t="s">
        <v>610</v>
      </c>
      <c r="E944" s="586" t="s">
        <v>384</v>
      </c>
      <c r="F944">
        <v>3</v>
      </c>
      <c r="G944" s="587" t="s">
        <v>46</v>
      </c>
      <c r="H944" s="588">
        <v>55552</v>
      </c>
      <c r="I944" s="588">
        <v>97215</v>
      </c>
      <c r="J944" s="588">
        <v>76603</v>
      </c>
      <c r="K944" s="588">
        <v>134055</v>
      </c>
      <c r="L944" s="588">
        <v>96982</v>
      </c>
      <c r="M944" s="588">
        <v>169718</v>
      </c>
      <c r="N944" s="588">
        <v>126300</v>
      </c>
      <c r="O944" s="588">
        <v>221024</v>
      </c>
      <c r="P944" s="588">
        <v>157382</v>
      </c>
      <c r="Q944" s="588">
        <v>275419</v>
      </c>
      <c r="R944" s="588">
        <v>177002</v>
      </c>
      <c r="S944" s="588">
        <v>309754</v>
      </c>
      <c r="T944" s="588">
        <v>196306</v>
      </c>
      <c r="U944" s="588">
        <v>343535</v>
      </c>
    </row>
    <row r="945" spans="1:21" ht="21.95" customHeight="1">
      <c r="A945" s="583">
        <v>6</v>
      </c>
      <c r="B945" s="584" t="s">
        <v>361</v>
      </c>
      <c r="C945" s="585" t="s">
        <v>383</v>
      </c>
      <c r="D945" s="585" t="s">
        <v>610</v>
      </c>
      <c r="E945" s="586" t="s">
        <v>384</v>
      </c>
      <c r="F945">
        <v>4</v>
      </c>
      <c r="G945" s="587" t="s">
        <v>23</v>
      </c>
      <c r="H945" s="588">
        <v>65592</v>
      </c>
      <c r="I945" s="588">
        <v>104947</v>
      </c>
      <c r="J945" s="588">
        <v>91829</v>
      </c>
      <c r="K945" s="588">
        <v>146926</v>
      </c>
      <c r="L945" s="588">
        <v>118066</v>
      </c>
      <c r="M945" s="588">
        <v>188905</v>
      </c>
      <c r="N945" s="588">
        <v>157421</v>
      </c>
      <c r="O945" s="588">
        <v>251874</v>
      </c>
      <c r="P945" s="588">
        <v>196776</v>
      </c>
      <c r="Q945" s="588">
        <v>314842</v>
      </c>
      <c r="R945" s="588">
        <v>223013</v>
      </c>
      <c r="S945" s="588">
        <v>356821</v>
      </c>
      <c r="T945" s="588">
        <v>249250</v>
      </c>
      <c r="U945" s="588">
        <v>398800</v>
      </c>
    </row>
    <row r="946" spans="1:21" ht="22.5" customHeight="1">
      <c r="A946" s="583">
        <v>6</v>
      </c>
      <c r="B946" s="584" t="s">
        <v>361</v>
      </c>
      <c r="C946" s="585" t="s">
        <v>383</v>
      </c>
      <c r="D946" s="585" t="s">
        <v>610</v>
      </c>
      <c r="E946" s="586" t="s">
        <v>385</v>
      </c>
      <c r="F946">
        <v>1</v>
      </c>
      <c r="G946" s="587" t="s">
        <v>171</v>
      </c>
      <c r="H946" s="588">
        <v>72707</v>
      </c>
      <c r="I946" s="588">
        <v>127237</v>
      </c>
      <c r="J946" s="588">
        <v>95955</v>
      </c>
      <c r="K946" s="588">
        <v>167921</v>
      </c>
      <c r="L946" s="588">
        <v>115229</v>
      </c>
      <c r="M946" s="588">
        <v>201651</v>
      </c>
      <c r="N946" s="588">
        <v>139194</v>
      </c>
      <c r="O946" s="588">
        <v>243589</v>
      </c>
      <c r="P946" s="588">
        <v>164221</v>
      </c>
      <c r="Q946" s="588">
        <v>287386</v>
      </c>
      <c r="R946" s="588">
        <v>179550</v>
      </c>
      <c r="S946" s="588">
        <v>314212</v>
      </c>
      <c r="T946" s="588">
        <v>193249</v>
      </c>
      <c r="U946" s="588">
        <v>338186</v>
      </c>
    </row>
    <row r="947" spans="1:21" ht="21.95" customHeight="1">
      <c r="A947" s="583">
        <v>6</v>
      </c>
      <c r="B947" s="584" t="s">
        <v>361</v>
      </c>
      <c r="C947" s="585" t="s">
        <v>383</v>
      </c>
      <c r="D947" s="585" t="s">
        <v>610</v>
      </c>
      <c r="E947" s="586" t="s">
        <v>385</v>
      </c>
      <c r="F947">
        <v>2</v>
      </c>
      <c r="G947" s="587" t="s">
        <v>21</v>
      </c>
      <c r="H947" s="588">
        <v>68861</v>
      </c>
      <c r="I947" s="588">
        <v>120507</v>
      </c>
      <c r="J947" s="588">
        <v>91142</v>
      </c>
      <c r="K947" s="588">
        <v>159498</v>
      </c>
      <c r="L947" s="588">
        <v>109778</v>
      </c>
      <c r="M947" s="588">
        <v>192112</v>
      </c>
      <c r="N947" s="588">
        <v>133398</v>
      </c>
      <c r="O947" s="588">
        <v>233446</v>
      </c>
      <c r="P947" s="588">
        <v>158957</v>
      </c>
      <c r="Q947" s="588">
        <v>278174</v>
      </c>
      <c r="R947" s="588">
        <v>175421</v>
      </c>
      <c r="S947" s="588">
        <v>306986</v>
      </c>
      <c r="T947" s="588">
        <v>190924</v>
      </c>
      <c r="U947" s="588">
        <v>334118</v>
      </c>
    </row>
    <row r="948" spans="1:21" ht="21.95" customHeight="1">
      <c r="A948" s="583">
        <v>6</v>
      </c>
      <c r="B948" s="584" t="s">
        <v>361</v>
      </c>
      <c r="C948" s="585" t="s">
        <v>383</v>
      </c>
      <c r="D948" s="585" t="s">
        <v>610</v>
      </c>
      <c r="E948" s="586" t="s">
        <v>385</v>
      </c>
      <c r="F948">
        <v>3</v>
      </c>
      <c r="G948" s="587" t="s">
        <v>46</v>
      </c>
      <c r="H948" s="588">
        <v>55892</v>
      </c>
      <c r="I948" s="588">
        <v>97811</v>
      </c>
      <c r="J948" s="588">
        <v>77104</v>
      </c>
      <c r="K948" s="588">
        <v>134933</v>
      </c>
      <c r="L948" s="588">
        <v>97659</v>
      </c>
      <c r="M948" s="588">
        <v>170903</v>
      </c>
      <c r="N948" s="588">
        <v>127266</v>
      </c>
      <c r="O948" s="588">
        <v>222716</v>
      </c>
      <c r="P948" s="588">
        <v>158600</v>
      </c>
      <c r="Q948" s="588">
        <v>277551</v>
      </c>
      <c r="R948" s="588">
        <v>178412</v>
      </c>
      <c r="S948" s="588">
        <v>312222</v>
      </c>
      <c r="T948" s="588">
        <v>197914</v>
      </c>
      <c r="U948" s="588">
        <v>346349</v>
      </c>
    </row>
    <row r="949" spans="1:21" ht="21.95" customHeight="1">
      <c r="A949" s="583">
        <v>6</v>
      </c>
      <c r="B949" s="584" t="s">
        <v>361</v>
      </c>
      <c r="C949" s="585" t="s">
        <v>383</v>
      </c>
      <c r="D949" s="585" t="s">
        <v>610</v>
      </c>
      <c r="E949" s="586" t="s">
        <v>385</v>
      </c>
      <c r="F949">
        <v>4</v>
      </c>
      <c r="G949" s="587" t="s">
        <v>23</v>
      </c>
      <c r="H949" s="588">
        <v>65617</v>
      </c>
      <c r="I949" s="588">
        <v>104987</v>
      </c>
      <c r="J949" s="588">
        <v>91864</v>
      </c>
      <c r="K949" s="588">
        <v>146982</v>
      </c>
      <c r="L949" s="588">
        <v>118110</v>
      </c>
      <c r="M949" s="588">
        <v>188977</v>
      </c>
      <c r="N949" s="588">
        <v>157481</v>
      </c>
      <c r="O949" s="588">
        <v>251969</v>
      </c>
      <c r="P949" s="588">
        <v>196851</v>
      </c>
      <c r="Q949" s="588">
        <v>314961</v>
      </c>
      <c r="R949" s="588">
        <v>223097</v>
      </c>
      <c r="S949" s="588">
        <v>356956</v>
      </c>
      <c r="T949" s="588">
        <v>249344</v>
      </c>
      <c r="U949" s="588">
        <v>398951</v>
      </c>
    </row>
    <row r="950" spans="1:21" ht="22.5" customHeight="1">
      <c r="A950" s="583">
        <v>6</v>
      </c>
      <c r="B950" s="584" t="s">
        <v>361</v>
      </c>
      <c r="C950" s="585" t="s">
        <v>383</v>
      </c>
      <c r="D950" s="585" t="s">
        <v>610</v>
      </c>
      <c r="E950" s="586" t="s">
        <v>386</v>
      </c>
      <c r="F950">
        <v>1</v>
      </c>
      <c r="G950" s="587" t="s">
        <v>171</v>
      </c>
      <c r="H950" s="588">
        <v>71140</v>
      </c>
      <c r="I950" s="588">
        <v>124495</v>
      </c>
      <c r="J950" s="588">
        <v>93824</v>
      </c>
      <c r="K950" s="588">
        <v>164193</v>
      </c>
      <c r="L950" s="588">
        <v>112571</v>
      </c>
      <c r="M950" s="588">
        <v>196999</v>
      </c>
      <c r="N950" s="588">
        <v>135811</v>
      </c>
      <c r="O950" s="588">
        <v>237669</v>
      </c>
      <c r="P950" s="588">
        <v>160194</v>
      </c>
      <c r="Q950" s="588">
        <v>280340</v>
      </c>
      <c r="R950" s="588">
        <v>175139</v>
      </c>
      <c r="S950" s="588">
        <v>306493</v>
      </c>
      <c r="T950" s="588">
        <v>188490</v>
      </c>
      <c r="U950" s="588">
        <v>329858</v>
      </c>
    </row>
    <row r="951" spans="1:21" ht="21.95" customHeight="1">
      <c r="A951" s="583">
        <v>6</v>
      </c>
      <c r="B951" s="584" t="s">
        <v>361</v>
      </c>
      <c r="C951" s="585" t="s">
        <v>383</v>
      </c>
      <c r="D951" s="585" t="s">
        <v>610</v>
      </c>
      <c r="E951" s="586" t="s">
        <v>386</v>
      </c>
      <c r="F951">
        <v>2</v>
      </c>
      <c r="G951" s="587" t="s">
        <v>21</v>
      </c>
      <c r="H951" s="588">
        <v>67461</v>
      </c>
      <c r="I951" s="588">
        <v>118057</v>
      </c>
      <c r="J951" s="588">
        <v>89220</v>
      </c>
      <c r="K951" s="588">
        <v>156135</v>
      </c>
      <c r="L951" s="588">
        <v>107356</v>
      </c>
      <c r="M951" s="588">
        <v>187874</v>
      </c>
      <c r="N951" s="588">
        <v>130267</v>
      </c>
      <c r="O951" s="588">
        <v>227966</v>
      </c>
      <c r="P951" s="588">
        <v>155159</v>
      </c>
      <c r="Q951" s="588">
        <v>271528</v>
      </c>
      <c r="R951" s="588">
        <v>171189</v>
      </c>
      <c r="S951" s="588">
        <v>299581</v>
      </c>
      <c r="T951" s="588">
        <v>186267</v>
      </c>
      <c r="U951" s="588">
        <v>325967</v>
      </c>
    </row>
    <row r="952" spans="1:21" ht="21.95" customHeight="1">
      <c r="A952" s="583">
        <v>6</v>
      </c>
      <c r="B952" s="584" t="s">
        <v>361</v>
      </c>
      <c r="C952" s="585" t="s">
        <v>383</v>
      </c>
      <c r="D952" s="585" t="s">
        <v>610</v>
      </c>
      <c r="E952" s="586" t="s">
        <v>386</v>
      </c>
      <c r="F952">
        <v>3</v>
      </c>
      <c r="G952" s="587" t="s">
        <v>46</v>
      </c>
      <c r="H952" s="588">
        <v>54889</v>
      </c>
      <c r="I952" s="588">
        <v>96056</v>
      </c>
      <c r="J952" s="588">
        <v>75750</v>
      </c>
      <c r="K952" s="588">
        <v>132563</v>
      </c>
      <c r="L952" s="588">
        <v>95982</v>
      </c>
      <c r="M952" s="588">
        <v>167968</v>
      </c>
      <c r="N952" s="588">
        <v>125158</v>
      </c>
      <c r="O952" s="588">
        <v>219027</v>
      </c>
      <c r="P952" s="588">
        <v>155987</v>
      </c>
      <c r="Q952" s="588">
        <v>272977</v>
      </c>
      <c r="R952" s="588">
        <v>175508</v>
      </c>
      <c r="S952" s="588">
        <v>307139</v>
      </c>
      <c r="T952" s="588">
        <v>194733</v>
      </c>
      <c r="U952" s="588">
        <v>340782</v>
      </c>
    </row>
    <row r="953" spans="1:21" ht="21.95" customHeight="1">
      <c r="A953" s="583">
        <v>6</v>
      </c>
      <c r="B953" s="584" t="s">
        <v>361</v>
      </c>
      <c r="C953" s="585" t="s">
        <v>383</v>
      </c>
      <c r="D953" s="585" t="s">
        <v>610</v>
      </c>
      <c r="E953" s="586" t="s">
        <v>386</v>
      </c>
      <c r="F953">
        <v>4</v>
      </c>
      <c r="G953" s="587" t="s">
        <v>23</v>
      </c>
      <c r="H953" s="588">
        <v>64096</v>
      </c>
      <c r="I953" s="588">
        <v>102553</v>
      </c>
      <c r="J953" s="588">
        <v>89734</v>
      </c>
      <c r="K953" s="588">
        <v>143574</v>
      </c>
      <c r="L953" s="588">
        <v>115372</v>
      </c>
      <c r="M953" s="588">
        <v>184596</v>
      </c>
      <c r="N953" s="588">
        <v>153830</v>
      </c>
      <c r="O953" s="588">
        <v>246127</v>
      </c>
      <c r="P953" s="588">
        <v>192287</v>
      </c>
      <c r="Q953" s="588">
        <v>307659</v>
      </c>
      <c r="R953" s="588">
        <v>217925</v>
      </c>
      <c r="S953" s="588">
        <v>348681</v>
      </c>
      <c r="T953" s="588">
        <v>243564</v>
      </c>
      <c r="U953" s="588">
        <v>389702</v>
      </c>
    </row>
    <row r="954" spans="1:21" ht="22.5" customHeight="1">
      <c r="A954" s="583">
        <v>6</v>
      </c>
      <c r="B954" s="584" t="s">
        <v>361</v>
      </c>
      <c r="C954" s="585" t="s">
        <v>383</v>
      </c>
      <c r="D954" s="585" t="s">
        <v>610</v>
      </c>
      <c r="E954" s="586" t="s">
        <v>387</v>
      </c>
      <c r="F954">
        <v>1</v>
      </c>
      <c r="G954" s="587" t="s">
        <v>171</v>
      </c>
      <c r="H954" s="588">
        <v>72942</v>
      </c>
      <c r="I954" s="588">
        <v>127648</v>
      </c>
      <c r="J954" s="588">
        <v>96350</v>
      </c>
      <c r="K954" s="588">
        <v>168612</v>
      </c>
      <c r="L954" s="588">
        <v>115837</v>
      </c>
      <c r="M954" s="588">
        <v>202714</v>
      </c>
      <c r="N954" s="588">
        <v>140157</v>
      </c>
      <c r="O954" s="588">
        <v>245275</v>
      </c>
      <c r="P954" s="588">
        <v>165405</v>
      </c>
      <c r="Q954" s="588">
        <v>289458</v>
      </c>
      <c r="R954" s="588">
        <v>180855</v>
      </c>
      <c r="S954" s="588">
        <v>316497</v>
      </c>
      <c r="T954" s="588">
        <v>194670</v>
      </c>
      <c r="U954" s="588">
        <v>340672</v>
      </c>
    </row>
    <row r="955" spans="1:21" ht="21.95" customHeight="1">
      <c r="A955" s="583">
        <v>6</v>
      </c>
      <c r="B955" s="584" t="s">
        <v>361</v>
      </c>
      <c r="C955" s="585" t="s">
        <v>383</v>
      </c>
      <c r="D955" s="585" t="s">
        <v>610</v>
      </c>
      <c r="E955" s="586" t="s">
        <v>387</v>
      </c>
      <c r="F955">
        <v>2</v>
      </c>
      <c r="G955" s="587" t="s">
        <v>21</v>
      </c>
      <c r="H955" s="588">
        <v>68971</v>
      </c>
      <c r="I955" s="588">
        <v>120699</v>
      </c>
      <c r="J955" s="588">
        <v>91379</v>
      </c>
      <c r="K955" s="588">
        <v>159913</v>
      </c>
      <c r="L955" s="588">
        <v>110208</v>
      </c>
      <c r="M955" s="588">
        <v>192864</v>
      </c>
      <c r="N955" s="588">
        <v>134172</v>
      </c>
      <c r="O955" s="588">
        <v>234801</v>
      </c>
      <c r="P955" s="588">
        <v>159969</v>
      </c>
      <c r="Q955" s="588">
        <v>279946</v>
      </c>
      <c r="R955" s="588">
        <v>176591</v>
      </c>
      <c r="S955" s="588">
        <v>309035</v>
      </c>
      <c r="T955" s="588">
        <v>192269</v>
      </c>
      <c r="U955" s="588">
        <v>336471</v>
      </c>
    </row>
    <row r="956" spans="1:21" ht="21.95" customHeight="1">
      <c r="A956" s="583">
        <v>6</v>
      </c>
      <c r="B956" s="584" t="s">
        <v>361</v>
      </c>
      <c r="C956" s="585" t="s">
        <v>383</v>
      </c>
      <c r="D956" s="585" t="s">
        <v>610</v>
      </c>
      <c r="E956" s="586" t="s">
        <v>387</v>
      </c>
      <c r="F956">
        <v>3</v>
      </c>
      <c r="G956" s="587" t="s">
        <v>46</v>
      </c>
      <c r="H956" s="588">
        <v>55802</v>
      </c>
      <c r="I956" s="588">
        <v>97654</v>
      </c>
      <c r="J956" s="588">
        <v>76941</v>
      </c>
      <c r="K956" s="588">
        <v>134648</v>
      </c>
      <c r="L956" s="588">
        <v>97401</v>
      </c>
      <c r="M956" s="588">
        <v>170452</v>
      </c>
      <c r="N956" s="588">
        <v>126827</v>
      </c>
      <c r="O956" s="588">
        <v>221947</v>
      </c>
      <c r="P956" s="588">
        <v>158036</v>
      </c>
      <c r="Q956" s="588">
        <v>276562</v>
      </c>
      <c r="R956" s="588">
        <v>177728</v>
      </c>
      <c r="S956" s="588">
        <v>311025</v>
      </c>
      <c r="T956" s="588">
        <v>197101</v>
      </c>
      <c r="U956" s="588">
        <v>344927</v>
      </c>
    </row>
    <row r="957" spans="1:21" ht="21.95" customHeight="1">
      <c r="A957" s="583">
        <v>6</v>
      </c>
      <c r="B957" s="584" t="s">
        <v>361</v>
      </c>
      <c r="C957" s="585" t="s">
        <v>383</v>
      </c>
      <c r="D957" s="585" t="s">
        <v>610</v>
      </c>
      <c r="E957" s="586" t="s">
        <v>387</v>
      </c>
      <c r="F957">
        <v>4</v>
      </c>
      <c r="G957" s="587" t="s">
        <v>23</v>
      </c>
      <c r="H957" s="588">
        <v>65972</v>
      </c>
      <c r="I957" s="588">
        <v>105556</v>
      </c>
      <c r="J957" s="588">
        <v>92361</v>
      </c>
      <c r="K957" s="588">
        <v>147778</v>
      </c>
      <c r="L957" s="588">
        <v>118750</v>
      </c>
      <c r="M957" s="588">
        <v>190001</v>
      </c>
      <c r="N957" s="588">
        <v>158334</v>
      </c>
      <c r="O957" s="588">
        <v>253334</v>
      </c>
      <c r="P957" s="588">
        <v>197917</v>
      </c>
      <c r="Q957" s="588">
        <v>316668</v>
      </c>
      <c r="R957" s="588">
        <v>224306</v>
      </c>
      <c r="S957" s="588">
        <v>358890</v>
      </c>
      <c r="T957" s="588">
        <v>250695</v>
      </c>
      <c r="U957" s="588">
        <v>401112</v>
      </c>
    </row>
    <row r="958" spans="1:21" ht="22.5" customHeight="1">
      <c r="A958" s="583">
        <v>6</v>
      </c>
      <c r="B958" s="584" t="s">
        <v>361</v>
      </c>
      <c r="C958" s="585" t="s">
        <v>383</v>
      </c>
      <c r="D958" s="585" t="s">
        <v>610</v>
      </c>
      <c r="E958" s="586" t="s">
        <v>388</v>
      </c>
      <c r="F958">
        <v>1</v>
      </c>
      <c r="G958" s="587" t="s">
        <v>171</v>
      </c>
      <c r="H958" s="588">
        <v>73882</v>
      </c>
      <c r="I958" s="588">
        <v>129294</v>
      </c>
      <c r="J958" s="588">
        <v>97553</v>
      </c>
      <c r="K958" s="588">
        <v>170718</v>
      </c>
      <c r="L958" s="588">
        <v>117223</v>
      </c>
      <c r="M958" s="588">
        <v>205141</v>
      </c>
      <c r="N958" s="588">
        <v>141731</v>
      </c>
      <c r="O958" s="588">
        <v>248030</v>
      </c>
      <c r="P958" s="588">
        <v>167241</v>
      </c>
      <c r="Q958" s="588">
        <v>292671</v>
      </c>
      <c r="R958" s="588">
        <v>182858</v>
      </c>
      <c r="S958" s="588">
        <v>320002</v>
      </c>
      <c r="T958" s="588">
        <v>196818</v>
      </c>
      <c r="U958" s="588">
        <v>344432</v>
      </c>
    </row>
    <row r="959" spans="1:21" ht="21.95" customHeight="1">
      <c r="A959" s="583">
        <v>6</v>
      </c>
      <c r="B959" s="584" t="s">
        <v>361</v>
      </c>
      <c r="C959" s="585" t="s">
        <v>383</v>
      </c>
      <c r="D959" s="585" t="s">
        <v>610</v>
      </c>
      <c r="E959" s="586" t="s">
        <v>388</v>
      </c>
      <c r="F959">
        <v>2</v>
      </c>
      <c r="G959" s="587" t="s">
        <v>21</v>
      </c>
      <c r="H959" s="588">
        <v>69911</v>
      </c>
      <c r="I959" s="588">
        <v>122344</v>
      </c>
      <c r="J959" s="588">
        <v>92583</v>
      </c>
      <c r="K959" s="588">
        <v>162020</v>
      </c>
      <c r="L959" s="588">
        <v>111594</v>
      </c>
      <c r="M959" s="588">
        <v>195290</v>
      </c>
      <c r="N959" s="588">
        <v>135746</v>
      </c>
      <c r="O959" s="588">
        <v>237556</v>
      </c>
      <c r="P959" s="588">
        <v>161805</v>
      </c>
      <c r="Q959" s="588">
        <v>283159</v>
      </c>
      <c r="R959" s="588">
        <v>178594</v>
      </c>
      <c r="S959" s="588">
        <v>312539</v>
      </c>
      <c r="T959" s="588">
        <v>194418</v>
      </c>
      <c r="U959" s="588">
        <v>340231</v>
      </c>
    </row>
    <row r="960" spans="1:21" ht="21.95" customHeight="1">
      <c r="A960" s="583">
        <v>6</v>
      </c>
      <c r="B960" s="584" t="s">
        <v>361</v>
      </c>
      <c r="C960" s="585" t="s">
        <v>383</v>
      </c>
      <c r="D960" s="585" t="s">
        <v>610</v>
      </c>
      <c r="E960" s="586" t="s">
        <v>388</v>
      </c>
      <c r="F960">
        <v>3</v>
      </c>
      <c r="G960" s="587" t="s">
        <v>46</v>
      </c>
      <c r="H960" s="588">
        <v>56644</v>
      </c>
      <c r="I960" s="588">
        <v>99127</v>
      </c>
      <c r="J960" s="588">
        <v>78120</v>
      </c>
      <c r="K960" s="588">
        <v>136710</v>
      </c>
      <c r="L960" s="588">
        <v>98916</v>
      </c>
      <c r="M960" s="588">
        <v>173104</v>
      </c>
      <c r="N960" s="588">
        <v>128847</v>
      </c>
      <c r="O960" s="588">
        <v>225482</v>
      </c>
      <c r="P960" s="588">
        <v>160561</v>
      </c>
      <c r="Q960" s="588">
        <v>280981</v>
      </c>
      <c r="R960" s="588">
        <v>180590</v>
      </c>
      <c r="S960" s="588">
        <v>316033</v>
      </c>
      <c r="T960" s="588">
        <v>200300</v>
      </c>
      <c r="U960" s="588">
        <v>350524</v>
      </c>
    </row>
    <row r="961" spans="1:21" ht="21.95" customHeight="1">
      <c r="A961" s="583">
        <v>6</v>
      </c>
      <c r="B961" s="584" t="s">
        <v>361</v>
      </c>
      <c r="C961" s="585" t="s">
        <v>383</v>
      </c>
      <c r="D961" s="585" t="s">
        <v>610</v>
      </c>
      <c r="E961" s="586" t="s">
        <v>388</v>
      </c>
      <c r="F961">
        <v>4</v>
      </c>
      <c r="G961" s="587" t="s">
        <v>23</v>
      </c>
      <c r="H961" s="588">
        <v>66758</v>
      </c>
      <c r="I961" s="588">
        <v>106812</v>
      </c>
      <c r="J961" s="588">
        <v>93461</v>
      </c>
      <c r="K961" s="588">
        <v>149537</v>
      </c>
      <c r="L961" s="588">
        <v>120164</v>
      </c>
      <c r="M961" s="588">
        <v>192262</v>
      </c>
      <c r="N961" s="588">
        <v>160219</v>
      </c>
      <c r="O961" s="588">
        <v>256350</v>
      </c>
      <c r="P961" s="588">
        <v>200273</v>
      </c>
      <c r="Q961" s="588">
        <v>320437</v>
      </c>
      <c r="R961" s="588">
        <v>226976</v>
      </c>
      <c r="S961" s="588">
        <v>363162</v>
      </c>
      <c r="T961" s="588">
        <v>253680</v>
      </c>
      <c r="U961" s="588">
        <v>405887</v>
      </c>
    </row>
    <row r="962" spans="1:21" ht="22.5" customHeight="1">
      <c r="A962" s="583">
        <v>6</v>
      </c>
      <c r="B962" s="584" t="s">
        <v>361</v>
      </c>
      <c r="C962" s="585" t="s">
        <v>383</v>
      </c>
      <c r="D962" s="585" t="s">
        <v>610</v>
      </c>
      <c r="E962" s="586" t="s">
        <v>389</v>
      </c>
      <c r="F962">
        <v>1</v>
      </c>
      <c r="G962" s="587" t="s">
        <v>171</v>
      </c>
      <c r="H962" s="588">
        <v>71296</v>
      </c>
      <c r="I962" s="588">
        <v>124769</v>
      </c>
      <c r="J962" s="588">
        <v>93963</v>
      </c>
      <c r="K962" s="588">
        <v>164435</v>
      </c>
      <c r="L962" s="588">
        <v>112628</v>
      </c>
      <c r="M962" s="588">
        <v>197099</v>
      </c>
      <c r="N962" s="588">
        <v>135693</v>
      </c>
      <c r="O962" s="588">
        <v>237463</v>
      </c>
      <c r="P962" s="588">
        <v>160017</v>
      </c>
      <c r="Q962" s="588">
        <v>280029</v>
      </c>
      <c r="R962" s="588">
        <v>174936</v>
      </c>
      <c r="S962" s="588">
        <v>306139</v>
      </c>
      <c r="T962" s="588">
        <v>188259</v>
      </c>
      <c r="U962" s="588">
        <v>329454</v>
      </c>
    </row>
    <row r="963" spans="1:21" ht="21.95" customHeight="1">
      <c r="A963" s="583">
        <v>6</v>
      </c>
      <c r="B963" s="584" t="s">
        <v>361</v>
      </c>
      <c r="C963" s="585" t="s">
        <v>383</v>
      </c>
      <c r="D963" s="585" t="s">
        <v>610</v>
      </c>
      <c r="E963" s="586" t="s">
        <v>389</v>
      </c>
      <c r="F963">
        <v>2</v>
      </c>
      <c r="G963" s="587" t="s">
        <v>21</v>
      </c>
      <c r="H963" s="588">
        <v>67701</v>
      </c>
      <c r="I963" s="588">
        <v>118478</v>
      </c>
      <c r="J963" s="588">
        <v>89463</v>
      </c>
      <c r="K963" s="588">
        <v>156560</v>
      </c>
      <c r="L963" s="588">
        <v>107532</v>
      </c>
      <c r="M963" s="588">
        <v>188181</v>
      </c>
      <c r="N963" s="588">
        <v>130275</v>
      </c>
      <c r="O963" s="588">
        <v>227981</v>
      </c>
      <c r="P963" s="588">
        <v>155096</v>
      </c>
      <c r="Q963" s="588">
        <v>271418</v>
      </c>
      <c r="R963" s="588">
        <v>171076</v>
      </c>
      <c r="S963" s="588">
        <v>299383</v>
      </c>
      <c r="T963" s="588">
        <v>186086</v>
      </c>
      <c r="U963" s="588">
        <v>325651</v>
      </c>
    </row>
    <row r="964" spans="1:21" ht="21.95" customHeight="1">
      <c r="A964" s="583">
        <v>6</v>
      </c>
      <c r="B964" s="584" t="s">
        <v>361</v>
      </c>
      <c r="C964" s="585" t="s">
        <v>383</v>
      </c>
      <c r="D964" s="585" t="s">
        <v>610</v>
      </c>
      <c r="E964" s="586" t="s">
        <v>389</v>
      </c>
      <c r="F964">
        <v>3</v>
      </c>
      <c r="G964" s="587" t="s">
        <v>46</v>
      </c>
      <c r="H964" s="588">
        <v>55230</v>
      </c>
      <c r="I964" s="588">
        <v>96652</v>
      </c>
      <c r="J964" s="588">
        <v>76252</v>
      </c>
      <c r="K964" s="588">
        <v>133440</v>
      </c>
      <c r="L964" s="588">
        <v>96659</v>
      </c>
      <c r="M964" s="588">
        <v>169152</v>
      </c>
      <c r="N964" s="588">
        <v>126125</v>
      </c>
      <c r="O964" s="588">
        <v>220718</v>
      </c>
      <c r="P964" s="588">
        <v>157205</v>
      </c>
      <c r="Q964" s="588">
        <v>275109</v>
      </c>
      <c r="R964" s="588">
        <v>176918</v>
      </c>
      <c r="S964" s="588">
        <v>309606</v>
      </c>
      <c r="T964" s="588">
        <v>196341</v>
      </c>
      <c r="U964" s="588">
        <v>343596</v>
      </c>
    </row>
    <row r="965" spans="1:21" ht="21.95" customHeight="1">
      <c r="A965" s="583">
        <v>6</v>
      </c>
      <c r="B965" s="584" t="s">
        <v>361</v>
      </c>
      <c r="C965" s="585" t="s">
        <v>383</v>
      </c>
      <c r="D965" s="585" t="s">
        <v>610</v>
      </c>
      <c r="E965" s="586" t="s">
        <v>389</v>
      </c>
      <c r="F965">
        <v>4</v>
      </c>
      <c r="G965" s="587" t="s">
        <v>23</v>
      </c>
      <c r="H965" s="588">
        <v>64120</v>
      </c>
      <c r="I965" s="588">
        <v>102593</v>
      </c>
      <c r="J965" s="588">
        <v>89769</v>
      </c>
      <c r="K965" s="588">
        <v>143630</v>
      </c>
      <c r="L965" s="588">
        <v>115417</v>
      </c>
      <c r="M965" s="588">
        <v>184667</v>
      </c>
      <c r="N965" s="588">
        <v>153889</v>
      </c>
      <c r="O965" s="588">
        <v>246223</v>
      </c>
      <c r="P965" s="588">
        <v>192361</v>
      </c>
      <c r="Q965" s="588">
        <v>307778</v>
      </c>
      <c r="R965" s="588">
        <v>218010</v>
      </c>
      <c r="S965" s="588">
        <v>348815</v>
      </c>
      <c r="T965" s="588">
        <v>243658</v>
      </c>
      <c r="U965" s="588">
        <v>389853</v>
      </c>
    </row>
    <row r="966" spans="1:21" ht="22.5" customHeight="1">
      <c r="A966" s="583">
        <v>6</v>
      </c>
      <c r="B966" s="584" t="s">
        <v>361</v>
      </c>
      <c r="C966" s="585" t="s">
        <v>383</v>
      </c>
      <c r="D966" s="585" t="s">
        <v>610</v>
      </c>
      <c r="E966" s="586" t="s">
        <v>390</v>
      </c>
      <c r="F966">
        <v>1</v>
      </c>
      <c r="G966" s="587" t="s">
        <v>171</v>
      </c>
      <c r="H966" s="588">
        <v>72080</v>
      </c>
      <c r="I966" s="588">
        <v>126140</v>
      </c>
      <c r="J966" s="588">
        <v>95215</v>
      </c>
      <c r="K966" s="588">
        <v>166626</v>
      </c>
      <c r="L966" s="588">
        <v>114479</v>
      </c>
      <c r="M966" s="588">
        <v>200338</v>
      </c>
      <c r="N966" s="588">
        <v>138525</v>
      </c>
      <c r="O966" s="588">
        <v>242418</v>
      </c>
      <c r="P966" s="588">
        <v>163480</v>
      </c>
      <c r="Q966" s="588">
        <v>286090</v>
      </c>
      <c r="R966" s="588">
        <v>178751</v>
      </c>
      <c r="S966" s="588">
        <v>312815</v>
      </c>
      <c r="T966" s="588">
        <v>192406</v>
      </c>
      <c r="U966" s="588">
        <v>336710</v>
      </c>
    </row>
    <row r="967" spans="1:21" ht="21.95" customHeight="1">
      <c r="A967" s="583">
        <v>6</v>
      </c>
      <c r="B967" s="584" t="s">
        <v>361</v>
      </c>
      <c r="C967" s="585" t="s">
        <v>383</v>
      </c>
      <c r="D967" s="585" t="s">
        <v>610</v>
      </c>
      <c r="E967" s="586" t="s">
        <v>390</v>
      </c>
      <c r="F967">
        <v>2</v>
      </c>
      <c r="G967" s="587" t="s">
        <v>21</v>
      </c>
      <c r="H967" s="588">
        <v>68151</v>
      </c>
      <c r="I967" s="588">
        <v>119263</v>
      </c>
      <c r="J967" s="588">
        <v>90297</v>
      </c>
      <c r="K967" s="588">
        <v>158019</v>
      </c>
      <c r="L967" s="588">
        <v>108909</v>
      </c>
      <c r="M967" s="588">
        <v>190591</v>
      </c>
      <c r="N967" s="588">
        <v>132603</v>
      </c>
      <c r="O967" s="588">
        <v>232054</v>
      </c>
      <c r="P967" s="588">
        <v>158102</v>
      </c>
      <c r="Q967" s="588">
        <v>276678</v>
      </c>
      <c r="R967" s="588">
        <v>174532</v>
      </c>
      <c r="S967" s="588">
        <v>305431</v>
      </c>
      <c r="T967" s="588">
        <v>190031</v>
      </c>
      <c r="U967" s="588">
        <v>332553</v>
      </c>
    </row>
    <row r="968" spans="1:21" ht="21.95" customHeight="1">
      <c r="A968" s="583">
        <v>6</v>
      </c>
      <c r="B968" s="584" t="s">
        <v>361</v>
      </c>
      <c r="C968" s="585" t="s">
        <v>383</v>
      </c>
      <c r="D968" s="585" t="s">
        <v>610</v>
      </c>
      <c r="E968" s="586" t="s">
        <v>390</v>
      </c>
      <c r="F968">
        <v>3</v>
      </c>
      <c r="G968" s="587" t="s">
        <v>46</v>
      </c>
      <c r="H968" s="588">
        <v>55131</v>
      </c>
      <c r="I968" s="588">
        <v>96479</v>
      </c>
      <c r="J968" s="588">
        <v>76014</v>
      </c>
      <c r="K968" s="588">
        <v>133024</v>
      </c>
      <c r="L968" s="588">
        <v>96224</v>
      </c>
      <c r="M968" s="588">
        <v>168393</v>
      </c>
      <c r="N968" s="588">
        <v>125290</v>
      </c>
      <c r="O968" s="588">
        <v>219257</v>
      </c>
      <c r="P968" s="588">
        <v>156119</v>
      </c>
      <c r="Q968" s="588">
        <v>273209</v>
      </c>
      <c r="R968" s="588">
        <v>175571</v>
      </c>
      <c r="S968" s="588">
        <v>307250</v>
      </c>
      <c r="T968" s="588">
        <v>194706</v>
      </c>
      <c r="U968" s="588">
        <v>340736</v>
      </c>
    </row>
    <row r="969" spans="1:21" ht="21.95" customHeight="1">
      <c r="A969" s="583">
        <v>6</v>
      </c>
      <c r="B969" s="584" t="s">
        <v>361</v>
      </c>
      <c r="C969" s="585" t="s">
        <v>383</v>
      </c>
      <c r="D969" s="585" t="s">
        <v>610</v>
      </c>
      <c r="E969" s="586" t="s">
        <v>390</v>
      </c>
      <c r="F969">
        <v>4</v>
      </c>
      <c r="G969" s="587" t="s">
        <v>23</v>
      </c>
      <c r="H969" s="588">
        <v>65199</v>
      </c>
      <c r="I969" s="588">
        <v>104319</v>
      </c>
      <c r="J969" s="588">
        <v>91279</v>
      </c>
      <c r="K969" s="588">
        <v>146047</v>
      </c>
      <c r="L969" s="588">
        <v>117359</v>
      </c>
      <c r="M969" s="588">
        <v>187774</v>
      </c>
      <c r="N969" s="588">
        <v>156479</v>
      </c>
      <c r="O969" s="588">
        <v>250366</v>
      </c>
      <c r="P969" s="588">
        <v>195598</v>
      </c>
      <c r="Q969" s="588">
        <v>312957</v>
      </c>
      <c r="R969" s="588">
        <v>221678</v>
      </c>
      <c r="S969" s="588">
        <v>354685</v>
      </c>
      <c r="T969" s="588">
        <v>247758</v>
      </c>
      <c r="U969" s="588">
        <v>396413</v>
      </c>
    </row>
    <row r="970" spans="1:21" ht="22.5" customHeight="1">
      <c r="A970" s="583">
        <v>6</v>
      </c>
      <c r="B970" s="584" t="s">
        <v>361</v>
      </c>
      <c r="C970" s="585" t="s">
        <v>383</v>
      </c>
      <c r="D970" s="585" t="s">
        <v>610</v>
      </c>
      <c r="E970" s="586" t="s">
        <v>391</v>
      </c>
      <c r="F970">
        <v>1</v>
      </c>
      <c r="G970" s="587" t="s">
        <v>171</v>
      </c>
      <c r="H970" s="588">
        <v>70826</v>
      </c>
      <c r="I970" s="588">
        <v>123946</v>
      </c>
      <c r="J970" s="588">
        <v>93548</v>
      </c>
      <c r="K970" s="588">
        <v>163708</v>
      </c>
      <c r="L970" s="588">
        <v>112456</v>
      </c>
      <c r="M970" s="588">
        <v>196798</v>
      </c>
      <c r="N970" s="588">
        <v>136046</v>
      </c>
      <c r="O970" s="588">
        <v>238081</v>
      </c>
      <c r="P970" s="588">
        <v>160549</v>
      </c>
      <c r="Q970" s="588">
        <v>280960</v>
      </c>
      <c r="R970" s="588">
        <v>175545</v>
      </c>
      <c r="S970" s="588">
        <v>307203</v>
      </c>
      <c r="T970" s="588">
        <v>188952</v>
      </c>
      <c r="U970" s="588">
        <v>330666</v>
      </c>
    </row>
    <row r="971" spans="1:21" ht="21.95" customHeight="1">
      <c r="A971" s="583">
        <v>6</v>
      </c>
      <c r="B971" s="584" t="s">
        <v>361</v>
      </c>
      <c r="C971" s="585" t="s">
        <v>383</v>
      </c>
      <c r="D971" s="585" t="s">
        <v>610</v>
      </c>
      <c r="E971" s="586" t="s">
        <v>391</v>
      </c>
      <c r="F971">
        <v>2</v>
      </c>
      <c r="G971" s="587" t="s">
        <v>21</v>
      </c>
      <c r="H971" s="588">
        <v>66981</v>
      </c>
      <c r="I971" s="588">
        <v>117216</v>
      </c>
      <c r="J971" s="588">
        <v>88734</v>
      </c>
      <c r="K971" s="588">
        <v>155285</v>
      </c>
      <c r="L971" s="588">
        <v>107005</v>
      </c>
      <c r="M971" s="588">
        <v>187259</v>
      </c>
      <c r="N971" s="588">
        <v>130250</v>
      </c>
      <c r="O971" s="588">
        <v>227938</v>
      </c>
      <c r="P971" s="588">
        <v>155285</v>
      </c>
      <c r="Q971" s="588">
        <v>271748</v>
      </c>
      <c r="R971" s="588">
        <v>171415</v>
      </c>
      <c r="S971" s="588">
        <v>299977</v>
      </c>
      <c r="T971" s="588">
        <v>186627</v>
      </c>
      <c r="U971" s="588">
        <v>326598</v>
      </c>
    </row>
    <row r="972" spans="1:21" ht="21.95" customHeight="1">
      <c r="A972" s="583">
        <v>6</v>
      </c>
      <c r="B972" s="584" t="s">
        <v>361</v>
      </c>
      <c r="C972" s="585" t="s">
        <v>383</v>
      </c>
      <c r="D972" s="585" t="s">
        <v>610</v>
      </c>
      <c r="E972" s="586" t="s">
        <v>391</v>
      </c>
      <c r="F972">
        <v>3</v>
      </c>
      <c r="G972" s="587" t="s">
        <v>46</v>
      </c>
      <c r="H972" s="588">
        <v>54208</v>
      </c>
      <c r="I972" s="588">
        <v>94865</v>
      </c>
      <c r="J972" s="588">
        <v>74747</v>
      </c>
      <c r="K972" s="588">
        <v>130808</v>
      </c>
      <c r="L972" s="588">
        <v>94628</v>
      </c>
      <c r="M972" s="588">
        <v>165600</v>
      </c>
      <c r="N972" s="588">
        <v>123226</v>
      </c>
      <c r="O972" s="588">
        <v>215645</v>
      </c>
      <c r="P972" s="588">
        <v>153550</v>
      </c>
      <c r="Q972" s="588">
        <v>268712</v>
      </c>
      <c r="R972" s="588">
        <v>172688</v>
      </c>
      <c r="S972" s="588">
        <v>302205</v>
      </c>
      <c r="T972" s="588">
        <v>191516</v>
      </c>
      <c r="U972" s="588">
        <v>335154</v>
      </c>
    </row>
    <row r="973" spans="1:21" ht="21.95" customHeight="1">
      <c r="A973" s="583">
        <v>6</v>
      </c>
      <c r="B973" s="584" t="s">
        <v>361</v>
      </c>
      <c r="C973" s="585" t="s">
        <v>383</v>
      </c>
      <c r="D973" s="585" t="s">
        <v>610</v>
      </c>
      <c r="E973" s="586" t="s">
        <v>391</v>
      </c>
      <c r="F973">
        <v>4</v>
      </c>
      <c r="G973" s="587" t="s">
        <v>23</v>
      </c>
      <c r="H973" s="588">
        <v>64046</v>
      </c>
      <c r="I973" s="588">
        <v>102474</v>
      </c>
      <c r="J973" s="588">
        <v>89665</v>
      </c>
      <c r="K973" s="588">
        <v>143463</v>
      </c>
      <c r="L973" s="588">
        <v>115283</v>
      </c>
      <c r="M973" s="588">
        <v>184453</v>
      </c>
      <c r="N973" s="588">
        <v>153711</v>
      </c>
      <c r="O973" s="588">
        <v>245937</v>
      </c>
      <c r="P973" s="588">
        <v>192138</v>
      </c>
      <c r="Q973" s="588">
        <v>307422</v>
      </c>
      <c r="R973" s="588">
        <v>217757</v>
      </c>
      <c r="S973" s="588">
        <v>348411</v>
      </c>
      <c r="T973" s="588">
        <v>243375</v>
      </c>
      <c r="U973" s="588">
        <v>389401</v>
      </c>
    </row>
    <row r="974" spans="1:21" ht="22.5" customHeight="1">
      <c r="A974" s="583">
        <v>6</v>
      </c>
      <c r="B974" s="584" t="s">
        <v>361</v>
      </c>
      <c r="C974" s="585" t="s">
        <v>383</v>
      </c>
      <c r="D974" s="585" t="s">
        <v>610</v>
      </c>
      <c r="E974" s="586" t="s">
        <v>392</v>
      </c>
      <c r="F974">
        <v>1</v>
      </c>
      <c r="G974" s="587" t="s">
        <v>171</v>
      </c>
      <c r="H974" s="588">
        <v>75841</v>
      </c>
      <c r="I974" s="588">
        <v>132721</v>
      </c>
      <c r="J974" s="588">
        <v>100030</v>
      </c>
      <c r="K974" s="588">
        <v>175052</v>
      </c>
      <c r="L974" s="588">
        <v>120025</v>
      </c>
      <c r="M974" s="588">
        <v>210044</v>
      </c>
      <c r="N974" s="588">
        <v>144820</v>
      </c>
      <c r="O974" s="588">
        <v>253435</v>
      </c>
      <c r="P974" s="588">
        <v>170824</v>
      </c>
      <c r="Q974" s="588">
        <v>298942</v>
      </c>
      <c r="R974" s="588">
        <v>186762</v>
      </c>
      <c r="S974" s="588">
        <v>326833</v>
      </c>
      <c r="T974" s="588">
        <v>201000</v>
      </c>
      <c r="U974" s="588">
        <v>351750</v>
      </c>
    </row>
    <row r="975" spans="1:21" ht="21.95" customHeight="1">
      <c r="A975" s="583">
        <v>6</v>
      </c>
      <c r="B975" s="584" t="s">
        <v>361</v>
      </c>
      <c r="C975" s="585" t="s">
        <v>383</v>
      </c>
      <c r="D975" s="585" t="s">
        <v>610</v>
      </c>
      <c r="E975" s="586" t="s">
        <v>392</v>
      </c>
      <c r="F975">
        <v>2</v>
      </c>
      <c r="G975" s="587" t="s">
        <v>21</v>
      </c>
      <c r="H975" s="588">
        <v>71911</v>
      </c>
      <c r="I975" s="588">
        <v>125845</v>
      </c>
      <c r="J975" s="588">
        <v>95112</v>
      </c>
      <c r="K975" s="588">
        <v>166445</v>
      </c>
      <c r="L975" s="588">
        <v>114456</v>
      </c>
      <c r="M975" s="588">
        <v>200297</v>
      </c>
      <c r="N975" s="588">
        <v>138898</v>
      </c>
      <c r="O975" s="588">
        <v>243071</v>
      </c>
      <c r="P975" s="588">
        <v>165446</v>
      </c>
      <c r="Q975" s="588">
        <v>289530</v>
      </c>
      <c r="R975" s="588">
        <v>182543</v>
      </c>
      <c r="S975" s="588">
        <v>319450</v>
      </c>
      <c r="T975" s="588">
        <v>198625</v>
      </c>
      <c r="U975" s="588">
        <v>347593</v>
      </c>
    </row>
    <row r="976" spans="1:21" ht="21.95" customHeight="1">
      <c r="A976" s="583">
        <v>6</v>
      </c>
      <c r="B976" s="584" t="s">
        <v>361</v>
      </c>
      <c r="C976" s="585" t="s">
        <v>383</v>
      </c>
      <c r="D976" s="585" t="s">
        <v>610</v>
      </c>
      <c r="E976" s="586" t="s">
        <v>392</v>
      </c>
      <c r="F976">
        <v>3</v>
      </c>
      <c r="G976" s="587" t="s">
        <v>46</v>
      </c>
      <c r="H976" s="588">
        <v>58498</v>
      </c>
      <c r="I976" s="588">
        <v>102371</v>
      </c>
      <c r="J976" s="588">
        <v>80728</v>
      </c>
      <c r="K976" s="588">
        <v>141273</v>
      </c>
      <c r="L976" s="588">
        <v>102285</v>
      </c>
      <c r="M976" s="588">
        <v>178999</v>
      </c>
      <c r="N976" s="588">
        <v>133370</v>
      </c>
      <c r="O976" s="588">
        <v>233398</v>
      </c>
      <c r="P976" s="588">
        <v>166220</v>
      </c>
      <c r="Q976" s="588">
        <v>290886</v>
      </c>
      <c r="R976" s="588">
        <v>187019</v>
      </c>
      <c r="S976" s="588">
        <v>327284</v>
      </c>
      <c r="T976" s="588">
        <v>207501</v>
      </c>
      <c r="U976" s="588">
        <v>363127</v>
      </c>
    </row>
    <row r="977" spans="1:21" ht="21.95" customHeight="1">
      <c r="A977" s="583">
        <v>6</v>
      </c>
      <c r="B977" s="584" t="s">
        <v>361</v>
      </c>
      <c r="C977" s="585" t="s">
        <v>383</v>
      </c>
      <c r="D977" s="585" t="s">
        <v>610</v>
      </c>
      <c r="E977" s="586" t="s">
        <v>392</v>
      </c>
      <c r="F977">
        <v>4</v>
      </c>
      <c r="G977" s="587" t="s">
        <v>23</v>
      </c>
      <c r="H977" s="588">
        <v>68341</v>
      </c>
      <c r="I977" s="588">
        <v>109345</v>
      </c>
      <c r="J977" s="588">
        <v>95677</v>
      </c>
      <c r="K977" s="588">
        <v>153084</v>
      </c>
      <c r="L977" s="588">
        <v>123014</v>
      </c>
      <c r="M977" s="588">
        <v>196822</v>
      </c>
      <c r="N977" s="588">
        <v>164018</v>
      </c>
      <c r="O977" s="588">
        <v>262429</v>
      </c>
      <c r="P977" s="588">
        <v>205023</v>
      </c>
      <c r="Q977" s="588">
        <v>328036</v>
      </c>
      <c r="R977" s="588">
        <v>232359</v>
      </c>
      <c r="S977" s="588">
        <v>371775</v>
      </c>
      <c r="T977" s="588">
        <v>259695</v>
      </c>
      <c r="U977" s="588">
        <v>415513</v>
      </c>
    </row>
    <row r="978" spans="1:21" ht="22.5" customHeight="1">
      <c r="A978" s="583">
        <v>6</v>
      </c>
      <c r="B978" s="584" t="s">
        <v>361</v>
      </c>
      <c r="C978" s="585" t="s">
        <v>383</v>
      </c>
      <c r="D978" s="585" t="s">
        <v>610</v>
      </c>
      <c r="E978" s="586" t="s">
        <v>393</v>
      </c>
      <c r="F978">
        <v>1</v>
      </c>
      <c r="G978" s="587" t="s">
        <v>171</v>
      </c>
      <c r="H978" s="588">
        <v>72550</v>
      </c>
      <c r="I978" s="588">
        <v>126963</v>
      </c>
      <c r="J978" s="588">
        <v>95817</v>
      </c>
      <c r="K978" s="588">
        <v>167679</v>
      </c>
      <c r="L978" s="588">
        <v>115172</v>
      </c>
      <c r="M978" s="588">
        <v>201551</v>
      </c>
      <c r="N978" s="588">
        <v>139312</v>
      </c>
      <c r="O978" s="588">
        <v>243795</v>
      </c>
      <c r="P978" s="588">
        <v>164398</v>
      </c>
      <c r="Q978" s="588">
        <v>287697</v>
      </c>
      <c r="R978" s="588">
        <v>179753</v>
      </c>
      <c r="S978" s="588">
        <v>314567</v>
      </c>
      <c r="T978" s="588">
        <v>193480</v>
      </c>
      <c r="U978" s="588">
        <v>338590</v>
      </c>
    </row>
    <row r="979" spans="1:21" ht="21.95" customHeight="1">
      <c r="A979" s="583">
        <v>6</v>
      </c>
      <c r="B979" s="584" t="s">
        <v>361</v>
      </c>
      <c r="C979" s="585" t="s">
        <v>383</v>
      </c>
      <c r="D979" s="585" t="s">
        <v>610</v>
      </c>
      <c r="E979" s="586" t="s">
        <v>393</v>
      </c>
      <c r="F979">
        <v>2</v>
      </c>
      <c r="G979" s="587" t="s">
        <v>21</v>
      </c>
      <c r="H979" s="588">
        <v>68621</v>
      </c>
      <c r="I979" s="588">
        <v>120086</v>
      </c>
      <c r="J979" s="588">
        <v>90899</v>
      </c>
      <c r="K979" s="588">
        <v>159073</v>
      </c>
      <c r="L979" s="588">
        <v>109602</v>
      </c>
      <c r="M979" s="588">
        <v>191804</v>
      </c>
      <c r="N979" s="588">
        <v>133389</v>
      </c>
      <c r="O979" s="588">
        <v>233432</v>
      </c>
      <c r="P979" s="588">
        <v>159020</v>
      </c>
      <c r="Q979" s="588">
        <v>278284</v>
      </c>
      <c r="R979" s="588">
        <v>175534</v>
      </c>
      <c r="S979" s="588">
        <v>307184</v>
      </c>
      <c r="T979" s="588">
        <v>191105</v>
      </c>
      <c r="U979" s="588">
        <v>334433</v>
      </c>
    </row>
    <row r="980" spans="1:21" ht="21.95" customHeight="1">
      <c r="A980" s="583">
        <v>6</v>
      </c>
      <c r="B980" s="584" t="s">
        <v>361</v>
      </c>
      <c r="C980" s="585" t="s">
        <v>383</v>
      </c>
      <c r="D980" s="585" t="s">
        <v>610</v>
      </c>
      <c r="E980" s="586" t="s">
        <v>393</v>
      </c>
      <c r="F980">
        <v>3</v>
      </c>
      <c r="G980" s="587" t="s">
        <v>46</v>
      </c>
      <c r="H980" s="588">
        <v>55552</v>
      </c>
      <c r="I980" s="588">
        <v>97215</v>
      </c>
      <c r="J980" s="588">
        <v>76603</v>
      </c>
      <c r="K980" s="588">
        <v>134055</v>
      </c>
      <c r="L980" s="588">
        <v>96982</v>
      </c>
      <c r="M980" s="588">
        <v>169718</v>
      </c>
      <c r="N980" s="588">
        <v>126300</v>
      </c>
      <c r="O980" s="588">
        <v>221024</v>
      </c>
      <c r="P980" s="588">
        <v>157382</v>
      </c>
      <c r="Q980" s="588">
        <v>275419</v>
      </c>
      <c r="R980" s="588">
        <v>177002</v>
      </c>
      <c r="S980" s="588">
        <v>309754</v>
      </c>
      <c r="T980" s="588">
        <v>196306</v>
      </c>
      <c r="U980" s="588">
        <v>343535</v>
      </c>
    </row>
    <row r="981" spans="1:21" ht="21.95" customHeight="1">
      <c r="A981" s="583">
        <v>6</v>
      </c>
      <c r="B981" s="584" t="s">
        <v>361</v>
      </c>
      <c r="C981" s="585" t="s">
        <v>383</v>
      </c>
      <c r="D981" s="585" t="s">
        <v>610</v>
      </c>
      <c r="E981" s="586" t="s">
        <v>393</v>
      </c>
      <c r="F981">
        <v>4</v>
      </c>
      <c r="G981" s="587" t="s">
        <v>23</v>
      </c>
      <c r="H981" s="588">
        <v>65592</v>
      </c>
      <c r="I981" s="588">
        <v>104947</v>
      </c>
      <c r="J981" s="588">
        <v>91829</v>
      </c>
      <c r="K981" s="588">
        <v>146926</v>
      </c>
      <c r="L981" s="588">
        <v>118066</v>
      </c>
      <c r="M981" s="588">
        <v>188905</v>
      </c>
      <c r="N981" s="588">
        <v>157421</v>
      </c>
      <c r="O981" s="588">
        <v>251874</v>
      </c>
      <c r="P981" s="588">
        <v>196776</v>
      </c>
      <c r="Q981" s="588">
        <v>314842</v>
      </c>
      <c r="R981" s="588">
        <v>223013</v>
      </c>
      <c r="S981" s="588">
        <v>356821</v>
      </c>
      <c r="T981" s="588">
        <v>249250</v>
      </c>
      <c r="U981" s="588">
        <v>398800</v>
      </c>
    </row>
    <row r="982" spans="1:21" ht="22.5" customHeight="1">
      <c r="A982" s="583">
        <v>6</v>
      </c>
      <c r="B982" s="584" t="s">
        <v>361</v>
      </c>
      <c r="C982" s="585" t="s">
        <v>383</v>
      </c>
      <c r="D982" s="585" t="s">
        <v>610</v>
      </c>
      <c r="E982" s="586" t="s">
        <v>394</v>
      </c>
      <c r="F982">
        <v>1</v>
      </c>
      <c r="G982" s="587" t="s">
        <v>171</v>
      </c>
      <c r="H982" s="588">
        <v>72707</v>
      </c>
      <c r="I982" s="588">
        <v>127237</v>
      </c>
      <c r="J982" s="588">
        <v>95955</v>
      </c>
      <c r="K982" s="588">
        <v>167921</v>
      </c>
      <c r="L982" s="588">
        <v>115229</v>
      </c>
      <c r="M982" s="588">
        <v>201651</v>
      </c>
      <c r="N982" s="588">
        <v>139194</v>
      </c>
      <c r="O982" s="588">
        <v>243589</v>
      </c>
      <c r="P982" s="588">
        <v>164221</v>
      </c>
      <c r="Q982" s="588">
        <v>287386</v>
      </c>
      <c r="R982" s="588">
        <v>179550</v>
      </c>
      <c r="S982" s="588">
        <v>314212</v>
      </c>
      <c r="T982" s="588">
        <v>193249</v>
      </c>
      <c r="U982" s="588">
        <v>338186</v>
      </c>
    </row>
    <row r="983" spans="1:21" ht="21.95" customHeight="1">
      <c r="A983" s="583">
        <v>6</v>
      </c>
      <c r="B983" s="584" t="s">
        <v>361</v>
      </c>
      <c r="C983" s="585" t="s">
        <v>383</v>
      </c>
      <c r="D983" s="585" t="s">
        <v>610</v>
      </c>
      <c r="E983" s="586" t="s">
        <v>394</v>
      </c>
      <c r="F983">
        <v>2</v>
      </c>
      <c r="G983" s="587" t="s">
        <v>21</v>
      </c>
      <c r="H983" s="588">
        <v>68861</v>
      </c>
      <c r="I983" s="588">
        <v>120507</v>
      </c>
      <c r="J983" s="588">
        <v>91142</v>
      </c>
      <c r="K983" s="588">
        <v>159498</v>
      </c>
      <c r="L983" s="588">
        <v>109778</v>
      </c>
      <c r="M983" s="588">
        <v>192112</v>
      </c>
      <c r="N983" s="588">
        <v>133398</v>
      </c>
      <c r="O983" s="588">
        <v>233446</v>
      </c>
      <c r="P983" s="588">
        <v>158957</v>
      </c>
      <c r="Q983" s="588">
        <v>278174</v>
      </c>
      <c r="R983" s="588">
        <v>175421</v>
      </c>
      <c r="S983" s="588">
        <v>306986</v>
      </c>
      <c r="T983" s="588">
        <v>190924</v>
      </c>
      <c r="U983" s="588">
        <v>334118</v>
      </c>
    </row>
    <row r="984" spans="1:21" ht="21.95" customHeight="1">
      <c r="A984" s="583">
        <v>6</v>
      </c>
      <c r="B984" s="584" t="s">
        <v>361</v>
      </c>
      <c r="C984" s="585" t="s">
        <v>383</v>
      </c>
      <c r="D984" s="585" t="s">
        <v>610</v>
      </c>
      <c r="E984" s="586" t="s">
        <v>394</v>
      </c>
      <c r="F984">
        <v>3</v>
      </c>
      <c r="G984" s="587" t="s">
        <v>46</v>
      </c>
      <c r="H984" s="588">
        <v>55892</v>
      </c>
      <c r="I984" s="588">
        <v>97811</v>
      </c>
      <c r="J984" s="588">
        <v>77104</v>
      </c>
      <c r="K984" s="588">
        <v>134933</v>
      </c>
      <c r="L984" s="588">
        <v>97659</v>
      </c>
      <c r="M984" s="588">
        <v>170903</v>
      </c>
      <c r="N984" s="588">
        <v>127266</v>
      </c>
      <c r="O984" s="588">
        <v>222716</v>
      </c>
      <c r="P984" s="588">
        <v>158600</v>
      </c>
      <c r="Q984" s="588">
        <v>277551</v>
      </c>
      <c r="R984" s="588">
        <v>178412</v>
      </c>
      <c r="S984" s="588">
        <v>312222</v>
      </c>
      <c r="T984" s="588">
        <v>197914</v>
      </c>
      <c r="U984" s="588">
        <v>346349</v>
      </c>
    </row>
    <row r="985" spans="1:21" ht="21.95" customHeight="1">
      <c r="A985" s="583">
        <v>6</v>
      </c>
      <c r="B985" s="584" t="s">
        <v>361</v>
      </c>
      <c r="C985" s="585" t="s">
        <v>383</v>
      </c>
      <c r="D985" s="585" t="s">
        <v>610</v>
      </c>
      <c r="E985" s="586" t="s">
        <v>394</v>
      </c>
      <c r="F985">
        <v>4</v>
      </c>
      <c r="G985" s="587" t="s">
        <v>23</v>
      </c>
      <c r="H985" s="588">
        <v>65617</v>
      </c>
      <c r="I985" s="588">
        <v>104987</v>
      </c>
      <c r="J985" s="588">
        <v>91864</v>
      </c>
      <c r="K985" s="588">
        <v>146982</v>
      </c>
      <c r="L985" s="588">
        <v>118110</v>
      </c>
      <c r="M985" s="588">
        <v>188977</v>
      </c>
      <c r="N985" s="588">
        <v>157481</v>
      </c>
      <c r="O985" s="588">
        <v>251969</v>
      </c>
      <c r="P985" s="588">
        <v>196851</v>
      </c>
      <c r="Q985" s="588">
        <v>314961</v>
      </c>
      <c r="R985" s="588">
        <v>223097</v>
      </c>
      <c r="S985" s="588">
        <v>356956</v>
      </c>
      <c r="T985" s="588">
        <v>249344</v>
      </c>
      <c r="U985" s="588">
        <v>398951</v>
      </c>
    </row>
    <row r="986" spans="1:21" ht="22.5" customHeight="1">
      <c r="A986" s="583">
        <v>6</v>
      </c>
      <c r="B986" s="584" t="s">
        <v>361</v>
      </c>
      <c r="C986" s="585" t="s">
        <v>383</v>
      </c>
      <c r="D986" s="585" t="s">
        <v>610</v>
      </c>
      <c r="E986" s="586" t="s">
        <v>395</v>
      </c>
      <c r="F986">
        <v>1</v>
      </c>
      <c r="G986" s="587" t="s">
        <v>171</v>
      </c>
      <c r="H986" s="588">
        <v>72707</v>
      </c>
      <c r="I986" s="588">
        <v>127237</v>
      </c>
      <c r="J986" s="588">
        <v>95955</v>
      </c>
      <c r="K986" s="588">
        <v>167921</v>
      </c>
      <c r="L986" s="588">
        <v>115229</v>
      </c>
      <c r="M986" s="588">
        <v>201651</v>
      </c>
      <c r="N986" s="588">
        <v>139194</v>
      </c>
      <c r="O986" s="588">
        <v>243589</v>
      </c>
      <c r="P986" s="588">
        <v>164221</v>
      </c>
      <c r="Q986" s="588">
        <v>287386</v>
      </c>
      <c r="R986" s="588">
        <v>179550</v>
      </c>
      <c r="S986" s="588">
        <v>314212</v>
      </c>
      <c r="T986" s="588">
        <v>193249</v>
      </c>
      <c r="U986" s="588">
        <v>338186</v>
      </c>
    </row>
    <row r="987" spans="1:21" ht="21.95" customHeight="1">
      <c r="A987" s="583">
        <v>6</v>
      </c>
      <c r="B987" s="584" t="s">
        <v>361</v>
      </c>
      <c r="C987" s="585" t="s">
        <v>383</v>
      </c>
      <c r="D987" s="585" t="s">
        <v>610</v>
      </c>
      <c r="E987" s="586" t="s">
        <v>395</v>
      </c>
      <c r="F987">
        <v>2</v>
      </c>
      <c r="G987" s="587" t="s">
        <v>21</v>
      </c>
      <c r="H987" s="588">
        <v>68861</v>
      </c>
      <c r="I987" s="588">
        <v>120507</v>
      </c>
      <c r="J987" s="588">
        <v>91142</v>
      </c>
      <c r="K987" s="588">
        <v>159498</v>
      </c>
      <c r="L987" s="588">
        <v>109778</v>
      </c>
      <c r="M987" s="588">
        <v>192112</v>
      </c>
      <c r="N987" s="588">
        <v>133398</v>
      </c>
      <c r="O987" s="588">
        <v>233446</v>
      </c>
      <c r="P987" s="588">
        <v>158957</v>
      </c>
      <c r="Q987" s="588">
        <v>278174</v>
      </c>
      <c r="R987" s="588">
        <v>175421</v>
      </c>
      <c r="S987" s="588">
        <v>306986</v>
      </c>
      <c r="T987" s="588">
        <v>190924</v>
      </c>
      <c r="U987" s="588">
        <v>334118</v>
      </c>
    </row>
    <row r="988" spans="1:21" ht="21.95" customHeight="1">
      <c r="A988" s="583">
        <v>6</v>
      </c>
      <c r="B988" s="584" t="s">
        <v>361</v>
      </c>
      <c r="C988" s="585" t="s">
        <v>383</v>
      </c>
      <c r="D988" s="585" t="s">
        <v>610</v>
      </c>
      <c r="E988" s="586" t="s">
        <v>395</v>
      </c>
      <c r="F988">
        <v>3</v>
      </c>
      <c r="G988" s="587" t="s">
        <v>46</v>
      </c>
      <c r="H988" s="588">
        <v>55892</v>
      </c>
      <c r="I988" s="588">
        <v>97811</v>
      </c>
      <c r="J988" s="588">
        <v>77104</v>
      </c>
      <c r="K988" s="588">
        <v>134933</v>
      </c>
      <c r="L988" s="588">
        <v>97659</v>
      </c>
      <c r="M988" s="588">
        <v>170903</v>
      </c>
      <c r="N988" s="588">
        <v>127266</v>
      </c>
      <c r="O988" s="588">
        <v>222716</v>
      </c>
      <c r="P988" s="588">
        <v>158600</v>
      </c>
      <c r="Q988" s="588">
        <v>277551</v>
      </c>
      <c r="R988" s="588">
        <v>178412</v>
      </c>
      <c r="S988" s="588">
        <v>312222</v>
      </c>
      <c r="T988" s="588">
        <v>197914</v>
      </c>
      <c r="U988" s="588">
        <v>346349</v>
      </c>
    </row>
    <row r="989" spans="1:21" ht="21.95" customHeight="1">
      <c r="A989" s="583">
        <v>6</v>
      </c>
      <c r="B989" s="584" t="s">
        <v>361</v>
      </c>
      <c r="C989" s="585" t="s">
        <v>383</v>
      </c>
      <c r="D989" s="585" t="s">
        <v>610</v>
      </c>
      <c r="E989" s="586" t="s">
        <v>395</v>
      </c>
      <c r="F989">
        <v>4</v>
      </c>
      <c r="G989" s="587" t="s">
        <v>23</v>
      </c>
      <c r="H989" s="588">
        <v>65617</v>
      </c>
      <c r="I989" s="588">
        <v>104987</v>
      </c>
      <c r="J989" s="588">
        <v>91864</v>
      </c>
      <c r="K989" s="588">
        <v>146982</v>
      </c>
      <c r="L989" s="588">
        <v>118110</v>
      </c>
      <c r="M989" s="588">
        <v>188977</v>
      </c>
      <c r="N989" s="588">
        <v>157481</v>
      </c>
      <c r="O989" s="588">
        <v>251969</v>
      </c>
      <c r="P989" s="588">
        <v>196851</v>
      </c>
      <c r="Q989" s="588">
        <v>314961</v>
      </c>
      <c r="R989" s="588">
        <v>223097</v>
      </c>
      <c r="S989" s="588">
        <v>356956</v>
      </c>
      <c r="T989" s="588">
        <v>249344</v>
      </c>
      <c r="U989" s="588">
        <v>398951</v>
      </c>
    </row>
    <row r="990" spans="1:21" ht="22.5" customHeight="1">
      <c r="A990" s="583">
        <v>6</v>
      </c>
      <c r="B990" s="584" t="s">
        <v>361</v>
      </c>
      <c r="C990" s="585" t="s">
        <v>383</v>
      </c>
      <c r="D990" s="585" t="s">
        <v>610</v>
      </c>
      <c r="E990" s="586" t="s">
        <v>396</v>
      </c>
      <c r="F990">
        <v>1</v>
      </c>
      <c r="G990" s="587" t="s">
        <v>171</v>
      </c>
      <c r="H990" s="588">
        <v>74352</v>
      </c>
      <c r="I990" s="588">
        <v>130116</v>
      </c>
      <c r="J990" s="588">
        <v>98155</v>
      </c>
      <c r="K990" s="588">
        <v>171771</v>
      </c>
      <c r="L990" s="588">
        <v>117917</v>
      </c>
      <c r="M990" s="588">
        <v>206354</v>
      </c>
      <c r="N990" s="588">
        <v>142518</v>
      </c>
      <c r="O990" s="588">
        <v>249407</v>
      </c>
      <c r="P990" s="588">
        <v>168159</v>
      </c>
      <c r="Q990" s="588">
        <v>294278</v>
      </c>
      <c r="R990" s="588">
        <v>183859</v>
      </c>
      <c r="S990" s="588">
        <v>321754</v>
      </c>
      <c r="T990" s="588">
        <v>197893</v>
      </c>
      <c r="U990" s="588">
        <v>346312</v>
      </c>
    </row>
    <row r="991" spans="1:21" ht="21.95" customHeight="1">
      <c r="A991" s="583">
        <v>6</v>
      </c>
      <c r="B991" s="584" t="s">
        <v>361</v>
      </c>
      <c r="C991" s="585" t="s">
        <v>383</v>
      </c>
      <c r="D991" s="585" t="s">
        <v>610</v>
      </c>
      <c r="E991" s="586" t="s">
        <v>396</v>
      </c>
      <c r="F991">
        <v>2</v>
      </c>
      <c r="G991" s="587" t="s">
        <v>21</v>
      </c>
      <c r="H991" s="588">
        <v>70381</v>
      </c>
      <c r="I991" s="588">
        <v>123166</v>
      </c>
      <c r="J991" s="588">
        <v>93185</v>
      </c>
      <c r="K991" s="588">
        <v>163073</v>
      </c>
      <c r="L991" s="588">
        <v>112288</v>
      </c>
      <c r="M991" s="588">
        <v>196504</v>
      </c>
      <c r="N991" s="588">
        <v>136533</v>
      </c>
      <c r="O991" s="588">
        <v>238933</v>
      </c>
      <c r="P991" s="588">
        <v>162723</v>
      </c>
      <c r="Q991" s="588">
        <v>284765</v>
      </c>
      <c r="R991" s="588">
        <v>179595</v>
      </c>
      <c r="S991" s="588">
        <v>314292</v>
      </c>
      <c r="T991" s="588">
        <v>195492</v>
      </c>
      <c r="U991" s="588">
        <v>342111</v>
      </c>
    </row>
    <row r="992" spans="1:21" ht="21.95" customHeight="1">
      <c r="A992" s="583">
        <v>6</v>
      </c>
      <c r="B992" s="584" t="s">
        <v>361</v>
      </c>
      <c r="C992" s="585" t="s">
        <v>383</v>
      </c>
      <c r="D992" s="585" t="s">
        <v>610</v>
      </c>
      <c r="E992" s="586" t="s">
        <v>396</v>
      </c>
      <c r="F992">
        <v>3</v>
      </c>
      <c r="G992" s="587" t="s">
        <v>46</v>
      </c>
      <c r="H992" s="588">
        <v>57065</v>
      </c>
      <c r="I992" s="588">
        <v>99864</v>
      </c>
      <c r="J992" s="588">
        <v>78709</v>
      </c>
      <c r="K992" s="588">
        <v>137741</v>
      </c>
      <c r="L992" s="588">
        <v>99674</v>
      </c>
      <c r="M992" s="588">
        <v>174429</v>
      </c>
      <c r="N992" s="588">
        <v>129857</v>
      </c>
      <c r="O992" s="588">
        <v>227250</v>
      </c>
      <c r="P992" s="588">
        <v>161823</v>
      </c>
      <c r="Q992" s="588">
        <v>283191</v>
      </c>
      <c r="R992" s="588">
        <v>182021</v>
      </c>
      <c r="S992" s="588">
        <v>318537</v>
      </c>
      <c r="T992" s="588">
        <v>201899</v>
      </c>
      <c r="U992" s="588">
        <v>353323</v>
      </c>
    </row>
    <row r="993" spans="1:21" ht="21.95" customHeight="1">
      <c r="A993" s="583">
        <v>6</v>
      </c>
      <c r="B993" s="584" t="s">
        <v>361</v>
      </c>
      <c r="C993" s="585" t="s">
        <v>383</v>
      </c>
      <c r="D993" s="585" t="s">
        <v>610</v>
      </c>
      <c r="E993" s="586" t="s">
        <v>396</v>
      </c>
      <c r="F993">
        <v>4</v>
      </c>
      <c r="G993" s="587" t="s">
        <v>23</v>
      </c>
      <c r="H993" s="588">
        <v>67150</v>
      </c>
      <c r="I993" s="588">
        <v>107441</v>
      </c>
      <c r="J993" s="588">
        <v>94011</v>
      </c>
      <c r="K993" s="588">
        <v>150417</v>
      </c>
      <c r="L993" s="588">
        <v>120871</v>
      </c>
      <c r="M993" s="588">
        <v>193393</v>
      </c>
      <c r="N993" s="588">
        <v>161161</v>
      </c>
      <c r="O993" s="588">
        <v>257858</v>
      </c>
      <c r="P993" s="588">
        <v>201451</v>
      </c>
      <c r="Q993" s="588">
        <v>322322</v>
      </c>
      <c r="R993" s="588">
        <v>228312</v>
      </c>
      <c r="S993" s="588">
        <v>365299</v>
      </c>
      <c r="T993" s="588">
        <v>255172</v>
      </c>
      <c r="U993" s="588">
        <v>408275</v>
      </c>
    </row>
    <row r="994" spans="1:21" ht="22.5" customHeight="1">
      <c r="A994" s="583">
        <v>6</v>
      </c>
      <c r="B994" s="584" t="s">
        <v>361</v>
      </c>
      <c r="C994" s="585" t="s">
        <v>397</v>
      </c>
      <c r="D994" s="585" t="s">
        <v>611</v>
      </c>
      <c r="E994" s="586" t="s">
        <v>398</v>
      </c>
      <c r="F994">
        <v>1</v>
      </c>
      <c r="G994" s="587" t="s">
        <v>171</v>
      </c>
      <c r="H994" s="588">
        <v>74274</v>
      </c>
      <c r="I994" s="588">
        <v>129979</v>
      </c>
      <c r="J994" s="588">
        <v>97899</v>
      </c>
      <c r="K994" s="588">
        <v>171323</v>
      </c>
      <c r="L994" s="588">
        <v>117367</v>
      </c>
      <c r="M994" s="588">
        <v>205391</v>
      </c>
      <c r="N994" s="588">
        <v>141437</v>
      </c>
      <c r="O994" s="588">
        <v>247515</v>
      </c>
      <c r="P994" s="588">
        <v>166798</v>
      </c>
      <c r="Q994" s="588">
        <v>291896</v>
      </c>
      <c r="R994" s="588">
        <v>182351</v>
      </c>
      <c r="S994" s="588">
        <v>319114</v>
      </c>
      <c r="T994" s="588">
        <v>196241</v>
      </c>
      <c r="U994" s="588">
        <v>343422</v>
      </c>
    </row>
    <row r="995" spans="1:21" ht="21.95" customHeight="1">
      <c r="A995" s="583">
        <v>6</v>
      </c>
      <c r="B995" s="584" t="s">
        <v>361</v>
      </c>
      <c r="C995" s="585" t="s">
        <v>397</v>
      </c>
      <c r="D995" s="585" t="s">
        <v>611</v>
      </c>
      <c r="E995" s="586" t="s">
        <v>398</v>
      </c>
      <c r="F995">
        <v>2</v>
      </c>
      <c r="G995" s="587" t="s">
        <v>21</v>
      </c>
      <c r="H995" s="588">
        <v>70511</v>
      </c>
      <c r="I995" s="588">
        <v>123395</v>
      </c>
      <c r="J995" s="588">
        <v>93190</v>
      </c>
      <c r="K995" s="588">
        <v>163083</v>
      </c>
      <c r="L995" s="588">
        <v>112034</v>
      </c>
      <c r="M995" s="588">
        <v>196059</v>
      </c>
      <c r="N995" s="588">
        <v>135767</v>
      </c>
      <c r="O995" s="588">
        <v>237592</v>
      </c>
      <c r="P995" s="588">
        <v>161648</v>
      </c>
      <c r="Q995" s="588">
        <v>282884</v>
      </c>
      <c r="R995" s="588">
        <v>178311</v>
      </c>
      <c r="S995" s="588">
        <v>312045</v>
      </c>
      <c r="T995" s="588">
        <v>193967</v>
      </c>
      <c r="U995" s="588">
        <v>339442</v>
      </c>
    </row>
    <row r="996" spans="1:21" ht="21.95" customHeight="1">
      <c r="A996" s="583">
        <v>6</v>
      </c>
      <c r="B996" s="584" t="s">
        <v>361</v>
      </c>
      <c r="C996" s="585" t="s">
        <v>397</v>
      </c>
      <c r="D996" s="585" t="s">
        <v>611</v>
      </c>
      <c r="E996" s="586" t="s">
        <v>398</v>
      </c>
      <c r="F996">
        <v>3</v>
      </c>
      <c r="G996" s="587" t="s">
        <v>46</v>
      </c>
      <c r="H996" s="588">
        <v>57495</v>
      </c>
      <c r="I996" s="588">
        <v>100616</v>
      </c>
      <c r="J996" s="588">
        <v>79373</v>
      </c>
      <c r="K996" s="588">
        <v>138903</v>
      </c>
      <c r="L996" s="588">
        <v>100608</v>
      </c>
      <c r="M996" s="588">
        <v>176064</v>
      </c>
      <c r="N996" s="588">
        <v>131263</v>
      </c>
      <c r="O996" s="588">
        <v>229710</v>
      </c>
      <c r="P996" s="588">
        <v>163607</v>
      </c>
      <c r="Q996" s="588">
        <v>286312</v>
      </c>
      <c r="R996" s="588">
        <v>184115</v>
      </c>
      <c r="S996" s="588">
        <v>322201</v>
      </c>
      <c r="T996" s="588">
        <v>204320</v>
      </c>
      <c r="U996" s="588">
        <v>357560</v>
      </c>
    </row>
    <row r="997" spans="1:21" ht="21.95" customHeight="1">
      <c r="A997" s="583">
        <v>6</v>
      </c>
      <c r="B997" s="584" t="s">
        <v>361</v>
      </c>
      <c r="C997" s="585" t="s">
        <v>397</v>
      </c>
      <c r="D997" s="585" t="s">
        <v>611</v>
      </c>
      <c r="E997" s="586" t="s">
        <v>398</v>
      </c>
      <c r="F997">
        <v>4</v>
      </c>
      <c r="G997" s="587" t="s">
        <v>23</v>
      </c>
      <c r="H997" s="588">
        <v>66820</v>
      </c>
      <c r="I997" s="588">
        <v>106912</v>
      </c>
      <c r="J997" s="588">
        <v>93548</v>
      </c>
      <c r="K997" s="588">
        <v>149676</v>
      </c>
      <c r="L997" s="588">
        <v>120276</v>
      </c>
      <c r="M997" s="588">
        <v>192441</v>
      </c>
      <c r="N997" s="588">
        <v>160367</v>
      </c>
      <c r="O997" s="588">
        <v>256588</v>
      </c>
      <c r="P997" s="588">
        <v>200459</v>
      </c>
      <c r="Q997" s="588">
        <v>320735</v>
      </c>
      <c r="R997" s="588">
        <v>227187</v>
      </c>
      <c r="S997" s="588">
        <v>363499</v>
      </c>
      <c r="T997" s="588">
        <v>253915</v>
      </c>
      <c r="U997" s="588">
        <v>406264</v>
      </c>
    </row>
    <row r="998" spans="1:21" ht="22.5" customHeight="1">
      <c r="A998" s="583">
        <v>6</v>
      </c>
      <c r="B998" s="584" t="s">
        <v>361</v>
      </c>
      <c r="C998" s="585" t="s">
        <v>397</v>
      </c>
      <c r="D998" s="585" t="s">
        <v>611</v>
      </c>
      <c r="E998" s="586" t="s">
        <v>399</v>
      </c>
      <c r="F998">
        <v>1</v>
      </c>
      <c r="G998" s="587" t="s">
        <v>171</v>
      </c>
      <c r="H998" s="588">
        <v>73725</v>
      </c>
      <c r="I998" s="588">
        <v>129019</v>
      </c>
      <c r="J998" s="588">
        <v>97228</v>
      </c>
      <c r="K998" s="588">
        <v>170149</v>
      </c>
      <c r="L998" s="588">
        <v>116645</v>
      </c>
      <c r="M998" s="588">
        <v>204128</v>
      </c>
      <c r="N998" s="588">
        <v>140709</v>
      </c>
      <c r="O998" s="588">
        <v>246240</v>
      </c>
      <c r="P998" s="588">
        <v>165968</v>
      </c>
      <c r="Q998" s="588">
        <v>290444</v>
      </c>
      <c r="R998" s="588">
        <v>181451</v>
      </c>
      <c r="S998" s="588">
        <v>317540</v>
      </c>
      <c r="T998" s="588">
        <v>195282</v>
      </c>
      <c r="U998" s="588">
        <v>341744</v>
      </c>
    </row>
    <row r="999" spans="1:21" ht="21.95" customHeight="1">
      <c r="A999" s="583">
        <v>6</v>
      </c>
      <c r="B999" s="584" t="s">
        <v>361</v>
      </c>
      <c r="C999" s="585" t="s">
        <v>397</v>
      </c>
      <c r="D999" s="585" t="s">
        <v>611</v>
      </c>
      <c r="E999" s="586" t="s">
        <v>399</v>
      </c>
      <c r="F999">
        <v>2</v>
      </c>
      <c r="G999" s="587" t="s">
        <v>21</v>
      </c>
      <c r="H999" s="588">
        <v>69921</v>
      </c>
      <c r="I999" s="588">
        <v>122362</v>
      </c>
      <c r="J999" s="588">
        <v>92467</v>
      </c>
      <c r="K999" s="588">
        <v>161817</v>
      </c>
      <c r="L999" s="588">
        <v>111253</v>
      </c>
      <c r="M999" s="588">
        <v>194692</v>
      </c>
      <c r="N999" s="588">
        <v>134976</v>
      </c>
      <c r="O999" s="588">
        <v>236208</v>
      </c>
      <c r="P999" s="588">
        <v>160761</v>
      </c>
      <c r="Q999" s="588">
        <v>281332</v>
      </c>
      <c r="R999" s="588">
        <v>177367</v>
      </c>
      <c r="S999" s="588">
        <v>310392</v>
      </c>
      <c r="T999" s="588">
        <v>192983</v>
      </c>
      <c r="U999" s="588">
        <v>337720</v>
      </c>
    </row>
    <row r="1000" spans="1:21" ht="21.95" customHeight="1">
      <c r="A1000" s="583">
        <v>6</v>
      </c>
      <c r="B1000" s="584" t="s">
        <v>361</v>
      </c>
      <c r="C1000" s="585" t="s">
        <v>397</v>
      </c>
      <c r="D1000" s="585" t="s">
        <v>611</v>
      </c>
      <c r="E1000" s="586" t="s">
        <v>399</v>
      </c>
      <c r="F1000">
        <v>3</v>
      </c>
      <c r="G1000" s="587" t="s">
        <v>46</v>
      </c>
      <c r="H1000" s="588">
        <v>56904</v>
      </c>
      <c r="I1000" s="588">
        <v>99582</v>
      </c>
      <c r="J1000" s="588">
        <v>78534</v>
      </c>
      <c r="K1000" s="588">
        <v>137434</v>
      </c>
      <c r="L1000" s="588">
        <v>99512</v>
      </c>
      <c r="M1000" s="588">
        <v>174146</v>
      </c>
      <c r="N1000" s="588">
        <v>129769</v>
      </c>
      <c r="O1000" s="588">
        <v>227096</v>
      </c>
      <c r="P1000" s="588">
        <v>161735</v>
      </c>
      <c r="Q1000" s="588">
        <v>283036</v>
      </c>
      <c r="R1000" s="588">
        <v>181979</v>
      </c>
      <c r="S1000" s="588">
        <v>318464</v>
      </c>
      <c r="T1000" s="588">
        <v>201916</v>
      </c>
      <c r="U1000" s="588">
        <v>353354</v>
      </c>
    </row>
    <row r="1001" spans="1:21" ht="21.95" customHeight="1">
      <c r="A1001" s="583">
        <v>6</v>
      </c>
      <c r="B1001" s="584" t="s">
        <v>361</v>
      </c>
      <c r="C1001" s="585" t="s">
        <v>397</v>
      </c>
      <c r="D1001" s="585" t="s">
        <v>611</v>
      </c>
      <c r="E1001" s="586" t="s">
        <v>399</v>
      </c>
      <c r="F1001">
        <v>4</v>
      </c>
      <c r="G1001" s="587" t="s">
        <v>23</v>
      </c>
      <c r="H1001" s="588">
        <v>66415</v>
      </c>
      <c r="I1001" s="588">
        <v>106263</v>
      </c>
      <c r="J1001" s="588">
        <v>92981</v>
      </c>
      <c r="K1001" s="588">
        <v>148769</v>
      </c>
      <c r="L1001" s="588">
        <v>119546</v>
      </c>
      <c r="M1001" s="588">
        <v>191274</v>
      </c>
      <c r="N1001" s="588">
        <v>159395</v>
      </c>
      <c r="O1001" s="588">
        <v>255032</v>
      </c>
      <c r="P1001" s="588">
        <v>199244</v>
      </c>
      <c r="Q1001" s="588">
        <v>318790</v>
      </c>
      <c r="R1001" s="588">
        <v>225810</v>
      </c>
      <c r="S1001" s="588">
        <v>361296</v>
      </c>
      <c r="T1001" s="588">
        <v>252376</v>
      </c>
      <c r="U1001" s="588">
        <v>403801</v>
      </c>
    </row>
    <row r="1002" spans="1:21" ht="22.5" customHeight="1">
      <c r="A1002" s="583">
        <v>6</v>
      </c>
      <c r="B1002" s="584" t="s">
        <v>361</v>
      </c>
      <c r="C1002" s="585" t="s">
        <v>397</v>
      </c>
      <c r="D1002" s="585" t="s">
        <v>611</v>
      </c>
      <c r="E1002" s="586" t="s">
        <v>400</v>
      </c>
      <c r="F1002">
        <v>1</v>
      </c>
      <c r="G1002" s="587" t="s">
        <v>171</v>
      </c>
      <c r="H1002" s="588">
        <v>71375</v>
      </c>
      <c r="I1002" s="588">
        <v>124906</v>
      </c>
      <c r="J1002" s="588">
        <v>94032</v>
      </c>
      <c r="K1002" s="588">
        <v>164556</v>
      </c>
      <c r="L1002" s="588">
        <v>112656</v>
      </c>
      <c r="M1002" s="588">
        <v>197149</v>
      </c>
      <c r="N1002" s="588">
        <v>135634</v>
      </c>
      <c r="O1002" s="588">
        <v>237360</v>
      </c>
      <c r="P1002" s="588">
        <v>159928</v>
      </c>
      <c r="Q1002" s="588">
        <v>279874</v>
      </c>
      <c r="R1002" s="588">
        <v>174835</v>
      </c>
      <c r="S1002" s="588">
        <v>305961</v>
      </c>
      <c r="T1002" s="588">
        <v>188144</v>
      </c>
      <c r="U1002" s="588">
        <v>329252</v>
      </c>
    </row>
    <row r="1003" spans="1:21" ht="21.95" customHeight="1">
      <c r="A1003" s="583">
        <v>6</v>
      </c>
      <c r="B1003" s="584" t="s">
        <v>361</v>
      </c>
      <c r="C1003" s="585" t="s">
        <v>397</v>
      </c>
      <c r="D1003" s="585" t="s">
        <v>611</v>
      </c>
      <c r="E1003" s="586" t="s">
        <v>400</v>
      </c>
      <c r="F1003">
        <v>2</v>
      </c>
      <c r="G1003" s="587" t="s">
        <v>21</v>
      </c>
      <c r="H1003" s="588">
        <v>67822</v>
      </c>
      <c r="I1003" s="588">
        <v>118688</v>
      </c>
      <c r="J1003" s="588">
        <v>89584</v>
      </c>
      <c r="K1003" s="588">
        <v>156773</v>
      </c>
      <c r="L1003" s="588">
        <v>107620</v>
      </c>
      <c r="M1003" s="588">
        <v>188335</v>
      </c>
      <c r="N1003" s="588">
        <v>130279</v>
      </c>
      <c r="O1003" s="588">
        <v>227988</v>
      </c>
      <c r="P1003" s="588">
        <v>155065</v>
      </c>
      <c r="Q1003" s="588">
        <v>271363</v>
      </c>
      <c r="R1003" s="588">
        <v>171020</v>
      </c>
      <c r="S1003" s="588">
        <v>299285</v>
      </c>
      <c r="T1003" s="588">
        <v>185996</v>
      </c>
      <c r="U1003" s="588">
        <v>325493</v>
      </c>
    </row>
    <row r="1004" spans="1:21" ht="21.95" customHeight="1">
      <c r="A1004" s="583">
        <v>6</v>
      </c>
      <c r="B1004" s="584" t="s">
        <v>361</v>
      </c>
      <c r="C1004" s="585" t="s">
        <v>397</v>
      </c>
      <c r="D1004" s="585" t="s">
        <v>611</v>
      </c>
      <c r="E1004" s="586" t="s">
        <v>400</v>
      </c>
      <c r="F1004">
        <v>3</v>
      </c>
      <c r="G1004" s="587" t="s">
        <v>46</v>
      </c>
      <c r="H1004" s="588">
        <v>55400</v>
      </c>
      <c r="I1004" s="588">
        <v>96950</v>
      </c>
      <c r="J1004" s="588">
        <v>76502</v>
      </c>
      <c r="K1004" s="588">
        <v>133879</v>
      </c>
      <c r="L1004" s="588">
        <v>96997</v>
      </c>
      <c r="M1004" s="588">
        <v>169745</v>
      </c>
      <c r="N1004" s="588">
        <v>126608</v>
      </c>
      <c r="O1004" s="588">
        <v>221564</v>
      </c>
      <c r="P1004" s="588">
        <v>157814</v>
      </c>
      <c r="Q1004" s="588">
        <v>276175</v>
      </c>
      <c r="R1004" s="588">
        <v>177623</v>
      </c>
      <c r="S1004" s="588">
        <v>310840</v>
      </c>
      <c r="T1004" s="588">
        <v>197145</v>
      </c>
      <c r="U1004" s="588">
        <v>345003</v>
      </c>
    </row>
    <row r="1005" spans="1:21" ht="21.95" customHeight="1">
      <c r="A1005" s="583">
        <v>6</v>
      </c>
      <c r="B1005" s="584" t="s">
        <v>361</v>
      </c>
      <c r="C1005" s="585" t="s">
        <v>397</v>
      </c>
      <c r="D1005" s="585" t="s">
        <v>611</v>
      </c>
      <c r="E1005" s="586" t="s">
        <v>400</v>
      </c>
      <c r="F1005">
        <v>4</v>
      </c>
      <c r="G1005" s="587" t="s">
        <v>23</v>
      </c>
      <c r="H1005" s="588">
        <v>64133</v>
      </c>
      <c r="I1005" s="588">
        <v>102613</v>
      </c>
      <c r="J1005" s="588">
        <v>89786</v>
      </c>
      <c r="K1005" s="588">
        <v>143658</v>
      </c>
      <c r="L1005" s="588">
        <v>115439</v>
      </c>
      <c r="M1005" s="588">
        <v>184703</v>
      </c>
      <c r="N1005" s="588">
        <v>153919</v>
      </c>
      <c r="O1005" s="588">
        <v>246270</v>
      </c>
      <c r="P1005" s="588">
        <v>192399</v>
      </c>
      <c r="Q1005" s="588">
        <v>307838</v>
      </c>
      <c r="R1005" s="588">
        <v>218052</v>
      </c>
      <c r="S1005" s="588">
        <v>348883</v>
      </c>
      <c r="T1005" s="588">
        <v>243705</v>
      </c>
      <c r="U1005" s="588">
        <v>389928</v>
      </c>
    </row>
    <row r="1006" spans="1:21" ht="22.5" customHeight="1">
      <c r="A1006" s="583">
        <v>6</v>
      </c>
      <c r="B1006" s="584" t="s">
        <v>361</v>
      </c>
      <c r="C1006" s="585" t="s">
        <v>397</v>
      </c>
      <c r="D1006" s="585" t="s">
        <v>611</v>
      </c>
      <c r="E1006" s="586" t="s">
        <v>401</v>
      </c>
      <c r="F1006">
        <v>1</v>
      </c>
      <c r="G1006" s="587" t="s">
        <v>171</v>
      </c>
      <c r="H1006" s="588">
        <v>74822</v>
      </c>
      <c r="I1006" s="588">
        <v>130939</v>
      </c>
      <c r="J1006" s="588">
        <v>98570</v>
      </c>
      <c r="K1006" s="588">
        <v>172498</v>
      </c>
      <c r="L1006" s="588">
        <v>118088</v>
      </c>
      <c r="M1006" s="588">
        <v>206655</v>
      </c>
      <c r="N1006" s="588">
        <v>142165</v>
      </c>
      <c r="O1006" s="588">
        <v>248789</v>
      </c>
      <c r="P1006" s="588">
        <v>167627</v>
      </c>
      <c r="Q1006" s="588">
        <v>293347</v>
      </c>
      <c r="R1006" s="588">
        <v>183251</v>
      </c>
      <c r="S1006" s="588">
        <v>320689</v>
      </c>
      <c r="T1006" s="588">
        <v>197200</v>
      </c>
      <c r="U1006" s="588">
        <v>345100</v>
      </c>
    </row>
    <row r="1007" spans="1:21" ht="21.95" customHeight="1">
      <c r="A1007" s="583">
        <v>6</v>
      </c>
      <c r="B1007" s="584" t="s">
        <v>361</v>
      </c>
      <c r="C1007" s="585" t="s">
        <v>397</v>
      </c>
      <c r="D1007" s="585" t="s">
        <v>611</v>
      </c>
      <c r="E1007" s="586" t="s">
        <v>401</v>
      </c>
      <c r="F1007">
        <v>2</v>
      </c>
      <c r="G1007" s="587" t="s">
        <v>21</v>
      </c>
      <c r="H1007" s="588">
        <v>71102</v>
      </c>
      <c r="I1007" s="588">
        <v>124428</v>
      </c>
      <c r="J1007" s="588">
        <v>93913</v>
      </c>
      <c r="K1007" s="588">
        <v>164349</v>
      </c>
      <c r="L1007" s="588">
        <v>112815</v>
      </c>
      <c r="M1007" s="588">
        <v>197426</v>
      </c>
      <c r="N1007" s="588">
        <v>136558</v>
      </c>
      <c r="O1007" s="588">
        <v>238976</v>
      </c>
      <c r="P1007" s="588">
        <v>162535</v>
      </c>
      <c r="Q1007" s="588">
        <v>284435</v>
      </c>
      <c r="R1007" s="588">
        <v>179256</v>
      </c>
      <c r="S1007" s="588">
        <v>313698</v>
      </c>
      <c r="T1007" s="588">
        <v>194951</v>
      </c>
      <c r="U1007" s="588">
        <v>341164</v>
      </c>
    </row>
    <row r="1008" spans="1:21" ht="21.95" customHeight="1">
      <c r="A1008" s="583">
        <v>6</v>
      </c>
      <c r="B1008" s="584" t="s">
        <v>361</v>
      </c>
      <c r="C1008" s="585" t="s">
        <v>397</v>
      </c>
      <c r="D1008" s="585" t="s">
        <v>611</v>
      </c>
      <c r="E1008" s="586" t="s">
        <v>401</v>
      </c>
      <c r="F1008">
        <v>3</v>
      </c>
      <c r="G1008" s="587" t="s">
        <v>46</v>
      </c>
      <c r="H1008" s="588">
        <v>58086</v>
      </c>
      <c r="I1008" s="588">
        <v>101651</v>
      </c>
      <c r="J1008" s="588">
        <v>80213</v>
      </c>
      <c r="K1008" s="588">
        <v>140373</v>
      </c>
      <c r="L1008" s="588">
        <v>101704</v>
      </c>
      <c r="M1008" s="588">
        <v>177982</v>
      </c>
      <c r="N1008" s="588">
        <v>132756</v>
      </c>
      <c r="O1008" s="588">
        <v>232323</v>
      </c>
      <c r="P1008" s="588">
        <v>165479</v>
      </c>
      <c r="Q1008" s="588">
        <v>289587</v>
      </c>
      <c r="R1008" s="588">
        <v>186251</v>
      </c>
      <c r="S1008" s="588">
        <v>325939</v>
      </c>
      <c r="T1008" s="588">
        <v>206723</v>
      </c>
      <c r="U1008" s="588">
        <v>361766</v>
      </c>
    </row>
    <row r="1009" spans="1:21" ht="21.95" customHeight="1">
      <c r="A1009" s="583">
        <v>6</v>
      </c>
      <c r="B1009" s="584" t="s">
        <v>361</v>
      </c>
      <c r="C1009" s="585" t="s">
        <v>397</v>
      </c>
      <c r="D1009" s="585" t="s">
        <v>611</v>
      </c>
      <c r="E1009" s="586" t="s">
        <v>401</v>
      </c>
      <c r="F1009">
        <v>4</v>
      </c>
      <c r="G1009" s="587" t="s">
        <v>23</v>
      </c>
      <c r="H1009" s="588">
        <v>67225</v>
      </c>
      <c r="I1009" s="588">
        <v>107560</v>
      </c>
      <c r="J1009" s="588">
        <v>94115</v>
      </c>
      <c r="K1009" s="588">
        <v>150584</v>
      </c>
      <c r="L1009" s="588">
        <v>121005</v>
      </c>
      <c r="M1009" s="588">
        <v>193607</v>
      </c>
      <c r="N1009" s="588">
        <v>161340</v>
      </c>
      <c r="O1009" s="588">
        <v>258143</v>
      </c>
      <c r="P1009" s="588">
        <v>201674</v>
      </c>
      <c r="Q1009" s="588">
        <v>322679</v>
      </c>
      <c r="R1009" s="588">
        <v>228564</v>
      </c>
      <c r="S1009" s="588">
        <v>365703</v>
      </c>
      <c r="T1009" s="588">
        <v>255454</v>
      </c>
      <c r="U1009" s="588">
        <v>408727</v>
      </c>
    </row>
    <row r="1010" spans="1:21" ht="22.5" customHeight="1">
      <c r="A1010" s="583">
        <v>6</v>
      </c>
      <c r="B1010" s="584" t="s">
        <v>361</v>
      </c>
      <c r="C1010" s="585" t="s">
        <v>397</v>
      </c>
      <c r="D1010" s="585" t="s">
        <v>611</v>
      </c>
      <c r="E1010" s="586" t="s">
        <v>402</v>
      </c>
      <c r="F1010">
        <v>1</v>
      </c>
      <c r="G1010" s="587" t="s">
        <v>171</v>
      </c>
      <c r="H1010" s="588">
        <v>70905</v>
      </c>
      <c r="I1010" s="588">
        <v>124083</v>
      </c>
      <c r="J1010" s="588">
        <v>93430</v>
      </c>
      <c r="K1010" s="588">
        <v>163502</v>
      </c>
      <c r="L1010" s="588">
        <v>111963</v>
      </c>
      <c r="M1010" s="588">
        <v>195936</v>
      </c>
      <c r="N1010" s="588">
        <v>134847</v>
      </c>
      <c r="O1010" s="588">
        <v>235982</v>
      </c>
      <c r="P1010" s="588">
        <v>159010</v>
      </c>
      <c r="Q1010" s="588">
        <v>278268</v>
      </c>
      <c r="R1010" s="588">
        <v>173834</v>
      </c>
      <c r="S1010" s="588">
        <v>304209</v>
      </c>
      <c r="T1010" s="588">
        <v>187070</v>
      </c>
      <c r="U1010" s="588">
        <v>327372</v>
      </c>
    </row>
    <row r="1011" spans="1:21" ht="21.95" customHeight="1">
      <c r="A1011" s="583">
        <v>6</v>
      </c>
      <c r="B1011" s="584" t="s">
        <v>361</v>
      </c>
      <c r="C1011" s="585" t="s">
        <v>397</v>
      </c>
      <c r="D1011" s="585" t="s">
        <v>611</v>
      </c>
      <c r="E1011" s="586" t="s">
        <v>402</v>
      </c>
      <c r="F1011">
        <v>2</v>
      </c>
      <c r="G1011" s="587" t="s">
        <v>21</v>
      </c>
      <c r="H1011" s="588">
        <v>67352</v>
      </c>
      <c r="I1011" s="588">
        <v>117865</v>
      </c>
      <c r="J1011" s="588">
        <v>88983</v>
      </c>
      <c r="K1011" s="588">
        <v>155720</v>
      </c>
      <c r="L1011" s="588">
        <v>106927</v>
      </c>
      <c r="M1011" s="588">
        <v>187122</v>
      </c>
      <c r="N1011" s="588">
        <v>129492</v>
      </c>
      <c r="O1011" s="588">
        <v>226611</v>
      </c>
      <c r="P1011" s="588">
        <v>154147</v>
      </c>
      <c r="Q1011" s="588">
        <v>269756</v>
      </c>
      <c r="R1011" s="588">
        <v>170018</v>
      </c>
      <c r="S1011" s="588">
        <v>297532</v>
      </c>
      <c r="T1011" s="588">
        <v>184922</v>
      </c>
      <c r="U1011" s="588">
        <v>323613</v>
      </c>
    </row>
    <row r="1012" spans="1:21" ht="21.95" customHeight="1">
      <c r="A1012" s="583">
        <v>6</v>
      </c>
      <c r="B1012" s="584" t="s">
        <v>361</v>
      </c>
      <c r="C1012" s="585" t="s">
        <v>397</v>
      </c>
      <c r="D1012" s="585" t="s">
        <v>611</v>
      </c>
      <c r="E1012" s="586" t="s">
        <v>402</v>
      </c>
      <c r="F1012">
        <v>3</v>
      </c>
      <c r="G1012" s="587" t="s">
        <v>46</v>
      </c>
      <c r="H1012" s="588">
        <v>54979</v>
      </c>
      <c r="I1012" s="588">
        <v>96213</v>
      </c>
      <c r="J1012" s="588">
        <v>75913</v>
      </c>
      <c r="K1012" s="588">
        <v>132848</v>
      </c>
      <c r="L1012" s="588">
        <v>96239</v>
      </c>
      <c r="M1012" s="588">
        <v>168419</v>
      </c>
      <c r="N1012" s="588">
        <v>125598</v>
      </c>
      <c r="O1012" s="588">
        <v>219796</v>
      </c>
      <c r="P1012" s="588">
        <v>156552</v>
      </c>
      <c r="Q1012" s="588">
        <v>273966</v>
      </c>
      <c r="R1012" s="588">
        <v>176192</v>
      </c>
      <c r="S1012" s="588">
        <v>308336</v>
      </c>
      <c r="T1012" s="588">
        <v>195545</v>
      </c>
      <c r="U1012" s="588">
        <v>342204</v>
      </c>
    </row>
    <row r="1013" spans="1:21" ht="21.95" customHeight="1">
      <c r="A1013" s="583">
        <v>6</v>
      </c>
      <c r="B1013" s="584" t="s">
        <v>361</v>
      </c>
      <c r="C1013" s="585" t="s">
        <v>397</v>
      </c>
      <c r="D1013" s="585" t="s">
        <v>611</v>
      </c>
      <c r="E1013" s="586" t="s">
        <v>402</v>
      </c>
      <c r="F1013">
        <v>4</v>
      </c>
      <c r="G1013" s="587" t="s">
        <v>23</v>
      </c>
      <c r="H1013" s="588">
        <v>63740</v>
      </c>
      <c r="I1013" s="588">
        <v>101984</v>
      </c>
      <c r="J1013" s="588">
        <v>89236</v>
      </c>
      <c r="K1013" s="588">
        <v>142778</v>
      </c>
      <c r="L1013" s="588">
        <v>114732</v>
      </c>
      <c r="M1013" s="588">
        <v>183572</v>
      </c>
      <c r="N1013" s="588">
        <v>152976</v>
      </c>
      <c r="O1013" s="588">
        <v>244762</v>
      </c>
      <c r="P1013" s="588">
        <v>191221</v>
      </c>
      <c r="Q1013" s="588">
        <v>305953</v>
      </c>
      <c r="R1013" s="588">
        <v>216717</v>
      </c>
      <c r="S1013" s="588">
        <v>346747</v>
      </c>
      <c r="T1013" s="588">
        <v>242213</v>
      </c>
      <c r="U1013" s="588">
        <v>387540</v>
      </c>
    </row>
    <row r="1014" spans="1:21" ht="22.5" customHeight="1">
      <c r="A1014" s="583">
        <v>6</v>
      </c>
      <c r="B1014" s="584" t="s">
        <v>361</v>
      </c>
      <c r="C1014" s="585" t="s">
        <v>397</v>
      </c>
      <c r="D1014" s="585" t="s">
        <v>611</v>
      </c>
      <c r="E1014" s="586" t="s">
        <v>403</v>
      </c>
      <c r="F1014">
        <v>1</v>
      </c>
      <c r="G1014" s="587" t="s">
        <v>171</v>
      </c>
      <c r="H1014" s="588">
        <v>74900</v>
      </c>
      <c r="I1014" s="588">
        <v>131076</v>
      </c>
      <c r="J1014" s="588">
        <v>98639</v>
      </c>
      <c r="K1014" s="588">
        <v>172619</v>
      </c>
      <c r="L1014" s="588">
        <v>118117</v>
      </c>
      <c r="M1014" s="588">
        <v>206705</v>
      </c>
      <c r="N1014" s="588">
        <v>142106</v>
      </c>
      <c r="O1014" s="588">
        <v>248686</v>
      </c>
      <c r="P1014" s="588">
        <v>167538</v>
      </c>
      <c r="Q1014" s="588">
        <v>293192</v>
      </c>
      <c r="R1014" s="588">
        <v>183150</v>
      </c>
      <c r="S1014" s="588">
        <v>320512</v>
      </c>
      <c r="T1014" s="588">
        <v>197084</v>
      </c>
      <c r="U1014" s="588">
        <v>344898</v>
      </c>
    </row>
    <row r="1015" spans="1:21" ht="21.95" customHeight="1">
      <c r="A1015" s="583">
        <v>6</v>
      </c>
      <c r="B1015" s="584" t="s">
        <v>361</v>
      </c>
      <c r="C1015" s="585" t="s">
        <v>397</v>
      </c>
      <c r="D1015" s="585" t="s">
        <v>611</v>
      </c>
      <c r="E1015" s="586" t="s">
        <v>403</v>
      </c>
      <c r="F1015">
        <v>2</v>
      </c>
      <c r="G1015" s="587" t="s">
        <v>21</v>
      </c>
      <c r="H1015" s="588">
        <v>71222</v>
      </c>
      <c r="I1015" s="588">
        <v>124638</v>
      </c>
      <c r="J1015" s="588">
        <v>94035</v>
      </c>
      <c r="K1015" s="588">
        <v>164561</v>
      </c>
      <c r="L1015" s="588">
        <v>112903</v>
      </c>
      <c r="M1015" s="588">
        <v>197580</v>
      </c>
      <c r="N1015" s="588">
        <v>136562</v>
      </c>
      <c r="O1015" s="588">
        <v>238984</v>
      </c>
      <c r="P1015" s="588">
        <v>162503</v>
      </c>
      <c r="Q1015" s="588">
        <v>284380</v>
      </c>
      <c r="R1015" s="588">
        <v>179200</v>
      </c>
      <c r="S1015" s="588">
        <v>313599</v>
      </c>
      <c r="T1015" s="588">
        <v>194861</v>
      </c>
      <c r="U1015" s="588">
        <v>341006</v>
      </c>
    </row>
    <row r="1016" spans="1:21" ht="21.95" customHeight="1">
      <c r="A1016" s="583">
        <v>6</v>
      </c>
      <c r="B1016" s="584" t="s">
        <v>361</v>
      </c>
      <c r="C1016" s="585" t="s">
        <v>397</v>
      </c>
      <c r="D1016" s="585" t="s">
        <v>611</v>
      </c>
      <c r="E1016" s="586" t="s">
        <v>403</v>
      </c>
      <c r="F1016">
        <v>3</v>
      </c>
      <c r="G1016" s="587" t="s">
        <v>46</v>
      </c>
      <c r="H1016" s="588">
        <v>58256</v>
      </c>
      <c r="I1016" s="588">
        <v>101948</v>
      </c>
      <c r="J1016" s="588">
        <v>80464</v>
      </c>
      <c r="K1016" s="588">
        <v>140812</v>
      </c>
      <c r="L1016" s="588">
        <v>102042</v>
      </c>
      <c r="M1016" s="588">
        <v>178574</v>
      </c>
      <c r="N1016" s="588">
        <v>133239</v>
      </c>
      <c r="O1016" s="588">
        <v>233168</v>
      </c>
      <c r="P1016" s="588">
        <v>166088</v>
      </c>
      <c r="Q1016" s="588">
        <v>290654</v>
      </c>
      <c r="R1016" s="588">
        <v>186956</v>
      </c>
      <c r="S1016" s="588">
        <v>327173</v>
      </c>
      <c r="T1016" s="588">
        <v>207527</v>
      </c>
      <c r="U1016" s="588">
        <v>363173</v>
      </c>
    </row>
    <row r="1017" spans="1:21" ht="21.95" customHeight="1">
      <c r="A1017" s="583">
        <v>6</v>
      </c>
      <c r="B1017" s="584" t="s">
        <v>361</v>
      </c>
      <c r="C1017" s="585" t="s">
        <v>397</v>
      </c>
      <c r="D1017" s="585" t="s">
        <v>611</v>
      </c>
      <c r="E1017" s="586" t="s">
        <v>403</v>
      </c>
      <c r="F1017">
        <v>4</v>
      </c>
      <c r="G1017" s="587" t="s">
        <v>23</v>
      </c>
      <c r="H1017" s="588">
        <v>67237</v>
      </c>
      <c r="I1017" s="588">
        <v>107580</v>
      </c>
      <c r="J1017" s="588">
        <v>94132</v>
      </c>
      <c r="K1017" s="588">
        <v>150611</v>
      </c>
      <c r="L1017" s="588">
        <v>121027</v>
      </c>
      <c r="M1017" s="588">
        <v>193643</v>
      </c>
      <c r="N1017" s="588">
        <v>161369</v>
      </c>
      <c r="O1017" s="588">
        <v>258191</v>
      </c>
      <c r="P1017" s="588">
        <v>201712</v>
      </c>
      <c r="Q1017" s="588">
        <v>322739</v>
      </c>
      <c r="R1017" s="588">
        <v>228606</v>
      </c>
      <c r="S1017" s="588">
        <v>365770</v>
      </c>
      <c r="T1017" s="588">
        <v>255501</v>
      </c>
      <c r="U1017" s="588">
        <v>408802</v>
      </c>
    </row>
    <row r="1018" spans="1:21" ht="22.5" customHeight="1">
      <c r="A1018" s="583">
        <v>6</v>
      </c>
      <c r="B1018" s="584" t="s">
        <v>361</v>
      </c>
      <c r="C1018" s="585" t="s">
        <v>397</v>
      </c>
      <c r="D1018" s="585" t="s">
        <v>611</v>
      </c>
      <c r="E1018" s="586" t="s">
        <v>404</v>
      </c>
      <c r="F1018">
        <v>1</v>
      </c>
      <c r="G1018" s="587" t="s">
        <v>171</v>
      </c>
      <c r="H1018" s="588">
        <v>70670</v>
      </c>
      <c r="I1018" s="588">
        <v>123672</v>
      </c>
      <c r="J1018" s="588">
        <v>93036</v>
      </c>
      <c r="K1018" s="588">
        <v>162812</v>
      </c>
      <c r="L1018" s="588">
        <v>111356</v>
      </c>
      <c r="M1018" s="588">
        <v>194872</v>
      </c>
      <c r="N1018" s="588">
        <v>133884</v>
      </c>
      <c r="O1018" s="588">
        <v>234296</v>
      </c>
      <c r="P1018" s="588">
        <v>157826</v>
      </c>
      <c r="Q1018" s="588">
        <v>276196</v>
      </c>
      <c r="R1018" s="588">
        <v>172528</v>
      </c>
      <c r="S1018" s="588">
        <v>301924</v>
      </c>
      <c r="T1018" s="588">
        <v>185649</v>
      </c>
      <c r="U1018" s="588">
        <v>324886</v>
      </c>
    </row>
    <row r="1019" spans="1:21" ht="21.95" customHeight="1">
      <c r="A1019" s="583">
        <v>6</v>
      </c>
      <c r="B1019" s="584" t="s">
        <v>361</v>
      </c>
      <c r="C1019" s="585" t="s">
        <v>397</v>
      </c>
      <c r="D1019" s="585" t="s">
        <v>611</v>
      </c>
      <c r="E1019" s="586" t="s">
        <v>404</v>
      </c>
      <c r="F1019">
        <v>2</v>
      </c>
      <c r="G1019" s="587" t="s">
        <v>21</v>
      </c>
      <c r="H1019" s="588">
        <v>67242</v>
      </c>
      <c r="I1019" s="588">
        <v>117673</v>
      </c>
      <c r="J1019" s="588">
        <v>88745</v>
      </c>
      <c r="K1019" s="588">
        <v>155304</v>
      </c>
      <c r="L1019" s="588">
        <v>106497</v>
      </c>
      <c r="M1019" s="588">
        <v>186370</v>
      </c>
      <c r="N1019" s="588">
        <v>128718</v>
      </c>
      <c r="O1019" s="588">
        <v>225256</v>
      </c>
      <c r="P1019" s="588">
        <v>153134</v>
      </c>
      <c r="Q1019" s="588">
        <v>267985</v>
      </c>
      <c r="R1019" s="588">
        <v>168848</v>
      </c>
      <c r="S1019" s="588">
        <v>295483</v>
      </c>
      <c r="T1019" s="588">
        <v>183577</v>
      </c>
      <c r="U1019" s="588">
        <v>321260</v>
      </c>
    </row>
    <row r="1020" spans="1:21" ht="21.95" customHeight="1">
      <c r="A1020" s="583">
        <v>6</v>
      </c>
      <c r="B1020" s="584" t="s">
        <v>361</v>
      </c>
      <c r="C1020" s="585" t="s">
        <v>397</v>
      </c>
      <c r="D1020" s="585" t="s">
        <v>611</v>
      </c>
      <c r="E1020" s="586" t="s">
        <v>404</v>
      </c>
      <c r="F1020">
        <v>3</v>
      </c>
      <c r="G1020" s="587" t="s">
        <v>46</v>
      </c>
      <c r="H1020" s="588">
        <v>55069</v>
      </c>
      <c r="I1020" s="588">
        <v>96370</v>
      </c>
      <c r="J1020" s="588">
        <v>76076</v>
      </c>
      <c r="K1020" s="588">
        <v>133133</v>
      </c>
      <c r="L1020" s="588">
        <v>96497</v>
      </c>
      <c r="M1020" s="588">
        <v>168869</v>
      </c>
      <c r="N1020" s="588">
        <v>126037</v>
      </c>
      <c r="O1020" s="588">
        <v>220565</v>
      </c>
      <c r="P1020" s="588">
        <v>157117</v>
      </c>
      <c r="Q1020" s="588">
        <v>274954</v>
      </c>
      <c r="R1020" s="588">
        <v>176876</v>
      </c>
      <c r="S1020" s="588">
        <v>309533</v>
      </c>
      <c r="T1020" s="588">
        <v>196358</v>
      </c>
      <c r="U1020" s="588">
        <v>343627</v>
      </c>
    </row>
    <row r="1021" spans="1:21" ht="21.95" customHeight="1">
      <c r="A1021" s="583">
        <v>6</v>
      </c>
      <c r="B1021" s="584" t="s">
        <v>361</v>
      </c>
      <c r="C1021" s="585" t="s">
        <v>397</v>
      </c>
      <c r="D1021" s="585" t="s">
        <v>611</v>
      </c>
      <c r="E1021" s="586" t="s">
        <v>404</v>
      </c>
      <c r="F1021">
        <v>4</v>
      </c>
      <c r="G1021" s="587" t="s">
        <v>23</v>
      </c>
      <c r="H1021" s="588">
        <v>63385</v>
      </c>
      <c r="I1021" s="588">
        <v>101415</v>
      </c>
      <c r="J1021" s="588">
        <v>88739</v>
      </c>
      <c r="K1021" s="588">
        <v>141982</v>
      </c>
      <c r="L1021" s="588">
        <v>114092</v>
      </c>
      <c r="M1021" s="588">
        <v>182548</v>
      </c>
      <c r="N1021" s="588">
        <v>152123</v>
      </c>
      <c r="O1021" s="588">
        <v>243397</v>
      </c>
      <c r="P1021" s="588">
        <v>190154</v>
      </c>
      <c r="Q1021" s="588">
        <v>304246</v>
      </c>
      <c r="R1021" s="588">
        <v>215508</v>
      </c>
      <c r="S1021" s="588">
        <v>344813</v>
      </c>
      <c r="T1021" s="588">
        <v>240862</v>
      </c>
      <c r="U1021" s="588">
        <v>385379</v>
      </c>
    </row>
    <row r="1022" spans="1:21" ht="22.5" customHeight="1">
      <c r="A1022" s="583">
        <v>6</v>
      </c>
      <c r="B1022" s="584" t="s">
        <v>361</v>
      </c>
      <c r="C1022" s="585" t="s">
        <v>397</v>
      </c>
      <c r="D1022" s="585" t="s">
        <v>611</v>
      </c>
      <c r="E1022" s="586" t="s">
        <v>405</v>
      </c>
      <c r="F1022">
        <v>1</v>
      </c>
      <c r="G1022" s="587" t="s">
        <v>171</v>
      </c>
      <c r="H1022" s="588">
        <v>69103</v>
      </c>
      <c r="I1022" s="588">
        <v>120930</v>
      </c>
      <c r="J1022" s="588">
        <v>90905</v>
      </c>
      <c r="K1022" s="588">
        <v>159083</v>
      </c>
      <c r="L1022" s="588">
        <v>108697</v>
      </c>
      <c r="M1022" s="588">
        <v>190220</v>
      </c>
      <c r="N1022" s="588">
        <v>130500</v>
      </c>
      <c r="O1022" s="588">
        <v>228376</v>
      </c>
      <c r="P1022" s="588">
        <v>153799</v>
      </c>
      <c r="Q1022" s="588">
        <v>269149</v>
      </c>
      <c r="R1022" s="588">
        <v>168117</v>
      </c>
      <c r="S1022" s="588">
        <v>294205</v>
      </c>
      <c r="T1022" s="588">
        <v>180890</v>
      </c>
      <c r="U1022" s="588">
        <v>316558</v>
      </c>
    </row>
    <row r="1023" spans="1:21" ht="21.95" customHeight="1">
      <c r="A1023" s="583">
        <v>6</v>
      </c>
      <c r="B1023" s="584" t="s">
        <v>361</v>
      </c>
      <c r="C1023" s="585" t="s">
        <v>397</v>
      </c>
      <c r="D1023" s="585" t="s">
        <v>611</v>
      </c>
      <c r="E1023" s="586" t="s">
        <v>405</v>
      </c>
      <c r="F1023">
        <v>2</v>
      </c>
      <c r="G1023" s="587" t="s">
        <v>21</v>
      </c>
      <c r="H1023" s="588">
        <v>65842</v>
      </c>
      <c r="I1023" s="588">
        <v>115224</v>
      </c>
      <c r="J1023" s="588">
        <v>86824</v>
      </c>
      <c r="K1023" s="588">
        <v>151941</v>
      </c>
      <c r="L1023" s="588">
        <v>104075</v>
      </c>
      <c r="M1023" s="588">
        <v>182132</v>
      </c>
      <c r="N1023" s="588">
        <v>125586</v>
      </c>
      <c r="O1023" s="588">
        <v>219776</v>
      </c>
      <c r="P1023" s="588">
        <v>149336</v>
      </c>
      <c r="Q1023" s="588">
        <v>261339</v>
      </c>
      <c r="R1023" s="588">
        <v>164616</v>
      </c>
      <c r="S1023" s="588">
        <v>288079</v>
      </c>
      <c r="T1023" s="588">
        <v>178919</v>
      </c>
      <c r="U1023" s="588">
        <v>313108</v>
      </c>
    </row>
    <row r="1024" spans="1:21" ht="21.95" customHeight="1">
      <c r="A1024" s="583">
        <v>6</v>
      </c>
      <c r="B1024" s="584" t="s">
        <v>361</v>
      </c>
      <c r="C1024" s="585" t="s">
        <v>397</v>
      </c>
      <c r="D1024" s="585" t="s">
        <v>611</v>
      </c>
      <c r="E1024" s="586" t="s">
        <v>405</v>
      </c>
      <c r="F1024">
        <v>3</v>
      </c>
      <c r="G1024" s="587" t="s">
        <v>46</v>
      </c>
      <c r="H1024" s="588">
        <v>54066</v>
      </c>
      <c r="I1024" s="588">
        <v>94615</v>
      </c>
      <c r="J1024" s="588">
        <v>74722</v>
      </c>
      <c r="K1024" s="588">
        <v>130763</v>
      </c>
      <c r="L1024" s="588">
        <v>94820</v>
      </c>
      <c r="M1024" s="588">
        <v>165935</v>
      </c>
      <c r="N1024" s="588">
        <v>123929</v>
      </c>
      <c r="O1024" s="588">
        <v>216876</v>
      </c>
      <c r="P1024" s="588">
        <v>154503</v>
      </c>
      <c r="Q1024" s="588">
        <v>270380</v>
      </c>
      <c r="R1024" s="588">
        <v>173972</v>
      </c>
      <c r="S1024" s="588">
        <v>304450</v>
      </c>
      <c r="T1024" s="588">
        <v>193177</v>
      </c>
      <c r="U1024" s="588">
        <v>338060</v>
      </c>
    </row>
    <row r="1025" spans="1:21" ht="21.95" customHeight="1">
      <c r="A1025" s="583">
        <v>6</v>
      </c>
      <c r="B1025" s="584" t="s">
        <v>361</v>
      </c>
      <c r="C1025" s="585" t="s">
        <v>397</v>
      </c>
      <c r="D1025" s="585" t="s">
        <v>611</v>
      </c>
      <c r="E1025" s="586" t="s">
        <v>405</v>
      </c>
      <c r="F1025">
        <v>4</v>
      </c>
      <c r="G1025" s="587" t="s">
        <v>23</v>
      </c>
      <c r="H1025" s="588">
        <v>61863</v>
      </c>
      <c r="I1025" s="588">
        <v>98982</v>
      </c>
      <c r="J1025" s="588">
        <v>86609</v>
      </c>
      <c r="K1025" s="588">
        <v>138574</v>
      </c>
      <c r="L1025" s="588">
        <v>111354</v>
      </c>
      <c r="M1025" s="588">
        <v>178167</v>
      </c>
      <c r="N1025" s="588">
        <v>148472</v>
      </c>
      <c r="O1025" s="588">
        <v>237556</v>
      </c>
      <c r="P1025" s="588">
        <v>185590</v>
      </c>
      <c r="Q1025" s="588">
        <v>296945</v>
      </c>
      <c r="R1025" s="588">
        <v>210336</v>
      </c>
      <c r="S1025" s="588">
        <v>336537</v>
      </c>
      <c r="T1025" s="588">
        <v>235081</v>
      </c>
      <c r="U1025" s="588">
        <v>376130</v>
      </c>
    </row>
    <row r="1026" spans="1:21" ht="22.5" customHeight="1">
      <c r="A1026" s="583">
        <v>6</v>
      </c>
      <c r="B1026" s="584" t="s">
        <v>361</v>
      </c>
      <c r="C1026" s="585" t="s">
        <v>397</v>
      </c>
      <c r="D1026" s="585" t="s">
        <v>611</v>
      </c>
      <c r="E1026" s="586" t="s">
        <v>406</v>
      </c>
      <c r="F1026">
        <v>1</v>
      </c>
      <c r="G1026" s="587" t="s">
        <v>171</v>
      </c>
      <c r="H1026" s="588">
        <v>72942</v>
      </c>
      <c r="I1026" s="588">
        <v>127648</v>
      </c>
      <c r="J1026" s="588">
        <v>96163</v>
      </c>
      <c r="K1026" s="588">
        <v>168285</v>
      </c>
      <c r="L1026" s="588">
        <v>115315</v>
      </c>
      <c r="M1026" s="588">
        <v>201802</v>
      </c>
      <c r="N1026" s="588">
        <v>139017</v>
      </c>
      <c r="O1026" s="588">
        <v>243280</v>
      </c>
      <c r="P1026" s="588">
        <v>163955</v>
      </c>
      <c r="Q1026" s="588">
        <v>286921</v>
      </c>
      <c r="R1026" s="588">
        <v>179246</v>
      </c>
      <c r="S1026" s="588">
        <v>313680</v>
      </c>
      <c r="T1026" s="588">
        <v>192903</v>
      </c>
      <c r="U1026" s="588">
        <v>337580</v>
      </c>
    </row>
    <row r="1027" spans="1:21" ht="21.95" customHeight="1">
      <c r="A1027" s="583">
        <v>6</v>
      </c>
      <c r="B1027" s="584" t="s">
        <v>361</v>
      </c>
      <c r="C1027" s="585" t="s">
        <v>397</v>
      </c>
      <c r="D1027" s="585" t="s">
        <v>611</v>
      </c>
      <c r="E1027" s="586" t="s">
        <v>406</v>
      </c>
      <c r="F1027">
        <v>2</v>
      </c>
      <c r="G1027" s="587" t="s">
        <v>21</v>
      </c>
      <c r="H1027" s="588">
        <v>69221</v>
      </c>
      <c r="I1027" s="588">
        <v>121137</v>
      </c>
      <c r="J1027" s="588">
        <v>91506</v>
      </c>
      <c r="K1027" s="588">
        <v>160136</v>
      </c>
      <c r="L1027" s="588">
        <v>110042</v>
      </c>
      <c r="M1027" s="588">
        <v>192573</v>
      </c>
      <c r="N1027" s="588">
        <v>133410</v>
      </c>
      <c r="O1027" s="588">
        <v>233468</v>
      </c>
      <c r="P1027" s="588">
        <v>158862</v>
      </c>
      <c r="Q1027" s="588">
        <v>278009</v>
      </c>
      <c r="R1027" s="588">
        <v>175251</v>
      </c>
      <c r="S1027" s="588">
        <v>306689</v>
      </c>
      <c r="T1027" s="588">
        <v>190654</v>
      </c>
      <c r="U1027" s="588">
        <v>333644</v>
      </c>
    </row>
    <row r="1028" spans="1:21" ht="21.95" customHeight="1">
      <c r="A1028" s="583">
        <v>6</v>
      </c>
      <c r="B1028" s="584" t="s">
        <v>361</v>
      </c>
      <c r="C1028" s="585" t="s">
        <v>397</v>
      </c>
      <c r="D1028" s="585" t="s">
        <v>611</v>
      </c>
      <c r="E1028" s="586" t="s">
        <v>406</v>
      </c>
      <c r="F1028">
        <v>3</v>
      </c>
      <c r="G1028" s="587" t="s">
        <v>46</v>
      </c>
      <c r="H1028" s="588">
        <v>56403</v>
      </c>
      <c r="I1028" s="588">
        <v>98704</v>
      </c>
      <c r="J1028" s="588">
        <v>77856</v>
      </c>
      <c r="K1028" s="588">
        <v>136249</v>
      </c>
      <c r="L1028" s="588">
        <v>98674</v>
      </c>
      <c r="M1028" s="588">
        <v>172679</v>
      </c>
      <c r="N1028" s="588">
        <v>128716</v>
      </c>
      <c r="O1028" s="588">
        <v>225252</v>
      </c>
      <c r="P1028" s="588">
        <v>160428</v>
      </c>
      <c r="Q1028" s="588">
        <v>280749</v>
      </c>
      <c r="R1028" s="588">
        <v>180527</v>
      </c>
      <c r="S1028" s="588">
        <v>315922</v>
      </c>
      <c r="T1028" s="588">
        <v>200326</v>
      </c>
      <c r="U1028" s="588">
        <v>350570</v>
      </c>
    </row>
    <row r="1029" spans="1:21" ht="21.95" customHeight="1">
      <c r="A1029" s="583">
        <v>6</v>
      </c>
      <c r="B1029" s="584" t="s">
        <v>361</v>
      </c>
      <c r="C1029" s="585" t="s">
        <v>397</v>
      </c>
      <c r="D1029" s="585" t="s">
        <v>611</v>
      </c>
      <c r="E1029" s="586" t="s">
        <v>406</v>
      </c>
      <c r="F1029">
        <v>4</v>
      </c>
      <c r="G1029" s="587" t="s">
        <v>23</v>
      </c>
      <c r="H1029" s="588">
        <v>65654</v>
      </c>
      <c r="I1029" s="588">
        <v>105046</v>
      </c>
      <c r="J1029" s="588">
        <v>91916</v>
      </c>
      <c r="K1029" s="588">
        <v>147065</v>
      </c>
      <c r="L1029" s="588">
        <v>118177</v>
      </c>
      <c r="M1029" s="588">
        <v>189084</v>
      </c>
      <c r="N1029" s="588">
        <v>157570</v>
      </c>
      <c r="O1029" s="588">
        <v>252112</v>
      </c>
      <c r="P1029" s="588">
        <v>196962</v>
      </c>
      <c r="Q1029" s="588">
        <v>315139</v>
      </c>
      <c r="R1029" s="588">
        <v>223224</v>
      </c>
      <c r="S1029" s="588">
        <v>357158</v>
      </c>
      <c r="T1029" s="588">
        <v>249485</v>
      </c>
      <c r="U1029" s="588">
        <v>399177</v>
      </c>
    </row>
    <row r="1030" spans="1:21" ht="22.5" customHeight="1">
      <c r="A1030" s="583">
        <v>6</v>
      </c>
      <c r="B1030" s="584" t="s">
        <v>361</v>
      </c>
      <c r="C1030" s="585" t="s">
        <v>397</v>
      </c>
      <c r="D1030" s="585" t="s">
        <v>611</v>
      </c>
      <c r="E1030" s="586" t="s">
        <v>407</v>
      </c>
      <c r="F1030">
        <v>1</v>
      </c>
      <c r="G1030" s="587" t="s">
        <v>171</v>
      </c>
      <c r="H1030" s="588">
        <v>73255</v>
      </c>
      <c r="I1030" s="588">
        <v>128197</v>
      </c>
      <c r="J1030" s="588">
        <v>96626</v>
      </c>
      <c r="K1030" s="588">
        <v>169096</v>
      </c>
      <c r="L1030" s="588">
        <v>115951</v>
      </c>
      <c r="M1030" s="588">
        <v>202915</v>
      </c>
      <c r="N1030" s="588">
        <v>139922</v>
      </c>
      <c r="O1030" s="588">
        <v>244863</v>
      </c>
      <c r="P1030" s="588">
        <v>165050</v>
      </c>
      <c r="Q1030" s="588">
        <v>288838</v>
      </c>
      <c r="R1030" s="588">
        <v>180450</v>
      </c>
      <c r="S1030" s="588">
        <v>315787</v>
      </c>
      <c r="T1030" s="588">
        <v>194208</v>
      </c>
      <c r="U1030" s="588">
        <v>339864</v>
      </c>
    </row>
    <row r="1031" spans="1:21" ht="21.95" customHeight="1">
      <c r="A1031" s="583">
        <v>6</v>
      </c>
      <c r="B1031" s="584" t="s">
        <v>361</v>
      </c>
      <c r="C1031" s="585" t="s">
        <v>397</v>
      </c>
      <c r="D1031" s="585" t="s">
        <v>611</v>
      </c>
      <c r="E1031" s="586" t="s">
        <v>407</v>
      </c>
      <c r="F1031">
        <v>2</v>
      </c>
      <c r="G1031" s="587" t="s">
        <v>21</v>
      </c>
      <c r="H1031" s="588">
        <v>69451</v>
      </c>
      <c r="I1031" s="588">
        <v>121540</v>
      </c>
      <c r="J1031" s="588">
        <v>91865</v>
      </c>
      <c r="K1031" s="588">
        <v>160764</v>
      </c>
      <c r="L1031" s="588">
        <v>110559</v>
      </c>
      <c r="M1031" s="588">
        <v>193479</v>
      </c>
      <c r="N1031" s="588">
        <v>134189</v>
      </c>
      <c r="O1031" s="588">
        <v>234830</v>
      </c>
      <c r="P1031" s="588">
        <v>159843</v>
      </c>
      <c r="Q1031" s="588">
        <v>279726</v>
      </c>
      <c r="R1031" s="588">
        <v>176365</v>
      </c>
      <c r="S1031" s="588">
        <v>308639</v>
      </c>
      <c r="T1031" s="588">
        <v>191909</v>
      </c>
      <c r="U1031" s="588">
        <v>335840</v>
      </c>
    </row>
    <row r="1032" spans="1:21" ht="21.95" customHeight="1">
      <c r="A1032" s="583">
        <v>6</v>
      </c>
      <c r="B1032" s="584" t="s">
        <v>361</v>
      </c>
      <c r="C1032" s="585" t="s">
        <v>397</v>
      </c>
      <c r="D1032" s="585" t="s">
        <v>611</v>
      </c>
      <c r="E1032" s="586" t="s">
        <v>407</v>
      </c>
      <c r="F1032">
        <v>3</v>
      </c>
      <c r="G1032" s="587" t="s">
        <v>46</v>
      </c>
      <c r="H1032" s="588">
        <v>56483</v>
      </c>
      <c r="I1032" s="588">
        <v>98845</v>
      </c>
      <c r="J1032" s="588">
        <v>77944</v>
      </c>
      <c r="K1032" s="588">
        <v>136402</v>
      </c>
      <c r="L1032" s="588">
        <v>98755</v>
      </c>
      <c r="M1032" s="588">
        <v>172821</v>
      </c>
      <c r="N1032" s="588">
        <v>128759</v>
      </c>
      <c r="O1032" s="588">
        <v>225329</v>
      </c>
      <c r="P1032" s="588">
        <v>160472</v>
      </c>
      <c r="Q1032" s="588">
        <v>280827</v>
      </c>
      <c r="R1032" s="588">
        <v>180548</v>
      </c>
      <c r="S1032" s="588">
        <v>315959</v>
      </c>
      <c r="T1032" s="588">
        <v>200317</v>
      </c>
      <c r="U1032" s="588">
        <v>350555</v>
      </c>
    </row>
    <row r="1033" spans="1:21" ht="21.95" customHeight="1">
      <c r="A1033" s="583">
        <v>6</v>
      </c>
      <c r="B1033" s="584" t="s">
        <v>361</v>
      </c>
      <c r="C1033" s="585" t="s">
        <v>397</v>
      </c>
      <c r="D1033" s="585" t="s">
        <v>611</v>
      </c>
      <c r="E1033" s="586" t="s">
        <v>407</v>
      </c>
      <c r="F1033">
        <v>4</v>
      </c>
      <c r="G1033" s="587" t="s">
        <v>23</v>
      </c>
      <c r="H1033" s="588">
        <v>66022</v>
      </c>
      <c r="I1033" s="588">
        <v>105635</v>
      </c>
      <c r="J1033" s="588">
        <v>92431</v>
      </c>
      <c r="K1033" s="588">
        <v>147889</v>
      </c>
      <c r="L1033" s="588">
        <v>118840</v>
      </c>
      <c r="M1033" s="588">
        <v>190143</v>
      </c>
      <c r="N1033" s="588">
        <v>158453</v>
      </c>
      <c r="O1033" s="588">
        <v>253524</v>
      </c>
      <c r="P1033" s="588">
        <v>198066</v>
      </c>
      <c r="Q1033" s="588">
        <v>316905</v>
      </c>
      <c r="R1033" s="588">
        <v>224475</v>
      </c>
      <c r="S1033" s="588">
        <v>359160</v>
      </c>
      <c r="T1033" s="588">
        <v>250883</v>
      </c>
      <c r="U1033" s="588">
        <v>401414</v>
      </c>
    </row>
    <row r="1034" spans="1:21" ht="22.5" customHeight="1">
      <c r="A1034" s="583">
        <v>6</v>
      </c>
      <c r="B1034" s="584" t="s">
        <v>361</v>
      </c>
      <c r="C1034" s="585" t="s">
        <v>397</v>
      </c>
      <c r="D1034" s="585" t="s">
        <v>611</v>
      </c>
      <c r="E1034" s="586" t="s">
        <v>897</v>
      </c>
      <c r="F1034">
        <v>1</v>
      </c>
      <c r="G1034" s="587" t="s">
        <v>171</v>
      </c>
      <c r="H1034" s="588">
        <v>75214</v>
      </c>
      <c r="I1034" s="588">
        <v>131624</v>
      </c>
      <c r="J1034" s="588">
        <v>99103</v>
      </c>
      <c r="K1034" s="588">
        <v>173430</v>
      </c>
      <c r="L1034" s="588">
        <v>118753</v>
      </c>
      <c r="M1034" s="588">
        <v>207818</v>
      </c>
      <c r="N1034" s="588">
        <v>143011</v>
      </c>
      <c r="O1034" s="588">
        <v>250269</v>
      </c>
      <c r="P1034" s="588">
        <v>168634</v>
      </c>
      <c r="Q1034" s="588">
        <v>295109</v>
      </c>
      <c r="R1034" s="588">
        <v>184354</v>
      </c>
      <c r="S1034" s="588">
        <v>322619</v>
      </c>
      <c r="T1034" s="588">
        <v>198390</v>
      </c>
      <c r="U1034" s="588">
        <v>347182</v>
      </c>
    </row>
    <row r="1035" spans="1:21" ht="21.95" customHeight="1">
      <c r="A1035" s="583">
        <v>6</v>
      </c>
      <c r="B1035" s="584" t="s">
        <v>361</v>
      </c>
      <c r="C1035" s="585" t="s">
        <v>397</v>
      </c>
      <c r="D1035" s="585" t="s">
        <v>611</v>
      </c>
      <c r="E1035" s="586" t="s">
        <v>897</v>
      </c>
      <c r="F1035">
        <v>2</v>
      </c>
      <c r="G1035" s="587" t="s">
        <v>21</v>
      </c>
      <c r="H1035" s="588">
        <v>71452</v>
      </c>
      <c r="I1035" s="588">
        <v>125040</v>
      </c>
      <c r="J1035" s="588">
        <v>94394</v>
      </c>
      <c r="K1035" s="588">
        <v>165189</v>
      </c>
      <c r="L1035" s="588">
        <v>113420</v>
      </c>
      <c r="M1035" s="588">
        <v>198486</v>
      </c>
      <c r="N1035" s="588">
        <v>137341</v>
      </c>
      <c r="O1035" s="588">
        <v>240346</v>
      </c>
      <c r="P1035" s="588">
        <v>163484</v>
      </c>
      <c r="Q1035" s="588">
        <v>286097</v>
      </c>
      <c r="R1035" s="588">
        <v>180314</v>
      </c>
      <c r="S1035" s="588">
        <v>315550</v>
      </c>
      <c r="T1035" s="588">
        <v>196115</v>
      </c>
      <c r="U1035" s="588">
        <v>343202</v>
      </c>
    </row>
    <row r="1036" spans="1:21" ht="21.95" customHeight="1">
      <c r="A1036" s="583">
        <v>6</v>
      </c>
      <c r="B1036" s="584" t="s">
        <v>361</v>
      </c>
      <c r="C1036" s="585" t="s">
        <v>397</v>
      </c>
      <c r="D1036" s="585" t="s">
        <v>611</v>
      </c>
      <c r="E1036" s="586" t="s">
        <v>897</v>
      </c>
      <c r="F1036">
        <v>3</v>
      </c>
      <c r="G1036" s="587" t="s">
        <v>46</v>
      </c>
      <c r="H1036" s="588">
        <v>58337</v>
      </c>
      <c r="I1036" s="588">
        <v>102089</v>
      </c>
      <c r="J1036" s="588">
        <v>80552</v>
      </c>
      <c r="K1036" s="588">
        <v>140966</v>
      </c>
      <c r="L1036" s="588">
        <v>102123</v>
      </c>
      <c r="M1036" s="588">
        <v>178716</v>
      </c>
      <c r="N1036" s="588">
        <v>133283</v>
      </c>
      <c r="O1036" s="588">
        <v>233245</v>
      </c>
      <c r="P1036" s="588">
        <v>166132</v>
      </c>
      <c r="Q1036" s="588">
        <v>290731</v>
      </c>
      <c r="R1036" s="588">
        <v>186977</v>
      </c>
      <c r="S1036" s="588">
        <v>327210</v>
      </c>
      <c r="T1036" s="588">
        <v>207518</v>
      </c>
      <c r="U1036" s="588">
        <v>363157</v>
      </c>
    </row>
    <row r="1037" spans="1:21" ht="21.95" customHeight="1">
      <c r="A1037" s="583">
        <v>6</v>
      </c>
      <c r="B1037" s="584" t="s">
        <v>361</v>
      </c>
      <c r="C1037" s="585" t="s">
        <v>397</v>
      </c>
      <c r="D1037" s="585" t="s">
        <v>611</v>
      </c>
      <c r="E1037" s="586" t="s">
        <v>897</v>
      </c>
      <c r="F1037">
        <v>4</v>
      </c>
      <c r="G1037" s="587" t="s">
        <v>23</v>
      </c>
      <c r="H1037" s="588">
        <v>67605</v>
      </c>
      <c r="I1037" s="588">
        <v>108168</v>
      </c>
      <c r="J1037" s="588">
        <v>94647</v>
      </c>
      <c r="K1037" s="588">
        <v>151435</v>
      </c>
      <c r="L1037" s="588">
        <v>121689</v>
      </c>
      <c r="M1037" s="588">
        <v>194703</v>
      </c>
      <c r="N1037" s="588">
        <v>162252</v>
      </c>
      <c r="O1037" s="588">
        <v>259604</v>
      </c>
      <c r="P1037" s="588">
        <v>202815</v>
      </c>
      <c r="Q1037" s="588">
        <v>324504</v>
      </c>
      <c r="R1037" s="588">
        <v>229857</v>
      </c>
      <c r="S1037" s="588">
        <v>367772</v>
      </c>
      <c r="T1037" s="588">
        <v>256899</v>
      </c>
      <c r="U1037" s="588">
        <v>411039</v>
      </c>
    </row>
    <row r="1038" spans="1:21" ht="22.5" customHeight="1">
      <c r="A1038" s="583">
        <v>6</v>
      </c>
      <c r="B1038" s="584" t="s">
        <v>361</v>
      </c>
      <c r="C1038" s="585" t="s">
        <v>397</v>
      </c>
      <c r="D1038" s="585" t="s">
        <v>611</v>
      </c>
      <c r="E1038" s="586" t="s">
        <v>408</v>
      </c>
      <c r="F1038">
        <v>1</v>
      </c>
      <c r="G1038" s="587" t="s">
        <v>171</v>
      </c>
      <c r="H1038" s="588">
        <v>74430</v>
      </c>
      <c r="I1038" s="588">
        <v>130253</v>
      </c>
      <c r="J1038" s="588">
        <v>98037</v>
      </c>
      <c r="K1038" s="588">
        <v>171565</v>
      </c>
      <c r="L1038" s="588">
        <v>117424</v>
      </c>
      <c r="M1038" s="588">
        <v>205492</v>
      </c>
      <c r="N1038" s="588">
        <v>141319</v>
      </c>
      <c r="O1038" s="588">
        <v>247309</v>
      </c>
      <c r="P1038" s="588">
        <v>166620</v>
      </c>
      <c r="Q1038" s="588">
        <v>291585</v>
      </c>
      <c r="R1038" s="588">
        <v>182148</v>
      </c>
      <c r="S1038" s="588">
        <v>318759</v>
      </c>
      <c r="T1038" s="588">
        <v>196010</v>
      </c>
      <c r="U1038" s="588">
        <v>343018</v>
      </c>
    </row>
    <row r="1039" spans="1:21" ht="21.95" customHeight="1">
      <c r="A1039" s="583">
        <v>6</v>
      </c>
      <c r="B1039" s="584" t="s">
        <v>361</v>
      </c>
      <c r="C1039" s="585" t="s">
        <v>397</v>
      </c>
      <c r="D1039" s="585" t="s">
        <v>611</v>
      </c>
      <c r="E1039" s="586" t="s">
        <v>408</v>
      </c>
      <c r="F1039">
        <v>2</v>
      </c>
      <c r="G1039" s="587" t="s">
        <v>21</v>
      </c>
      <c r="H1039" s="588">
        <v>70752</v>
      </c>
      <c r="I1039" s="588">
        <v>123816</v>
      </c>
      <c r="J1039" s="588">
        <v>93433</v>
      </c>
      <c r="K1039" s="588">
        <v>163508</v>
      </c>
      <c r="L1039" s="588">
        <v>112210</v>
      </c>
      <c r="M1039" s="588">
        <v>196367</v>
      </c>
      <c r="N1039" s="588">
        <v>135775</v>
      </c>
      <c r="O1039" s="588">
        <v>237606</v>
      </c>
      <c r="P1039" s="588">
        <v>161585</v>
      </c>
      <c r="Q1039" s="588">
        <v>282774</v>
      </c>
      <c r="R1039" s="588">
        <v>178198</v>
      </c>
      <c r="S1039" s="588">
        <v>311847</v>
      </c>
      <c r="T1039" s="588">
        <v>193787</v>
      </c>
      <c r="U1039" s="588">
        <v>339126</v>
      </c>
    </row>
    <row r="1040" spans="1:21" ht="21.95" customHeight="1">
      <c r="A1040" s="583">
        <v>6</v>
      </c>
      <c r="B1040" s="584" t="s">
        <v>361</v>
      </c>
      <c r="C1040" s="585" t="s">
        <v>397</v>
      </c>
      <c r="D1040" s="585" t="s">
        <v>611</v>
      </c>
      <c r="E1040" s="586" t="s">
        <v>408</v>
      </c>
      <c r="F1040">
        <v>3</v>
      </c>
      <c r="G1040" s="587" t="s">
        <v>46</v>
      </c>
      <c r="H1040" s="588">
        <v>57835</v>
      </c>
      <c r="I1040" s="588">
        <v>101212</v>
      </c>
      <c r="J1040" s="588">
        <v>79875</v>
      </c>
      <c r="K1040" s="588">
        <v>139781</v>
      </c>
      <c r="L1040" s="588">
        <v>101285</v>
      </c>
      <c r="M1040" s="588">
        <v>177248</v>
      </c>
      <c r="N1040" s="588">
        <v>132229</v>
      </c>
      <c r="O1040" s="588">
        <v>231401</v>
      </c>
      <c r="P1040" s="588">
        <v>164825</v>
      </c>
      <c r="Q1040" s="588">
        <v>288444</v>
      </c>
      <c r="R1040" s="588">
        <v>185525</v>
      </c>
      <c r="S1040" s="588">
        <v>324669</v>
      </c>
      <c r="T1040" s="588">
        <v>205928</v>
      </c>
      <c r="U1040" s="588">
        <v>360374</v>
      </c>
    </row>
    <row r="1041" spans="1:21" ht="21.95" customHeight="1">
      <c r="A1041" s="583">
        <v>6</v>
      </c>
      <c r="B1041" s="584" t="s">
        <v>361</v>
      </c>
      <c r="C1041" s="585" t="s">
        <v>397</v>
      </c>
      <c r="D1041" s="585" t="s">
        <v>611</v>
      </c>
      <c r="E1041" s="586" t="s">
        <v>408</v>
      </c>
      <c r="F1041">
        <v>4</v>
      </c>
      <c r="G1041" s="587" t="s">
        <v>23</v>
      </c>
      <c r="H1041" s="588">
        <v>66845</v>
      </c>
      <c r="I1041" s="588">
        <v>106951</v>
      </c>
      <c r="J1041" s="588">
        <v>93582</v>
      </c>
      <c r="K1041" s="588">
        <v>149732</v>
      </c>
      <c r="L1041" s="588">
        <v>120320</v>
      </c>
      <c r="M1041" s="588">
        <v>192512</v>
      </c>
      <c r="N1041" s="588">
        <v>160427</v>
      </c>
      <c r="O1041" s="588">
        <v>256683</v>
      </c>
      <c r="P1041" s="588">
        <v>200534</v>
      </c>
      <c r="Q1041" s="588">
        <v>320854</v>
      </c>
      <c r="R1041" s="588">
        <v>227271</v>
      </c>
      <c r="S1041" s="588">
        <v>363634</v>
      </c>
      <c r="T1041" s="588">
        <v>254009</v>
      </c>
      <c r="U1041" s="588">
        <v>406415</v>
      </c>
    </row>
    <row r="1042" spans="1:21" ht="22.5" customHeight="1">
      <c r="A1042" s="583">
        <v>6</v>
      </c>
      <c r="B1042" s="584" t="s">
        <v>361</v>
      </c>
      <c r="C1042" s="585" t="s">
        <v>397</v>
      </c>
      <c r="D1042" s="585" t="s">
        <v>611</v>
      </c>
      <c r="E1042" s="586" t="s">
        <v>409</v>
      </c>
      <c r="F1042">
        <v>1</v>
      </c>
      <c r="G1042" s="587" t="s">
        <v>171</v>
      </c>
      <c r="H1042" s="588">
        <v>74352</v>
      </c>
      <c r="I1042" s="588">
        <v>130116</v>
      </c>
      <c r="J1042" s="588">
        <v>97968</v>
      </c>
      <c r="K1042" s="588">
        <v>171444</v>
      </c>
      <c r="L1042" s="588">
        <v>117395</v>
      </c>
      <c r="M1042" s="588">
        <v>205441</v>
      </c>
      <c r="N1042" s="588">
        <v>141378</v>
      </c>
      <c r="O1042" s="588">
        <v>247412</v>
      </c>
      <c r="P1042" s="588">
        <v>166709</v>
      </c>
      <c r="Q1042" s="588">
        <v>291740</v>
      </c>
      <c r="R1042" s="588">
        <v>182250</v>
      </c>
      <c r="S1042" s="588">
        <v>318937</v>
      </c>
      <c r="T1042" s="588">
        <v>196126</v>
      </c>
      <c r="U1042" s="588">
        <v>343220</v>
      </c>
    </row>
    <row r="1043" spans="1:21" ht="21.95" customHeight="1">
      <c r="A1043" s="583">
        <v>6</v>
      </c>
      <c r="B1043" s="584" t="s">
        <v>361</v>
      </c>
      <c r="C1043" s="585" t="s">
        <v>397</v>
      </c>
      <c r="D1043" s="585" t="s">
        <v>611</v>
      </c>
      <c r="E1043" s="586" t="s">
        <v>409</v>
      </c>
      <c r="F1043">
        <v>2</v>
      </c>
      <c r="G1043" s="587" t="s">
        <v>21</v>
      </c>
      <c r="H1043" s="588">
        <v>70632</v>
      </c>
      <c r="I1043" s="588">
        <v>123605</v>
      </c>
      <c r="J1043" s="588">
        <v>93312</v>
      </c>
      <c r="K1043" s="588">
        <v>163295</v>
      </c>
      <c r="L1043" s="588">
        <v>112122</v>
      </c>
      <c r="M1043" s="588">
        <v>196213</v>
      </c>
      <c r="N1043" s="588">
        <v>135771</v>
      </c>
      <c r="O1043" s="588">
        <v>237599</v>
      </c>
      <c r="P1043" s="588">
        <v>161616</v>
      </c>
      <c r="Q1043" s="588">
        <v>282829</v>
      </c>
      <c r="R1043" s="588">
        <v>178255</v>
      </c>
      <c r="S1043" s="588">
        <v>311946</v>
      </c>
      <c r="T1043" s="588">
        <v>193877</v>
      </c>
      <c r="U1043" s="588">
        <v>339284</v>
      </c>
    </row>
    <row r="1044" spans="1:21" ht="21.95" customHeight="1">
      <c r="A1044" s="583">
        <v>6</v>
      </c>
      <c r="B1044" s="584" t="s">
        <v>361</v>
      </c>
      <c r="C1044" s="585" t="s">
        <v>397</v>
      </c>
      <c r="D1044" s="585" t="s">
        <v>611</v>
      </c>
      <c r="E1044" s="586" t="s">
        <v>409</v>
      </c>
      <c r="F1044">
        <v>3</v>
      </c>
      <c r="G1044" s="587" t="s">
        <v>46</v>
      </c>
      <c r="H1044" s="588">
        <v>57665</v>
      </c>
      <c r="I1044" s="588">
        <v>100914</v>
      </c>
      <c r="J1044" s="588">
        <v>79624</v>
      </c>
      <c r="K1044" s="588">
        <v>139342</v>
      </c>
      <c r="L1044" s="588">
        <v>100946</v>
      </c>
      <c r="M1044" s="588">
        <v>176656</v>
      </c>
      <c r="N1044" s="588">
        <v>131746</v>
      </c>
      <c r="O1044" s="588">
        <v>230555</v>
      </c>
      <c r="P1044" s="588">
        <v>164216</v>
      </c>
      <c r="Q1044" s="588">
        <v>287378</v>
      </c>
      <c r="R1044" s="588">
        <v>184820</v>
      </c>
      <c r="S1044" s="588">
        <v>323435</v>
      </c>
      <c r="T1044" s="588">
        <v>205124</v>
      </c>
      <c r="U1044" s="588">
        <v>358967</v>
      </c>
    </row>
    <row r="1045" spans="1:21" ht="21.95" customHeight="1">
      <c r="A1045" s="583">
        <v>6</v>
      </c>
      <c r="B1045" s="584" t="s">
        <v>361</v>
      </c>
      <c r="C1045" s="585" t="s">
        <v>397</v>
      </c>
      <c r="D1045" s="585" t="s">
        <v>611</v>
      </c>
      <c r="E1045" s="586" t="s">
        <v>409</v>
      </c>
      <c r="F1045">
        <v>4</v>
      </c>
      <c r="G1045" s="587" t="s">
        <v>23</v>
      </c>
      <c r="H1045" s="588">
        <v>66832</v>
      </c>
      <c r="I1045" s="588">
        <v>106931</v>
      </c>
      <c r="J1045" s="588">
        <v>93565</v>
      </c>
      <c r="K1045" s="588">
        <v>149704</v>
      </c>
      <c r="L1045" s="588">
        <v>120298</v>
      </c>
      <c r="M1045" s="588">
        <v>192476</v>
      </c>
      <c r="N1045" s="588">
        <v>160397</v>
      </c>
      <c r="O1045" s="588">
        <v>256635</v>
      </c>
      <c r="P1045" s="588">
        <v>200496</v>
      </c>
      <c r="Q1045" s="588">
        <v>320794</v>
      </c>
      <c r="R1045" s="588">
        <v>227229</v>
      </c>
      <c r="S1045" s="588">
        <v>363567</v>
      </c>
      <c r="T1045" s="588">
        <v>253962</v>
      </c>
      <c r="U1045" s="588">
        <v>406339</v>
      </c>
    </row>
    <row r="1046" spans="1:21" ht="22.5" customHeight="1">
      <c r="A1046" s="583">
        <v>6</v>
      </c>
      <c r="B1046" s="584" t="s">
        <v>361</v>
      </c>
      <c r="C1046" s="585" t="s">
        <v>397</v>
      </c>
      <c r="D1046" s="585" t="s">
        <v>611</v>
      </c>
      <c r="E1046" s="586" t="s">
        <v>410</v>
      </c>
      <c r="F1046">
        <v>1</v>
      </c>
      <c r="G1046" s="587" t="s">
        <v>171</v>
      </c>
      <c r="H1046" s="588">
        <v>69730</v>
      </c>
      <c r="I1046" s="588">
        <v>122027</v>
      </c>
      <c r="J1046" s="588">
        <v>91832</v>
      </c>
      <c r="K1046" s="588">
        <v>160706</v>
      </c>
      <c r="L1046" s="588">
        <v>109969</v>
      </c>
      <c r="M1046" s="588">
        <v>192446</v>
      </c>
      <c r="N1046" s="588">
        <v>132310</v>
      </c>
      <c r="O1046" s="588">
        <v>231542</v>
      </c>
      <c r="P1046" s="588">
        <v>155990</v>
      </c>
      <c r="Q1046" s="588">
        <v>272982</v>
      </c>
      <c r="R1046" s="588">
        <v>170526</v>
      </c>
      <c r="S1046" s="588">
        <v>298420</v>
      </c>
      <c r="T1046" s="588">
        <v>183500</v>
      </c>
      <c r="U1046" s="588">
        <v>321126</v>
      </c>
    </row>
    <row r="1047" spans="1:21" ht="21.95" customHeight="1">
      <c r="A1047" s="583">
        <v>6</v>
      </c>
      <c r="B1047" s="584" t="s">
        <v>361</v>
      </c>
      <c r="C1047" s="585" t="s">
        <v>397</v>
      </c>
      <c r="D1047" s="585" t="s">
        <v>611</v>
      </c>
      <c r="E1047" s="586" t="s">
        <v>410</v>
      </c>
      <c r="F1047">
        <v>2</v>
      </c>
      <c r="G1047" s="587" t="s">
        <v>21</v>
      </c>
      <c r="H1047" s="588">
        <v>66302</v>
      </c>
      <c r="I1047" s="588">
        <v>116028</v>
      </c>
      <c r="J1047" s="588">
        <v>87541</v>
      </c>
      <c r="K1047" s="588">
        <v>153197</v>
      </c>
      <c r="L1047" s="588">
        <v>105110</v>
      </c>
      <c r="M1047" s="588">
        <v>183943</v>
      </c>
      <c r="N1047" s="588">
        <v>127144</v>
      </c>
      <c r="O1047" s="588">
        <v>222501</v>
      </c>
      <c r="P1047" s="588">
        <v>151298</v>
      </c>
      <c r="Q1047" s="588">
        <v>264772</v>
      </c>
      <c r="R1047" s="588">
        <v>166845</v>
      </c>
      <c r="S1047" s="588">
        <v>291979</v>
      </c>
      <c r="T1047" s="588">
        <v>181428</v>
      </c>
      <c r="U1047" s="588">
        <v>317500</v>
      </c>
    </row>
    <row r="1048" spans="1:21" ht="21.95" customHeight="1">
      <c r="A1048" s="583">
        <v>6</v>
      </c>
      <c r="B1048" s="584" t="s">
        <v>361</v>
      </c>
      <c r="C1048" s="585" t="s">
        <v>397</v>
      </c>
      <c r="D1048" s="585" t="s">
        <v>611</v>
      </c>
      <c r="E1048" s="586" t="s">
        <v>410</v>
      </c>
      <c r="F1048">
        <v>3</v>
      </c>
      <c r="G1048" s="587" t="s">
        <v>46</v>
      </c>
      <c r="H1048" s="588">
        <v>54227</v>
      </c>
      <c r="I1048" s="588">
        <v>94897</v>
      </c>
      <c r="J1048" s="588">
        <v>74898</v>
      </c>
      <c r="K1048" s="588">
        <v>131071</v>
      </c>
      <c r="L1048" s="588">
        <v>94982</v>
      </c>
      <c r="M1048" s="588">
        <v>166218</v>
      </c>
      <c r="N1048" s="588">
        <v>124017</v>
      </c>
      <c r="O1048" s="588">
        <v>217030</v>
      </c>
      <c r="P1048" s="588">
        <v>154591</v>
      </c>
      <c r="Q1048" s="588">
        <v>270535</v>
      </c>
      <c r="R1048" s="588">
        <v>174014</v>
      </c>
      <c r="S1048" s="588">
        <v>304524</v>
      </c>
      <c r="T1048" s="588">
        <v>193160</v>
      </c>
      <c r="U1048" s="588">
        <v>338029</v>
      </c>
    </row>
    <row r="1049" spans="1:21" ht="21.95" customHeight="1">
      <c r="A1049" s="583">
        <v>6</v>
      </c>
      <c r="B1049" s="584" t="s">
        <v>361</v>
      </c>
      <c r="C1049" s="585" t="s">
        <v>397</v>
      </c>
      <c r="D1049" s="585" t="s">
        <v>611</v>
      </c>
      <c r="E1049" s="586" t="s">
        <v>410</v>
      </c>
      <c r="F1049">
        <v>4</v>
      </c>
      <c r="G1049" s="587" t="s">
        <v>23</v>
      </c>
      <c r="H1049" s="588">
        <v>62599</v>
      </c>
      <c r="I1049" s="588">
        <v>100159</v>
      </c>
      <c r="J1049" s="588">
        <v>87639</v>
      </c>
      <c r="K1049" s="588">
        <v>140222</v>
      </c>
      <c r="L1049" s="588">
        <v>112679</v>
      </c>
      <c r="M1049" s="588">
        <v>180286</v>
      </c>
      <c r="N1049" s="588">
        <v>150238</v>
      </c>
      <c r="O1049" s="588">
        <v>240381</v>
      </c>
      <c r="P1049" s="588">
        <v>187798</v>
      </c>
      <c r="Q1049" s="588">
        <v>300477</v>
      </c>
      <c r="R1049" s="588">
        <v>212838</v>
      </c>
      <c r="S1049" s="588">
        <v>340540</v>
      </c>
      <c r="T1049" s="588">
        <v>237877</v>
      </c>
      <c r="U1049" s="588">
        <v>380604</v>
      </c>
    </row>
    <row r="1050" spans="1:21" ht="22.5" customHeight="1">
      <c r="A1050" s="583">
        <v>6</v>
      </c>
      <c r="B1050" s="584" t="s">
        <v>361</v>
      </c>
      <c r="C1050" s="585" t="s">
        <v>397</v>
      </c>
      <c r="D1050" s="585" t="s">
        <v>611</v>
      </c>
      <c r="E1050" s="586" t="s">
        <v>411</v>
      </c>
      <c r="F1050">
        <v>1</v>
      </c>
      <c r="G1050" s="587" t="s">
        <v>171</v>
      </c>
      <c r="H1050" s="588">
        <v>69103</v>
      </c>
      <c r="I1050" s="588">
        <v>120930</v>
      </c>
      <c r="J1050" s="588">
        <v>90905</v>
      </c>
      <c r="K1050" s="588">
        <v>159083</v>
      </c>
      <c r="L1050" s="588">
        <v>108697</v>
      </c>
      <c r="M1050" s="588">
        <v>190220</v>
      </c>
      <c r="N1050" s="588">
        <v>130500</v>
      </c>
      <c r="O1050" s="588">
        <v>228376</v>
      </c>
      <c r="P1050" s="588">
        <v>153799</v>
      </c>
      <c r="Q1050" s="588">
        <v>269149</v>
      </c>
      <c r="R1050" s="588">
        <v>168117</v>
      </c>
      <c r="S1050" s="588">
        <v>294205</v>
      </c>
      <c r="T1050" s="588">
        <v>180890</v>
      </c>
      <c r="U1050" s="588">
        <v>316558</v>
      </c>
    </row>
    <row r="1051" spans="1:21" ht="21.95" customHeight="1">
      <c r="A1051" s="583">
        <v>6</v>
      </c>
      <c r="B1051" s="584" t="s">
        <v>361</v>
      </c>
      <c r="C1051" s="585" t="s">
        <v>397</v>
      </c>
      <c r="D1051" s="585" t="s">
        <v>611</v>
      </c>
      <c r="E1051" s="586" t="s">
        <v>411</v>
      </c>
      <c r="F1051">
        <v>2</v>
      </c>
      <c r="G1051" s="587" t="s">
        <v>21</v>
      </c>
      <c r="H1051" s="588">
        <v>65842</v>
      </c>
      <c r="I1051" s="588">
        <v>115224</v>
      </c>
      <c r="J1051" s="588">
        <v>86824</v>
      </c>
      <c r="K1051" s="588">
        <v>151941</v>
      </c>
      <c r="L1051" s="588">
        <v>104075</v>
      </c>
      <c r="M1051" s="588">
        <v>182132</v>
      </c>
      <c r="N1051" s="588">
        <v>125586</v>
      </c>
      <c r="O1051" s="588">
        <v>219776</v>
      </c>
      <c r="P1051" s="588">
        <v>149336</v>
      </c>
      <c r="Q1051" s="588">
        <v>261339</v>
      </c>
      <c r="R1051" s="588">
        <v>164616</v>
      </c>
      <c r="S1051" s="588">
        <v>288079</v>
      </c>
      <c r="T1051" s="588">
        <v>178919</v>
      </c>
      <c r="U1051" s="588">
        <v>313108</v>
      </c>
    </row>
    <row r="1052" spans="1:21" ht="21.95" customHeight="1">
      <c r="A1052" s="583">
        <v>6</v>
      </c>
      <c r="B1052" s="584" t="s">
        <v>361</v>
      </c>
      <c r="C1052" s="585" t="s">
        <v>397</v>
      </c>
      <c r="D1052" s="585" t="s">
        <v>611</v>
      </c>
      <c r="E1052" s="586" t="s">
        <v>411</v>
      </c>
      <c r="F1052">
        <v>3</v>
      </c>
      <c r="G1052" s="587" t="s">
        <v>46</v>
      </c>
      <c r="H1052" s="588">
        <v>54066</v>
      </c>
      <c r="I1052" s="588">
        <v>94615</v>
      </c>
      <c r="J1052" s="588">
        <v>74722</v>
      </c>
      <c r="K1052" s="588">
        <v>130763</v>
      </c>
      <c r="L1052" s="588">
        <v>94820</v>
      </c>
      <c r="M1052" s="588">
        <v>165935</v>
      </c>
      <c r="N1052" s="588">
        <v>123929</v>
      </c>
      <c r="O1052" s="588">
        <v>216876</v>
      </c>
      <c r="P1052" s="588">
        <v>154503</v>
      </c>
      <c r="Q1052" s="588">
        <v>270380</v>
      </c>
      <c r="R1052" s="588">
        <v>173972</v>
      </c>
      <c r="S1052" s="588">
        <v>304450</v>
      </c>
      <c r="T1052" s="588">
        <v>193177</v>
      </c>
      <c r="U1052" s="588">
        <v>338060</v>
      </c>
    </row>
    <row r="1053" spans="1:21" ht="21.95" customHeight="1">
      <c r="A1053" s="583">
        <v>6</v>
      </c>
      <c r="B1053" s="584" t="s">
        <v>361</v>
      </c>
      <c r="C1053" s="585" t="s">
        <v>397</v>
      </c>
      <c r="D1053" s="585" t="s">
        <v>611</v>
      </c>
      <c r="E1053" s="586" t="s">
        <v>411</v>
      </c>
      <c r="F1053">
        <v>4</v>
      </c>
      <c r="G1053" s="587" t="s">
        <v>23</v>
      </c>
      <c r="H1053" s="588">
        <v>61863</v>
      </c>
      <c r="I1053" s="588">
        <v>98982</v>
      </c>
      <c r="J1053" s="588">
        <v>86609</v>
      </c>
      <c r="K1053" s="588">
        <v>138574</v>
      </c>
      <c r="L1053" s="588">
        <v>111354</v>
      </c>
      <c r="M1053" s="588">
        <v>178167</v>
      </c>
      <c r="N1053" s="588">
        <v>148472</v>
      </c>
      <c r="O1053" s="588">
        <v>237556</v>
      </c>
      <c r="P1053" s="588">
        <v>185590</v>
      </c>
      <c r="Q1053" s="588">
        <v>296945</v>
      </c>
      <c r="R1053" s="588">
        <v>210336</v>
      </c>
      <c r="S1053" s="588">
        <v>336537</v>
      </c>
      <c r="T1053" s="588">
        <v>235081</v>
      </c>
      <c r="U1053" s="588">
        <v>376130</v>
      </c>
    </row>
    <row r="1054" spans="1:21" ht="22.5" customHeight="1">
      <c r="A1054" s="583">
        <v>6</v>
      </c>
      <c r="B1054" s="584" t="s">
        <v>361</v>
      </c>
      <c r="C1054" s="585" t="s">
        <v>397</v>
      </c>
      <c r="D1054" s="585" t="s">
        <v>611</v>
      </c>
      <c r="E1054" s="586" t="s">
        <v>412</v>
      </c>
      <c r="F1054">
        <v>1</v>
      </c>
      <c r="G1054" s="587" t="s">
        <v>171</v>
      </c>
      <c r="H1054" s="588">
        <v>73490</v>
      </c>
      <c r="I1054" s="588">
        <v>128608</v>
      </c>
      <c r="J1054" s="588">
        <v>96834</v>
      </c>
      <c r="K1054" s="588">
        <v>169459</v>
      </c>
      <c r="L1054" s="588">
        <v>116037</v>
      </c>
      <c r="M1054" s="588">
        <v>203065</v>
      </c>
      <c r="N1054" s="588">
        <v>139745</v>
      </c>
      <c r="O1054" s="588">
        <v>244554</v>
      </c>
      <c r="P1054" s="588">
        <v>164784</v>
      </c>
      <c r="Q1054" s="588">
        <v>288372</v>
      </c>
      <c r="R1054" s="588">
        <v>180146</v>
      </c>
      <c r="S1054" s="588">
        <v>315255</v>
      </c>
      <c r="T1054" s="588">
        <v>193862</v>
      </c>
      <c r="U1054" s="588">
        <v>339258</v>
      </c>
    </row>
    <row r="1055" spans="1:21" ht="21.95" customHeight="1">
      <c r="A1055" s="583">
        <v>6</v>
      </c>
      <c r="B1055" s="584" t="s">
        <v>361</v>
      </c>
      <c r="C1055" s="585" t="s">
        <v>397</v>
      </c>
      <c r="D1055" s="585" t="s">
        <v>611</v>
      </c>
      <c r="E1055" s="586" t="s">
        <v>412</v>
      </c>
      <c r="F1055">
        <v>2</v>
      </c>
      <c r="G1055" s="587" t="s">
        <v>21</v>
      </c>
      <c r="H1055" s="588">
        <v>69812</v>
      </c>
      <c r="I1055" s="588">
        <v>122170</v>
      </c>
      <c r="J1055" s="588">
        <v>92229</v>
      </c>
      <c r="K1055" s="588">
        <v>161401</v>
      </c>
      <c r="L1055" s="588">
        <v>110823</v>
      </c>
      <c r="M1055" s="588">
        <v>193940</v>
      </c>
      <c r="N1055" s="588">
        <v>134201</v>
      </c>
      <c r="O1055" s="588">
        <v>234852</v>
      </c>
      <c r="P1055" s="588">
        <v>159749</v>
      </c>
      <c r="Q1055" s="588">
        <v>279561</v>
      </c>
      <c r="R1055" s="588">
        <v>176196</v>
      </c>
      <c r="S1055" s="588">
        <v>308343</v>
      </c>
      <c r="T1055" s="588">
        <v>191638</v>
      </c>
      <c r="U1055" s="588">
        <v>335366</v>
      </c>
    </row>
    <row r="1056" spans="1:21" ht="21.95" customHeight="1">
      <c r="A1056" s="583">
        <v>6</v>
      </c>
      <c r="B1056" s="584" t="s">
        <v>361</v>
      </c>
      <c r="C1056" s="585" t="s">
        <v>397</v>
      </c>
      <c r="D1056" s="585" t="s">
        <v>611</v>
      </c>
      <c r="E1056" s="586" t="s">
        <v>412</v>
      </c>
      <c r="F1056">
        <v>3</v>
      </c>
      <c r="G1056" s="587" t="s">
        <v>46</v>
      </c>
      <c r="H1056" s="588">
        <v>56994</v>
      </c>
      <c r="I1056" s="588">
        <v>99739</v>
      </c>
      <c r="J1056" s="588">
        <v>78696</v>
      </c>
      <c r="K1056" s="588">
        <v>137719</v>
      </c>
      <c r="L1056" s="588">
        <v>99770</v>
      </c>
      <c r="M1056" s="588">
        <v>174597</v>
      </c>
      <c r="N1056" s="588">
        <v>130209</v>
      </c>
      <c r="O1056" s="588">
        <v>227865</v>
      </c>
      <c r="P1056" s="588">
        <v>162300</v>
      </c>
      <c r="Q1056" s="588">
        <v>284025</v>
      </c>
      <c r="R1056" s="588">
        <v>182663</v>
      </c>
      <c r="S1056" s="588">
        <v>319660</v>
      </c>
      <c r="T1056" s="588">
        <v>202729</v>
      </c>
      <c r="U1056" s="588">
        <v>354776</v>
      </c>
    </row>
    <row r="1057" spans="1:21" ht="21.95" customHeight="1">
      <c r="A1057" s="583">
        <v>6</v>
      </c>
      <c r="B1057" s="584" t="s">
        <v>361</v>
      </c>
      <c r="C1057" s="585" t="s">
        <v>397</v>
      </c>
      <c r="D1057" s="585" t="s">
        <v>611</v>
      </c>
      <c r="E1057" s="586" t="s">
        <v>412</v>
      </c>
      <c r="F1057">
        <v>4</v>
      </c>
      <c r="G1057" s="587" t="s">
        <v>23</v>
      </c>
      <c r="H1057" s="588">
        <v>66059</v>
      </c>
      <c r="I1057" s="588">
        <v>105695</v>
      </c>
      <c r="J1057" s="588">
        <v>92483</v>
      </c>
      <c r="K1057" s="588">
        <v>147972</v>
      </c>
      <c r="L1057" s="588">
        <v>118906</v>
      </c>
      <c r="M1057" s="588">
        <v>190250</v>
      </c>
      <c r="N1057" s="588">
        <v>158542</v>
      </c>
      <c r="O1057" s="588">
        <v>253667</v>
      </c>
      <c r="P1057" s="588">
        <v>198177</v>
      </c>
      <c r="Q1057" s="588">
        <v>317084</v>
      </c>
      <c r="R1057" s="588">
        <v>224601</v>
      </c>
      <c r="S1057" s="588">
        <v>359362</v>
      </c>
      <c r="T1057" s="588">
        <v>251025</v>
      </c>
      <c r="U1057" s="588">
        <v>401640</v>
      </c>
    </row>
    <row r="1058" spans="1:21" ht="22.5" customHeight="1">
      <c r="A1058" s="583">
        <v>6</v>
      </c>
      <c r="B1058" s="584" t="s">
        <v>361</v>
      </c>
      <c r="C1058" s="585" t="s">
        <v>397</v>
      </c>
      <c r="D1058" s="585" t="s">
        <v>611</v>
      </c>
      <c r="E1058" s="586" t="s">
        <v>413</v>
      </c>
      <c r="F1058">
        <v>1</v>
      </c>
      <c r="G1058" s="587" t="s">
        <v>171</v>
      </c>
      <c r="H1058" s="588">
        <v>72628</v>
      </c>
      <c r="I1058" s="588">
        <v>127100</v>
      </c>
      <c r="J1058" s="588">
        <v>95699</v>
      </c>
      <c r="K1058" s="588">
        <v>167473</v>
      </c>
      <c r="L1058" s="588">
        <v>114679</v>
      </c>
      <c r="M1058" s="588">
        <v>200689</v>
      </c>
      <c r="N1058" s="588">
        <v>138113</v>
      </c>
      <c r="O1058" s="588">
        <v>241697</v>
      </c>
      <c r="P1058" s="588">
        <v>162859</v>
      </c>
      <c r="Q1058" s="588">
        <v>285004</v>
      </c>
      <c r="R1058" s="588">
        <v>178042</v>
      </c>
      <c r="S1058" s="588">
        <v>311573</v>
      </c>
      <c r="T1058" s="588">
        <v>191598</v>
      </c>
      <c r="U1058" s="588">
        <v>335296</v>
      </c>
    </row>
    <row r="1059" spans="1:21" ht="21.95" customHeight="1">
      <c r="A1059" s="583">
        <v>6</v>
      </c>
      <c r="B1059" s="584" t="s">
        <v>361</v>
      </c>
      <c r="C1059" s="585" t="s">
        <v>397</v>
      </c>
      <c r="D1059" s="585" t="s">
        <v>611</v>
      </c>
      <c r="E1059" s="586" t="s">
        <v>413</v>
      </c>
      <c r="F1059">
        <v>2</v>
      </c>
      <c r="G1059" s="587" t="s">
        <v>21</v>
      </c>
      <c r="H1059" s="588">
        <v>68992</v>
      </c>
      <c r="I1059" s="588">
        <v>120735</v>
      </c>
      <c r="J1059" s="588">
        <v>91147</v>
      </c>
      <c r="K1059" s="588">
        <v>159507</v>
      </c>
      <c r="L1059" s="588">
        <v>109524</v>
      </c>
      <c r="M1059" s="588">
        <v>191667</v>
      </c>
      <c r="N1059" s="588">
        <v>132631</v>
      </c>
      <c r="O1059" s="588">
        <v>232105</v>
      </c>
      <c r="P1059" s="588">
        <v>157881</v>
      </c>
      <c r="Q1059" s="588">
        <v>276293</v>
      </c>
      <c r="R1059" s="588">
        <v>174137</v>
      </c>
      <c r="S1059" s="588">
        <v>304739</v>
      </c>
      <c r="T1059" s="588">
        <v>189399</v>
      </c>
      <c r="U1059" s="588">
        <v>331449</v>
      </c>
    </row>
    <row r="1060" spans="1:21" ht="21.95" customHeight="1">
      <c r="A1060" s="583">
        <v>6</v>
      </c>
      <c r="B1060" s="584" t="s">
        <v>361</v>
      </c>
      <c r="C1060" s="585" t="s">
        <v>397</v>
      </c>
      <c r="D1060" s="585" t="s">
        <v>611</v>
      </c>
      <c r="E1060" s="586" t="s">
        <v>413</v>
      </c>
      <c r="F1060">
        <v>3</v>
      </c>
      <c r="G1060" s="587" t="s">
        <v>46</v>
      </c>
      <c r="H1060" s="588">
        <v>56322</v>
      </c>
      <c r="I1060" s="588">
        <v>98564</v>
      </c>
      <c r="J1060" s="588">
        <v>77769</v>
      </c>
      <c r="K1060" s="588">
        <v>136095</v>
      </c>
      <c r="L1060" s="588">
        <v>98593</v>
      </c>
      <c r="M1060" s="588">
        <v>172538</v>
      </c>
      <c r="N1060" s="588">
        <v>128672</v>
      </c>
      <c r="O1060" s="588">
        <v>225176</v>
      </c>
      <c r="P1060" s="588">
        <v>160384</v>
      </c>
      <c r="Q1060" s="588">
        <v>280672</v>
      </c>
      <c r="R1060" s="588">
        <v>180506</v>
      </c>
      <c r="S1060" s="588">
        <v>315885</v>
      </c>
      <c r="T1060" s="588">
        <v>200335</v>
      </c>
      <c r="U1060" s="588">
        <v>350586</v>
      </c>
    </row>
    <row r="1061" spans="1:21" ht="21.95" customHeight="1">
      <c r="A1061" s="583">
        <v>6</v>
      </c>
      <c r="B1061" s="584" t="s">
        <v>361</v>
      </c>
      <c r="C1061" s="585" t="s">
        <v>397</v>
      </c>
      <c r="D1061" s="585" t="s">
        <v>611</v>
      </c>
      <c r="E1061" s="586" t="s">
        <v>413</v>
      </c>
      <c r="F1061">
        <v>4</v>
      </c>
      <c r="G1061" s="587" t="s">
        <v>23</v>
      </c>
      <c r="H1061" s="588">
        <v>65286</v>
      </c>
      <c r="I1061" s="588">
        <v>104458</v>
      </c>
      <c r="J1061" s="588">
        <v>91401</v>
      </c>
      <c r="K1061" s="588">
        <v>146241</v>
      </c>
      <c r="L1061" s="588">
        <v>117515</v>
      </c>
      <c r="M1061" s="588">
        <v>188024</v>
      </c>
      <c r="N1061" s="588">
        <v>156687</v>
      </c>
      <c r="O1061" s="588">
        <v>250699</v>
      </c>
      <c r="P1061" s="588">
        <v>195858</v>
      </c>
      <c r="Q1061" s="588">
        <v>313374</v>
      </c>
      <c r="R1061" s="588">
        <v>221973</v>
      </c>
      <c r="S1061" s="588">
        <v>355157</v>
      </c>
      <c r="T1061" s="588">
        <v>248087</v>
      </c>
      <c r="U1061" s="588">
        <v>396940</v>
      </c>
    </row>
    <row r="1062" spans="1:21" ht="22.5" customHeight="1">
      <c r="A1062" s="583">
        <v>6</v>
      </c>
      <c r="B1062" s="584" t="s">
        <v>361</v>
      </c>
      <c r="C1062" s="585" t="s">
        <v>397</v>
      </c>
      <c r="D1062" s="585" t="s">
        <v>611</v>
      </c>
      <c r="E1062" s="586" t="s">
        <v>414</v>
      </c>
      <c r="F1062">
        <v>1</v>
      </c>
      <c r="G1062" s="587" t="s">
        <v>171</v>
      </c>
      <c r="H1062" s="588">
        <v>74509</v>
      </c>
      <c r="I1062" s="588">
        <v>130390</v>
      </c>
      <c r="J1062" s="588">
        <v>98107</v>
      </c>
      <c r="K1062" s="588">
        <v>171686</v>
      </c>
      <c r="L1062" s="588">
        <v>117452</v>
      </c>
      <c r="M1062" s="588">
        <v>205542</v>
      </c>
      <c r="N1062" s="588">
        <v>141260</v>
      </c>
      <c r="O1062" s="588">
        <v>247206</v>
      </c>
      <c r="P1062" s="588">
        <v>166532</v>
      </c>
      <c r="Q1062" s="588">
        <v>291430</v>
      </c>
      <c r="R1062" s="588">
        <v>182047</v>
      </c>
      <c r="S1062" s="588">
        <v>318582</v>
      </c>
      <c r="T1062" s="588">
        <v>195895</v>
      </c>
      <c r="U1062" s="588">
        <v>342816</v>
      </c>
    </row>
    <row r="1063" spans="1:21" ht="21.95" customHeight="1">
      <c r="A1063" s="583">
        <v>6</v>
      </c>
      <c r="B1063" s="584" t="s">
        <v>361</v>
      </c>
      <c r="C1063" s="585" t="s">
        <v>397</v>
      </c>
      <c r="D1063" s="585" t="s">
        <v>611</v>
      </c>
      <c r="E1063" s="586" t="s">
        <v>414</v>
      </c>
      <c r="F1063">
        <v>2</v>
      </c>
      <c r="G1063" s="587" t="s">
        <v>21</v>
      </c>
      <c r="H1063" s="588">
        <v>70872</v>
      </c>
      <c r="I1063" s="588">
        <v>124026</v>
      </c>
      <c r="J1063" s="588">
        <v>93555</v>
      </c>
      <c r="K1063" s="588">
        <v>163721</v>
      </c>
      <c r="L1063" s="588">
        <v>112298</v>
      </c>
      <c r="M1063" s="588">
        <v>196521</v>
      </c>
      <c r="N1063" s="588">
        <v>135779</v>
      </c>
      <c r="O1063" s="588">
        <v>237614</v>
      </c>
      <c r="P1063" s="588">
        <v>161554</v>
      </c>
      <c r="Q1063" s="588">
        <v>282719</v>
      </c>
      <c r="R1063" s="588">
        <v>178142</v>
      </c>
      <c r="S1063" s="588">
        <v>311748</v>
      </c>
      <c r="T1063" s="588">
        <v>193696</v>
      </c>
      <c r="U1063" s="588">
        <v>338969</v>
      </c>
    </row>
    <row r="1064" spans="1:21" ht="21.95" customHeight="1">
      <c r="A1064" s="583">
        <v>6</v>
      </c>
      <c r="B1064" s="584" t="s">
        <v>361</v>
      </c>
      <c r="C1064" s="585" t="s">
        <v>397</v>
      </c>
      <c r="D1064" s="585" t="s">
        <v>611</v>
      </c>
      <c r="E1064" s="586" t="s">
        <v>414</v>
      </c>
      <c r="F1064">
        <v>3</v>
      </c>
      <c r="G1064" s="587" t="s">
        <v>46</v>
      </c>
      <c r="H1064" s="588">
        <v>58006</v>
      </c>
      <c r="I1064" s="588">
        <v>101510</v>
      </c>
      <c r="J1064" s="588">
        <v>80126</v>
      </c>
      <c r="K1064" s="588">
        <v>140220</v>
      </c>
      <c r="L1064" s="588">
        <v>101623</v>
      </c>
      <c r="M1064" s="588">
        <v>177841</v>
      </c>
      <c r="N1064" s="588">
        <v>132712</v>
      </c>
      <c r="O1064" s="588">
        <v>232246</v>
      </c>
      <c r="P1064" s="588">
        <v>165434</v>
      </c>
      <c r="Q1064" s="588">
        <v>289510</v>
      </c>
      <c r="R1064" s="588">
        <v>186230</v>
      </c>
      <c r="S1064" s="588">
        <v>325902</v>
      </c>
      <c r="T1064" s="588">
        <v>206732</v>
      </c>
      <c r="U1064" s="588">
        <v>361781</v>
      </c>
    </row>
    <row r="1065" spans="1:21" ht="21.95" customHeight="1">
      <c r="A1065" s="583">
        <v>6</v>
      </c>
      <c r="B1065" s="584" t="s">
        <v>361</v>
      </c>
      <c r="C1065" s="585" t="s">
        <v>397</v>
      </c>
      <c r="D1065" s="585" t="s">
        <v>611</v>
      </c>
      <c r="E1065" s="586" t="s">
        <v>414</v>
      </c>
      <c r="F1065">
        <v>4</v>
      </c>
      <c r="G1065" s="587" t="s">
        <v>23</v>
      </c>
      <c r="H1065" s="588">
        <v>66857</v>
      </c>
      <c r="I1065" s="588">
        <v>106971</v>
      </c>
      <c r="J1065" s="588">
        <v>93600</v>
      </c>
      <c r="K1065" s="588">
        <v>149759</v>
      </c>
      <c r="L1065" s="588">
        <v>120342</v>
      </c>
      <c r="M1065" s="588">
        <v>192548</v>
      </c>
      <c r="N1065" s="588">
        <v>160457</v>
      </c>
      <c r="O1065" s="588">
        <v>256730</v>
      </c>
      <c r="P1065" s="588">
        <v>200571</v>
      </c>
      <c r="Q1065" s="588">
        <v>320913</v>
      </c>
      <c r="R1065" s="588">
        <v>227313</v>
      </c>
      <c r="S1065" s="588">
        <v>363701</v>
      </c>
      <c r="T1065" s="588">
        <v>254056</v>
      </c>
      <c r="U1065" s="588">
        <v>406490</v>
      </c>
    </row>
    <row r="1066" spans="1:21" ht="22.5" customHeight="1">
      <c r="A1066" s="583">
        <v>6</v>
      </c>
      <c r="B1066" s="584" t="s">
        <v>361</v>
      </c>
      <c r="C1066" s="585" t="s">
        <v>397</v>
      </c>
      <c r="D1066" s="585" t="s">
        <v>611</v>
      </c>
      <c r="E1066" s="586" t="s">
        <v>415</v>
      </c>
      <c r="F1066">
        <v>1</v>
      </c>
      <c r="G1066" s="587" t="s">
        <v>171</v>
      </c>
      <c r="H1066" s="588">
        <v>75684</v>
      </c>
      <c r="I1066" s="588">
        <v>132447</v>
      </c>
      <c r="J1066" s="588">
        <v>99705</v>
      </c>
      <c r="K1066" s="588">
        <v>174483</v>
      </c>
      <c r="L1066" s="588">
        <v>119446</v>
      </c>
      <c r="M1066" s="588">
        <v>209031</v>
      </c>
      <c r="N1066" s="588">
        <v>143798</v>
      </c>
      <c r="O1066" s="588">
        <v>251646</v>
      </c>
      <c r="P1066" s="588">
        <v>169552</v>
      </c>
      <c r="Q1066" s="588">
        <v>296715</v>
      </c>
      <c r="R1066" s="588">
        <v>185355</v>
      </c>
      <c r="S1066" s="588">
        <v>324371</v>
      </c>
      <c r="T1066" s="588">
        <v>199464</v>
      </c>
      <c r="U1066" s="588">
        <v>349062</v>
      </c>
    </row>
    <row r="1067" spans="1:21" ht="21.95" customHeight="1">
      <c r="A1067" s="583">
        <v>6</v>
      </c>
      <c r="B1067" s="584" t="s">
        <v>361</v>
      </c>
      <c r="C1067" s="585" t="s">
        <v>397</v>
      </c>
      <c r="D1067" s="585" t="s">
        <v>611</v>
      </c>
      <c r="E1067" s="586" t="s">
        <v>415</v>
      </c>
      <c r="F1067">
        <v>2</v>
      </c>
      <c r="G1067" s="587" t="s">
        <v>21</v>
      </c>
      <c r="H1067" s="588">
        <v>71922</v>
      </c>
      <c r="I1067" s="588">
        <v>125863</v>
      </c>
      <c r="J1067" s="588">
        <v>94996</v>
      </c>
      <c r="K1067" s="588">
        <v>166243</v>
      </c>
      <c r="L1067" s="588">
        <v>114114</v>
      </c>
      <c r="M1067" s="588">
        <v>199699</v>
      </c>
      <c r="N1067" s="588">
        <v>138128</v>
      </c>
      <c r="O1067" s="588">
        <v>241723</v>
      </c>
      <c r="P1067" s="588">
        <v>164402</v>
      </c>
      <c r="Q1067" s="588">
        <v>287703</v>
      </c>
      <c r="R1067" s="588">
        <v>181315</v>
      </c>
      <c r="S1067" s="588">
        <v>317302</v>
      </c>
      <c r="T1067" s="588">
        <v>197190</v>
      </c>
      <c r="U1067" s="588">
        <v>345082</v>
      </c>
    </row>
    <row r="1068" spans="1:21" ht="21.95" customHeight="1">
      <c r="A1068" s="583">
        <v>6</v>
      </c>
      <c r="B1068" s="584" t="s">
        <v>361</v>
      </c>
      <c r="C1068" s="585" t="s">
        <v>397</v>
      </c>
      <c r="D1068" s="585" t="s">
        <v>611</v>
      </c>
      <c r="E1068" s="586" t="s">
        <v>415</v>
      </c>
      <c r="F1068">
        <v>3</v>
      </c>
      <c r="G1068" s="587" t="s">
        <v>46</v>
      </c>
      <c r="H1068" s="588">
        <v>58758</v>
      </c>
      <c r="I1068" s="588">
        <v>102826</v>
      </c>
      <c r="J1068" s="588">
        <v>81141</v>
      </c>
      <c r="K1068" s="588">
        <v>141997</v>
      </c>
      <c r="L1068" s="588">
        <v>102881</v>
      </c>
      <c r="M1068" s="588">
        <v>180041</v>
      </c>
      <c r="N1068" s="588">
        <v>134293</v>
      </c>
      <c r="O1068" s="588">
        <v>235013</v>
      </c>
      <c r="P1068" s="588">
        <v>167395</v>
      </c>
      <c r="Q1068" s="588">
        <v>292941</v>
      </c>
      <c r="R1068" s="588">
        <v>188408</v>
      </c>
      <c r="S1068" s="588">
        <v>329714</v>
      </c>
      <c r="T1068" s="588">
        <v>209118</v>
      </c>
      <c r="U1068" s="588">
        <v>365956</v>
      </c>
    </row>
    <row r="1069" spans="1:21" ht="21.95" customHeight="1">
      <c r="A1069" s="583">
        <v>6</v>
      </c>
      <c r="B1069" s="584" t="s">
        <v>361</v>
      </c>
      <c r="C1069" s="585" t="s">
        <v>397</v>
      </c>
      <c r="D1069" s="585" t="s">
        <v>611</v>
      </c>
      <c r="E1069" s="586" t="s">
        <v>415</v>
      </c>
      <c r="F1069">
        <v>4</v>
      </c>
      <c r="G1069" s="587" t="s">
        <v>23</v>
      </c>
      <c r="H1069" s="588">
        <v>67998</v>
      </c>
      <c r="I1069" s="588">
        <v>108796</v>
      </c>
      <c r="J1069" s="588">
        <v>95197</v>
      </c>
      <c r="K1069" s="588">
        <v>152315</v>
      </c>
      <c r="L1069" s="588">
        <v>122396</v>
      </c>
      <c r="M1069" s="588">
        <v>195834</v>
      </c>
      <c r="N1069" s="588">
        <v>163195</v>
      </c>
      <c r="O1069" s="588">
        <v>261111</v>
      </c>
      <c r="P1069" s="588">
        <v>203993</v>
      </c>
      <c r="Q1069" s="588">
        <v>326389</v>
      </c>
      <c r="R1069" s="588">
        <v>231192</v>
      </c>
      <c r="S1069" s="588">
        <v>369908</v>
      </c>
      <c r="T1069" s="588">
        <v>258392</v>
      </c>
      <c r="U1069" s="588">
        <v>413427</v>
      </c>
    </row>
    <row r="1070" spans="1:21" ht="22.5" customHeight="1">
      <c r="A1070" s="583">
        <v>6</v>
      </c>
      <c r="B1070" s="584" t="s">
        <v>361</v>
      </c>
      <c r="C1070" s="585" t="s">
        <v>397</v>
      </c>
      <c r="D1070" s="585" t="s">
        <v>611</v>
      </c>
      <c r="E1070" s="586" t="s">
        <v>416</v>
      </c>
      <c r="F1070">
        <v>1</v>
      </c>
      <c r="G1070" s="587" t="s">
        <v>171</v>
      </c>
      <c r="H1070" s="588">
        <v>70435</v>
      </c>
      <c r="I1070" s="588">
        <v>123261</v>
      </c>
      <c r="J1070" s="588">
        <v>92828</v>
      </c>
      <c r="K1070" s="588">
        <v>162449</v>
      </c>
      <c r="L1070" s="588">
        <v>111270</v>
      </c>
      <c r="M1070" s="588">
        <v>194722</v>
      </c>
      <c r="N1070" s="588">
        <v>134060</v>
      </c>
      <c r="O1070" s="588">
        <v>234605</v>
      </c>
      <c r="P1070" s="588">
        <v>158092</v>
      </c>
      <c r="Q1070" s="588">
        <v>276661</v>
      </c>
      <c r="R1070" s="588">
        <v>172832</v>
      </c>
      <c r="S1070" s="588">
        <v>302457</v>
      </c>
      <c r="T1070" s="588">
        <v>185995</v>
      </c>
      <c r="U1070" s="588">
        <v>325492</v>
      </c>
    </row>
    <row r="1071" spans="1:21" ht="21.95" customHeight="1">
      <c r="A1071" s="583">
        <v>6</v>
      </c>
      <c r="B1071" s="584" t="s">
        <v>361</v>
      </c>
      <c r="C1071" s="585" t="s">
        <v>397</v>
      </c>
      <c r="D1071" s="585" t="s">
        <v>611</v>
      </c>
      <c r="E1071" s="586" t="s">
        <v>416</v>
      </c>
      <c r="F1071">
        <v>2</v>
      </c>
      <c r="G1071" s="587" t="s">
        <v>21</v>
      </c>
      <c r="H1071" s="588">
        <v>66881</v>
      </c>
      <c r="I1071" s="588">
        <v>117043</v>
      </c>
      <c r="J1071" s="588">
        <v>88381</v>
      </c>
      <c r="K1071" s="588">
        <v>154666</v>
      </c>
      <c r="L1071" s="588">
        <v>106233</v>
      </c>
      <c r="M1071" s="588">
        <v>185909</v>
      </c>
      <c r="N1071" s="588">
        <v>128705</v>
      </c>
      <c r="O1071" s="588">
        <v>225234</v>
      </c>
      <c r="P1071" s="588">
        <v>153228</v>
      </c>
      <c r="Q1071" s="588">
        <v>268150</v>
      </c>
      <c r="R1071" s="588">
        <v>169017</v>
      </c>
      <c r="S1071" s="588">
        <v>295780</v>
      </c>
      <c r="T1071" s="588">
        <v>183847</v>
      </c>
      <c r="U1071" s="588">
        <v>321733</v>
      </c>
    </row>
    <row r="1072" spans="1:21" ht="21.95" customHeight="1">
      <c r="A1072" s="583">
        <v>6</v>
      </c>
      <c r="B1072" s="584" t="s">
        <v>361</v>
      </c>
      <c r="C1072" s="585" t="s">
        <v>397</v>
      </c>
      <c r="D1072" s="585" t="s">
        <v>611</v>
      </c>
      <c r="E1072" s="586" t="s">
        <v>416</v>
      </c>
      <c r="F1072">
        <v>3</v>
      </c>
      <c r="G1072" s="587" t="s">
        <v>46</v>
      </c>
      <c r="H1072" s="588">
        <v>54558</v>
      </c>
      <c r="I1072" s="588">
        <v>95477</v>
      </c>
      <c r="J1072" s="588">
        <v>75324</v>
      </c>
      <c r="K1072" s="588">
        <v>131817</v>
      </c>
      <c r="L1072" s="588">
        <v>95482</v>
      </c>
      <c r="M1072" s="588">
        <v>167093</v>
      </c>
      <c r="N1072" s="588">
        <v>124588</v>
      </c>
      <c r="O1072" s="588">
        <v>218028</v>
      </c>
      <c r="P1072" s="588">
        <v>155289</v>
      </c>
      <c r="Q1072" s="588">
        <v>271756</v>
      </c>
      <c r="R1072" s="588">
        <v>174761</v>
      </c>
      <c r="S1072" s="588">
        <v>305832</v>
      </c>
      <c r="T1072" s="588">
        <v>193946</v>
      </c>
      <c r="U1072" s="588">
        <v>339406</v>
      </c>
    </row>
    <row r="1073" spans="1:21" ht="21.95" customHeight="1">
      <c r="A1073" s="583">
        <v>6</v>
      </c>
      <c r="B1073" s="584" t="s">
        <v>361</v>
      </c>
      <c r="C1073" s="585" t="s">
        <v>397</v>
      </c>
      <c r="D1073" s="585" t="s">
        <v>611</v>
      </c>
      <c r="E1073" s="586" t="s">
        <v>416</v>
      </c>
      <c r="F1073">
        <v>4</v>
      </c>
      <c r="G1073" s="587" t="s">
        <v>23</v>
      </c>
      <c r="H1073" s="588">
        <v>63347</v>
      </c>
      <c r="I1073" s="588">
        <v>101356</v>
      </c>
      <c r="J1073" s="588">
        <v>88686</v>
      </c>
      <c r="K1073" s="588">
        <v>141898</v>
      </c>
      <c r="L1073" s="588">
        <v>114025</v>
      </c>
      <c r="M1073" s="588">
        <v>182441</v>
      </c>
      <c r="N1073" s="588">
        <v>152034</v>
      </c>
      <c r="O1073" s="588">
        <v>243254</v>
      </c>
      <c r="P1073" s="588">
        <v>190042</v>
      </c>
      <c r="Q1073" s="588">
        <v>304068</v>
      </c>
      <c r="R1073" s="588">
        <v>215381</v>
      </c>
      <c r="S1073" s="588">
        <v>344610</v>
      </c>
      <c r="T1073" s="588">
        <v>240720</v>
      </c>
      <c r="U1073" s="588">
        <v>385153</v>
      </c>
    </row>
    <row r="1074" spans="1:21" ht="22.5" customHeight="1">
      <c r="A1074" s="583">
        <v>6</v>
      </c>
      <c r="B1074" s="584" t="s">
        <v>361</v>
      </c>
      <c r="C1074" s="585" t="s">
        <v>397</v>
      </c>
      <c r="D1074" s="585" t="s">
        <v>611</v>
      </c>
      <c r="E1074" s="586" t="s">
        <v>417</v>
      </c>
      <c r="F1074">
        <v>1</v>
      </c>
      <c r="G1074" s="587" t="s">
        <v>171</v>
      </c>
      <c r="H1074" s="588">
        <v>70670</v>
      </c>
      <c r="I1074" s="588">
        <v>123672</v>
      </c>
      <c r="J1074" s="588">
        <v>93036</v>
      </c>
      <c r="K1074" s="588">
        <v>162812</v>
      </c>
      <c r="L1074" s="588">
        <v>111356</v>
      </c>
      <c r="M1074" s="588">
        <v>194872</v>
      </c>
      <c r="N1074" s="588">
        <v>133884</v>
      </c>
      <c r="O1074" s="588">
        <v>234296</v>
      </c>
      <c r="P1074" s="588">
        <v>157826</v>
      </c>
      <c r="Q1074" s="588">
        <v>276196</v>
      </c>
      <c r="R1074" s="588">
        <v>172528</v>
      </c>
      <c r="S1074" s="588">
        <v>301924</v>
      </c>
      <c r="T1074" s="588">
        <v>185649</v>
      </c>
      <c r="U1074" s="588">
        <v>324886</v>
      </c>
    </row>
    <row r="1075" spans="1:21" ht="21.95" customHeight="1">
      <c r="A1075" s="583">
        <v>6</v>
      </c>
      <c r="B1075" s="584" t="s">
        <v>361</v>
      </c>
      <c r="C1075" s="585" t="s">
        <v>397</v>
      </c>
      <c r="D1075" s="585" t="s">
        <v>611</v>
      </c>
      <c r="E1075" s="586" t="s">
        <v>417</v>
      </c>
      <c r="F1075">
        <v>2</v>
      </c>
      <c r="G1075" s="587" t="s">
        <v>21</v>
      </c>
      <c r="H1075" s="588">
        <v>67242</v>
      </c>
      <c r="I1075" s="588">
        <v>117673</v>
      </c>
      <c r="J1075" s="588">
        <v>88745</v>
      </c>
      <c r="K1075" s="588">
        <v>155304</v>
      </c>
      <c r="L1075" s="588">
        <v>106497</v>
      </c>
      <c r="M1075" s="588">
        <v>186370</v>
      </c>
      <c r="N1075" s="588">
        <v>128718</v>
      </c>
      <c r="O1075" s="588">
        <v>225256</v>
      </c>
      <c r="P1075" s="588">
        <v>153134</v>
      </c>
      <c r="Q1075" s="588">
        <v>267985</v>
      </c>
      <c r="R1075" s="588">
        <v>168848</v>
      </c>
      <c r="S1075" s="588">
        <v>295483</v>
      </c>
      <c r="T1075" s="588">
        <v>183577</v>
      </c>
      <c r="U1075" s="588">
        <v>321260</v>
      </c>
    </row>
    <row r="1076" spans="1:21" ht="21.95" customHeight="1">
      <c r="A1076" s="583">
        <v>6</v>
      </c>
      <c r="B1076" s="584" t="s">
        <v>361</v>
      </c>
      <c r="C1076" s="585" t="s">
        <v>397</v>
      </c>
      <c r="D1076" s="585" t="s">
        <v>611</v>
      </c>
      <c r="E1076" s="586" t="s">
        <v>417</v>
      </c>
      <c r="F1076">
        <v>3</v>
      </c>
      <c r="G1076" s="587" t="s">
        <v>46</v>
      </c>
      <c r="H1076" s="588">
        <v>55069</v>
      </c>
      <c r="I1076" s="588">
        <v>96370</v>
      </c>
      <c r="J1076" s="588">
        <v>76076</v>
      </c>
      <c r="K1076" s="588">
        <v>133133</v>
      </c>
      <c r="L1076" s="588">
        <v>96497</v>
      </c>
      <c r="M1076" s="588">
        <v>168869</v>
      </c>
      <c r="N1076" s="588">
        <v>126037</v>
      </c>
      <c r="O1076" s="588">
        <v>220565</v>
      </c>
      <c r="P1076" s="588">
        <v>157117</v>
      </c>
      <c r="Q1076" s="588">
        <v>274954</v>
      </c>
      <c r="R1076" s="588">
        <v>176876</v>
      </c>
      <c r="S1076" s="588">
        <v>309533</v>
      </c>
      <c r="T1076" s="588">
        <v>196358</v>
      </c>
      <c r="U1076" s="588">
        <v>343627</v>
      </c>
    </row>
    <row r="1077" spans="1:21" ht="21.95" customHeight="1">
      <c r="A1077" s="583">
        <v>6</v>
      </c>
      <c r="B1077" s="584" t="s">
        <v>361</v>
      </c>
      <c r="C1077" s="585" t="s">
        <v>397</v>
      </c>
      <c r="D1077" s="585" t="s">
        <v>611</v>
      </c>
      <c r="E1077" s="586" t="s">
        <v>417</v>
      </c>
      <c r="F1077">
        <v>4</v>
      </c>
      <c r="G1077" s="587" t="s">
        <v>23</v>
      </c>
      <c r="H1077" s="588">
        <v>63385</v>
      </c>
      <c r="I1077" s="588">
        <v>101415</v>
      </c>
      <c r="J1077" s="588">
        <v>88739</v>
      </c>
      <c r="K1077" s="588">
        <v>141982</v>
      </c>
      <c r="L1077" s="588">
        <v>114092</v>
      </c>
      <c r="M1077" s="588">
        <v>182548</v>
      </c>
      <c r="N1077" s="588">
        <v>152123</v>
      </c>
      <c r="O1077" s="588">
        <v>243397</v>
      </c>
      <c r="P1077" s="588">
        <v>190154</v>
      </c>
      <c r="Q1077" s="588">
        <v>304246</v>
      </c>
      <c r="R1077" s="588">
        <v>215508</v>
      </c>
      <c r="S1077" s="588">
        <v>344813</v>
      </c>
      <c r="T1077" s="588">
        <v>240862</v>
      </c>
      <c r="U1077" s="588">
        <v>385379</v>
      </c>
    </row>
    <row r="1078" spans="1:21" ht="22.5" customHeight="1">
      <c r="A1078" s="583">
        <v>6</v>
      </c>
      <c r="B1078" s="584" t="s">
        <v>361</v>
      </c>
      <c r="C1078" s="585" t="s">
        <v>397</v>
      </c>
      <c r="D1078" s="585" t="s">
        <v>611</v>
      </c>
      <c r="E1078" s="586" t="s">
        <v>418</v>
      </c>
      <c r="F1078">
        <v>1</v>
      </c>
      <c r="G1078" s="587" t="s">
        <v>171</v>
      </c>
      <c r="H1078" s="588">
        <v>73804</v>
      </c>
      <c r="I1078" s="588">
        <v>129156</v>
      </c>
      <c r="J1078" s="588">
        <v>97297</v>
      </c>
      <c r="K1078" s="588">
        <v>170270</v>
      </c>
      <c r="L1078" s="588">
        <v>116673</v>
      </c>
      <c r="M1078" s="588">
        <v>204178</v>
      </c>
      <c r="N1078" s="588">
        <v>140650</v>
      </c>
      <c r="O1078" s="588">
        <v>246137</v>
      </c>
      <c r="P1078" s="588">
        <v>165879</v>
      </c>
      <c r="Q1078" s="588">
        <v>290289</v>
      </c>
      <c r="R1078" s="588">
        <v>181350</v>
      </c>
      <c r="S1078" s="588">
        <v>317362</v>
      </c>
      <c r="T1078" s="588">
        <v>195167</v>
      </c>
      <c r="U1078" s="588">
        <v>341542</v>
      </c>
    </row>
    <row r="1079" spans="1:21" ht="21.95" customHeight="1">
      <c r="A1079" s="583">
        <v>6</v>
      </c>
      <c r="B1079" s="584" t="s">
        <v>361</v>
      </c>
      <c r="C1079" s="585" t="s">
        <v>397</v>
      </c>
      <c r="D1079" s="585" t="s">
        <v>611</v>
      </c>
      <c r="E1079" s="586" t="s">
        <v>418</v>
      </c>
      <c r="F1079">
        <v>2</v>
      </c>
      <c r="G1079" s="587" t="s">
        <v>21</v>
      </c>
      <c r="H1079" s="588">
        <v>70041</v>
      </c>
      <c r="I1079" s="588">
        <v>122572</v>
      </c>
      <c r="J1079" s="588">
        <v>92588</v>
      </c>
      <c r="K1079" s="588">
        <v>162029</v>
      </c>
      <c r="L1079" s="588">
        <v>111341</v>
      </c>
      <c r="M1079" s="588">
        <v>194846</v>
      </c>
      <c r="N1079" s="588">
        <v>134980</v>
      </c>
      <c r="O1079" s="588">
        <v>236215</v>
      </c>
      <c r="P1079" s="588">
        <v>160730</v>
      </c>
      <c r="Q1079" s="588">
        <v>281277</v>
      </c>
      <c r="R1079" s="588">
        <v>177310</v>
      </c>
      <c r="S1079" s="588">
        <v>310293</v>
      </c>
      <c r="T1079" s="588">
        <v>192893</v>
      </c>
      <c r="U1079" s="588">
        <v>337562</v>
      </c>
    </row>
    <row r="1080" spans="1:21" ht="21.95" customHeight="1">
      <c r="A1080" s="583">
        <v>6</v>
      </c>
      <c r="B1080" s="584" t="s">
        <v>361</v>
      </c>
      <c r="C1080" s="585" t="s">
        <v>397</v>
      </c>
      <c r="D1080" s="585" t="s">
        <v>611</v>
      </c>
      <c r="E1080" s="586" t="s">
        <v>418</v>
      </c>
      <c r="F1080">
        <v>3</v>
      </c>
      <c r="G1080" s="587" t="s">
        <v>46</v>
      </c>
      <c r="H1080" s="588">
        <v>57074</v>
      </c>
      <c r="I1080" s="588">
        <v>99880</v>
      </c>
      <c r="J1080" s="588">
        <v>78784</v>
      </c>
      <c r="K1080" s="588">
        <v>137872</v>
      </c>
      <c r="L1080" s="588">
        <v>99851</v>
      </c>
      <c r="M1080" s="588">
        <v>174738</v>
      </c>
      <c r="N1080" s="588">
        <v>130253</v>
      </c>
      <c r="O1080" s="588">
        <v>227942</v>
      </c>
      <c r="P1080" s="588">
        <v>162344</v>
      </c>
      <c r="Q1080" s="588">
        <v>284102</v>
      </c>
      <c r="R1080" s="588">
        <v>182684</v>
      </c>
      <c r="S1080" s="588">
        <v>319697</v>
      </c>
      <c r="T1080" s="588">
        <v>202720</v>
      </c>
      <c r="U1080" s="588">
        <v>354761</v>
      </c>
    </row>
    <row r="1081" spans="1:21" ht="21.95" customHeight="1">
      <c r="A1081" s="583">
        <v>6</v>
      </c>
      <c r="B1081" s="584" t="s">
        <v>361</v>
      </c>
      <c r="C1081" s="585" t="s">
        <v>397</v>
      </c>
      <c r="D1081" s="585" t="s">
        <v>611</v>
      </c>
      <c r="E1081" s="586" t="s">
        <v>418</v>
      </c>
      <c r="F1081">
        <v>4</v>
      </c>
      <c r="G1081" s="587" t="s">
        <v>23</v>
      </c>
      <c r="H1081" s="588">
        <v>66427</v>
      </c>
      <c r="I1081" s="588">
        <v>106283</v>
      </c>
      <c r="J1081" s="588">
        <v>92998</v>
      </c>
      <c r="K1081" s="588">
        <v>148797</v>
      </c>
      <c r="L1081" s="588">
        <v>119569</v>
      </c>
      <c r="M1081" s="588">
        <v>191310</v>
      </c>
      <c r="N1081" s="588">
        <v>159425</v>
      </c>
      <c r="O1081" s="588">
        <v>255080</v>
      </c>
      <c r="P1081" s="588">
        <v>199281</v>
      </c>
      <c r="Q1081" s="588">
        <v>318850</v>
      </c>
      <c r="R1081" s="588">
        <v>225852</v>
      </c>
      <c r="S1081" s="588">
        <v>361363</v>
      </c>
      <c r="T1081" s="588">
        <v>252423</v>
      </c>
      <c r="U1081" s="588">
        <v>403876</v>
      </c>
    </row>
    <row r="1082" spans="1:21" ht="22.5" customHeight="1">
      <c r="A1082" s="583">
        <v>6</v>
      </c>
      <c r="B1082" s="584" t="s">
        <v>361</v>
      </c>
      <c r="C1082" s="585" t="s">
        <v>397</v>
      </c>
      <c r="D1082" s="585" t="s">
        <v>611</v>
      </c>
      <c r="E1082" s="586" t="s">
        <v>419</v>
      </c>
      <c r="F1082">
        <v>1</v>
      </c>
      <c r="G1082" s="587" t="s">
        <v>171</v>
      </c>
      <c r="H1082" s="588">
        <v>74352</v>
      </c>
      <c r="I1082" s="588">
        <v>130116</v>
      </c>
      <c r="J1082" s="588">
        <v>97968</v>
      </c>
      <c r="K1082" s="588">
        <v>171444</v>
      </c>
      <c r="L1082" s="588">
        <v>117395</v>
      </c>
      <c r="M1082" s="588">
        <v>205441</v>
      </c>
      <c r="N1082" s="588">
        <v>141378</v>
      </c>
      <c r="O1082" s="588">
        <v>247412</v>
      </c>
      <c r="P1082" s="588">
        <v>166709</v>
      </c>
      <c r="Q1082" s="588">
        <v>291740</v>
      </c>
      <c r="R1082" s="588">
        <v>182250</v>
      </c>
      <c r="S1082" s="588">
        <v>318937</v>
      </c>
      <c r="T1082" s="588">
        <v>196126</v>
      </c>
      <c r="U1082" s="588">
        <v>343220</v>
      </c>
    </row>
    <row r="1083" spans="1:21" ht="21.95" customHeight="1">
      <c r="A1083" s="583">
        <v>6</v>
      </c>
      <c r="B1083" s="584" t="s">
        <v>361</v>
      </c>
      <c r="C1083" s="585" t="s">
        <v>397</v>
      </c>
      <c r="D1083" s="585" t="s">
        <v>611</v>
      </c>
      <c r="E1083" s="586" t="s">
        <v>419</v>
      </c>
      <c r="F1083">
        <v>2</v>
      </c>
      <c r="G1083" s="587" t="s">
        <v>21</v>
      </c>
      <c r="H1083" s="588">
        <v>70632</v>
      </c>
      <c r="I1083" s="588">
        <v>123605</v>
      </c>
      <c r="J1083" s="588">
        <v>93312</v>
      </c>
      <c r="K1083" s="588">
        <v>163295</v>
      </c>
      <c r="L1083" s="588">
        <v>112122</v>
      </c>
      <c r="M1083" s="588">
        <v>196213</v>
      </c>
      <c r="N1083" s="588">
        <v>135771</v>
      </c>
      <c r="O1083" s="588">
        <v>237599</v>
      </c>
      <c r="P1083" s="588">
        <v>161616</v>
      </c>
      <c r="Q1083" s="588">
        <v>282829</v>
      </c>
      <c r="R1083" s="588">
        <v>178255</v>
      </c>
      <c r="S1083" s="588">
        <v>311946</v>
      </c>
      <c r="T1083" s="588">
        <v>193877</v>
      </c>
      <c r="U1083" s="588">
        <v>339284</v>
      </c>
    </row>
    <row r="1084" spans="1:21" ht="21.95" customHeight="1">
      <c r="A1084" s="583">
        <v>6</v>
      </c>
      <c r="B1084" s="584" t="s">
        <v>361</v>
      </c>
      <c r="C1084" s="585" t="s">
        <v>397</v>
      </c>
      <c r="D1084" s="585" t="s">
        <v>611</v>
      </c>
      <c r="E1084" s="586" t="s">
        <v>419</v>
      </c>
      <c r="F1084">
        <v>3</v>
      </c>
      <c r="G1084" s="587" t="s">
        <v>46</v>
      </c>
      <c r="H1084" s="588">
        <v>57665</v>
      </c>
      <c r="I1084" s="588">
        <v>100914</v>
      </c>
      <c r="J1084" s="588">
        <v>79624</v>
      </c>
      <c r="K1084" s="588">
        <v>139342</v>
      </c>
      <c r="L1084" s="588">
        <v>100946</v>
      </c>
      <c r="M1084" s="588">
        <v>176656</v>
      </c>
      <c r="N1084" s="588">
        <v>131746</v>
      </c>
      <c r="O1084" s="588">
        <v>230555</v>
      </c>
      <c r="P1084" s="588">
        <v>164216</v>
      </c>
      <c r="Q1084" s="588">
        <v>287378</v>
      </c>
      <c r="R1084" s="588">
        <v>184820</v>
      </c>
      <c r="S1084" s="588">
        <v>323435</v>
      </c>
      <c r="T1084" s="588">
        <v>205124</v>
      </c>
      <c r="U1084" s="588">
        <v>358967</v>
      </c>
    </row>
    <row r="1085" spans="1:21" ht="21.95" customHeight="1">
      <c r="A1085" s="583">
        <v>6</v>
      </c>
      <c r="B1085" s="584" t="s">
        <v>361</v>
      </c>
      <c r="C1085" s="585" t="s">
        <v>397</v>
      </c>
      <c r="D1085" s="585" t="s">
        <v>611</v>
      </c>
      <c r="E1085" s="586" t="s">
        <v>419</v>
      </c>
      <c r="F1085">
        <v>4</v>
      </c>
      <c r="G1085" s="587" t="s">
        <v>23</v>
      </c>
      <c r="H1085" s="588">
        <v>66832</v>
      </c>
      <c r="I1085" s="588">
        <v>106931</v>
      </c>
      <c r="J1085" s="588">
        <v>93565</v>
      </c>
      <c r="K1085" s="588">
        <v>149704</v>
      </c>
      <c r="L1085" s="588">
        <v>120298</v>
      </c>
      <c r="M1085" s="588">
        <v>192476</v>
      </c>
      <c r="N1085" s="588">
        <v>160397</v>
      </c>
      <c r="O1085" s="588">
        <v>256635</v>
      </c>
      <c r="P1085" s="588">
        <v>200496</v>
      </c>
      <c r="Q1085" s="588">
        <v>320794</v>
      </c>
      <c r="R1085" s="588">
        <v>227229</v>
      </c>
      <c r="S1085" s="588">
        <v>363567</v>
      </c>
      <c r="T1085" s="588">
        <v>253962</v>
      </c>
      <c r="U1085" s="588">
        <v>406339</v>
      </c>
    </row>
    <row r="1086" spans="1:21" ht="22.5" customHeight="1">
      <c r="A1086" s="583">
        <v>6</v>
      </c>
      <c r="B1086" s="584" t="s">
        <v>361</v>
      </c>
      <c r="C1086" s="585" t="s">
        <v>397</v>
      </c>
      <c r="D1086" s="585" t="s">
        <v>611</v>
      </c>
      <c r="E1086" s="586" t="s">
        <v>420</v>
      </c>
      <c r="F1086">
        <v>1</v>
      </c>
      <c r="G1086" s="587" t="s">
        <v>171</v>
      </c>
      <c r="H1086" s="588">
        <v>73569</v>
      </c>
      <c r="I1086" s="588">
        <v>128745</v>
      </c>
      <c r="J1086" s="588">
        <v>96903</v>
      </c>
      <c r="K1086" s="588">
        <v>169580</v>
      </c>
      <c r="L1086" s="588">
        <v>116066</v>
      </c>
      <c r="M1086" s="588">
        <v>203115</v>
      </c>
      <c r="N1086" s="588">
        <v>139686</v>
      </c>
      <c r="O1086" s="588">
        <v>244451</v>
      </c>
      <c r="P1086" s="588">
        <v>164695</v>
      </c>
      <c r="Q1086" s="588">
        <v>288217</v>
      </c>
      <c r="R1086" s="588">
        <v>180044</v>
      </c>
      <c r="S1086" s="588">
        <v>315077</v>
      </c>
      <c r="T1086" s="588">
        <v>193746</v>
      </c>
      <c r="U1086" s="588">
        <v>339056</v>
      </c>
    </row>
    <row r="1087" spans="1:21" ht="21.95" customHeight="1">
      <c r="A1087" s="583">
        <v>6</v>
      </c>
      <c r="B1087" s="584" t="s">
        <v>361</v>
      </c>
      <c r="C1087" s="585" t="s">
        <v>397</v>
      </c>
      <c r="D1087" s="585" t="s">
        <v>611</v>
      </c>
      <c r="E1087" s="586" t="s">
        <v>420</v>
      </c>
      <c r="F1087">
        <v>2</v>
      </c>
      <c r="G1087" s="587" t="s">
        <v>21</v>
      </c>
      <c r="H1087" s="588">
        <v>69932</v>
      </c>
      <c r="I1087" s="588">
        <v>122381</v>
      </c>
      <c r="J1087" s="588">
        <v>92351</v>
      </c>
      <c r="K1087" s="588">
        <v>161614</v>
      </c>
      <c r="L1087" s="588">
        <v>110911</v>
      </c>
      <c r="M1087" s="588">
        <v>194094</v>
      </c>
      <c r="N1087" s="588">
        <v>134205</v>
      </c>
      <c r="O1087" s="588">
        <v>234859</v>
      </c>
      <c r="P1087" s="588">
        <v>159718</v>
      </c>
      <c r="Q1087" s="588">
        <v>279506</v>
      </c>
      <c r="R1087" s="588">
        <v>176139</v>
      </c>
      <c r="S1087" s="588">
        <v>308244</v>
      </c>
      <c r="T1087" s="588">
        <v>191548</v>
      </c>
      <c r="U1087" s="588">
        <v>335209</v>
      </c>
    </row>
    <row r="1088" spans="1:21" ht="21.95" customHeight="1">
      <c r="A1088" s="583">
        <v>6</v>
      </c>
      <c r="B1088" s="584" t="s">
        <v>361</v>
      </c>
      <c r="C1088" s="585" t="s">
        <v>397</v>
      </c>
      <c r="D1088" s="585" t="s">
        <v>611</v>
      </c>
      <c r="E1088" s="586" t="s">
        <v>420</v>
      </c>
      <c r="F1088">
        <v>3</v>
      </c>
      <c r="G1088" s="587" t="s">
        <v>46</v>
      </c>
      <c r="H1088" s="588">
        <v>57164</v>
      </c>
      <c r="I1088" s="588">
        <v>100037</v>
      </c>
      <c r="J1088" s="588">
        <v>78947</v>
      </c>
      <c r="K1088" s="588">
        <v>138157</v>
      </c>
      <c r="L1088" s="588">
        <v>100108</v>
      </c>
      <c r="M1088" s="588">
        <v>175189</v>
      </c>
      <c r="N1088" s="588">
        <v>130692</v>
      </c>
      <c r="O1088" s="588">
        <v>228711</v>
      </c>
      <c r="P1088" s="588">
        <v>162909</v>
      </c>
      <c r="Q1088" s="588">
        <v>285091</v>
      </c>
      <c r="R1088" s="588">
        <v>183368</v>
      </c>
      <c r="S1088" s="588">
        <v>320894</v>
      </c>
      <c r="T1088" s="588">
        <v>203533</v>
      </c>
      <c r="U1088" s="588">
        <v>356183</v>
      </c>
    </row>
    <row r="1089" spans="1:21" ht="21.95" customHeight="1">
      <c r="A1089" s="583">
        <v>6</v>
      </c>
      <c r="B1089" s="584" t="s">
        <v>361</v>
      </c>
      <c r="C1089" s="585" t="s">
        <v>397</v>
      </c>
      <c r="D1089" s="585" t="s">
        <v>611</v>
      </c>
      <c r="E1089" s="586" t="s">
        <v>420</v>
      </c>
      <c r="F1089">
        <v>4</v>
      </c>
      <c r="G1089" s="587" t="s">
        <v>23</v>
      </c>
      <c r="H1089" s="588">
        <v>66072</v>
      </c>
      <c r="I1089" s="588">
        <v>105714</v>
      </c>
      <c r="J1089" s="588">
        <v>92500</v>
      </c>
      <c r="K1089" s="588">
        <v>148000</v>
      </c>
      <c r="L1089" s="588">
        <v>118929</v>
      </c>
      <c r="M1089" s="588">
        <v>190286</v>
      </c>
      <c r="N1089" s="588">
        <v>158572</v>
      </c>
      <c r="O1089" s="588">
        <v>253715</v>
      </c>
      <c r="P1089" s="588">
        <v>198215</v>
      </c>
      <c r="Q1089" s="588">
        <v>317143</v>
      </c>
      <c r="R1089" s="588">
        <v>224643</v>
      </c>
      <c r="S1089" s="588">
        <v>359429</v>
      </c>
      <c r="T1089" s="588">
        <v>251072</v>
      </c>
      <c r="U1089" s="588">
        <v>401715</v>
      </c>
    </row>
    <row r="1090" spans="1:21" ht="22.5" customHeight="1">
      <c r="A1090" s="583">
        <v>6</v>
      </c>
      <c r="B1090" s="584" t="s">
        <v>361</v>
      </c>
      <c r="C1090" s="585" t="s">
        <v>397</v>
      </c>
      <c r="D1090" s="585" t="s">
        <v>611</v>
      </c>
      <c r="E1090" s="586" t="s">
        <v>421</v>
      </c>
      <c r="F1090">
        <v>1</v>
      </c>
      <c r="G1090" s="587" t="s">
        <v>171</v>
      </c>
      <c r="H1090" s="588">
        <v>70278</v>
      </c>
      <c r="I1090" s="588">
        <v>122986</v>
      </c>
      <c r="J1090" s="588">
        <v>92503</v>
      </c>
      <c r="K1090" s="588">
        <v>161880</v>
      </c>
      <c r="L1090" s="588">
        <v>110691</v>
      </c>
      <c r="M1090" s="588">
        <v>193709</v>
      </c>
      <c r="N1090" s="588">
        <v>133038</v>
      </c>
      <c r="O1090" s="588">
        <v>232816</v>
      </c>
      <c r="P1090" s="588">
        <v>156819</v>
      </c>
      <c r="Q1090" s="588">
        <v>274434</v>
      </c>
      <c r="R1090" s="588">
        <v>171425</v>
      </c>
      <c r="S1090" s="588">
        <v>299995</v>
      </c>
      <c r="T1090" s="588">
        <v>184459</v>
      </c>
      <c r="U1090" s="588">
        <v>322804</v>
      </c>
    </row>
    <row r="1091" spans="1:21" ht="21.95" customHeight="1">
      <c r="A1091" s="583">
        <v>6</v>
      </c>
      <c r="B1091" s="584" t="s">
        <v>361</v>
      </c>
      <c r="C1091" s="585" t="s">
        <v>397</v>
      </c>
      <c r="D1091" s="585" t="s">
        <v>611</v>
      </c>
      <c r="E1091" s="586" t="s">
        <v>421</v>
      </c>
      <c r="F1091">
        <v>2</v>
      </c>
      <c r="G1091" s="587" t="s">
        <v>21</v>
      </c>
      <c r="H1091" s="588">
        <v>66892</v>
      </c>
      <c r="I1091" s="588">
        <v>117061</v>
      </c>
      <c r="J1091" s="588">
        <v>88265</v>
      </c>
      <c r="K1091" s="588">
        <v>154463</v>
      </c>
      <c r="L1091" s="588">
        <v>105892</v>
      </c>
      <c r="M1091" s="588">
        <v>185310</v>
      </c>
      <c r="N1091" s="588">
        <v>127935</v>
      </c>
      <c r="O1091" s="588">
        <v>223886</v>
      </c>
      <c r="P1091" s="588">
        <v>152185</v>
      </c>
      <c r="Q1091" s="588">
        <v>266323</v>
      </c>
      <c r="R1091" s="588">
        <v>167790</v>
      </c>
      <c r="S1091" s="588">
        <v>293632</v>
      </c>
      <c r="T1091" s="588">
        <v>182412</v>
      </c>
      <c r="U1091" s="588">
        <v>319222</v>
      </c>
    </row>
    <row r="1092" spans="1:21" ht="21.95" customHeight="1">
      <c r="A1092" s="583">
        <v>6</v>
      </c>
      <c r="B1092" s="584" t="s">
        <v>361</v>
      </c>
      <c r="C1092" s="585" t="s">
        <v>397</v>
      </c>
      <c r="D1092" s="585" t="s">
        <v>611</v>
      </c>
      <c r="E1092" s="586" t="s">
        <v>421</v>
      </c>
      <c r="F1092">
        <v>3</v>
      </c>
      <c r="G1092" s="587" t="s">
        <v>46</v>
      </c>
      <c r="H1092" s="588">
        <v>54818</v>
      </c>
      <c r="I1092" s="588">
        <v>95931</v>
      </c>
      <c r="J1092" s="588">
        <v>75737</v>
      </c>
      <c r="K1092" s="588">
        <v>132540</v>
      </c>
      <c r="L1092" s="588">
        <v>96078</v>
      </c>
      <c r="M1092" s="588">
        <v>168136</v>
      </c>
      <c r="N1092" s="588">
        <v>125510</v>
      </c>
      <c r="O1092" s="588">
        <v>219643</v>
      </c>
      <c r="P1092" s="588">
        <v>156463</v>
      </c>
      <c r="Q1092" s="588">
        <v>273811</v>
      </c>
      <c r="R1092" s="588">
        <v>176150</v>
      </c>
      <c r="S1092" s="588">
        <v>308262</v>
      </c>
      <c r="T1092" s="588">
        <v>195563</v>
      </c>
      <c r="U1092" s="588">
        <v>342235</v>
      </c>
    </row>
    <row r="1093" spans="1:21" ht="21.95" customHeight="1">
      <c r="A1093" s="583">
        <v>6</v>
      </c>
      <c r="B1093" s="584" t="s">
        <v>361</v>
      </c>
      <c r="C1093" s="585" t="s">
        <v>397</v>
      </c>
      <c r="D1093" s="585" t="s">
        <v>611</v>
      </c>
      <c r="E1093" s="586" t="s">
        <v>421</v>
      </c>
      <c r="F1093">
        <v>4</v>
      </c>
      <c r="G1093" s="587" t="s">
        <v>23</v>
      </c>
      <c r="H1093" s="588">
        <v>63004</v>
      </c>
      <c r="I1093" s="588">
        <v>100807</v>
      </c>
      <c r="J1093" s="588">
        <v>88206</v>
      </c>
      <c r="K1093" s="588">
        <v>141130</v>
      </c>
      <c r="L1093" s="588">
        <v>113408</v>
      </c>
      <c r="M1093" s="588">
        <v>181453</v>
      </c>
      <c r="N1093" s="588">
        <v>151210</v>
      </c>
      <c r="O1093" s="588">
        <v>241937</v>
      </c>
      <c r="P1093" s="588">
        <v>189013</v>
      </c>
      <c r="Q1093" s="588">
        <v>302421</v>
      </c>
      <c r="R1093" s="588">
        <v>214215</v>
      </c>
      <c r="S1093" s="588">
        <v>342744</v>
      </c>
      <c r="T1093" s="588">
        <v>239417</v>
      </c>
      <c r="U1093" s="588">
        <v>383067</v>
      </c>
    </row>
    <row r="1094" spans="1:21" ht="22.5" customHeight="1">
      <c r="A1094" s="583">
        <v>6</v>
      </c>
      <c r="B1094" s="584" t="s">
        <v>361</v>
      </c>
      <c r="C1094" s="585" t="s">
        <v>397</v>
      </c>
      <c r="D1094" s="585" t="s">
        <v>611</v>
      </c>
      <c r="E1094" s="586" t="s">
        <v>422</v>
      </c>
      <c r="F1094">
        <v>1</v>
      </c>
      <c r="G1094" s="587" t="s">
        <v>171</v>
      </c>
      <c r="H1094" s="588">
        <v>73177</v>
      </c>
      <c r="I1094" s="588">
        <v>128059</v>
      </c>
      <c r="J1094" s="588">
        <v>96370</v>
      </c>
      <c r="K1094" s="588">
        <v>168648</v>
      </c>
      <c r="L1094" s="588">
        <v>115401</v>
      </c>
      <c r="M1094" s="588">
        <v>201952</v>
      </c>
      <c r="N1094" s="588">
        <v>138841</v>
      </c>
      <c r="O1094" s="588">
        <v>242971</v>
      </c>
      <c r="P1094" s="588">
        <v>163689</v>
      </c>
      <c r="Q1094" s="588">
        <v>286455</v>
      </c>
      <c r="R1094" s="588">
        <v>178942</v>
      </c>
      <c r="S1094" s="588">
        <v>313148</v>
      </c>
      <c r="T1094" s="588">
        <v>192556</v>
      </c>
      <c r="U1094" s="588">
        <v>336974</v>
      </c>
    </row>
    <row r="1095" spans="1:21" ht="21.95" customHeight="1">
      <c r="A1095" s="583">
        <v>6</v>
      </c>
      <c r="B1095" s="584" t="s">
        <v>361</v>
      </c>
      <c r="C1095" s="585" t="s">
        <v>397</v>
      </c>
      <c r="D1095" s="585" t="s">
        <v>611</v>
      </c>
      <c r="E1095" s="586" t="s">
        <v>422</v>
      </c>
      <c r="F1095">
        <v>2</v>
      </c>
      <c r="G1095" s="587" t="s">
        <v>21</v>
      </c>
      <c r="H1095" s="588">
        <v>69582</v>
      </c>
      <c r="I1095" s="588">
        <v>121768</v>
      </c>
      <c r="J1095" s="588">
        <v>91870</v>
      </c>
      <c r="K1095" s="588">
        <v>160773</v>
      </c>
      <c r="L1095" s="588">
        <v>110305</v>
      </c>
      <c r="M1095" s="588">
        <v>193035</v>
      </c>
      <c r="N1095" s="588">
        <v>133423</v>
      </c>
      <c r="O1095" s="588">
        <v>233489</v>
      </c>
      <c r="P1095" s="588">
        <v>158768</v>
      </c>
      <c r="Q1095" s="588">
        <v>277844</v>
      </c>
      <c r="R1095" s="588">
        <v>175081</v>
      </c>
      <c r="S1095" s="588">
        <v>306393</v>
      </c>
      <c r="T1095" s="588">
        <v>190383</v>
      </c>
      <c r="U1095" s="588">
        <v>333171</v>
      </c>
    </row>
    <row r="1096" spans="1:21" ht="21.95" customHeight="1">
      <c r="A1096" s="583">
        <v>6</v>
      </c>
      <c r="B1096" s="584" t="s">
        <v>361</v>
      </c>
      <c r="C1096" s="585" t="s">
        <v>397</v>
      </c>
      <c r="D1096" s="585" t="s">
        <v>611</v>
      </c>
      <c r="E1096" s="586" t="s">
        <v>422</v>
      </c>
      <c r="F1096">
        <v>3</v>
      </c>
      <c r="G1096" s="587" t="s">
        <v>46</v>
      </c>
      <c r="H1096" s="588">
        <v>56913</v>
      </c>
      <c r="I1096" s="588">
        <v>99598</v>
      </c>
      <c r="J1096" s="588">
        <v>78609</v>
      </c>
      <c r="K1096" s="588">
        <v>137565</v>
      </c>
      <c r="L1096" s="588">
        <v>99689</v>
      </c>
      <c r="M1096" s="588">
        <v>174455</v>
      </c>
      <c r="N1096" s="588">
        <v>130165</v>
      </c>
      <c r="O1096" s="588">
        <v>227789</v>
      </c>
      <c r="P1096" s="588">
        <v>162256</v>
      </c>
      <c r="Q1096" s="588">
        <v>283947</v>
      </c>
      <c r="R1096" s="588">
        <v>182642</v>
      </c>
      <c r="S1096" s="588">
        <v>319623</v>
      </c>
      <c r="T1096" s="588">
        <v>202738</v>
      </c>
      <c r="U1096" s="588">
        <v>354791</v>
      </c>
    </row>
    <row r="1097" spans="1:21" ht="21.95" customHeight="1">
      <c r="A1097" s="583">
        <v>6</v>
      </c>
      <c r="B1097" s="584" t="s">
        <v>361</v>
      </c>
      <c r="C1097" s="585" t="s">
        <v>397</v>
      </c>
      <c r="D1097" s="585" t="s">
        <v>611</v>
      </c>
      <c r="E1097" s="586" t="s">
        <v>422</v>
      </c>
      <c r="F1097">
        <v>4</v>
      </c>
      <c r="G1097" s="587" t="s">
        <v>23</v>
      </c>
      <c r="H1097" s="588">
        <v>65691</v>
      </c>
      <c r="I1097" s="588">
        <v>105106</v>
      </c>
      <c r="J1097" s="588">
        <v>91968</v>
      </c>
      <c r="K1097" s="588">
        <v>147148</v>
      </c>
      <c r="L1097" s="588">
        <v>118244</v>
      </c>
      <c r="M1097" s="588">
        <v>189191</v>
      </c>
      <c r="N1097" s="588">
        <v>157659</v>
      </c>
      <c r="O1097" s="588">
        <v>252254</v>
      </c>
      <c r="P1097" s="588">
        <v>197074</v>
      </c>
      <c r="Q1097" s="588">
        <v>315318</v>
      </c>
      <c r="R1097" s="588">
        <v>223350</v>
      </c>
      <c r="S1097" s="588">
        <v>357360</v>
      </c>
      <c r="T1097" s="588">
        <v>249627</v>
      </c>
      <c r="U1097" s="588">
        <v>399403</v>
      </c>
    </row>
    <row r="1098" spans="1:21" ht="22.5" customHeight="1">
      <c r="A1098" s="583">
        <v>6</v>
      </c>
      <c r="B1098" s="584" t="s">
        <v>361</v>
      </c>
      <c r="C1098" s="585" t="s">
        <v>397</v>
      </c>
      <c r="D1098" s="585" t="s">
        <v>611</v>
      </c>
      <c r="E1098" s="586" t="s">
        <v>423</v>
      </c>
      <c r="F1098">
        <v>1</v>
      </c>
      <c r="G1098" s="587" t="s">
        <v>171</v>
      </c>
      <c r="H1098" s="588">
        <v>74822</v>
      </c>
      <c r="I1098" s="588">
        <v>130939</v>
      </c>
      <c r="J1098" s="588">
        <v>98570</v>
      </c>
      <c r="K1098" s="588">
        <v>172498</v>
      </c>
      <c r="L1098" s="588">
        <v>118088</v>
      </c>
      <c r="M1098" s="588">
        <v>206655</v>
      </c>
      <c r="N1098" s="588">
        <v>142165</v>
      </c>
      <c r="O1098" s="588">
        <v>248789</v>
      </c>
      <c r="P1098" s="588">
        <v>167627</v>
      </c>
      <c r="Q1098" s="588">
        <v>293347</v>
      </c>
      <c r="R1098" s="588">
        <v>183251</v>
      </c>
      <c r="S1098" s="588">
        <v>320689</v>
      </c>
      <c r="T1098" s="588">
        <v>197200</v>
      </c>
      <c r="U1098" s="588">
        <v>345100</v>
      </c>
    </row>
    <row r="1099" spans="1:21" ht="21.95" customHeight="1">
      <c r="A1099" s="583">
        <v>6</v>
      </c>
      <c r="B1099" s="584" t="s">
        <v>361</v>
      </c>
      <c r="C1099" s="585" t="s">
        <v>397</v>
      </c>
      <c r="D1099" s="585" t="s">
        <v>611</v>
      </c>
      <c r="E1099" s="586" t="s">
        <v>423</v>
      </c>
      <c r="F1099">
        <v>2</v>
      </c>
      <c r="G1099" s="587" t="s">
        <v>21</v>
      </c>
      <c r="H1099" s="588">
        <v>71102</v>
      </c>
      <c r="I1099" s="588">
        <v>124428</v>
      </c>
      <c r="J1099" s="588">
        <v>93913</v>
      </c>
      <c r="K1099" s="588">
        <v>164349</v>
      </c>
      <c r="L1099" s="588">
        <v>112815</v>
      </c>
      <c r="M1099" s="588">
        <v>197426</v>
      </c>
      <c r="N1099" s="588">
        <v>136558</v>
      </c>
      <c r="O1099" s="588">
        <v>238976</v>
      </c>
      <c r="P1099" s="588">
        <v>162535</v>
      </c>
      <c r="Q1099" s="588">
        <v>284435</v>
      </c>
      <c r="R1099" s="588">
        <v>179256</v>
      </c>
      <c r="S1099" s="588">
        <v>313698</v>
      </c>
      <c r="T1099" s="588">
        <v>194951</v>
      </c>
      <c r="U1099" s="588">
        <v>341164</v>
      </c>
    </row>
    <row r="1100" spans="1:21" ht="21.95" customHeight="1">
      <c r="A1100" s="583">
        <v>6</v>
      </c>
      <c r="B1100" s="584" t="s">
        <v>361</v>
      </c>
      <c r="C1100" s="585" t="s">
        <v>397</v>
      </c>
      <c r="D1100" s="585" t="s">
        <v>611</v>
      </c>
      <c r="E1100" s="586" t="s">
        <v>423</v>
      </c>
      <c r="F1100">
        <v>3</v>
      </c>
      <c r="G1100" s="587" t="s">
        <v>46</v>
      </c>
      <c r="H1100" s="588">
        <v>58086</v>
      </c>
      <c r="I1100" s="588">
        <v>101651</v>
      </c>
      <c r="J1100" s="588">
        <v>80213</v>
      </c>
      <c r="K1100" s="588">
        <v>140373</v>
      </c>
      <c r="L1100" s="588">
        <v>101704</v>
      </c>
      <c r="M1100" s="588">
        <v>177982</v>
      </c>
      <c r="N1100" s="588">
        <v>132756</v>
      </c>
      <c r="O1100" s="588">
        <v>232323</v>
      </c>
      <c r="P1100" s="588">
        <v>165479</v>
      </c>
      <c r="Q1100" s="588">
        <v>289587</v>
      </c>
      <c r="R1100" s="588">
        <v>186251</v>
      </c>
      <c r="S1100" s="588">
        <v>325939</v>
      </c>
      <c r="T1100" s="588">
        <v>206723</v>
      </c>
      <c r="U1100" s="588">
        <v>361766</v>
      </c>
    </row>
    <row r="1101" spans="1:21" ht="21.95" customHeight="1">
      <c r="A1101" s="583">
        <v>6</v>
      </c>
      <c r="B1101" s="584" t="s">
        <v>361</v>
      </c>
      <c r="C1101" s="585" t="s">
        <v>397</v>
      </c>
      <c r="D1101" s="585" t="s">
        <v>611</v>
      </c>
      <c r="E1101" s="586" t="s">
        <v>423</v>
      </c>
      <c r="F1101">
        <v>4</v>
      </c>
      <c r="G1101" s="587" t="s">
        <v>23</v>
      </c>
      <c r="H1101" s="588">
        <v>67225</v>
      </c>
      <c r="I1101" s="588">
        <v>107560</v>
      </c>
      <c r="J1101" s="588">
        <v>94115</v>
      </c>
      <c r="K1101" s="588">
        <v>150584</v>
      </c>
      <c r="L1101" s="588">
        <v>121005</v>
      </c>
      <c r="M1101" s="588">
        <v>193607</v>
      </c>
      <c r="N1101" s="588">
        <v>161340</v>
      </c>
      <c r="O1101" s="588">
        <v>258143</v>
      </c>
      <c r="P1101" s="588">
        <v>201674</v>
      </c>
      <c r="Q1101" s="588">
        <v>322679</v>
      </c>
      <c r="R1101" s="588">
        <v>228564</v>
      </c>
      <c r="S1101" s="588">
        <v>365703</v>
      </c>
      <c r="T1101" s="588">
        <v>255454</v>
      </c>
      <c r="U1101" s="588">
        <v>408727</v>
      </c>
    </row>
    <row r="1102" spans="1:21" ht="22.5" customHeight="1">
      <c r="A1102" s="583">
        <v>7</v>
      </c>
      <c r="B1102" s="584" t="s">
        <v>424</v>
      </c>
      <c r="C1102" s="585" t="s">
        <v>425</v>
      </c>
      <c r="D1102" s="585" t="s">
        <v>612</v>
      </c>
      <c r="E1102" s="586" t="s">
        <v>426</v>
      </c>
      <c r="F1102">
        <v>1</v>
      </c>
      <c r="G1102" s="587" t="s">
        <v>171</v>
      </c>
      <c r="H1102" s="588">
        <v>87515</v>
      </c>
      <c r="I1102" s="588">
        <v>153150</v>
      </c>
      <c r="J1102" s="588">
        <v>115381</v>
      </c>
      <c r="K1102" s="588">
        <v>201917</v>
      </c>
      <c r="L1102" s="588">
        <v>138373</v>
      </c>
      <c r="M1102" s="588">
        <v>242152</v>
      </c>
      <c r="N1102" s="588">
        <v>166832</v>
      </c>
      <c r="O1102" s="588">
        <v>291957</v>
      </c>
      <c r="P1102" s="588">
        <v>196763</v>
      </c>
      <c r="Q1102" s="588">
        <v>344336</v>
      </c>
      <c r="R1102" s="588">
        <v>215115</v>
      </c>
      <c r="S1102" s="588">
        <v>376452</v>
      </c>
      <c r="T1102" s="588">
        <v>231506</v>
      </c>
      <c r="U1102" s="588">
        <v>405136</v>
      </c>
    </row>
    <row r="1103" spans="1:21" ht="21.95" customHeight="1">
      <c r="A1103" s="583">
        <v>7</v>
      </c>
      <c r="B1103" s="584" t="s">
        <v>424</v>
      </c>
      <c r="C1103" s="585" t="s">
        <v>425</v>
      </c>
      <c r="D1103" s="585" t="s">
        <v>612</v>
      </c>
      <c r="E1103" s="586" t="s">
        <v>426</v>
      </c>
      <c r="F1103">
        <v>2</v>
      </c>
      <c r="G1103" s="587" t="s">
        <v>21</v>
      </c>
      <c r="H1103" s="588">
        <v>83042</v>
      </c>
      <c r="I1103" s="588">
        <v>145323</v>
      </c>
      <c r="J1103" s="588">
        <v>109783</v>
      </c>
      <c r="K1103" s="588">
        <v>192120</v>
      </c>
      <c r="L1103" s="588">
        <v>132033</v>
      </c>
      <c r="M1103" s="588">
        <v>231057</v>
      </c>
      <c r="N1103" s="588">
        <v>160091</v>
      </c>
      <c r="O1103" s="588">
        <v>280160</v>
      </c>
      <c r="P1103" s="588">
        <v>190641</v>
      </c>
      <c r="Q1103" s="588">
        <v>333622</v>
      </c>
      <c r="R1103" s="588">
        <v>210313</v>
      </c>
      <c r="S1103" s="588">
        <v>368047</v>
      </c>
      <c r="T1103" s="588">
        <v>228803</v>
      </c>
      <c r="U1103" s="588">
        <v>400405</v>
      </c>
    </row>
    <row r="1104" spans="1:21" ht="21.95" customHeight="1">
      <c r="A1104" s="583">
        <v>7</v>
      </c>
      <c r="B1104" s="584" t="s">
        <v>424</v>
      </c>
      <c r="C1104" s="585" t="s">
        <v>425</v>
      </c>
      <c r="D1104" s="585" t="s">
        <v>612</v>
      </c>
      <c r="E1104" s="586" t="s">
        <v>426</v>
      </c>
      <c r="F1104">
        <v>3</v>
      </c>
      <c r="G1104" s="587" t="s">
        <v>46</v>
      </c>
      <c r="H1104" s="588">
        <v>67649</v>
      </c>
      <c r="I1104" s="588">
        <v>118386</v>
      </c>
      <c r="J1104" s="588">
        <v>93378</v>
      </c>
      <c r="K1104" s="588">
        <v>163411</v>
      </c>
      <c r="L1104" s="588">
        <v>118341</v>
      </c>
      <c r="M1104" s="588">
        <v>207096</v>
      </c>
      <c r="N1104" s="588">
        <v>154362</v>
      </c>
      <c r="O1104" s="588">
        <v>270134</v>
      </c>
      <c r="P1104" s="588">
        <v>192392</v>
      </c>
      <c r="Q1104" s="588">
        <v>336686</v>
      </c>
      <c r="R1104" s="588">
        <v>216492</v>
      </c>
      <c r="S1104" s="588">
        <v>378860</v>
      </c>
      <c r="T1104" s="588">
        <v>240230</v>
      </c>
      <c r="U1104" s="588">
        <v>420403</v>
      </c>
    </row>
    <row r="1105" spans="1:21" ht="21.95" customHeight="1">
      <c r="A1105" s="583">
        <v>7</v>
      </c>
      <c r="B1105" s="584" t="s">
        <v>424</v>
      </c>
      <c r="C1105" s="585" t="s">
        <v>425</v>
      </c>
      <c r="D1105" s="585" t="s">
        <v>612</v>
      </c>
      <c r="E1105" s="586" t="s">
        <v>426</v>
      </c>
      <c r="F1105">
        <v>4</v>
      </c>
      <c r="G1105" s="587" t="s">
        <v>23</v>
      </c>
      <c r="H1105" s="588">
        <v>78782</v>
      </c>
      <c r="I1105" s="588">
        <v>126052</v>
      </c>
      <c r="J1105" s="588">
        <v>110295</v>
      </c>
      <c r="K1105" s="588">
        <v>176473</v>
      </c>
      <c r="L1105" s="588">
        <v>141808</v>
      </c>
      <c r="M1105" s="588">
        <v>226893</v>
      </c>
      <c r="N1105" s="588">
        <v>189078</v>
      </c>
      <c r="O1105" s="588">
        <v>302524</v>
      </c>
      <c r="P1105" s="588">
        <v>236347</v>
      </c>
      <c r="Q1105" s="588">
        <v>378155</v>
      </c>
      <c r="R1105" s="588">
        <v>267860</v>
      </c>
      <c r="S1105" s="588">
        <v>428576</v>
      </c>
      <c r="T1105" s="588">
        <v>299373</v>
      </c>
      <c r="U1105" s="588">
        <v>478997</v>
      </c>
    </row>
    <row r="1106" spans="1:21" ht="22.5" customHeight="1">
      <c r="A1106" s="583">
        <v>7</v>
      </c>
      <c r="B1106" s="584" t="s">
        <v>424</v>
      </c>
      <c r="C1106" s="585" t="s">
        <v>425</v>
      </c>
      <c r="D1106" s="585" t="s">
        <v>612</v>
      </c>
      <c r="E1106" s="586" t="s">
        <v>427</v>
      </c>
      <c r="F1106">
        <v>1</v>
      </c>
      <c r="G1106" s="587" t="s">
        <v>171</v>
      </c>
      <c r="H1106" s="588">
        <v>82500</v>
      </c>
      <c r="I1106" s="588">
        <v>144375</v>
      </c>
      <c r="J1106" s="588">
        <v>108712</v>
      </c>
      <c r="K1106" s="588">
        <v>190246</v>
      </c>
      <c r="L1106" s="588">
        <v>130282</v>
      </c>
      <c r="M1106" s="588">
        <v>227993</v>
      </c>
      <c r="N1106" s="588">
        <v>156918</v>
      </c>
      <c r="O1106" s="588">
        <v>274607</v>
      </c>
      <c r="P1106" s="588">
        <v>185038</v>
      </c>
      <c r="Q1106" s="588">
        <v>323816</v>
      </c>
      <c r="R1106" s="588">
        <v>202288</v>
      </c>
      <c r="S1106" s="588">
        <v>354005</v>
      </c>
      <c r="T1106" s="588">
        <v>217691</v>
      </c>
      <c r="U1106" s="588">
        <v>380960</v>
      </c>
    </row>
    <row r="1107" spans="1:21" ht="21.95" customHeight="1">
      <c r="A1107" s="583">
        <v>7</v>
      </c>
      <c r="B1107" s="584" t="s">
        <v>424</v>
      </c>
      <c r="C1107" s="585" t="s">
        <v>425</v>
      </c>
      <c r="D1107" s="585" t="s">
        <v>612</v>
      </c>
      <c r="E1107" s="586" t="s">
        <v>427</v>
      </c>
      <c r="F1107">
        <v>2</v>
      </c>
      <c r="G1107" s="587" t="s">
        <v>21</v>
      </c>
      <c r="H1107" s="588">
        <v>78362</v>
      </c>
      <c r="I1107" s="588">
        <v>137133</v>
      </c>
      <c r="J1107" s="588">
        <v>103532</v>
      </c>
      <c r="K1107" s="588">
        <v>181182</v>
      </c>
      <c r="L1107" s="588">
        <v>124416</v>
      </c>
      <c r="M1107" s="588">
        <v>217728</v>
      </c>
      <c r="N1107" s="588">
        <v>150681</v>
      </c>
      <c r="O1107" s="588">
        <v>263692</v>
      </c>
      <c r="P1107" s="588">
        <v>179373</v>
      </c>
      <c r="Q1107" s="588">
        <v>313903</v>
      </c>
      <c r="R1107" s="588">
        <v>197845</v>
      </c>
      <c r="S1107" s="588">
        <v>346228</v>
      </c>
      <c r="T1107" s="588">
        <v>215190</v>
      </c>
      <c r="U1107" s="588">
        <v>376582</v>
      </c>
    </row>
    <row r="1108" spans="1:21" ht="21.95" customHeight="1">
      <c r="A1108" s="583">
        <v>7</v>
      </c>
      <c r="B1108" s="584" t="s">
        <v>424</v>
      </c>
      <c r="C1108" s="585" t="s">
        <v>425</v>
      </c>
      <c r="D1108" s="585" t="s">
        <v>612</v>
      </c>
      <c r="E1108" s="586" t="s">
        <v>427</v>
      </c>
      <c r="F1108">
        <v>3</v>
      </c>
      <c r="G1108" s="587" t="s">
        <v>46</v>
      </c>
      <c r="H1108" s="588">
        <v>63960</v>
      </c>
      <c r="I1108" s="588">
        <v>111930</v>
      </c>
      <c r="J1108" s="588">
        <v>88312</v>
      </c>
      <c r="K1108" s="588">
        <v>154547</v>
      </c>
      <c r="L1108" s="588">
        <v>111957</v>
      </c>
      <c r="M1108" s="588">
        <v>195924</v>
      </c>
      <c r="N1108" s="588">
        <v>146106</v>
      </c>
      <c r="O1108" s="588">
        <v>255686</v>
      </c>
      <c r="P1108" s="588">
        <v>182114</v>
      </c>
      <c r="Q1108" s="588">
        <v>318699</v>
      </c>
      <c r="R1108" s="588">
        <v>204959</v>
      </c>
      <c r="S1108" s="588">
        <v>358679</v>
      </c>
      <c r="T1108" s="588">
        <v>227471</v>
      </c>
      <c r="U1108" s="588">
        <v>398074</v>
      </c>
    </row>
    <row r="1109" spans="1:21" ht="21.95" customHeight="1">
      <c r="A1109" s="583">
        <v>7</v>
      </c>
      <c r="B1109" s="584" t="s">
        <v>424</v>
      </c>
      <c r="C1109" s="585" t="s">
        <v>425</v>
      </c>
      <c r="D1109" s="585" t="s">
        <v>612</v>
      </c>
      <c r="E1109" s="586" t="s">
        <v>427</v>
      </c>
      <c r="F1109">
        <v>4</v>
      </c>
      <c r="G1109" s="587" t="s">
        <v>23</v>
      </c>
      <c r="H1109" s="588">
        <v>74169</v>
      </c>
      <c r="I1109" s="588">
        <v>118671</v>
      </c>
      <c r="J1109" s="588">
        <v>103837</v>
      </c>
      <c r="K1109" s="588">
        <v>166139</v>
      </c>
      <c r="L1109" s="588">
        <v>133505</v>
      </c>
      <c r="M1109" s="588">
        <v>213607</v>
      </c>
      <c r="N1109" s="588">
        <v>178006</v>
      </c>
      <c r="O1109" s="588">
        <v>284810</v>
      </c>
      <c r="P1109" s="588">
        <v>222508</v>
      </c>
      <c r="Q1109" s="588">
        <v>356012</v>
      </c>
      <c r="R1109" s="588">
        <v>252175</v>
      </c>
      <c r="S1109" s="588">
        <v>403481</v>
      </c>
      <c r="T1109" s="588">
        <v>281843</v>
      </c>
      <c r="U1109" s="588">
        <v>450949</v>
      </c>
    </row>
    <row r="1110" spans="1:21" ht="22.5" customHeight="1">
      <c r="A1110" s="583">
        <v>7</v>
      </c>
      <c r="B1110" s="584" t="s">
        <v>424</v>
      </c>
      <c r="C1110" s="585" t="s">
        <v>425</v>
      </c>
      <c r="D1110" s="585" t="s">
        <v>612</v>
      </c>
      <c r="E1110" s="586" t="s">
        <v>428</v>
      </c>
      <c r="F1110">
        <v>1</v>
      </c>
      <c r="G1110" s="587" t="s">
        <v>171</v>
      </c>
      <c r="H1110" s="588">
        <v>76076</v>
      </c>
      <c r="I1110" s="588">
        <v>133132</v>
      </c>
      <c r="J1110" s="588">
        <v>100237</v>
      </c>
      <c r="K1110" s="588">
        <v>175415</v>
      </c>
      <c r="L1110" s="588">
        <v>120111</v>
      </c>
      <c r="M1110" s="588">
        <v>210194</v>
      </c>
      <c r="N1110" s="588">
        <v>144643</v>
      </c>
      <c r="O1110" s="588">
        <v>253126</v>
      </c>
      <c r="P1110" s="588">
        <v>170558</v>
      </c>
      <c r="Q1110" s="588">
        <v>298477</v>
      </c>
      <c r="R1110" s="588">
        <v>186458</v>
      </c>
      <c r="S1110" s="588">
        <v>326301</v>
      </c>
      <c r="T1110" s="588">
        <v>200654</v>
      </c>
      <c r="U1110" s="588">
        <v>351144</v>
      </c>
    </row>
    <row r="1111" spans="1:21" ht="21.95" customHeight="1">
      <c r="A1111" s="583">
        <v>7</v>
      </c>
      <c r="B1111" s="584" t="s">
        <v>424</v>
      </c>
      <c r="C1111" s="585" t="s">
        <v>425</v>
      </c>
      <c r="D1111" s="585" t="s">
        <v>612</v>
      </c>
      <c r="E1111" s="586" t="s">
        <v>428</v>
      </c>
      <c r="F1111">
        <v>2</v>
      </c>
      <c r="G1111" s="587" t="s">
        <v>21</v>
      </c>
      <c r="H1111" s="588">
        <v>72272</v>
      </c>
      <c r="I1111" s="588">
        <v>126475</v>
      </c>
      <c r="J1111" s="588">
        <v>95476</v>
      </c>
      <c r="K1111" s="588">
        <v>167083</v>
      </c>
      <c r="L1111" s="588">
        <v>114719</v>
      </c>
      <c r="M1111" s="588">
        <v>200759</v>
      </c>
      <c r="N1111" s="588">
        <v>138910</v>
      </c>
      <c r="O1111" s="588">
        <v>243093</v>
      </c>
      <c r="P1111" s="588">
        <v>165351</v>
      </c>
      <c r="Q1111" s="588">
        <v>289365</v>
      </c>
      <c r="R1111" s="588">
        <v>182373</v>
      </c>
      <c r="S1111" s="588">
        <v>319153</v>
      </c>
      <c r="T1111" s="588">
        <v>198354</v>
      </c>
      <c r="U1111" s="588">
        <v>347120</v>
      </c>
    </row>
    <row r="1112" spans="1:21" ht="21.95" customHeight="1">
      <c r="A1112" s="583">
        <v>7</v>
      </c>
      <c r="B1112" s="584" t="s">
        <v>424</v>
      </c>
      <c r="C1112" s="585" t="s">
        <v>425</v>
      </c>
      <c r="D1112" s="585" t="s">
        <v>612</v>
      </c>
      <c r="E1112" s="586" t="s">
        <v>428</v>
      </c>
      <c r="F1112">
        <v>3</v>
      </c>
      <c r="G1112" s="587" t="s">
        <v>46</v>
      </c>
      <c r="H1112" s="588">
        <v>59008</v>
      </c>
      <c r="I1112" s="588">
        <v>103265</v>
      </c>
      <c r="J1112" s="588">
        <v>81480</v>
      </c>
      <c r="K1112" s="588">
        <v>142589</v>
      </c>
      <c r="L1112" s="588">
        <v>103300</v>
      </c>
      <c r="M1112" s="588">
        <v>180775</v>
      </c>
      <c r="N1112" s="588">
        <v>134820</v>
      </c>
      <c r="O1112" s="588">
        <v>235935</v>
      </c>
      <c r="P1112" s="588">
        <v>168048</v>
      </c>
      <c r="Q1112" s="588">
        <v>294084</v>
      </c>
      <c r="R1112" s="588">
        <v>189134</v>
      </c>
      <c r="S1112" s="588">
        <v>330985</v>
      </c>
      <c r="T1112" s="588">
        <v>209913</v>
      </c>
      <c r="U1112" s="588">
        <v>367348</v>
      </c>
    </row>
    <row r="1113" spans="1:21" ht="21.95" customHeight="1">
      <c r="A1113" s="583">
        <v>7</v>
      </c>
      <c r="B1113" s="584" t="s">
        <v>424</v>
      </c>
      <c r="C1113" s="585" t="s">
        <v>425</v>
      </c>
      <c r="D1113" s="585" t="s">
        <v>612</v>
      </c>
      <c r="E1113" s="586" t="s">
        <v>428</v>
      </c>
      <c r="F1113">
        <v>4</v>
      </c>
      <c r="G1113" s="587" t="s">
        <v>23</v>
      </c>
      <c r="H1113" s="588">
        <v>68378</v>
      </c>
      <c r="I1113" s="588">
        <v>109405</v>
      </c>
      <c r="J1113" s="588">
        <v>95729</v>
      </c>
      <c r="K1113" s="588">
        <v>153167</v>
      </c>
      <c r="L1113" s="588">
        <v>123081</v>
      </c>
      <c r="M1113" s="588">
        <v>196929</v>
      </c>
      <c r="N1113" s="588">
        <v>164107</v>
      </c>
      <c r="O1113" s="588">
        <v>262572</v>
      </c>
      <c r="P1113" s="588">
        <v>205134</v>
      </c>
      <c r="Q1113" s="588">
        <v>328215</v>
      </c>
      <c r="R1113" s="588">
        <v>232485</v>
      </c>
      <c r="S1113" s="588">
        <v>371977</v>
      </c>
      <c r="T1113" s="588">
        <v>259837</v>
      </c>
      <c r="U1113" s="588">
        <v>415739</v>
      </c>
    </row>
    <row r="1114" spans="1:21" ht="22.5" customHeight="1">
      <c r="A1114" s="583">
        <v>7</v>
      </c>
      <c r="B1114" s="584" t="s">
        <v>424</v>
      </c>
      <c r="C1114" s="585" t="s">
        <v>425</v>
      </c>
      <c r="D1114" s="585" t="s">
        <v>612</v>
      </c>
      <c r="E1114" s="586" t="s">
        <v>429</v>
      </c>
      <c r="F1114">
        <v>1</v>
      </c>
      <c r="G1114" s="587" t="s">
        <v>171</v>
      </c>
      <c r="H1114" s="588">
        <v>87515</v>
      </c>
      <c r="I1114" s="588">
        <v>153150</v>
      </c>
      <c r="J1114" s="588">
        <v>115381</v>
      </c>
      <c r="K1114" s="588">
        <v>201917</v>
      </c>
      <c r="L1114" s="588">
        <v>138373</v>
      </c>
      <c r="M1114" s="588">
        <v>242152</v>
      </c>
      <c r="N1114" s="588">
        <v>166832</v>
      </c>
      <c r="O1114" s="588">
        <v>291957</v>
      </c>
      <c r="P1114" s="588">
        <v>196763</v>
      </c>
      <c r="Q1114" s="588">
        <v>344336</v>
      </c>
      <c r="R1114" s="588">
        <v>215115</v>
      </c>
      <c r="S1114" s="588">
        <v>376452</v>
      </c>
      <c r="T1114" s="588">
        <v>231506</v>
      </c>
      <c r="U1114" s="588">
        <v>405136</v>
      </c>
    </row>
    <row r="1115" spans="1:21" ht="21.95" customHeight="1">
      <c r="A1115" s="583">
        <v>7</v>
      </c>
      <c r="B1115" s="584" t="s">
        <v>424</v>
      </c>
      <c r="C1115" s="585" t="s">
        <v>425</v>
      </c>
      <c r="D1115" s="585" t="s">
        <v>612</v>
      </c>
      <c r="E1115" s="586" t="s">
        <v>429</v>
      </c>
      <c r="F1115">
        <v>2</v>
      </c>
      <c r="G1115" s="587" t="s">
        <v>21</v>
      </c>
      <c r="H1115" s="588">
        <v>83042</v>
      </c>
      <c r="I1115" s="588">
        <v>145323</v>
      </c>
      <c r="J1115" s="588">
        <v>109783</v>
      </c>
      <c r="K1115" s="588">
        <v>192120</v>
      </c>
      <c r="L1115" s="588">
        <v>132033</v>
      </c>
      <c r="M1115" s="588">
        <v>231057</v>
      </c>
      <c r="N1115" s="588">
        <v>160091</v>
      </c>
      <c r="O1115" s="588">
        <v>280160</v>
      </c>
      <c r="P1115" s="588">
        <v>190641</v>
      </c>
      <c r="Q1115" s="588">
        <v>333622</v>
      </c>
      <c r="R1115" s="588">
        <v>210313</v>
      </c>
      <c r="S1115" s="588">
        <v>368047</v>
      </c>
      <c r="T1115" s="588">
        <v>228803</v>
      </c>
      <c r="U1115" s="588">
        <v>400405</v>
      </c>
    </row>
    <row r="1116" spans="1:21" ht="21.95" customHeight="1">
      <c r="A1116" s="583">
        <v>7</v>
      </c>
      <c r="B1116" s="584" t="s">
        <v>424</v>
      </c>
      <c r="C1116" s="585" t="s">
        <v>425</v>
      </c>
      <c r="D1116" s="585" t="s">
        <v>612</v>
      </c>
      <c r="E1116" s="586" t="s">
        <v>429</v>
      </c>
      <c r="F1116">
        <v>3</v>
      </c>
      <c r="G1116" s="587" t="s">
        <v>46</v>
      </c>
      <c r="H1116" s="588">
        <v>67649</v>
      </c>
      <c r="I1116" s="588">
        <v>118386</v>
      </c>
      <c r="J1116" s="588">
        <v>93378</v>
      </c>
      <c r="K1116" s="588">
        <v>163411</v>
      </c>
      <c r="L1116" s="588">
        <v>118341</v>
      </c>
      <c r="M1116" s="588">
        <v>207096</v>
      </c>
      <c r="N1116" s="588">
        <v>154362</v>
      </c>
      <c r="O1116" s="588">
        <v>270134</v>
      </c>
      <c r="P1116" s="588">
        <v>192392</v>
      </c>
      <c r="Q1116" s="588">
        <v>336686</v>
      </c>
      <c r="R1116" s="588">
        <v>216492</v>
      </c>
      <c r="S1116" s="588">
        <v>378860</v>
      </c>
      <c r="T1116" s="588">
        <v>240230</v>
      </c>
      <c r="U1116" s="588">
        <v>420403</v>
      </c>
    </row>
    <row r="1117" spans="1:21" ht="21.95" customHeight="1">
      <c r="A1117" s="583">
        <v>7</v>
      </c>
      <c r="B1117" s="584" t="s">
        <v>424</v>
      </c>
      <c r="C1117" s="585" t="s">
        <v>425</v>
      </c>
      <c r="D1117" s="585" t="s">
        <v>612</v>
      </c>
      <c r="E1117" s="586" t="s">
        <v>429</v>
      </c>
      <c r="F1117">
        <v>4</v>
      </c>
      <c r="G1117" s="587" t="s">
        <v>23</v>
      </c>
      <c r="H1117" s="588">
        <v>78782</v>
      </c>
      <c r="I1117" s="588">
        <v>126052</v>
      </c>
      <c r="J1117" s="588">
        <v>110295</v>
      </c>
      <c r="K1117" s="588">
        <v>176473</v>
      </c>
      <c r="L1117" s="588">
        <v>141808</v>
      </c>
      <c r="M1117" s="588">
        <v>226893</v>
      </c>
      <c r="N1117" s="588">
        <v>189078</v>
      </c>
      <c r="O1117" s="588">
        <v>302524</v>
      </c>
      <c r="P1117" s="588">
        <v>236347</v>
      </c>
      <c r="Q1117" s="588">
        <v>378155</v>
      </c>
      <c r="R1117" s="588">
        <v>267860</v>
      </c>
      <c r="S1117" s="588">
        <v>428576</v>
      </c>
      <c r="T1117" s="588">
        <v>299373</v>
      </c>
      <c r="U1117" s="588">
        <v>478997</v>
      </c>
    </row>
    <row r="1118" spans="1:21" ht="22.5" customHeight="1">
      <c r="A1118" s="583">
        <v>7</v>
      </c>
      <c r="B1118" s="584" t="s">
        <v>424</v>
      </c>
      <c r="C1118" s="585" t="s">
        <v>425</v>
      </c>
      <c r="D1118" s="585" t="s">
        <v>612</v>
      </c>
      <c r="E1118" s="586" t="s">
        <v>430</v>
      </c>
      <c r="F1118">
        <v>1</v>
      </c>
      <c r="G1118" s="587" t="s">
        <v>171</v>
      </c>
      <c r="H1118" s="588">
        <v>80777</v>
      </c>
      <c r="I1118" s="588">
        <v>141359</v>
      </c>
      <c r="J1118" s="588">
        <v>106443</v>
      </c>
      <c r="K1118" s="588">
        <v>186275</v>
      </c>
      <c r="L1118" s="588">
        <v>127566</v>
      </c>
      <c r="M1118" s="588">
        <v>223240</v>
      </c>
      <c r="N1118" s="588">
        <v>153653</v>
      </c>
      <c r="O1118" s="588">
        <v>268893</v>
      </c>
      <c r="P1118" s="588">
        <v>181189</v>
      </c>
      <c r="Q1118" s="588">
        <v>317080</v>
      </c>
      <c r="R1118" s="588">
        <v>198080</v>
      </c>
      <c r="S1118" s="588">
        <v>346641</v>
      </c>
      <c r="T1118" s="588">
        <v>213163</v>
      </c>
      <c r="U1118" s="588">
        <v>373036</v>
      </c>
    </row>
    <row r="1119" spans="1:21" ht="21.95" customHeight="1">
      <c r="A1119" s="583">
        <v>7</v>
      </c>
      <c r="B1119" s="584" t="s">
        <v>424</v>
      </c>
      <c r="C1119" s="585" t="s">
        <v>425</v>
      </c>
      <c r="D1119" s="585" t="s">
        <v>612</v>
      </c>
      <c r="E1119" s="586" t="s">
        <v>430</v>
      </c>
      <c r="F1119">
        <v>2</v>
      </c>
      <c r="G1119" s="587" t="s">
        <v>21</v>
      </c>
      <c r="H1119" s="588">
        <v>76722</v>
      </c>
      <c r="I1119" s="588">
        <v>134263</v>
      </c>
      <c r="J1119" s="588">
        <v>101368</v>
      </c>
      <c r="K1119" s="588">
        <v>177394</v>
      </c>
      <c r="L1119" s="588">
        <v>121818</v>
      </c>
      <c r="M1119" s="588">
        <v>213182</v>
      </c>
      <c r="N1119" s="588">
        <v>147542</v>
      </c>
      <c r="O1119" s="588">
        <v>258198</v>
      </c>
      <c r="P1119" s="588">
        <v>175638</v>
      </c>
      <c r="Q1119" s="588">
        <v>307367</v>
      </c>
      <c r="R1119" s="588">
        <v>193727</v>
      </c>
      <c r="S1119" s="588">
        <v>339021</v>
      </c>
      <c r="T1119" s="588">
        <v>210712</v>
      </c>
      <c r="U1119" s="588">
        <v>368747</v>
      </c>
    </row>
    <row r="1120" spans="1:21" ht="21.95" customHeight="1">
      <c r="A1120" s="583">
        <v>7</v>
      </c>
      <c r="B1120" s="584" t="s">
        <v>424</v>
      </c>
      <c r="C1120" s="585" t="s">
        <v>425</v>
      </c>
      <c r="D1120" s="585" t="s">
        <v>612</v>
      </c>
      <c r="E1120" s="586" t="s">
        <v>430</v>
      </c>
      <c r="F1120">
        <v>3</v>
      </c>
      <c r="G1120" s="587" t="s">
        <v>46</v>
      </c>
      <c r="H1120" s="588">
        <v>62617</v>
      </c>
      <c r="I1120" s="588">
        <v>109579</v>
      </c>
      <c r="J1120" s="588">
        <v>86457</v>
      </c>
      <c r="K1120" s="588">
        <v>151300</v>
      </c>
      <c r="L1120" s="588">
        <v>109603</v>
      </c>
      <c r="M1120" s="588">
        <v>191806</v>
      </c>
      <c r="N1120" s="588">
        <v>143032</v>
      </c>
      <c r="O1120" s="588">
        <v>250306</v>
      </c>
      <c r="P1120" s="588">
        <v>178282</v>
      </c>
      <c r="Q1120" s="588">
        <v>311993</v>
      </c>
      <c r="R1120" s="588">
        <v>200645</v>
      </c>
      <c r="S1120" s="588">
        <v>351129</v>
      </c>
      <c r="T1120" s="588">
        <v>222681</v>
      </c>
      <c r="U1120" s="588">
        <v>389692</v>
      </c>
    </row>
    <row r="1121" spans="1:21" ht="21.95" customHeight="1">
      <c r="A1121" s="583">
        <v>7</v>
      </c>
      <c r="B1121" s="584" t="s">
        <v>424</v>
      </c>
      <c r="C1121" s="585" t="s">
        <v>425</v>
      </c>
      <c r="D1121" s="585" t="s">
        <v>612</v>
      </c>
      <c r="E1121" s="586" t="s">
        <v>430</v>
      </c>
      <c r="F1121">
        <v>4</v>
      </c>
      <c r="G1121" s="587" t="s">
        <v>23</v>
      </c>
      <c r="H1121" s="588">
        <v>72623</v>
      </c>
      <c r="I1121" s="588">
        <v>116197</v>
      </c>
      <c r="J1121" s="588">
        <v>101673</v>
      </c>
      <c r="K1121" s="588">
        <v>162676</v>
      </c>
      <c r="L1121" s="588">
        <v>130722</v>
      </c>
      <c r="M1121" s="588">
        <v>209155</v>
      </c>
      <c r="N1121" s="588">
        <v>174296</v>
      </c>
      <c r="O1121" s="588">
        <v>278873</v>
      </c>
      <c r="P1121" s="588">
        <v>217870</v>
      </c>
      <c r="Q1121" s="588">
        <v>348592</v>
      </c>
      <c r="R1121" s="588">
        <v>246919</v>
      </c>
      <c r="S1121" s="588">
        <v>395071</v>
      </c>
      <c r="T1121" s="588">
        <v>275969</v>
      </c>
      <c r="U1121" s="588">
        <v>441550</v>
      </c>
    </row>
    <row r="1122" spans="1:21" ht="22.5" customHeight="1">
      <c r="A1122" s="583">
        <v>7</v>
      </c>
      <c r="B1122" s="584" t="s">
        <v>424</v>
      </c>
      <c r="C1122" s="585" t="s">
        <v>425</v>
      </c>
      <c r="D1122" s="585" t="s">
        <v>612</v>
      </c>
      <c r="E1122" s="586" t="s">
        <v>431</v>
      </c>
      <c r="F1122">
        <v>1</v>
      </c>
      <c r="G1122" s="587" t="s">
        <v>171</v>
      </c>
      <c r="H1122" s="588">
        <v>82030</v>
      </c>
      <c r="I1122" s="588">
        <v>143553</v>
      </c>
      <c r="J1122" s="588">
        <v>108297</v>
      </c>
      <c r="K1122" s="588">
        <v>189520</v>
      </c>
      <c r="L1122" s="588">
        <v>130110</v>
      </c>
      <c r="M1122" s="588">
        <v>227693</v>
      </c>
      <c r="N1122" s="588">
        <v>157272</v>
      </c>
      <c r="O1122" s="588">
        <v>275225</v>
      </c>
      <c r="P1122" s="588">
        <v>185570</v>
      </c>
      <c r="Q1122" s="588">
        <v>324747</v>
      </c>
      <c r="R1122" s="588">
        <v>202897</v>
      </c>
      <c r="S1122" s="588">
        <v>355069</v>
      </c>
      <c r="T1122" s="588">
        <v>218384</v>
      </c>
      <c r="U1122" s="588">
        <v>382172</v>
      </c>
    </row>
    <row r="1123" spans="1:21" ht="21.95" customHeight="1">
      <c r="A1123" s="583">
        <v>7</v>
      </c>
      <c r="B1123" s="584" t="s">
        <v>424</v>
      </c>
      <c r="C1123" s="585" t="s">
        <v>425</v>
      </c>
      <c r="D1123" s="585" t="s">
        <v>612</v>
      </c>
      <c r="E1123" s="586" t="s">
        <v>431</v>
      </c>
      <c r="F1123">
        <v>2</v>
      </c>
      <c r="G1123" s="587" t="s">
        <v>21</v>
      </c>
      <c r="H1123" s="588">
        <v>77641</v>
      </c>
      <c r="I1123" s="588">
        <v>135872</v>
      </c>
      <c r="J1123" s="588">
        <v>102803</v>
      </c>
      <c r="K1123" s="588">
        <v>179906</v>
      </c>
      <c r="L1123" s="588">
        <v>123889</v>
      </c>
      <c r="M1123" s="588">
        <v>216805</v>
      </c>
      <c r="N1123" s="588">
        <v>150656</v>
      </c>
      <c r="O1123" s="588">
        <v>263649</v>
      </c>
      <c r="P1123" s="588">
        <v>179562</v>
      </c>
      <c r="Q1123" s="588">
        <v>314233</v>
      </c>
      <c r="R1123" s="588">
        <v>198184</v>
      </c>
      <c r="S1123" s="588">
        <v>346822</v>
      </c>
      <c r="T1123" s="588">
        <v>215731</v>
      </c>
      <c r="U1123" s="588">
        <v>377529</v>
      </c>
    </row>
    <row r="1124" spans="1:21" ht="21.95" customHeight="1">
      <c r="A1124" s="583">
        <v>7</v>
      </c>
      <c r="B1124" s="584" t="s">
        <v>424</v>
      </c>
      <c r="C1124" s="585" t="s">
        <v>425</v>
      </c>
      <c r="D1124" s="585" t="s">
        <v>612</v>
      </c>
      <c r="E1124" s="586" t="s">
        <v>431</v>
      </c>
      <c r="F1124">
        <v>3</v>
      </c>
      <c r="G1124" s="587" t="s">
        <v>46</v>
      </c>
      <c r="H1124" s="588">
        <v>62939</v>
      </c>
      <c r="I1124" s="588">
        <v>110143</v>
      </c>
      <c r="J1124" s="588">
        <v>86808</v>
      </c>
      <c r="K1124" s="588">
        <v>151914</v>
      </c>
      <c r="L1124" s="588">
        <v>109927</v>
      </c>
      <c r="M1124" s="588">
        <v>192372</v>
      </c>
      <c r="N1124" s="588">
        <v>143207</v>
      </c>
      <c r="O1124" s="588">
        <v>250612</v>
      </c>
      <c r="P1124" s="588">
        <v>178459</v>
      </c>
      <c r="Q1124" s="588">
        <v>312303</v>
      </c>
      <c r="R1124" s="588">
        <v>200730</v>
      </c>
      <c r="S1124" s="588">
        <v>351277</v>
      </c>
      <c r="T1124" s="588">
        <v>222646</v>
      </c>
      <c r="U1124" s="588">
        <v>389631</v>
      </c>
    </row>
    <row r="1125" spans="1:21" ht="21.95" customHeight="1">
      <c r="A1125" s="583">
        <v>7</v>
      </c>
      <c r="B1125" s="584" t="s">
        <v>424</v>
      </c>
      <c r="C1125" s="585" t="s">
        <v>425</v>
      </c>
      <c r="D1125" s="585" t="s">
        <v>612</v>
      </c>
      <c r="E1125" s="586" t="s">
        <v>431</v>
      </c>
      <c r="F1125">
        <v>4</v>
      </c>
      <c r="G1125" s="587" t="s">
        <v>23</v>
      </c>
      <c r="H1125" s="588">
        <v>74095</v>
      </c>
      <c r="I1125" s="588">
        <v>118552</v>
      </c>
      <c r="J1125" s="588">
        <v>103733</v>
      </c>
      <c r="K1125" s="588">
        <v>165973</v>
      </c>
      <c r="L1125" s="588">
        <v>133371</v>
      </c>
      <c r="M1125" s="588">
        <v>213393</v>
      </c>
      <c r="N1125" s="588">
        <v>177828</v>
      </c>
      <c r="O1125" s="588">
        <v>284525</v>
      </c>
      <c r="P1125" s="588">
        <v>222285</v>
      </c>
      <c r="Q1125" s="588">
        <v>355656</v>
      </c>
      <c r="R1125" s="588">
        <v>251923</v>
      </c>
      <c r="S1125" s="588">
        <v>403076</v>
      </c>
      <c r="T1125" s="588">
        <v>281561</v>
      </c>
      <c r="U1125" s="588">
        <v>450497</v>
      </c>
    </row>
    <row r="1126" spans="1:21" ht="22.5" customHeight="1">
      <c r="A1126" s="583">
        <v>7</v>
      </c>
      <c r="B1126" s="584" t="s">
        <v>424</v>
      </c>
      <c r="C1126" s="585" t="s">
        <v>425</v>
      </c>
      <c r="D1126" s="585" t="s">
        <v>612</v>
      </c>
      <c r="E1126" s="586" t="s">
        <v>432</v>
      </c>
      <c r="F1126">
        <v>1</v>
      </c>
      <c r="G1126" s="587" t="s">
        <v>171</v>
      </c>
      <c r="H1126" s="588">
        <v>75684</v>
      </c>
      <c r="I1126" s="588">
        <v>132447</v>
      </c>
      <c r="J1126" s="588">
        <v>100078</v>
      </c>
      <c r="K1126" s="588">
        <v>175137</v>
      </c>
      <c r="L1126" s="588">
        <v>120490</v>
      </c>
      <c r="M1126" s="588">
        <v>210857</v>
      </c>
      <c r="N1126" s="588">
        <v>146078</v>
      </c>
      <c r="O1126" s="588">
        <v>255636</v>
      </c>
      <c r="P1126" s="588">
        <v>172452</v>
      </c>
      <c r="Q1126" s="588">
        <v>301790</v>
      </c>
      <c r="R1126" s="588">
        <v>188574</v>
      </c>
      <c r="S1126" s="588">
        <v>330005</v>
      </c>
      <c r="T1126" s="588">
        <v>202998</v>
      </c>
      <c r="U1126" s="588">
        <v>355246</v>
      </c>
    </row>
    <row r="1127" spans="1:21" ht="21.95" customHeight="1">
      <c r="A1127" s="583">
        <v>7</v>
      </c>
      <c r="B1127" s="584" t="s">
        <v>424</v>
      </c>
      <c r="C1127" s="585" t="s">
        <v>425</v>
      </c>
      <c r="D1127" s="585" t="s">
        <v>612</v>
      </c>
      <c r="E1127" s="586" t="s">
        <v>432</v>
      </c>
      <c r="F1127">
        <v>2</v>
      </c>
      <c r="G1127" s="587" t="s">
        <v>21</v>
      </c>
      <c r="H1127" s="588">
        <v>71420</v>
      </c>
      <c r="I1127" s="588">
        <v>124985</v>
      </c>
      <c r="J1127" s="588">
        <v>94742</v>
      </c>
      <c r="K1127" s="588">
        <v>165798</v>
      </c>
      <c r="L1127" s="588">
        <v>114446</v>
      </c>
      <c r="M1127" s="588">
        <v>200280</v>
      </c>
      <c r="N1127" s="588">
        <v>139652</v>
      </c>
      <c r="O1127" s="588">
        <v>244391</v>
      </c>
      <c r="P1127" s="588">
        <v>166615</v>
      </c>
      <c r="Q1127" s="588">
        <v>291577</v>
      </c>
      <c r="R1127" s="588">
        <v>183996</v>
      </c>
      <c r="S1127" s="588">
        <v>321993</v>
      </c>
      <c r="T1127" s="588">
        <v>200421</v>
      </c>
      <c r="U1127" s="588">
        <v>350736</v>
      </c>
    </row>
    <row r="1128" spans="1:21" ht="21.95" customHeight="1">
      <c r="A1128" s="583">
        <v>7</v>
      </c>
      <c r="B1128" s="584" t="s">
        <v>424</v>
      </c>
      <c r="C1128" s="585" t="s">
        <v>425</v>
      </c>
      <c r="D1128" s="585" t="s">
        <v>612</v>
      </c>
      <c r="E1128" s="586" t="s">
        <v>432</v>
      </c>
      <c r="F1128">
        <v>3</v>
      </c>
      <c r="G1128" s="587" t="s">
        <v>46</v>
      </c>
      <c r="H1128" s="588">
        <v>57557</v>
      </c>
      <c r="I1128" s="588">
        <v>100725</v>
      </c>
      <c r="J1128" s="588">
        <v>79311</v>
      </c>
      <c r="K1128" s="588">
        <v>138795</v>
      </c>
      <c r="L1128" s="588">
        <v>100336</v>
      </c>
      <c r="M1128" s="588">
        <v>175587</v>
      </c>
      <c r="N1128" s="588">
        <v>130515</v>
      </c>
      <c r="O1128" s="588">
        <v>228402</v>
      </c>
      <c r="P1128" s="588">
        <v>162610</v>
      </c>
      <c r="Q1128" s="588">
        <v>284567</v>
      </c>
      <c r="R1128" s="588">
        <v>182811</v>
      </c>
      <c r="S1128" s="588">
        <v>319919</v>
      </c>
      <c r="T1128" s="588">
        <v>202668</v>
      </c>
      <c r="U1128" s="588">
        <v>354669</v>
      </c>
    </row>
    <row r="1129" spans="1:21" ht="21.95" customHeight="1">
      <c r="A1129" s="583">
        <v>7</v>
      </c>
      <c r="B1129" s="584" t="s">
        <v>424</v>
      </c>
      <c r="C1129" s="585" t="s">
        <v>425</v>
      </c>
      <c r="D1129" s="585" t="s">
        <v>612</v>
      </c>
      <c r="E1129" s="586" t="s">
        <v>432</v>
      </c>
      <c r="F1129">
        <v>4</v>
      </c>
      <c r="G1129" s="587" t="s">
        <v>23</v>
      </c>
      <c r="H1129" s="588">
        <v>68634</v>
      </c>
      <c r="I1129" s="588">
        <v>109815</v>
      </c>
      <c r="J1129" s="588">
        <v>96088</v>
      </c>
      <c r="K1129" s="588">
        <v>153741</v>
      </c>
      <c r="L1129" s="588">
        <v>123542</v>
      </c>
      <c r="M1129" s="588">
        <v>197667</v>
      </c>
      <c r="N1129" s="588">
        <v>164723</v>
      </c>
      <c r="O1129" s="588">
        <v>263556</v>
      </c>
      <c r="P1129" s="588">
        <v>205903</v>
      </c>
      <c r="Q1129" s="588">
        <v>329446</v>
      </c>
      <c r="R1129" s="588">
        <v>233357</v>
      </c>
      <c r="S1129" s="588">
        <v>373372</v>
      </c>
      <c r="T1129" s="588">
        <v>260811</v>
      </c>
      <c r="U1129" s="588">
        <v>417298</v>
      </c>
    </row>
    <row r="1130" spans="1:21" ht="22.5" customHeight="1">
      <c r="A1130" s="583">
        <v>7</v>
      </c>
      <c r="B1130" s="584" t="s">
        <v>424</v>
      </c>
      <c r="C1130" s="585" t="s">
        <v>425</v>
      </c>
      <c r="D1130" s="585" t="s">
        <v>612</v>
      </c>
      <c r="E1130" s="586" t="s">
        <v>433</v>
      </c>
      <c r="F1130">
        <v>1</v>
      </c>
      <c r="G1130" s="587" t="s">
        <v>171</v>
      </c>
      <c r="H1130" s="588">
        <v>77251</v>
      </c>
      <c r="I1130" s="588">
        <v>135189</v>
      </c>
      <c r="J1130" s="588">
        <v>101836</v>
      </c>
      <c r="K1130" s="588">
        <v>178212</v>
      </c>
      <c r="L1130" s="588">
        <v>122105</v>
      </c>
      <c r="M1130" s="588">
        <v>213684</v>
      </c>
      <c r="N1130" s="588">
        <v>147181</v>
      </c>
      <c r="O1130" s="588">
        <v>257567</v>
      </c>
      <c r="P1130" s="588">
        <v>173578</v>
      </c>
      <c r="Q1130" s="588">
        <v>303762</v>
      </c>
      <c r="R1130" s="588">
        <v>189766</v>
      </c>
      <c r="S1130" s="588">
        <v>332090</v>
      </c>
      <c r="T1130" s="588">
        <v>204223</v>
      </c>
      <c r="U1130" s="588">
        <v>357390</v>
      </c>
    </row>
    <row r="1131" spans="1:21" ht="21.95" customHeight="1">
      <c r="A1131" s="583">
        <v>7</v>
      </c>
      <c r="B1131" s="584" t="s">
        <v>424</v>
      </c>
      <c r="C1131" s="585" t="s">
        <v>425</v>
      </c>
      <c r="D1131" s="585" t="s">
        <v>612</v>
      </c>
      <c r="E1131" s="586" t="s">
        <v>433</v>
      </c>
      <c r="F1131">
        <v>2</v>
      </c>
      <c r="G1131" s="587" t="s">
        <v>21</v>
      </c>
      <c r="H1131" s="588">
        <v>73321</v>
      </c>
      <c r="I1131" s="588">
        <v>128313</v>
      </c>
      <c r="J1131" s="588">
        <v>96917</v>
      </c>
      <c r="K1131" s="588">
        <v>169605</v>
      </c>
      <c r="L1131" s="588">
        <v>116536</v>
      </c>
      <c r="M1131" s="588">
        <v>203937</v>
      </c>
      <c r="N1131" s="588">
        <v>141259</v>
      </c>
      <c r="O1131" s="588">
        <v>247203</v>
      </c>
      <c r="P1131" s="588">
        <v>168200</v>
      </c>
      <c r="Q1131" s="588">
        <v>294350</v>
      </c>
      <c r="R1131" s="588">
        <v>185547</v>
      </c>
      <c r="S1131" s="588">
        <v>324707</v>
      </c>
      <c r="T1131" s="588">
        <v>201848</v>
      </c>
      <c r="U1131" s="588">
        <v>353233</v>
      </c>
    </row>
    <row r="1132" spans="1:21" ht="21.95" customHeight="1">
      <c r="A1132" s="583">
        <v>7</v>
      </c>
      <c r="B1132" s="584" t="s">
        <v>424</v>
      </c>
      <c r="C1132" s="585" t="s">
        <v>425</v>
      </c>
      <c r="D1132" s="585" t="s">
        <v>612</v>
      </c>
      <c r="E1132" s="586" t="s">
        <v>433</v>
      </c>
      <c r="F1132">
        <v>3</v>
      </c>
      <c r="G1132" s="587" t="s">
        <v>46</v>
      </c>
      <c r="H1132" s="588">
        <v>59760</v>
      </c>
      <c r="I1132" s="588">
        <v>104581</v>
      </c>
      <c r="J1132" s="588">
        <v>82495</v>
      </c>
      <c r="K1132" s="588">
        <v>144367</v>
      </c>
      <c r="L1132" s="588">
        <v>104558</v>
      </c>
      <c r="M1132" s="588">
        <v>182976</v>
      </c>
      <c r="N1132" s="588">
        <v>136401</v>
      </c>
      <c r="O1132" s="588">
        <v>238701</v>
      </c>
      <c r="P1132" s="588">
        <v>170008</v>
      </c>
      <c r="Q1132" s="588">
        <v>297515</v>
      </c>
      <c r="R1132" s="588">
        <v>191312</v>
      </c>
      <c r="S1132" s="588">
        <v>334796</v>
      </c>
      <c r="T1132" s="588">
        <v>212299</v>
      </c>
      <c r="U1132" s="588">
        <v>371523</v>
      </c>
    </row>
    <row r="1133" spans="1:21" ht="21.95" customHeight="1">
      <c r="A1133" s="583">
        <v>7</v>
      </c>
      <c r="B1133" s="584" t="s">
        <v>424</v>
      </c>
      <c r="C1133" s="585" t="s">
        <v>425</v>
      </c>
      <c r="D1133" s="585" t="s">
        <v>612</v>
      </c>
      <c r="E1133" s="586" t="s">
        <v>433</v>
      </c>
      <c r="F1133">
        <v>4</v>
      </c>
      <c r="G1133" s="587" t="s">
        <v>23</v>
      </c>
      <c r="H1133" s="588">
        <v>69519</v>
      </c>
      <c r="I1133" s="588">
        <v>111230</v>
      </c>
      <c r="J1133" s="588">
        <v>97327</v>
      </c>
      <c r="K1133" s="588">
        <v>155723</v>
      </c>
      <c r="L1133" s="588">
        <v>125134</v>
      </c>
      <c r="M1133" s="588">
        <v>200215</v>
      </c>
      <c r="N1133" s="588">
        <v>166846</v>
      </c>
      <c r="O1133" s="588">
        <v>266953</v>
      </c>
      <c r="P1133" s="588">
        <v>208557</v>
      </c>
      <c r="Q1133" s="588">
        <v>333691</v>
      </c>
      <c r="R1133" s="588">
        <v>236365</v>
      </c>
      <c r="S1133" s="588">
        <v>378183</v>
      </c>
      <c r="T1133" s="588">
        <v>264172</v>
      </c>
      <c r="U1133" s="588">
        <v>422675</v>
      </c>
    </row>
    <row r="1134" spans="1:21" ht="22.5" customHeight="1">
      <c r="A1134" s="583">
        <v>7</v>
      </c>
      <c r="B1134" s="584" t="s">
        <v>424</v>
      </c>
      <c r="C1134" s="585" t="s">
        <v>425</v>
      </c>
      <c r="D1134" s="585" t="s">
        <v>612</v>
      </c>
      <c r="E1134" s="586" t="s">
        <v>434</v>
      </c>
      <c r="F1134">
        <v>1</v>
      </c>
      <c r="G1134" s="587" t="s">
        <v>171</v>
      </c>
      <c r="H1134" s="588">
        <v>77799</v>
      </c>
      <c r="I1134" s="588">
        <v>136149</v>
      </c>
      <c r="J1134" s="588">
        <v>102693</v>
      </c>
      <c r="K1134" s="588">
        <v>179714</v>
      </c>
      <c r="L1134" s="588">
        <v>123349</v>
      </c>
      <c r="M1134" s="588">
        <v>215860</v>
      </c>
      <c r="N1134" s="588">
        <v>149049</v>
      </c>
      <c r="O1134" s="588">
        <v>260836</v>
      </c>
      <c r="P1134" s="588">
        <v>175858</v>
      </c>
      <c r="Q1134" s="588">
        <v>307751</v>
      </c>
      <c r="R1134" s="588">
        <v>192275</v>
      </c>
      <c r="S1134" s="588">
        <v>336482</v>
      </c>
      <c r="T1134" s="588">
        <v>206949</v>
      </c>
      <c r="U1134" s="588">
        <v>362160</v>
      </c>
    </row>
    <row r="1135" spans="1:21" ht="21.95" customHeight="1">
      <c r="A1135" s="583">
        <v>7</v>
      </c>
      <c r="B1135" s="584" t="s">
        <v>424</v>
      </c>
      <c r="C1135" s="585" t="s">
        <v>425</v>
      </c>
      <c r="D1135" s="585" t="s">
        <v>612</v>
      </c>
      <c r="E1135" s="586" t="s">
        <v>434</v>
      </c>
      <c r="F1135">
        <v>2</v>
      </c>
      <c r="G1135" s="587" t="s">
        <v>21</v>
      </c>
      <c r="H1135" s="588">
        <v>73661</v>
      </c>
      <c r="I1135" s="588">
        <v>128907</v>
      </c>
      <c r="J1135" s="588">
        <v>97514</v>
      </c>
      <c r="K1135" s="588">
        <v>170649</v>
      </c>
      <c r="L1135" s="588">
        <v>117483</v>
      </c>
      <c r="M1135" s="588">
        <v>205595</v>
      </c>
      <c r="N1135" s="588">
        <v>142812</v>
      </c>
      <c r="O1135" s="588">
        <v>249921</v>
      </c>
      <c r="P1135" s="588">
        <v>170193</v>
      </c>
      <c r="Q1135" s="588">
        <v>297838</v>
      </c>
      <c r="R1135" s="588">
        <v>187832</v>
      </c>
      <c r="S1135" s="588">
        <v>328706</v>
      </c>
      <c r="T1135" s="588">
        <v>204447</v>
      </c>
      <c r="U1135" s="588">
        <v>357782</v>
      </c>
    </row>
    <row r="1136" spans="1:21" ht="21.95" customHeight="1">
      <c r="A1136" s="583">
        <v>7</v>
      </c>
      <c r="B1136" s="584" t="s">
        <v>424</v>
      </c>
      <c r="C1136" s="585" t="s">
        <v>425</v>
      </c>
      <c r="D1136" s="585" t="s">
        <v>612</v>
      </c>
      <c r="E1136" s="586" t="s">
        <v>434</v>
      </c>
      <c r="F1136">
        <v>3</v>
      </c>
      <c r="G1136" s="587" t="s">
        <v>46</v>
      </c>
      <c r="H1136" s="588">
        <v>59751</v>
      </c>
      <c r="I1136" s="588">
        <v>104565</v>
      </c>
      <c r="J1136" s="588">
        <v>82420</v>
      </c>
      <c r="K1136" s="588">
        <v>144235</v>
      </c>
      <c r="L1136" s="588">
        <v>104381</v>
      </c>
      <c r="M1136" s="588">
        <v>182667</v>
      </c>
      <c r="N1136" s="588">
        <v>136005</v>
      </c>
      <c r="O1136" s="588">
        <v>238009</v>
      </c>
      <c r="P1136" s="588">
        <v>169488</v>
      </c>
      <c r="Q1136" s="588">
        <v>296603</v>
      </c>
      <c r="R1136" s="588">
        <v>190649</v>
      </c>
      <c r="S1136" s="588">
        <v>333637</v>
      </c>
      <c r="T1136" s="588">
        <v>211477</v>
      </c>
      <c r="U1136" s="588">
        <v>370085</v>
      </c>
    </row>
    <row r="1137" spans="1:21" ht="21.95" customHeight="1">
      <c r="A1137" s="583">
        <v>7</v>
      </c>
      <c r="B1137" s="584" t="s">
        <v>424</v>
      </c>
      <c r="C1137" s="585" t="s">
        <v>425</v>
      </c>
      <c r="D1137" s="585" t="s">
        <v>612</v>
      </c>
      <c r="E1137" s="586" t="s">
        <v>434</v>
      </c>
      <c r="F1137">
        <v>4</v>
      </c>
      <c r="G1137" s="587" t="s">
        <v>23</v>
      </c>
      <c r="H1137" s="588">
        <v>70242</v>
      </c>
      <c r="I1137" s="588">
        <v>112388</v>
      </c>
      <c r="J1137" s="588">
        <v>98339</v>
      </c>
      <c r="K1137" s="588">
        <v>157343</v>
      </c>
      <c r="L1137" s="588">
        <v>126436</v>
      </c>
      <c r="M1137" s="588">
        <v>202298</v>
      </c>
      <c r="N1137" s="588">
        <v>168582</v>
      </c>
      <c r="O1137" s="588">
        <v>269731</v>
      </c>
      <c r="P1137" s="588">
        <v>210727</v>
      </c>
      <c r="Q1137" s="588">
        <v>337164</v>
      </c>
      <c r="R1137" s="588">
        <v>238824</v>
      </c>
      <c r="S1137" s="588">
        <v>382119</v>
      </c>
      <c r="T1137" s="588">
        <v>266921</v>
      </c>
      <c r="U1137" s="588">
        <v>427074</v>
      </c>
    </row>
    <row r="1138" spans="1:21" ht="22.5" customHeight="1">
      <c r="A1138" s="583">
        <v>7</v>
      </c>
      <c r="B1138" s="584" t="s">
        <v>424</v>
      </c>
      <c r="C1138" s="585" t="s">
        <v>435</v>
      </c>
      <c r="D1138" s="585" t="s">
        <v>898</v>
      </c>
      <c r="E1138" s="586" t="s">
        <v>436</v>
      </c>
      <c r="F1138">
        <v>1</v>
      </c>
      <c r="G1138" s="587" t="s">
        <v>171</v>
      </c>
      <c r="H1138" s="588">
        <v>72158</v>
      </c>
      <c r="I1138" s="588">
        <v>126277</v>
      </c>
      <c r="J1138" s="588">
        <v>95097</v>
      </c>
      <c r="K1138" s="588">
        <v>166420</v>
      </c>
      <c r="L1138" s="588">
        <v>113986</v>
      </c>
      <c r="M1138" s="588">
        <v>199475</v>
      </c>
      <c r="N1138" s="588">
        <v>137326</v>
      </c>
      <c r="O1138" s="588">
        <v>240320</v>
      </c>
      <c r="P1138" s="588">
        <v>161941</v>
      </c>
      <c r="Q1138" s="588">
        <v>283397</v>
      </c>
      <c r="R1138" s="588">
        <v>177040</v>
      </c>
      <c r="S1138" s="588">
        <v>309821</v>
      </c>
      <c r="T1138" s="588">
        <v>190523</v>
      </c>
      <c r="U1138" s="588">
        <v>333416</v>
      </c>
    </row>
    <row r="1139" spans="1:21" ht="21.95" customHeight="1">
      <c r="A1139" s="583">
        <v>7</v>
      </c>
      <c r="B1139" s="584" t="s">
        <v>424</v>
      </c>
      <c r="C1139" s="585" t="s">
        <v>435</v>
      </c>
      <c r="D1139" s="585" t="s">
        <v>898</v>
      </c>
      <c r="E1139" s="586" t="s">
        <v>436</v>
      </c>
      <c r="F1139">
        <v>2</v>
      </c>
      <c r="G1139" s="587" t="s">
        <v>21</v>
      </c>
      <c r="H1139" s="588">
        <v>68521</v>
      </c>
      <c r="I1139" s="588">
        <v>119913</v>
      </c>
      <c r="J1139" s="588">
        <v>90545</v>
      </c>
      <c r="K1139" s="588">
        <v>158454</v>
      </c>
      <c r="L1139" s="588">
        <v>108831</v>
      </c>
      <c r="M1139" s="588">
        <v>190454</v>
      </c>
      <c r="N1139" s="588">
        <v>131845</v>
      </c>
      <c r="O1139" s="588">
        <v>230728</v>
      </c>
      <c r="P1139" s="588">
        <v>156963</v>
      </c>
      <c r="Q1139" s="588">
        <v>274686</v>
      </c>
      <c r="R1139" s="588">
        <v>173135</v>
      </c>
      <c r="S1139" s="588">
        <v>302987</v>
      </c>
      <c r="T1139" s="588">
        <v>188325</v>
      </c>
      <c r="U1139" s="588">
        <v>329569</v>
      </c>
    </row>
    <row r="1140" spans="1:21" ht="21.95" customHeight="1">
      <c r="A1140" s="583">
        <v>7</v>
      </c>
      <c r="B1140" s="584" t="s">
        <v>424</v>
      </c>
      <c r="C1140" s="585" t="s">
        <v>435</v>
      </c>
      <c r="D1140" s="585" t="s">
        <v>898</v>
      </c>
      <c r="E1140" s="586" t="s">
        <v>436</v>
      </c>
      <c r="F1140">
        <v>3</v>
      </c>
      <c r="G1140" s="587" t="s">
        <v>46</v>
      </c>
      <c r="H1140" s="588">
        <v>55901</v>
      </c>
      <c r="I1140" s="588">
        <v>97827</v>
      </c>
      <c r="J1140" s="588">
        <v>77179</v>
      </c>
      <c r="K1140" s="588">
        <v>135064</v>
      </c>
      <c r="L1140" s="588">
        <v>97835</v>
      </c>
      <c r="M1140" s="588">
        <v>171212</v>
      </c>
      <c r="N1140" s="588">
        <v>127662</v>
      </c>
      <c r="O1140" s="588">
        <v>223408</v>
      </c>
      <c r="P1140" s="588">
        <v>159121</v>
      </c>
      <c r="Q1140" s="588">
        <v>278462</v>
      </c>
      <c r="R1140" s="588">
        <v>179075</v>
      </c>
      <c r="S1140" s="588">
        <v>313381</v>
      </c>
      <c r="T1140" s="588">
        <v>198735</v>
      </c>
      <c r="U1140" s="588">
        <v>347787</v>
      </c>
    </row>
    <row r="1141" spans="1:21" ht="21.95" customHeight="1">
      <c r="A1141" s="583">
        <v>7</v>
      </c>
      <c r="B1141" s="584" t="s">
        <v>424</v>
      </c>
      <c r="C1141" s="585" t="s">
        <v>435</v>
      </c>
      <c r="D1141" s="585" t="s">
        <v>898</v>
      </c>
      <c r="E1141" s="586" t="s">
        <v>436</v>
      </c>
      <c r="F1141">
        <v>4</v>
      </c>
      <c r="G1141" s="587" t="s">
        <v>23</v>
      </c>
      <c r="H1141" s="588">
        <v>64893</v>
      </c>
      <c r="I1141" s="588">
        <v>103830</v>
      </c>
      <c r="J1141" s="588">
        <v>90851</v>
      </c>
      <c r="K1141" s="588">
        <v>145361</v>
      </c>
      <c r="L1141" s="588">
        <v>116808</v>
      </c>
      <c r="M1141" s="588">
        <v>186893</v>
      </c>
      <c r="N1141" s="588">
        <v>155744</v>
      </c>
      <c r="O1141" s="588">
        <v>249191</v>
      </c>
      <c r="P1141" s="588">
        <v>194680</v>
      </c>
      <c r="Q1141" s="588">
        <v>311489</v>
      </c>
      <c r="R1141" s="588">
        <v>220638</v>
      </c>
      <c r="S1141" s="588">
        <v>353020</v>
      </c>
      <c r="T1141" s="588">
        <v>246595</v>
      </c>
      <c r="U1141" s="588">
        <v>394552</v>
      </c>
    </row>
    <row r="1142" spans="1:21" ht="22.5" customHeight="1">
      <c r="A1142" s="583">
        <v>7</v>
      </c>
      <c r="B1142" s="584" t="s">
        <v>424</v>
      </c>
      <c r="C1142" s="585" t="s">
        <v>435</v>
      </c>
      <c r="D1142" s="585" t="s">
        <v>898</v>
      </c>
      <c r="E1142" s="586" t="s">
        <v>437</v>
      </c>
      <c r="F1142">
        <v>1</v>
      </c>
      <c r="G1142" s="587" t="s">
        <v>171</v>
      </c>
      <c r="H1142" s="588">
        <v>88690</v>
      </c>
      <c r="I1142" s="588">
        <v>155207</v>
      </c>
      <c r="J1142" s="588">
        <v>116979</v>
      </c>
      <c r="K1142" s="588">
        <v>204714</v>
      </c>
      <c r="L1142" s="588">
        <v>140367</v>
      </c>
      <c r="M1142" s="588">
        <v>245642</v>
      </c>
      <c r="N1142" s="588">
        <v>169370</v>
      </c>
      <c r="O1142" s="588">
        <v>296397</v>
      </c>
      <c r="P1142" s="588">
        <v>199784</v>
      </c>
      <c r="Q1142" s="588">
        <v>349621</v>
      </c>
      <c r="R1142" s="588">
        <v>218423</v>
      </c>
      <c r="S1142" s="588">
        <v>382241</v>
      </c>
      <c r="T1142" s="588">
        <v>235076</v>
      </c>
      <c r="U1142" s="588">
        <v>411382</v>
      </c>
    </row>
    <row r="1143" spans="1:21" ht="21.95" customHeight="1">
      <c r="A1143" s="583">
        <v>7</v>
      </c>
      <c r="B1143" s="584" t="s">
        <v>424</v>
      </c>
      <c r="C1143" s="585" t="s">
        <v>435</v>
      </c>
      <c r="D1143" s="585" t="s">
        <v>898</v>
      </c>
      <c r="E1143" s="586" t="s">
        <v>437</v>
      </c>
      <c r="F1143">
        <v>2</v>
      </c>
      <c r="G1143" s="587" t="s">
        <v>21</v>
      </c>
      <c r="H1143" s="588">
        <v>84091</v>
      </c>
      <c r="I1143" s="588">
        <v>147160</v>
      </c>
      <c r="J1143" s="588">
        <v>111224</v>
      </c>
      <c r="K1143" s="588">
        <v>194642</v>
      </c>
      <c r="L1143" s="588">
        <v>133849</v>
      </c>
      <c r="M1143" s="588">
        <v>234236</v>
      </c>
      <c r="N1143" s="588">
        <v>162440</v>
      </c>
      <c r="O1143" s="588">
        <v>284270</v>
      </c>
      <c r="P1143" s="588">
        <v>193490</v>
      </c>
      <c r="Q1143" s="588">
        <v>338607</v>
      </c>
      <c r="R1143" s="588">
        <v>213486</v>
      </c>
      <c r="S1143" s="588">
        <v>373600</v>
      </c>
      <c r="T1143" s="588">
        <v>232296</v>
      </c>
      <c r="U1143" s="588">
        <v>406518</v>
      </c>
    </row>
    <row r="1144" spans="1:21" ht="21.95" customHeight="1">
      <c r="A1144" s="583">
        <v>7</v>
      </c>
      <c r="B1144" s="584" t="s">
        <v>424</v>
      </c>
      <c r="C1144" s="585" t="s">
        <v>435</v>
      </c>
      <c r="D1144" s="585" t="s">
        <v>898</v>
      </c>
      <c r="E1144" s="586" t="s">
        <v>437</v>
      </c>
      <c r="F1144">
        <v>3</v>
      </c>
      <c r="G1144" s="587" t="s">
        <v>46</v>
      </c>
      <c r="H1144" s="588">
        <v>68401</v>
      </c>
      <c r="I1144" s="588">
        <v>119702</v>
      </c>
      <c r="J1144" s="588">
        <v>94393</v>
      </c>
      <c r="K1144" s="588">
        <v>165188</v>
      </c>
      <c r="L1144" s="588">
        <v>119598</v>
      </c>
      <c r="M1144" s="588">
        <v>209297</v>
      </c>
      <c r="N1144" s="588">
        <v>155943</v>
      </c>
      <c r="O1144" s="588">
        <v>272900</v>
      </c>
      <c r="P1144" s="588">
        <v>194352</v>
      </c>
      <c r="Q1144" s="588">
        <v>340116</v>
      </c>
      <c r="R1144" s="588">
        <v>218670</v>
      </c>
      <c r="S1144" s="588">
        <v>382672</v>
      </c>
      <c r="T1144" s="588">
        <v>242616</v>
      </c>
      <c r="U1144" s="588">
        <v>424578</v>
      </c>
    </row>
    <row r="1145" spans="1:21" ht="21.95" customHeight="1">
      <c r="A1145" s="583">
        <v>7</v>
      </c>
      <c r="B1145" s="584" t="s">
        <v>424</v>
      </c>
      <c r="C1145" s="585" t="s">
        <v>435</v>
      </c>
      <c r="D1145" s="585" t="s">
        <v>898</v>
      </c>
      <c r="E1145" s="586" t="s">
        <v>437</v>
      </c>
      <c r="F1145">
        <v>4</v>
      </c>
      <c r="G1145" s="587" t="s">
        <v>23</v>
      </c>
      <c r="H1145" s="588">
        <v>79923</v>
      </c>
      <c r="I1145" s="588">
        <v>127877</v>
      </c>
      <c r="J1145" s="588">
        <v>111893</v>
      </c>
      <c r="K1145" s="588">
        <v>179028</v>
      </c>
      <c r="L1145" s="588">
        <v>143862</v>
      </c>
      <c r="M1145" s="588">
        <v>230179</v>
      </c>
      <c r="N1145" s="588">
        <v>191816</v>
      </c>
      <c r="O1145" s="588">
        <v>306905</v>
      </c>
      <c r="P1145" s="588">
        <v>239770</v>
      </c>
      <c r="Q1145" s="588">
        <v>383632</v>
      </c>
      <c r="R1145" s="588">
        <v>271739</v>
      </c>
      <c r="S1145" s="588">
        <v>434783</v>
      </c>
      <c r="T1145" s="588">
        <v>303708</v>
      </c>
      <c r="U1145" s="588">
        <v>485934</v>
      </c>
    </row>
    <row r="1146" spans="1:21" ht="22.5" customHeight="1">
      <c r="A1146" s="583">
        <v>7</v>
      </c>
      <c r="B1146" s="584" t="s">
        <v>424</v>
      </c>
      <c r="C1146" s="585" t="s">
        <v>435</v>
      </c>
      <c r="D1146" s="585" t="s">
        <v>898</v>
      </c>
      <c r="E1146" s="586" t="s">
        <v>438</v>
      </c>
      <c r="F1146">
        <v>1</v>
      </c>
      <c r="G1146" s="587" t="s">
        <v>171</v>
      </c>
      <c r="H1146" s="588">
        <v>76624</v>
      </c>
      <c r="I1146" s="588">
        <v>134092</v>
      </c>
      <c r="J1146" s="588">
        <v>100908</v>
      </c>
      <c r="K1146" s="588">
        <v>176590</v>
      </c>
      <c r="L1146" s="588">
        <v>120833</v>
      </c>
      <c r="M1146" s="588">
        <v>211458</v>
      </c>
      <c r="N1146" s="588">
        <v>145372</v>
      </c>
      <c r="O1146" s="588">
        <v>254400</v>
      </c>
      <c r="P1146" s="588">
        <v>171388</v>
      </c>
      <c r="Q1146" s="588">
        <v>299928</v>
      </c>
      <c r="R1146" s="588">
        <v>187358</v>
      </c>
      <c r="S1146" s="588">
        <v>327876</v>
      </c>
      <c r="T1146" s="588">
        <v>201612</v>
      </c>
      <c r="U1146" s="588">
        <v>352822</v>
      </c>
    </row>
    <row r="1147" spans="1:21" ht="21.95" customHeight="1">
      <c r="A1147" s="583">
        <v>7</v>
      </c>
      <c r="B1147" s="584" t="s">
        <v>424</v>
      </c>
      <c r="C1147" s="585" t="s">
        <v>435</v>
      </c>
      <c r="D1147" s="585" t="s">
        <v>898</v>
      </c>
      <c r="E1147" s="586" t="s">
        <v>438</v>
      </c>
      <c r="F1147">
        <v>2</v>
      </c>
      <c r="G1147" s="587" t="s">
        <v>21</v>
      </c>
      <c r="H1147" s="588">
        <v>72862</v>
      </c>
      <c r="I1147" s="588">
        <v>127508</v>
      </c>
      <c r="J1147" s="588">
        <v>96199</v>
      </c>
      <c r="K1147" s="588">
        <v>168349</v>
      </c>
      <c r="L1147" s="588">
        <v>115500</v>
      </c>
      <c r="M1147" s="588">
        <v>202126</v>
      </c>
      <c r="N1147" s="588">
        <v>139701</v>
      </c>
      <c r="O1147" s="588">
        <v>244478</v>
      </c>
      <c r="P1147" s="588">
        <v>166238</v>
      </c>
      <c r="Q1147" s="588">
        <v>290917</v>
      </c>
      <c r="R1147" s="588">
        <v>183318</v>
      </c>
      <c r="S1147" s="588">
        <v>320806</v>
      </c>
      <c r="T1147" s="588">
        <v>199338</v>
      </c>
      <c r="U1147" s="588">
        <v>348842</v>
      </c>
    </row>
    <row r="1148" spans="1:21" ht="21.95" customHeight="1">
      <c r="A1148" s="583">
        <v>7</v>
      </c>
      <c r="B1148" s="584" t="s">
        <v>424</v>
      </c>
      <c r="C1148" s="585" t="s">
        <v>435</v>
      </c>
      <c r="D1148" s="585" t="s">
        <v>898</v>
      </c>
      <c r="E1148" s="586" t="s">
        <v>438</v>
      </c>
      <c r="F1148">
        <v>3</v>
      </c>
      <c r="G1148" s="587" t="s">
        <v>46</v>
      </c>
      <c r="H1148" s="588">
        <v>59599</v>
      </c>
      <c r="I1148" s="588">
        <v>104299</v>
      </c>
      <c r="J1148" s="588">
        <v>82320</v>
      </c>
      <c r="K1148" s="588">
        <v>144059</v>
      </c>
      <c r="L1148" s="588">
        <v>104396</v>
      </c>
      <c r="M1148" s="588">
        <v>182693</v>
      </c>
      <c r="N1148" s="588">
        <v>136313</v>
      </c>
      <c r="O1148" s="588">
        <v>238548</v>
      </c>
      <c r="P1148" s="588">
        <v>169920</v>
      </c>
      <c r="Q1148" s="588">
        <v>297360</v>
      </c>
      <c r="R1148" s="588">
        <v>191270</v>
      </c>
      <c r="S1148" s="588">
        <v>334722</v>
      </c>
      <c r="T1148" s="588">
        <v>212316</v>
      </c>
      <c r="U1148" s="588">
        <v>371554</v>
      </c>
    </row>
    <row r="1149" spans="1:21" ht="21.95" customHeight="1">
      <c r="A1149" s="583">
        <v>7</v>
      </c>
      <c r="B1149" s="584" t="s">
        <v>424</v>
      </c>
      <c r="C1149" s="585" t="s">
        <v>435</v>
      </c>
      <c r="D1149" s="585" t="s">
        <v>898</v>
      </c>
      <c r="E1149" s="586" t="s">
        <v>438</v>
      </c>
      <c r="F1149">
        <v>4</v>
      </c>
      <c r="G1149" s="587" t="s">
        <v>23</v>
      </c>
      <c r="H1149" s="588">
        <v>68783</v>
      </c>
      <c r="I1149" s="588">
        <v>110053</v>
      </c>
      <c r="J1149" s="588">
        <v>96296</v>
      </c>
      <c r="K1149" s="588">
        <v>154074</v>
      </c>
      <c r="L1149" s="588">
        <v>123810</v>
      </c>
      <c r="M1149" s="588">
        <v>198095</v>
      </c>
      <c r="N1149" s="588">
        <v>165080</v>
      </c>
      <c r="O1149" s="588">
        <v>264127</v>
      </c>
      <c r="P1149" s="588">
        <v>206349</v>
      </c>
      <c r="Q1149" s="588">
        <v>330159</v>
      </c>
      <c r="R1149" s="588">
        <v>233863</v>
      </c>
      <c r="S1149" s="588">
        <v>374180</v>
      </c>
      <c r="T1149" s="588">
        <v>261376</v>
      </c>
      <c r="U1149" s="588">
        <v>418202</v>
      </c>
    </row>
    <row r="1150" spans="1:21" ht="22.5" customHeight="1">
      <c r="A1150" s="583">
        <v>7</v>
      </c>
      <c r="B1150" s="584" t="s">
        <v>424</v>
      </c>
      <c r="C1150" s="585" t="s">
        <v>435</v>
      </c>
      <c r="D1150" s="585" t="s">
        <v>898</v>
      </c>
      <c r="E1150" s="586" t="s">
        <v>439</v>
      </c>
      <c r="F1150">
        <v>1</v>
      </c>
      <c r="G1150" s="587" t="s">
        <v>171</v>
      </c>
      <c r="H1150" s="588">
        <v>74039</v>
      </c>
      <c r="I1150" s="588">
        <v>129568</v>
      </c>
      <c r="J1150" s="588">
        <v>97692</v>
      </c>
      <c r="K1150" s="588">
        <v>170960</v>
      </c>
      <c r="L1150" s="588">
        <v>117281</v>
      </c>
      <c r="M1150" s="588">
        <v>205241</v>
      </c>
      <c r="N1150" s="588">
        <v>141613</v>
      </c>
      <c r="O1150" s="588">
        <v>247824</v>
      </c>
      <c r="P1150" s="588">
        <v>167063</v>
      </c>
      <c r="Q1150" s="588">
        <v>292361</v>
      </c>
      <c r="R1150" s="588">
        <v>182655</v>
      </c>
      <c r="S1150" s="588">
        <v>319647</v>
      </c>
      <c r="T1150" s="588">
        <v>196587</v>
      </c>
      <c r="U1150" s="588">
        <v>344028</v>
      </c>
    </row>
    <row r="1151" spans="1:21" ht="21.95" customHeight="1">
      <c r="A1151" s="583">
        <v>7</v>
      </c>
      <c r="B1151" s="584" t="s">
        <v>424</v>
      </c>
      <c r="C1151" s="585" t="s">
        <v>435</v>
      </c>
      <c r="D1151" s="585" t="s">
        <v>898</v>
      </c>
      <c r="E1151" s="586" t="s">
        <v>439</v>
      </c>
      <c r="F1151">
        <v>2</v>
      </c>
      <c r="G1151" s="587" t="s">
        <v>21</v>
      </c>
      <c r="H1151" s="588">
        <v>70151</v>
      </c>
      <c r="I1151" s="588">
        <v>122764</v>
      </c>
      <c r="J1151" s="588">
        <v>92826</v>
      </c>
      <c r="K1151" s="588">
        <v>162445</v>
      </c>
      <c r="L1151" s="588">
        <v>111770</v>
      </c>
      <c r="M1151" s="588">
        <v>195598</v>
      </c>
      <c r="N1151" s="588">
        <v>135754</v>
      </c>
      <c r="O1151" s="588">
        <v>237570</v>
      </c>
      <c r="P1151" s="588">
        <v>161742</v>
      </c>
      <c r="Q1151" s="588">
        <v>283049</v>
      </c>
      <c r="R1151" s="588">
        <v>178481</v>
      </c>
      <c r="S1151" s="588">
        <v>312342</v>
      </c>
      <c r="T1151" s="588">
        <v>194237</v>
      </c>
      <c r="U1151" s="588">
        <v>339916</v>
      </c>
    </row>
    <row r="1152" spans="1:21" ht="21.95" customHeight="1">
      <c r="A1152" s="583">
        <v>7</v>
      </c>
      <c r="B1152" s="584" t="s">
        <v>424</v>
      </c>
      <c r="C1152" s="585" t="s">
        <v>435</v>
      </c>
      <c r="D1152" s="585" t="s">
        <v>898</v>
      </c>
      <c r="E1152" s="586" t="s">
        <v>439</v>
      </c>
      <c r="F1152">
        <v>3</v>
      </c>
      <c r="G1152" s="587" t="s">
        <v>46</v>
      </c>
      <c r="H1152" s="588">
        <v>56984</v>
      </c>
      <c r="I1152" s="588">
        <v>99723</v>
      </c>
      <c r="J1152" s="588">
        <v>78621</v>
      </c>
      <c r="K1152" s="588">
        <v>137587</v>
      </c>
      <c r="L1152" s="588">
        <v>99593</v>
      </c>
      <c r="M1152" s="588">
        <v>174288</v>
      </c>
      <c r="N1152" s="588">
        <v>129813</v>
      </c>
      <c r="O1152" s="588">
        <v>227173</v>
      </c>
      <c r="P1152" s="588">
        <v>161779</v>
      </c>
      <c r="Q1152" s="588">
        <v>283114</v>
      </c>
      <c r="R1152" s="588">
        <v>182000</v>
      </c>
      <c r="S1152" s="588">
        <v>318501</v>
      </c>
      <c r="T1152" s="588">
        <v>201908</v>
      </c>
      <c r="U1152" s="588">
        <v>353338</v>
      </c>
    </row>
    <row r="1153" spans="1:21" ht="21.95" customHeight="1">
      <c r="A1153" s="583">
        <v>7</v>
      </c>
      <c r="B1153" s="584" t="s">
        <v>424</v>
      </c>
      <c r="C1153" s="585" t="s">
        <v>435</v>
      </c>
      <c r="D1153" s="585" t="s">
        <v>898</v>
      </c>
      <c r="E1153" s="586" t="s">
        <v>439</v>
      </c>
      <c r="F1153">
        <v>4</v>
      </c>
      <c r="G1153" s="587" t="s">
        <v>23</v>
      </c>
      <c r="H1153" s="588">
        <v>66783</v>
      </c>
      <c r="I1153" s="588">
        <v>106852</v>
      </c>
      <c r="J1153" s="588">
        <v>93496</v>
      </c>
      <c r="K1153" s="588">
        <v>149593</v>
      </c>
      <c r="L1153" s="588">
        <v>120209</v>
      </c>
      <c r="M1153" s="588">
        <v>192334</v>
      </c>
      <c r="N1153" s="588">
        <v>160278</v>
      </c>
      <c r="O1153" s="588">
        <v>256445</v>
      </c>
      <c r="P1153" s="588">
        <v>200348</v>
      </c>
      <c r="Q1153" s="588">
        <v>320556</v>
      </c>
      <c r="R1153" s="588">
        <v>227061</v>
      </c>
      <c r="S1153" s="588">
        <v>363297</v>
      </c>
      <c r="T1153" s="588">
        <v>253774</v>
      </c>
      <c r="U1153" s="588">
        <v>406038</v>
      </c>
    </row>
    <row r="1154" spans="1:21" ht="22.5" customHeight="1">
      <c r="A1154" s="583">
        <v>7</v>
      </c>
      <c r="B1154" s="584" t="s">
        <v>424</v>
      </c>
      <c r="C1154" s="585" t="s">
        <v>435</v>
      </c>
      <c r="D1154" s="585" t="s">
        <v>898</v>
      </c>
      <c r="E1154" s="586" t="s">
        <v>440</v>
      </c>
      <c r="F1154">
        <v>1</v>
      </c>
      <c r="G1154" s="587" t="s">
        <v>171</v>
      </c>
      <c r="H1154" s="588">
        <v>74274</v>
      </c>
      <c r="I1154" s="588">
        <v>129979</v>
      </c>
      <c r="J1154" s="588">
        <v>98086</v>
      </c>
      <c r="K1154" s="588">
        <v>171650</v>
      </c>
      <c r="L1154" s="588">
        <v>117888</v>
      </c>
      <c r="M1154" s="588">
        <v>206304</v>
      </c>
      <c r="N1154" s="588">
        <v>142577</v>
      </c>
      <c r="O1154" s="588">
        <v>249510</v>
      </c>
      <c r="P1154" s="588">
        <v>168247</v>
      </c>
      <c r="Q1154" s="588">
        <v>294433</v>
      </c>
      <c r="R1154" s="588">
        <v>183961</v>
      </c>
      <c r="S1154" s="588">
        <v>321931</v>
      </c>
      <c r="T1154" s="588">
        <v>198008</v>
      </c>
      <c r="U1154" s="588">
        <v>346514</v>
      </c>
    </row>
    <row r="1155" spans="1:21" ht="21.95" customHeight="1">
      <c r="A1155" s="583">
        <v>7</v>
      </c>
      <c r="B1155" s="584" t="s">
        <v>424</v>
      </c>
      <c r="C1155" s="585" t="s">
        <v>435</v>
      </c>
      <c r="D1155" s="585" t="s">
        <v>898</v>
      </c>
      <c r="E1155" s="586" t="s">
        <v>440</v>
      </c>
      <c r="F1155">
        <v>2</v>
      </c>
      <c r="G1155" s="587" t="s">
        <v>21</v>
      </c>
      <c r="H1155" s="588">
        <v>70261</v>
      </c>
      <c r="I1155" s="588">
        <v>122956</v>
      </c>
      <c r="J1155" s="588">
        <v>93063</v>
      </c>
      <c r="K1155" s="588">
        <v>162860</v>
      </c>
      <c r="L1155" s="588">
        <v>112200</v>
      </c>
      <c r="M1155" s="588">
        <v>196350</v>
      </c>
      <c r="N1155" s="588">
        <v>136529</v>
      </c>
      <c r="O1155" s="588">
        <v>238926</v>
      </c>
      <c r="P1155" s="588">
        <v>162755</v>
      </c>
      <c r="Q1155" s="588">
        <v>284820</v>
      </c>
      <c r="R1155" s="588">
        <v>179652</v>
      </c>
      <c r="S1155" s="588">
        <v>314391</v>
      </c>
      <c r="T1155" s="588">
        <v>195582</v>
      </c>
      <c r="U1155" s="588">
        <v>342269</v>
      </c>
    </row>
    <row r="1156" spans="1:21" ht="21.95" customHeight="1">
      <c r="A1156" s="583">
        <v>7</v>
      </c>
      <c r="B1156" s="584" t="s">
        <v>424</v>
      </c>
      <c r="C1156" s="585" t="s">
        <v>435</v>
      </c>
      <c r="D1156" s="585" t="s">
        <v>898</v>
      </c>
      <c r="E1156" s="586" t="s">
        <v>440</v>
      </c>
      <c r="F1156">
        <v>3</v>
      </c>
      <c r="G1156" s="587" t="s">
        <v>46</v>
      </c>
      <c r="H1156" s="588">
        <v>56895</v>
      </c>
      <c r="I1156" s="588">
        <v>99566</v>
      </c>
      <c r="J1156" s="588">
        <v>78458</v>
      </c>
      <c r="K1156" s="588">
        <v>137302</v>
      </c>
      <c r="L1156" s="588">
        <v>99336</v>
      </c>
      <c r="M1156" s="588">
        <v>173837</v>
      </c>
      <c r="N1156" s="588">
        <v>129374</v>
      </c>
      <c r="O1156" s="588">
        <v>226404</v>
      </c>
      <c r="P1156" s="588">
        <v>161214</v>
      </c>
      <c r="Q1156" s="588">
        <v>282125</v>
      </c>
      <c r="R1156" s="588">
        <v>181316</v>
      </c>
      <c r="S1156" s="588">
        <v>317304</v>
      </c>
      <c r="T1156" s="588">
        <v>201095</v>
      </c>
      <c r="U1156" s="588">
        <v>351916</v>
      </c>
    </row>
    <row r="1157" spans="1:21" ht="21.95" customHeight="1">
      <c r="A1157" s="583">
        <v>7</v>
      </c>
      <c r="B1157" s="584" t="s">
        <v>424</v>
      </c>
      <c r="C1157" s="585" t="s">
        <v>435</v>
      </c>
      <c r="D1157" s="585" t="s">
        <v>898</v>
      </c>
      <c r="E1157" s="586" t="s">
        <v>440</v>
      </c>
      <c r="F1157">
        <v>4</v>
      </c>
      <c r="G1157" s="587" t="s">
        <v>23</v>
      </c>
      <c r="H1157" s="588">
        <v>67138</v>
      </c>
      <c r="I1157" s="588">
        <v>107421</v>
      </c>
      <c r="J1157" s="588">
        <v>93993</v>
      </c>
      <c r="K1157" s="588">
        <v>150389</v>
      </c>
      <c r="L1157" s="588">
        <v>120849</v>
      </c>
      <c r="M1157" s="588">
        <v>193358</v>
      </c>
      <c r="N1157" s="588">
        <v>161131</v>
      </c>
      <c r="O1157" s="588">
        <v>257810</v>
      </c>
      <c r="P1157" s="588">
        <v>201414</v>
      </c>
      <c r="Q1157" s="588">
        <v>322263</v>
      </c>
      <c r="R1157" s="588">
        <v>228269</v>
      </c>
      <c r="S1157" s="588">
        <v>365231</v>
      </c>
      <c r="T1157" s="588">
        <v>255125</v>
      </c>
      <c r="U1157" s="588">
        <v>408200</v>
      </c>
    </row>
    <row r="1158" spans="1:21" ht="22.5" customHeight="1">
      <c r="A1158" s="583">
        <v>7</v>
      </c>
      <c r="B1158" s="584" t="s">
        <v>424</v>
      </c>
      <c r="C1158" s="585" t="s">
        <v>435</v>
      </c>
      <c r="D1158" s="585" t="s">
        <v>898</v>
      </c>
      <c r="E1158" s="586" t="s">
        <v>441</v>
      </c>
      <c r="F1158">
        <v>1</v>
      </c>
      <c r="G1158" s="587" t="s">
        <v>171</v>
      </c>
      <c r="H1158" s="588">
        <v>71610</v>
      </c>
      <c r="I1158" s="588">
        <v>125317</v>
      </c>
      <c r="J1158" s="588">
        <v>94426</v>
      </c>
      <c r="K1158" s="588">
        <v>165246</v>
      </c>
      <c r="L1158" s="588">
        <v>113264</v>
      </c>
      <c r="M1158" s="588">
        <v>198212</v>
      </c>
      <c r="N1158" s="588">
        <v>136598</v>
      </c>
      <c r="O1158" s="588">
        <v>239046</v>
      </c>
      <c r="P1158" s="588">
        <v>161112</v>
      </c>
      <c r="Q1158" s="588">
        <v>281946</v>
      </c>
      <c r="R1158" s="588">
        <v>176140</v>
      </c>
      <c r="S1158" s="588">
        <v>308246</v>
      </c>
      <c r="T1158" s="588">
        <v>189565</v>
      </c>
      <c r="U1158" s="588">
        <v>331738</v>
      </c>
    </row>
    <row r="1159" spans="1:21" ht="21.95" customHeight="1">
      <c r="A1159" s="583">
        <v>7</v>
      </c>
      <c r="B1159" s="584" t="s">
        <v>424</v>
      </c>
      <c r="C1159" s="585" t="s">
        <v>435</v>
      </c>
      <c r="D1159" s="585" t="s">
        <v>898</v>
      </c>
      <c r="E1159" s="586" t="s">
        <v>441</v>
      </c>
      <c r="F1159">
        <v>2</v>
      </c>
      <c r="G1159" s="587" t="s">
        <v>21</v>
      </c>
      <c r="H1159" s="588">
        <v>67931</v>
      </c>
      <c r="I1159" s="588">
        <v>118880</v>
      </c>
      <c r="J1159" s="588">
        <v>89822</v>
      </c>
      <c r="K1159" s="588">
        <v>157188</v>
      </c>
      <c r="L1159" s="588">
        <v>108050</v>
      </c>
      <c r="M1159" s="588">
        <v>189087</v>
      </c>
      <c r="N1159" s="588">
        <v>131053</v>
      </c>
      <c r="O1159" s="588">
        <v>229344</v>
      </c>
      <c r="P1159" s="588">
        <v>156077</v>
      </c>
      <c r="Q1159" s="588">
        <v>273135</v>
      </c>
      <c r="R1159" s="588">
        <v>172191</v>
      </c>
      <c r="S1159" s="588">
        <v>301334</v>
      </c>
      <c r="T1159" s="588">
        <v>187341</v>
      </c>
      <c r="U1159" s="588">
        <v>327847</v>
      </c>
    </row>
    <row r="1160" spans="1:21" ht="21.95" customHeight="1">
      <c r="A1160" s="583">
        <v>7</v>
      </c>
      <c r="B1160" s="584" t="s">
        <v>424</v>
      </c>
      <c r="C1160" s="585" t="s">
        <v>435</v>
      </c>
      <c r="D1160" s="585" t="s">
        <v>898</v>
      </c>
      <c r="E1160" s="586" t="s">
        <v>441</v>
      </c>
      <c r="F1160">
        <v>3</v>
      </c>
      <c r="G1160" s="587" t="s">
        <v>46</v>
      </c>
      <c r="H1160" s="588">
        <v>55310</v>
      </c>
      <c r="I1160" s="588">
        <v>96793</v>
      </c>
      <c r="J1160" s="588">
        <v>76339</v>
      </c>
      <c r="K1160" s="588">
        <v>133594</v>
      </c>
      <c r="L1160" s="588">
        <v>96739</v>
      </c>
      <c r="M1160" s="588">
        <v>169294</v>
      </c>
      <c r="N1160" s="588">
        <v>126168</v>
      </c>
      <c r="O1160" s="588">
        <v>220795</v>
      </c>
      <c r="P1160" s="588">
        <v>157249</v>
      </c>
      <c r="Q1160" s="588">
        <v>275186</v>
      </c>
      <c r="R1160" s="588">
        <v>176939</v>
      </c>
      <c r="S1160" s="588">
        <v>309643</v>
      </c>
      <c r="T1160" s="588">
        <v>196332</v>
      </c>
      <c r="U1160" s="588">
        <v>343581</v>
      </c>
    </row>
    <row r="1161" spans="1:21" ht="21.95" customHeight="1">
      <c r="A1161" s="583">
        <v>7</v>
      </c>
      <c r="B1161" s="584" t="s">
        <v>424</v>
      </c>
      <c r="C1161" s="585" t="s">
        <v>435</v>
      </c>
      <c r="D1161" s="585" t="s">
        <v>898</v>
      </c>
      <c r="E1161" s="586" t="s">
        <v>441</v>
      </c>
      <c r="F1161">
        <v>4</v>
      </c>
      <c r="G1161" s="587" t="s">
        <v>23</v>
      </c>
      <c r="H1161" s="588">
        <v>64488</v>
      </c>
      <c r="I1161" s="588">
        <v>103181</v>
      </c>
      <c r="J1161" s="588">
        <v>90284</v>
      </c>
      <c r="K1161" s="588">
        <v>144454</v>
      </c>
      <c r="L1161" s="588">
        <v>116079</v>
      </c>
      <c r="M1161" s="588">
        <v>185727</v>
      </c>
      <c r="N1161" s="588">
        <v>154772</v>
      </c>
      <c r="O1161" s="588">
        <v>247635</v>
      </c>
      <c r="P1161" s="588">
        <v>193465</v>
      </c>
      <c r="Q1161" s="588">
        <v>309544</v>
      </c>
      <c r="R1161" s="588">
        <v>219261</v>
      </c>
      <c r="S1161" s="588">
        <v>350817</v>
      </c>
      <c r="T1161" s="588">
        <v>245056</v>
      </c>
      <c r="U1161" s="588">
        <v>392089</v>
      </c>
    </row>
    <row r="1162" spans="1:21" ht="22.5" customHeight="1">
      <c r="A1162" s="583">
        <v>7</v>
      </c>
      <c r="B1162" s="584" t="s">
        <v>424</v>
      </c>
      <c r="C1162" s="585" t="s">
        <v>442</v>
      </c>
      <c r="D1162" s="585" t="s">
        <v>613</v>
      </c>
      <c r="E1162" s="586" t="s">
        <v>443</v>
      </c>
      <c r="F1162">
        <v>1</v>
      </c>
      <c r="G1162" s="587" t="s">
        <v>171</v>
      </c>
      <c r="H1162" s="588">
        <v>78818</v>
      </c>
      <c r="I1162" s="588">
        <v>137931</v>
      </c>
      <c r="J1162" s="588">
        <v>103779</v>
      </c>
      <c r="K1162" s="588">
        <v>181614</v>
      </c>
      <c r="L1162" s="588">
        <v>124242</v>
      </c>
      <c r="M1162" s="588">
        <v>217424</v>
      </c>
      <c r="N1162" s="588">
        <v>149424</v>
      </c>
      <c r="O1162" s="588">
        <v>261492</v>
      </c>
      <c r="P1162" s="588">
        <v>176155</v>
      </c>
      <c r="Q1162" s="588">
        <v>308271</v>
      </c>
      <c r="R1162" s="588">
        <v>192567</v>
      </c>
      <c r="S1162" s="588">
        <v>336992</v>
      </c>
      <c r="T1162" s="588">
        <v>207215</v>
      </c>
      <c r="U1162" s="588">
        <v>362626</v>
      </c>
    </row>
    <row r="1163" spans="1:21" ht="21.95" customHeight="1">
      <c r="A1163" s="583">
        <v>7</v>
      </c>
      <c r="B1163" s="584" t="s">
        <v>424</v>
      </c>
      <c r="C1163" s="585" t="s">
        <v>442</v>
      </c>
      <c r="D1163" s="585" t="s">
        <v>613</v>
      </c>
      <c r="E1163" s="586" t="s">
        <v>443</v>
      </c>
      <c r="F1163">
        <v>2</v>
      </c>
      <c r="G1163" s="587" t="s">
        <v>21</v>
      </c>
      <c r="H1163" s="588">
        <v>74972</v>
      </c>
      <c r="I1163" s="588">
        <v>131201</v>
      </c>
      <c r="J1163" s="588">
        <v>98966</v>
      </c>
      <c r="K1163" s="588">
        <v>173190</v>
      </c>
      <c r="L1163" s="588">
        <v>118791</v>
      </c>
      <c r="M1163" s="588">
        <v>207885</v>
      </c>
      <c r="N1163" s="588">
        <v>143628</v>
      </c>
      <c r="O1163" s="588">
        <v>251349</v>
      </c>
      <c r="P1163" s="588">
        <v>170891</v>
      </c>
      <c r="Q1163" s="588">
        <v>299059</v>
      </c>
      <c r="R1163" s="588">
        <v>188437</v>
      </c>
      <c r="S1163" s="588">
        <v>329766</v>
      </c>
      <c r="T1163" s="588">
        <v>204890</v>
      </c>
      <c r="U1163" s="588">
        <v>358558</v>
      </c>
    </row>
    <row r="1164" spans="1:21" ht="21.95" customHeight="1">
      <c r="A1164" s="583">
        <v>7</v>
      </c>
      <c r="B1164" s="584" t="s">
        <v>424</v>
      </c>
      <c r="C1164" s="585" t="s">
        <v>442</v>
      </c>
      <c r="D1164" s="585" t="s">
        <v>613</v>
      </c>
      <c r="E1164" s="586" t="s">
        <v>443</v>
      </c>
      <c r="F1164">
        <v>3</v>
      </c>
      <c r="G1164" s="587" t="s">
        <v>46</v>
      </c>
      <c r="H1164" s="588">
        <v>61363</v>
      </c>
      <c r="I1164" s="588">
        <v>107386</v>
      </c>
      <c r="J1164" s="588">
        <v>84764</v>
      </c>
      <c r="K1164" s="588">
        <v>148337</v>
      </c>
      <c r="L1164" s="588">
        <v>107507</v>
      </c>
      <c r="M1164" s="588">
        <v>188138</v>
      </c>
      <c r="N1164" s="588">
        <v>140397</v>
      </c>
      <c r="O1164" s="588">
        <v>245695</v>
      </c>
      <c r="P1164" s="588">
        <v>175015</v>
      </c>
      <c r="Q1164" s="588">
        <v>306276</v>
      </c>
      <c r="R1164" s="588">
        <v>197015</v>
      </c>
      <c r="S1164" s="588">
        <v>344776</v>
      </c>
      <c r="T1164" s="588">
        <v>218705</v>
      </c>
      <c r="U1164" s="588">
        <v>382734</v>
      </c>
    </row>
    <row r="1165" spans="1:21" ht="21.95" customHeight="1">
      <c r="A1165" s="583">
        <v>7</v>
      </c>
      <c r="B1165" s="584" t="s">
        <v>424</v>
      </c>
      <c r="C1165" s="585" t="s">
        <v>442</v>
      </c>
      <c r="D1165" s="585" t="s">
        <v>613</v>
      </c>
      <c r="E1165" s="586" t="s">
        <v>443</v>
      </c>
      <c r="F1165">
        <v>4</v>
      </c>
      <c r="G1165" s="587" t="s">
        <v>23</v>
      </c>
      <c r="H1165" s="588">
        <v>70722</v>
      </c>
      <c r="I1165" s="588">
        <v>113155</v>
      </c>
      <c r="J1165" s="588">
        <v>99011</v>
      </c>
      <c r="K1165" s="588">
        <v>158417</v>
      </c>
      <c r="L1165" s="588">
        <v>127299</v>
      </c>
      <c r="M1165" s="588">
        <v>203679</v>
      </c>
      <c r="N1165" s="588">
        <v>169732</v>
      </c>
      <c r="O1165" s="588">
        <v>271572</v>
      </c>
      <c r="P1165" s="588">
        <v>212165</v>
      </c>
      <c r="Q1165" s="588">
        <v>339465</v>
      </c>
      <c r="R1165" s="588">
        <v>240454</v>
      </c>
      <c r="S1165" s="588">
        <v>384727</v>
      </c>
      <c r="T1165" s="588">
        <v>268743</v>
      </c>
      <c r="U1165" s="588">
        <v>429989</v>
      </c>
    </row>
    <row r="1166" spans="1:21" ht="22.5" customHeight="1">
      <c r="A1166" s="583">
        <v>7</v>
      </c>
      <c r="B1166" s="584" t="s">
        <v>424</v>
      </c>
      <c r="C1166" s="585" t="s">
        <v>442</v>
      </c>
      <c r="D1166" s="585" t="s">
        <v>613</v>
      </c>
      <c r="E1166" s="586" t="s">
        <v>291</v>
      </c>
      <c r="F1166">
        <v>1</v>
      </c>
      <c r="G1166" s="587" t="s">
        <v>171</v>
      </c>
      <c r="H1166" s="588">
        <v>83205</v>
      </c>
      <c r="I1166" s="588">
        <v>145609</v>
      </c>
      <c r="J1166" s="588">
        <v>109708</v>
      </c>
      <c r="K1166" s="588">
        <v>191990</v>
      </c>
      <c r="L1166" s="588">
        <v>131583</v>
      </c>
      <c r="M1166" s="588">
        <v>230269</v>
      </c>
      <c r="N1166" s="588">
        <v>158669</v>
      </c>
      <c r="O1166" s="588">
        <v>277670</v>
      </c>
      <c r="P1166" s="588">
        <v>187140</v>
      </c>
      <c r="Q1166" s="588">
        <v>327495</v>
      </c>
      <c r="R1166" s="588">
        <v>204595</v>
      </c>
      <c r="S1166" s="588">
        <v>358042</v>
      </c>
      <c r="T1166" s="588">
        <v>220186</v>
      </c>
      <c r="U1166" s="588">
        <v>385326</v>
      </c>
    </row>
    <row r="1167" spans="1:21" ht="21.95" customHeight="1">
      <c r="A1167" s="583">
        <v>7</v>
      </c>
      <c r="B1167" s="584" t="s">
        <v>424</v>
      </c>
      <c r="C1167" s="585" t="s">
        <v>442</v>
      </c>
      <c r="D1167" s="585" t="s">
        <v>613</v>
      </c>
      <c r="E1167" s="586" t="s">
        <v>291</v>
      </c>
      <c r="F1167">
        <v>2</v>
      </c>
      <c r="G1167" s="587" t="s">
        <v>21</v>
      </c>
      <c r="H1167" s="588">
        <v>78941</v>
      </c>
      <c r="I1167" s="588">
        <v>138148</v>
      </c>
      <c r="J1167" s="588">
        <v>104372</v>
      </c>
      <c r="K1167" s="588">
        <v>182650</v>
      </c>
      <c r="L1167" s="588">
        <v>125539</v>
      </c>
      <c r="M1167" s="588">
        <v>219693</v>
      </c>
      <c r="N1167" s="588">
        <v>152243</v>
      </c>
      <c r="O1167" s="588">
        <v>266425</v>
      </c>
      <c r="P1167" s="588">
        <v>181304</v>
      </c>
      <c r="Q1167" s="588">
        <v>317281</v>
      </c>
      <c r="R1167" s="588">
        <v>200017</v>
      </c>
      <c r="S1167" s="588">
        <v>350030</v>
      </c>
      <c r="T1167" s="588">
        <v>217609</v>
      </c>
      <c r="U1167" s="588">
        <v>380816</v>
      </c>
    </row>
    <row r="1168" spans="1:21" ht="21.95" customHeight="1">
      <c r="A1168" s="583">
        <v>7</v>
      </c>
      <c r="B1168" s="584" t="s">
        <v>424</v>
      </c>
      <c r="C1168" s="585" t="s">
        <v>442</v>
      </c>
      <c r="D1168" s="585" t="s">
        <v>613</v>
      </c>
      <c r="E1168" s="586" t="s">
        <v>291</v>
      </c>
      <c r="F1168">
        <v>3</v>
      </c>
      <c r="G1168" s="587" t="s">
        <v>46</v>
      </c>
      <c r="H1168" s="588">
        <v>64291</v>
      </c>
      <c r="I1168" s="588">
        <v>112510</v>
      </c>
      <c r="J1168" s="588">
        <v>88739</v>
      </c>
      <c r="K1168" s="588">
        <v>155293</v>
      </c>
      <c r="L1168" s="588">
        <v>112457</v>
      </c>
      <c r="M1168" s="588">
        <v>196800</v>
      </c>
      <c r="N1168" s="588">
        <v>146677</v>
      </c>
      <c r="O1168" s="588">
        <v>256684</v>
      </c>
      <c r="P1168" s="588">
        <v>182812</v>
      </c>
      <c r="Q1168" s="588">
        <v>319920</v>
      </c>
      <c r="R1168" s="588">
        <v>205706</v>
      </c>
      <c r="S1168" s="588">
        <v>359986</v>
      </c>
      <c r="T1168" s="588">
        <v>228257</v>
      </c>
      <c r="U1168" s="588">
        <v>399450</v>
      </c>
    </row>
    <row r="1169" spans="1:21" ht="21.95" customHeight="1">
      <c r="A1169" s="583">
        <v>7</v>
      </c>
      <c r="B1169" s="584" t="s">
        <v>424</v>
      </c>
      <c r="C1169" s="585" t="s">
        <v>442</v>
      </c>
      <c r="D1169" s="585" t="s">
        <v>613</v>
      </c>
      <c r="E1169" s="586" t="s">
        <v>291</v>
      </c>
      <c r="F1169">
        <v>4</v>
      </c>
      <c r="G1169" s="587" t="s">
        <v>23</v>
      </c>
      <c r="H1169" s="588">
        <v>74917</v>
      </c>
      <c r="I1169" s="588">
        <v>119868</v>
      </c>
      <c r="J1169" s="588">
        <v>104884</v>
      </c>
      <c r="K1169" s="588">
        <v>167815</v>
      </c>
      <c r="L1169" s="588">
        <v>134851</v>
      </c>
      <c r="M1169" s="588">
        <v>215762</v>
      </c>
      <c r="N1169" s="588">
        <v>179802</v>
      </c>
      <c r="O1169" s="588">
        <v>287683</v>
      </c>
      <c r="P1169" s="588">
        <v>224752</v>
      </c>
      <c r="Q1169" s="588">
        <v>359604</v>
      </c>
      <c r="R1169" s="588">
        <v>254719</v>
      </c>
      <c r="S1169" s="588">
        <v>407551</v>
      </c>
      <c r="T1169" s="588">
        <v>284686</v>
      </c>
      <c r="U1169" s="588">
        <v>455498</v>
      </c>
    </row>
    <row r="1170" spans="1:21" ht="22.5" customHeight="1">
      <c r="A1170" s="583">
        <v>7</v>
      </c>
      <c r="B1170" s="584" t="s">
        <v>424</v>
      </c>
      <c r="C1170" s="585" t="s">
        <v>442</v>
      </c>
      <c r="D1170" s="585" t="s">
        <v>613</v>
      </c>
      <c r="E1170" s="586" t="s">
        <v>444</v>
      </c>
      <c r="F1170">
        <v>1</v>
      </c>
      <c r="G1170" s="587" t="s">
        <v>171</v>
      </c>
      <c r="H1170" s="588">
        <v>78426</v>
      </c>
      <c r="I1170" s="588">
        <v>137246</v>
      </c>
      <c r="J1170" s="588">
        <v>103247</v>
      </c>
      <c r="K1170" s="588">
        <v>180682</v>
      </c>
      <c r="L1170" s="588">
        <v>123578</v>
      </c>
      <c r="M1170" s="588">
        <v>216261</v>
      </c>
      <c r="N1170" s="588">
        <v>148578</v>
      </c>
      <c r="O1170" s="588">
        <v>260012</v>
      </c>
      <c r="P1170" s="588">
        <v>175148</v>
      </c>
      <c r="Q1170" s="588">
        <v>306510</v>
      </c>
      <c r="R1170" s="588">
        <v>191464</v>
      </c>
      <c r="S1170" s="588">
        <v>335062</v>
      </c>
      <c r="T1170" s="588">
        <v>206025</v>
      </c>
      <c r="U1170" s="588">
        <v>360544</v>
      </c>
    </row>
    <row r="1171" spans="1:21" ht="21.95" customHeight="1">
      <c r="A1171" s="583">
        <v>7</v>
      </c>
      <c r="B1171" s="584" t="s">
        <v>424</v>
      </c>
      <c r="C1171" s="585" t="s">
        <v>442</v>
      </c>
      <c r="D1171" s="585" t="s">
        <v>613</v>
      </c>
      <c r="E1171" s="586" t="s">
        <v>444</v>
      </c>
      <c r="F1171">
        <v>2</v>
      </c>
      <c r="G1171" s="587" t="s">
        <v>21</v>
      </c>
      <c r="H1171" s="588">
        <v>74622</v>
      </c>
      <c r="I1171" s="588">
        <v>130589</v>
      </c>
      <c r="J1171" s="588">
        <v>98485</v>
      </c>
      <c r="K1171" s="588">
        <v>172350</v>
      </c>
      <c r="L1171" s="588">
        <v>118186</v>
      </c>
      <c r="M1171" s="588">
        <v>206825</v>
      </c>
      <c r="N1171" s="588">
        <v>142845</v>
      </c>
      <c r="O1171" s="588">
        <v>249979</v>
      </c>
      <c r="P1171" s="588">
        <v>169942</v>
      </c>
      <c r="Q1171" s="588">
        <v>297398</v>
      </c>
      <c r="R1171" s="588">
        <v>187380</v>
      </c>
      <c r="S1171" s="588">
        <v>327914</v>
      </c>
      <c r="T1171" s="588">
        <v>203726</v>
      </c>
      <c r="U1171" s="588">
        <v>356520</v>
      </c>
    </row>
    <row r="1172" spans="1:21" ht="21.95" customHeight="1">
      <c r="A1172" s="583">
        <v>7</v>
      </c>
      <c r="B1172" s="584" t="s">
        <v>424</v>
      </c>
      <c r="C1172" s="585" t="s">
        <v>442</v>
      </c>
      <c r="D1172" s="585" t="s">
        <v>613</v>
      </c>
      <c r="E1172" s="586" t="s">
        <v>444</v>
      </c>
      <c r="F1172">
        <v>3</v>
      </c>
      <c r="G1172" s="587" t="s">
        <v>46</v>
      </c>
      <c r="H1172" s="588">
        <v>61113</v>
      </c>
      <c r="I1172" s="588">
        <v>106947</v>
      </c>
      <c r="J1172" s="588">
        <v>84426</v>
      </c>
      <c r="K1172" s="588">
        <v>147745</v>
      </c>
      <c r="L1172" s="588">
        <v>107088</v>
      </c>
      <c r="M1172" s="588">
        <v>187404</v>
      </c>
      <c r="N1172" s="588">
        <v>139870</v>
      </c>
      <c r="O1172" s="588">
        <v>244773</v>
      </c>
      <c r="P1172" s="588">
        <v>174361</v>
      </c>
      <c r="Q1172" s="588">
        <v>305132</v>
      </c>
      <c r="R1172" s="588">
        <v>196289</v>
      </c>
      <c r="S1172" s="588">
        <v>343506</v>
      </c>
      <c r="T1172" s="588">
        <v>217910</v>
      </c>
      <c r="U1172" s="588">
        <v>381342</v>
      </c>
    </row>
    <row r="1173" spans="1:21" ht="21.95" customHeight="1">
      <c r="A1173" s="583">
        <v>7</v>
      </c>
      <c r="B1173" s="584" t="s">
        <v>424</v>
      </c>
      <c r="C1173" s="585" t="s">
        <v>442</v>
      </c>
      <c r="D1173" s="585" t="s">
        <v>613</v>
      </c>
      <c r="E1173" s="586" t="s">
        <v>444</v>
      </c>
      <c r="F1173">
        <v>4</v>
      </c>
      <c r="G1173" s="587" t="s">
        <v>23</v>
      </c>
      <c r="H1173" s="588">
        <v>70342</v>
      </c>
      <c r="I1173" s="588">
        <v>112546</v>
      </c>
      <c r="J1173" s="588">
        <v>98478</v>
      </c>
      <c r="K1173" s="588">
        <v>157565</v>
      </c>
      <c r="L1173" s="588">
        <v>126615</v>
      </c>
      <c r="M1173" s="588">
        <v>202584</v>
      </c>
      <c r="N1173" s="588">
        <v>168820</v>
      </c>
      <c r="O1173" s="588">
        <v>270111</v>
      </c>
      <c r="P1173" s="588">
        <v>211025</v>
      </c>
      <c r="Q1173" s="588">
        <v>337639</v>
      </c>
      <c r="R1173" s="588">
        <v>239161</v>
      </c>
      <c r="S1173" s="588">
        <v>382658</v>
      </c>
      <c r="T1173" s="588">
        <v>267298</v>
      </c>
      <c r="U1173" s="588">
        <v>427676</v>
      </c>
    </row>
    <row r="1174" spans="1:21" ht="22.5" customHeight="1">
      <c r="A1174" s="583">
        <v>7</v>
      </c>
      <c r="B1174" s="584" t="s">
        <v>424</v>
      </c>
      <c r="C1174" s="585" t="s">
        <v>442</v>
      </c>
      <c r="D1174" s="585" t="s">
        <v>613</v>
      </c>
      <c r="E1174" s="586" t="s">
        <v>437</v>
      </c>
      <c r="F1174">
        <v>1</v>
      </c>
      <c r="G1174" s="587" t="s">
        <v>171</v>
      </c>
      <c r="H1174" s="588">
        <v>91980</v>
      </c>
      <c r="I1174" s="588">
        <v>160966</v>
      </c>
      <c r="J1174" s="588">
        <v>121193</v>
      </c>
      <c r="K1174" s="588">
        <v>212087</v>
      </c>
      <c r="L1174" s="588">
        <v>145220</v>
      </c>
      <c r="M1174" s="588">
        <v>254135</v>
      </c>
      <c r="N1174" s="588">
        <v>174878</v>
      </c>
      <c r="O1174" s="588">
        <v>306037</v>
      </c>
      <c r="P1174" s="588">
        <v>206210</v>
      </c>
      <c r="Q1174" s="588">
        <v>360867</v>
      </c>
      <c r="R1174" s="588">
        <v>225432</v>
      </c>
      <c r="S1174" s="588">
        <v>394507</v>
      </c>
      <c r="T1174" s="588">
        <v>242596</v>
      </c>
      <c r="U1174" s="588">
        <v>424542</v>
      </c>
    </row>
    <row r="1175" spans="1:21" ht="21.95" customHeight="1">
      <c r="A1175" s="583">
        <v>7</v>
      </c>
      <c r="B1175" s="584" t="s">
        <v>424</v>
      </c>
      <c r="C1175" s="585" t="s">
        <v>442</v>
      </c>
      <c r="D1175" s="585" t="s">
        <v>613</v>
      </c>
      <c r="E1175" s="586" t="s">
        <v>437</v>
      </c>
      <c r="F1175">
        <v>2</v>
      </c>
      <c r="G1175" s="587" t="s">
        <v>21</v>
      </c>
      <c r="H1175" s="588">
        <v>87382</v>
      </c>
      <c r="I1175" s="588">
        <v>152919</v>
      </c>
      <c r="J1175" s="588">
        <v>115437</v>
      </c>
      <c r="K1175" s="588">
        <v>202015</v>
      </c>
      <c r="L1175" s="588">
        <v>138702</v>
      </c>
      <c r="M1175" s="588">
        <v>242729</v>
      </c>
      <c r="N1175" s="588">
        <v>167948</v>
      </c>
      <c r="O1175" s="588">
        <v>293909</v>
      </c>
      <c r="P1175" s="588">
        <v>199916</v>
      </c>
      <c r="Q1175" s="588">
        <v>349853</v>
      </c>
      <c r="R1175" s="588">
        <v>220495</v>
      </c>
      <c r="S1175" s="588">
        <v>385866</v>
      </c>
      <c r="T1175" s="588">
        <v>239816</v>
      </c>
      <c r="U1175" s="588">
        <v>419678</v>
      </c>
    </row>
    <row r="1176" spans="1:21" ht="21.95" customHeight="1">
      <c r="A1176" s="583">
        <v>7</v>
      </c>
      <c r="B1176" s="584" t="s">
        <v>424</v>
      </c>
      <c r="C1176" s="585" t="s">
        <v>442</v>
      </c>
      <c r="D1176" s="585" t="s">
        <v>613</v>
      </c>
      <c r="E1176" s="586" t="s">
        <v>437</v>
      </c>
      <c r="F1176">
        <v>3</v>
      </c>
      <c r="G1176" s="587" t="s">
        <v>46</v>
      </c>
      <c r="H1176" s="588">
        <v>71347</v>
      </c>
      <c r="I1176" s="588">
        <v>124858</v>
      </c>
      <c r="J1176" s="588">
        <v>98518</v>
      </c>
      <c r="K1176" s="588">
        <v>172406</v>
      </c>
      <c r="L1176" s="588">
        <v>124902</v>
      </c>
      <c r="M1176" s="588">
        <v>218578</v>
      </c>
      <c r="N1176" s="588">
        <v>163014</v>
      </c>
      <c r="O1176" s="588">
        <v>285274</v>
      </c>
      <c r="P1176" s="588">
        <v>203191</v>
      </c>
      <c r="Q1176" s="588">
        <v>355583</v>
      </c>
      <c r="R1176" s="588">
        <v>228686</v>
      </c>
      <c r="S1176" s="588">
        <v>400201</v>
      </c>
      <c r="T1176" s="588">
        <v>253811</v>
      </c>
      <c r="U1176" s="588">
        <v>444170</v>
      </c>
    </row>
    <row r="1177" spans="1:21" ht="21.95" customHeight="1">
      <c r="A1177" s="583">
        <v>7</v>
      </c>
      <c r="B1177" s="584" t="s">
        <v>424</v>
      </c>
      <c r="C1177" s="585" t="s">
        <v>442</v>
      </c>
      <c r="D1177" s="585" t="s">
        <v>613</v>
      </c>
      <c r="E1177" s="586" t="s">
        <v>437</v>
      </c>
      <c r="F1177">
        <v>4</v>
      </c>
      <c r="G1177" s="587" t="s">
        <v>23</v>
      </c>
      <c r="H1177" s="588">
        <v>82672</v>
      </c>
      <c r="I1177" s="588">
        <v>132275</v>
      </c>
      <c r="J1177" s="588">
        <v>115741</v>
      </c>
      <c r="K1177" s="588">
        <v>185185</v>
      </c>
      <c r="L1177" s="588">
        <v>148810</v>
      </c>
      <c r="M1177" s="588">
        <v>238096</v>
      </c>
      <c r="N1177" s="588">
        <v>198413</v>
      </c>
      <c r="O1177" s="588">
        <v>317461</v>
      </c>
      <c r="P1177" s="588">
        <v>248016</v>
      </c>
      <c r="Q1177" s="588">
        <v>396826</v>
      </c>
      <c r="R1177" s="588">
        <v>281085</v>
      </c>
      <c r="S1177" s="588">
        <v>449736</v>
      </c>
      <c r="T1177" s="588">
        <v>314154</v>
      </c>
      <c r="U1177" s="588">
        <v>502646</v>
      </c>
    </row>
    <row r="1178" spans="1:21" ht="22.5" customHeight="1">
      <c r="A1178" s="583">
        <v>7</v>
      </c>
      <c r="B1178" s="584" t="s">
        <v>424</v>
      </c>
      <c r="C1178" s="585" t="s">
        <v>442</v>
      </c>
      <c r="D1178" s="585" t="s">
        <v>613</v>
      </c>
      <c r="E1178" s="586" t="s">
        <v>445</v>
      </c>
      <c r="F1178">
        <v>1</v>
      </c>
      <c r="G1178" s="587" t="s">
        <v>171</v>
      </c>
      <c r="H1178" s="588">
        <v>81795</v>
      </c>
      <c r="I1178" s="588">
        <v>143141</v>
      </c>
      <c r="J1178" s="588">
        <v>107903</v>
      </c>
      <c r="K1178" s="588">
        <v>188830</v>
      </c>
      <c r="L1178" s="588">
        <v>129503</v>
      </c>
      <c r="M1178" s="588">
        <v>226630</v>
      </c>
      <c r="N1178" s="588">
        <v>156308</v>
      </c>
      <c r="O1178" s="588">
        <v>273539</v>
      </c>
      <c r="P1178" s="588">
        <v>184386</v>
      </c>
      <c r="Q1178" s="588">
        <v>322675</v>
      </c>
      <c r="R1178" s="588">
        <v>201591</v>
      </c>
      <c r="S1178" s="588">
        <v>352785</v>
      </c>
      <c r="T1178" s="588">
        <v>216964</v>
      </c>
      <c r="U1178" s="588">
        <v>379686</v>
      </c>
    </row>
    <row r="1179" spans="1:21" ht="21.95" customHeight="1">
      <c r="A1179" s="583">
        <v>7</v>
      </c>
      <c r="B1179" s="584" t="s">
        <v>424</v>
      </c>
      <c r="C1179" s="585" t="s">
        <v>442</v>
      </c>
      <c r="D1179" s="585" t="s">
        <v>613</v>
      </c>
      <c r="E1179" s="586" t="s">
        <v>445</v>
      </c>
      <c r="F1179">
        <v>2</v>
      </c>
      <c r="G1179" s="587" t="s">
        <v>21</v>
      </c>
      <c r="H1179" s="588">
        <v>77531</v>
      </c>
      <c r="I1179" s="588">
        <v>135680</v>
      </c>
      <c r="J1179" s="588">
        <v>102566</v>
      </c>
      <c r="K1179" s="588">
        <v>179491</v>
      </c>
      <c r="L1179" s="588">
        <v>123459</v>
      </c>
      <c r="M1179" s="588">
        <v>216053</v>
      </c>
      <c r="N1179" s="588">
        <v>149882</v>
      </c>
      <c r="O1179" s="588">
        <v>262293</v>
      </c>
      <c r="P1179" s="588">
        <v>178550</v>
      </c>
      <c r="Q1179" s="588">
        <v>312462</v>
      </c>
      <c r="R1179" s="588">
        <v>197013</v>
      </c>
      <c r="S1179" s="588">
        <v>344773</v>
      </c>
      <c r="T1179" s="588">
        <v>214386</v>
      </c>
      <c r="U1179" s="588">
        <v>375176</v>
      </c>
    </row>
    <row r="1180" spans="1:21" ht="21.95" customHeight="1">
      <c r="A1180" s="583">
        <v>7</v>
      </c>
      <c r="B1180" s="584" t="s">
        <v>424</v>
      </c>
      <c r="C1180" s="585" t="s">
        <v>442</v>
      </c>
      <c r="D1180" s="585" t="s">
        <v>613</v>
      </c>
      <c r="E1180" s="586" t="s">
        <v>445</v>
      </c>
      <c r="F1180">
        <v>3</v>
      </c>
      <c r="G1180" s="587" t="s">
        <v>46</v>
      </c>
      <c r="H1180" s="588">
        <v>63029</v>
      </c>
      <c r="I1180" s="588">
        <v>110300</v>
      </c>
      <c r="J1180" s="588">
        <v>86971</v>
      </c>
      <c r="K1180" s="588">
        <v>152199</v>
      </c>
      <c r="L1180" s="588">
        <v>110184</v>
      </c>
      <c r="M1180" s="588">
        <v>192822</v>
      </c>
      <c r="N1180" s="588">
        <v>143647</v>
      </c>
      <c r="O1180" s="588">
        <v>251381</v>
      </c>
      <c r="P1180" s="588">
        <v>179024</v>
      </c>
      <c r="Q1180" s="588">
        <v>313291</v>
      </c>
      <c r="R1180" s="588">
        <v>201413</v>
      </c>
      <c r="S1180" s="588">
        <v>352474</v>
      </c>
      <c r="T1180" s="588">
        <v>223459</v>
      </c>
      <c r="U1180" s="588">
        <v>391054</v>
      </c>
    </row>
    <row r="1181" spans="1:21" ht="21.95" customHeight="1">
      <c r="A1181" s="583">
        <v>7</v>
      </c>
      <c r="B1181" s="584" t="s">
        <v>424</v>
      </c>
      <c r="C1181" s="585" t="s">
        <v>442</v>
      </c>
      <c r="D1181" s="585" t="s">
        <v>613</v>
      </c>
      <c r="E1181" s="586" t="s">
        <v>445</v>
      </c>
      <c r="F1181">
        <v>4</v>
      </c>
      <c r="G1181" s="587" t="s">
        <v>23</v>
      </c>
      <c r="H1181" s="588">
        <v>73739</v>
      </c>
      <c r="I1181" s="588">
        <v>117983</v>
      </c>
      <c r="J1181" s="588">
        <v>103235</v>
      </c>
      <c r="K1181" s="588">
        <v>165176</v>
      </c>
      <c r="L1181" s="588">
        <v>132731</v>
      </c>
      <c r="M1181" s="588">
        <v>212370</v>
      </c>
      <c r="N1181" s="588">
        <v>176975</v>
      </c>
      <c r="O1181" s="588">
        <v>283159</v>
      </c>
      <c r="P1181" s="588">
        <v>221218</v>
      </c>
      <c r="Q1181" s="588">
        <v>353949</v>
      </c>
      <c r="R1181" s="588">
        <v>250714</v>
      </c>
      <c r="S1181" s="588">
        <v>401142</v>
      </c>
      <c r="T1181" s="588">
        <v>280210</v>
      </c>
      <c r="U1181" s="588">
        <v>448336</v>
      </c>
    </row>
    <row r="1182" spans="1:21" ht="22.5" customHeight="1">
      <c r="A1182" s="583">
        <v>7</v>
      </c>
      <c r="B1182" s="584" t="s">
        <v>424</v>
      </c>
      <c r="C1182" s="585" t="s">
        <v>442</v>
      </c>
      <c r="D1182" s="585" t="s">
        <v>613</v>
      </c>
      <c r="E1182" s="586" t="s">
        <v>446</v>
      </c>
      <c r="F1182">
        <v>1</v>
      </c>
      <c r="G1182" s="587" t="s">
        <v>171</v>
      </c>
      <c r="H1182" s="588">
        <v>79993</v>
      </c>
      <c r="I1182" s="588">
        <v>139988</v>
      </c>
      <c r="J1182" s="588">
        <v>105191</v>
      </c>
      <c r="K1182" s="588">
        <v>184084</v>
      </c>
      <c r="L1182" s="588">
        <v>125715</v>
      </c>
      <c r="M1182" s="588">
        <v>220001</v>
      </c>
      <c r="N1182" s="588">
        <v>150821</v>
      </c>
      <c r="O1182" s="588">
        <v>263937</v>
      </c>
      <c r="P1182" s="588">
        <v>177725</v>
      </c>
      <c r="Q1182" s="588">
        <v>311019</v>
      </c>
      <c r="R1182" s="588">
        <v>194265</v>
      </c>
      <c r="S1182" s="588">
        <v>339964</v>
      </c>
      <c r="T1182" s="588">
        <v>209017</v>
      </c>
      <c r="U1182" s="588">
        <v>365780</v>
      </c>
    </row>
    <row r="1183" spans="1:21" ht="21.95" customHeight="1">
      <c r="A1183" s="583">
        <v>7</v>
      </c>
      <c r="B1183" s="584" t="s">
        <v>424</v>
      </c>
      <c r="C1183" s="585" t="s">
        <v>442</v>
      </c>
      <c r="D1183" s="585" t="s">
        <v>613</v>
      </c>
      <c r="E1183" s="586" t="s">
        <v>446</v>
      </c>
      <c r="F1183">
        <v>2</v>
      </c>
      <c r="G1183" s="587" t="s">
        <v>21</v>
      </c>
      <c r="H1183" s="588">
        <v>76273</v>
      </c>
      <c r="I1183" s="588">
        <v>133477</v>
      </c>
      <c r="J1183" s="588">
        <v>100534</v>
      </c>
      <c r="K1183" s="588">
        <v>175935</v>
      </c>
      <c r="L1183" s="588">
        <v>120441</v>
      </c>
      <c r="M1183" s="588">
        <v>210773</v>
      </c>
      <c r="N1183" s="588">
        <v>145214</v>
      </c>
      <c r="O1183" s="588">
        <v>254125</v>
      </c>
      <c r="P1183" s="588">
        <v>172633</v>
      </c>
      <c r="Q1183" s="588">
        <v>302107</v>
      </c>
      <c r="R1183" s="588">
        <v>190270</v>
      </c>
      <c r="S1183" s="588">
        <v>332973</v>
      </c>
      <c r="T1183" s="588">
        <v>206768</v>
      </c>
      <c r="U1183" s="588">
        <v>361844</v>
      </c>
    </row>
    <row r="1184" spans="1:21" ht="21.95" customHeight="1">
      <c r="A1184" s="583">
        <v>7</v>
      </c>
      <c r="B1184" s="584" t="s">
        <v>424</v>
      </c>
      <c r="C1184" s="585" t="s">
        <v>442</v>
      </c>
      <c r="D1184" s="585" t="s">
        <v>613</v>
      </c>
      <c r="E1184" s="586" t="s">
        <v>446</v>
      </c>
      <c r="F1184">
        <v>3</v>
      </c>
      <c r="G1184" s="587" t="s">
        <v>46</v>
      </c>
      <c r="H1184" s="588">
        <v>62716</v>
      </c>
      <c r="I1184" s="588">
        <v>109752</v>
      </c>
      <c r="J1184" s="588">
        <v>86695</v>
      </c>
      <c r="K1184" s="588">
        <v>151716</v>
      </c>
      <c r="L1184" s="588">
        <v>110037</v>
      </c>
      <c r="M1184" s="588">
        <v>192565</v>
      </c>
      <c r="N1184" s="588">
        <v>143867</v>
      </c>
      <c r="O1184" s="588">
        <v>251767</v>
      </c>
      <c r="P1184" s="588">
        <v>179367</v>
      </c>
      <c r="Q1184" s="588">
        <v>313893</v>
      </c>
      <c r="R1184" s="588">
        <v>201992</v>
      </c>
      <c r="S1184" s="588">
        <v>353485</v>
      </c>
      <c r="T1184" s="588">
        <v>224316</v>
      </c>
      <c r="U1184" s="588">
        <v>392553</v>
      </c>
    </row>
    <row r="1185" spans="1:21" ht="21.95" customHeight="1">
      <c r="A1185" s="583">
        <v>7</v>
      </c>
      <c r="B1185" s="584" t="s">
        <v>424</v>
      </c>
      <c r="C1185" s="585" t="s">
        <v>442</v>
      </c>
      <c r="D1185" s="585" t="s">
        <v>613</v>
      </c>
      <c r="E1185" s="586" t="s">
        <v>446</v>
      </c>
      <c r="F1185">
        <v>4</v>
      </c>
      <c r="G1185" s="587" t="s">
        <v>23</v>
      </c>
      <c r="H1185" s="588">
        <v>71544</v>
      </c>
      <c r="I1185" s="588">
        <v>114471</v>
      </c>
      <c r="J1185" s="588">
        <v>100162</v>
      </c>
      <c r="K1185" s="588">
        <v>160259</v>
      </c>
      <c r="L1185" s="588">
        <v>128780</v>
      </c>
      <c r="M1185" s="588">
        <v>206048</v>
      </c>
      <c r="N1185" s="588">
        <v>171706</v>
      </c>
      <c r="O1185" s="588">
        <v>274730</v>
      </c>
      <c r="P1185" s="588">
        <v>214633</v>
      </c>
      <c r="Q1185" s="588">
        <v>343413</v>
      </c>
      <c r="R1185" s="588">
        <v>243251</v>
      </c>
      <c r="S1185" s="588">
        <v>389201</v>
      </c>
      <c r="T1185" s="588">
        <v>271868</v>
      </c>
      <c r="U1185" s="588">
        <v>434990</v>
      </c>
    </row>
    <row r="1186" spans="1:21" ht="22.5" customHeight="1">
      <c r="A1186" s="583">
        <v>7</v>
      </c>
      <c r="B1186" s="584" t="s">
        <v>424</v>
      </c>
      <c r="C1186" s="585" t="s">
        <v>442</v>
      </c>
      <c r="D1186" s="585" t="s">
        <v>613</v>
      </c>
      <c r="E1186" s="586" t="s">
        <v>447</v>
      </c>
      <c r="F1186">
        <v>1</v>
      </c>
      <c r="G1186" s="587" t="s">
        <v>171</v>
      </c>
      <c r="H1186" s="588">
        <v>83362</v>
      </c>
      <c r="I1186" s="588">
        <v>145884</v>
      </c>
      <c r="J1186" s="588">
        <v>109847</v>
      </c>
      <c r="K1186" s="588">
        <v>192232</v>
      </c>
      <c r="L1186" s="588">
        <v>131640</v>
      </c>
      <c r="M1186" s="588">
        <v>230370</v>
      </c>
      <c r="N1186" s="588">
        <v>158551</v>
      </c>
      <c r="O1186" s="588">
        <v>277464</v>
      </c>
      <c r="P1186" s="588">
        <v>186963</v>
      </c>
      <c r="Q1186" s="588">
        <v>327185</v>
      </c>
      <c r="R1186" s="588">
        <v>204392</v>
      </c>
      <c r="S1186" s="588">
        <v>357687</v>
      </c>
      <c r="T1186" s="588">
        <v>219955</v>
      </c>
      <c r="U1186" s="588">
        <v>384922</v>
      </c>
    </row>
    <row r="1187" spans="1:21" ht="21.95" customHeight="1">
      <c r="A1187" s="583">
        <v>7</v>
      </c>
      <c r="B1187" s="584" t="s">
        <v>424</v>
      </c>
      <c r="C1187" s="585" t="s">
        <v>442</v>
      </c>
      <c r="D1187" s="585" t="s">
        <v>613</v>
      </c>
      <c r="E1187" s="586" t="s">
        <v>447</v>
      </c>
      <c r="F1187">
        <v>2</v>
      </c>
      <c r="G1187" s="587" t="s">
        <v>21</v>
      </c>
      <c r="H1187" s="588">
        <v>79182</v>
      </c>
      <c r="I1187" s="588">
        <v>138568</v>
      </c>
      <c r="J1187" s="588">
        <v>104615</v>
      </c>
      <c r="K1187" s="588">
        <v>183076</v>
      </c>
      <c r="L1187" s="588">
        <v>125715</v>
      </c>
      <c r="M1187" s="588">
        <v>220001</v>
      </c>
      <c r="N1187" s="588">
        <v>152251</v>
      </c>
      <c r="O1187" s="588">
        <v>266439</v>
      </c>
      <c r="P1187" s="588">
        <v>181241</v>
      </c>
      <c r="Q1187" s="588">
        <v>317171</v>
      </c>
      <c r="R1187" s="588">
        <v>199904</v>
      </c>
      <c r="S1187" s="588">
        <v>349832</v>
      </c>
      <c r="T1187" s="588">
        <v>217429</v>
      </c>
      <c r="U1187" s="588">
        <v>380500</v>
      </c>
    </row>
    <row r="1188" spans="1:21" ht="21.95" customHeight="1">
      <c r="A1188" s="583">
        <v>7</v>
      </c>
      <c r="B1188" s="584" t="s">
        <v>424</v>
      </c>
      <c r="C1188" s="585" t="s">
        <v>442</v>
      </c>
      <c r="D1188" s="585" t="s">
        <v>613</v>
      </c>
      <c r="E1188" s="586" t="s">
        <v>447</v>
      </c>
      <c r="F1188">
        <v>3</v>
      </c>
      <c r="G1188" s="587" t="s">
        <v>46</v>
      </c>
      <c r="H1188" s="588">
        <v>64632</v>
      </c>
      <c r="I1188" s="588">
        <v>113105</v>
      </c>
      <c r="J1188" s="588">
        <v>89240</v>
      </c>
      <c r="K1188" s="588">
        <v>156170</v>
      </c>
      <c r="L1188" s="588">
        <v>113134</v>
      </c>
      <c r="M1188" s="588">
        <v>197984</v>
      </c>
      <c r="N1188" s="588">
        <v>147643</v>
      </c>
      <c r="O1188" s="588">
        <v>258375</v>
      </c>
      <c r="P1188" s="588">
        <v>184030</v>
      </c>
      <c r="Q1188" s="588">
        <v>322052</v>
      </c>
      <c r="R1188" s="588">
        <v>207116</v>
      </c>
      <c r="S1188" s="588">
        <v>362453</v>
      </c>
      <c r="T1188" s="588">
        <v>229865</v>
      </c>
      <c r="U1188" s="588">
        <v>402264</v>
      </c>
    </row>
    <row r="1189" spans="1:21" ht="21.95" customHeight="1">
      <c r="A1189" s="583">
        <v>7</v>
      </c>
      <c r="B1189" s="584" t="s">
        <v>424</v>
      </c>
      <c r="C1189" s="585" t="s">
        <v>442</v>
      </c>
      <c r="D1189" s="585" t="s">
        <v>613</v>
      </c>
      <c r="E1189" s="586" t="s">
        <v>447</v>
      </c>
      <c r="F1189">
        <v>4</v>
      </c>
      <c r="G1189" s="587" t="s">
        <v>23</v>
      </c>
      <c r="H1189" s="588">
        <v>74942</v>
      </c>
      <c r="I1189" s="588">
        <v>119908</v>
      </c>
      <c r="J1189" s="588">
        <v>104919</v>
      </c>
      <c r="K1189" s="588">
        <v>167871</v>
      </c>
      <c r="L1189" s="588">
        <v>134896</v>
      </c>
      <c r="M1189" s="588">
        <v>215834</v>
      </c>
      <c r="N1189" s="588">
        <v>179861</v>
      </c>
      <c r="O1189" s="588">
        <v>287778</v>
      </c>
      <c r="P1189" s="588">
        <v>224827</v>
      </c>
      <c r="Q1189" s="588">
        <v>359723</v>
      </c>
      <c r="R1189" s="588">
        <v>254804</v>
      </c>
      <c r="S1189" s="588">
        <v>407686</v>
      </c>
      <c r="T1189" s="588">
        <v>284781</v>
      </c>
      <c r="U1189" s="588">
        <v>455649</v>
      </c>
    </row>
    <row r="1190" spans="1:21" ht="22.5" customHeight="1">
      <c r="A1190" s="583">
        <v>7</v>
      </c>
      <c r="B1190" s="584" t="s">
        <v>424</v>
      </c>
      <c r="C1190" s="585" t="s">
        <v>442</v>
      </c>
      <c r="D1190" s="585" t="s">
        <v>613</v>
      </c>
      <c r="E1190" s="586" t="s">
        <v>312</v>
      </c>
      <c r="F1190">
        <v>1</v>
      </c>
      <c r="G1190" s="587" t="s">
        <v>171</v>
      </c>
      <c r="H1190" s="588">
        <v>81168</v>
      </c>
      <c r="I1190" s="588">
        <v>142045</v>
      </c>
      <c r="J1190" s="588">
        <v>106976</v>
      </c>
      <c r="K1190" s="588">
        <v>187207</v>
      </c>
      <c r="L1190" s="588">
        <v>128230</v>
      </c>
      <c r="M1190" s="588">
        <v>224403</v>
      </c>
      <c r="N1190" s="588">
        <v>154499</v>
      </c>
      <c r="O1190" s="588">
        <v>270373</v>
      </c>
      <c r="P1190" s="588">
        <v>182195</v>
      </c>
      <c r="Q1190" s="588">
        <v>318842</v>
      </c>
      <c r="R1190" s="588">
        <v>199183</v>
      </c>
      <c r="S1190" s="588">
        <v>348570</v>
      </c>
      <c r="T1190" s="588">
        <v>214353</v>
      </c>
      <c r="U1190" s="588">
        <v>375118</v>
      </c>
    </row>
    <row r="1191" spans="1:21" ht="21.95" customHeight="1">
      <c r="A1191" s="583">
        <v>7</v>
      </c>
      <c r="B1191" s="584" t="s">
        <v>424</v>
      </c>
      <c r="C1191" s="585" t="s">
        <v>442</v>
      </c>
      <c r="D1191" s="585" t="s">
        <v>613</v>
      </c>
      <c r="E1191" s="586" t="s">
        <v>312</v>
      </c>
      <c r="F1191">
        <v>2</v>
      </c>
      <c r="G1191" s="587" t="s">
        <v>21</v>
      </c>
      <c r="H1191" s="588">
        <v>77072</v>
      </c>
      <c r="I1191" s="588">
        <v>134875</v>
      </c>
      <c r="J1191" s="588">
        <v>101848</v>
      </c>
      <c r="K1191" s="588">
        <v>178234</v>
      </c>
      <c r="L1191" s="588">
        <v>122424</v>
      </c>
      <c r="M1191" s="588">
        <v>214242</v>
      </c>
      <c r="N1191" s="588">
        <v>148325</v>
      </c>
      <c r="O1191" s="588">
        <v>259568</v>
      </c>
      <c r="P1191" s="588">
        <v>176588</v>
      </c>
      <c r="Q1191" s="588">
        <v>309029</v>
      </c>
      <c r="R1191" s="588">
        <v>194784</v>
      </c>
      <c r="S1191" s="588">
        <v>340873</v>
      </c>
      <c r="T1191" s="588">
        <v>211877</v>
      </c>
      <c r="U1191" s="588">
        <v>370785</v>
      </c>
    </row>
    <row r="1192" spans="1:21" ht="21.95" customHeight="1">
      <c r="A1192" s="583">
        <v>7</v>
      </c>
      <c r="B1192" s="584" t="s">
        <v>424</v>
      </c>
      <c r="C1192" s="585" t="s">
        <v>442</v>
      </c>
      <c r="D1192" s="585" t="s">
        <v>613</v>
      </c>
      <c r="E1192" s="586" t="s">
        <v>312</v>
      </c>
      <c r="F1192">
        <v>3</v>
      </c>
      <c r="G1192" s="587" t="s">
        <v>46</v>
      </c>
      <c r="H1192" s="588">
        <v>62868</v>
      </c>
      <c r="I1192" s="588">
        <v>110018</v>
      </c>
      <c r="J1192" s="588">
        <v>86795</v>
      </c>
      <c r="K1192" s="588">
        <v>151892</v>
      </c>
      <c r="L1192" s="588">
        <v>110022</v>
      </c>
      <c r="M1192" s="588">
        <v>192539</v>
      </c>
      <c r="N1192" s="588">
        <v>143559</v>
      </c>
      <c r="O1192" s="588">
        <v>251228</v>
      </c>
      <c r="P1192" s="588">
        <v>178935</v>
      </c>
      <c r="Q1192" s="588">
        <v>313137</v>
      </c>
      <c r="R1192" s="588">
        <v>201371</v>
      </c>
      <c r="S1192" s="588">
        <v>352400</v>
      </c>
      <c r="T1192" s="588">
        <v>223477</v>
      </c>
      <c r="U1192" s="588">
        <v>391084</v>
      </c>
    </row>
    <row r="1193" spans="1:21" ht="21.95" customHeight="1">
      <c r="A1193" s="583">
        <v>7</v>
      </c>
      <c r="B1193" s="584" t="s">
        <v>424</v>
      </c>
      <c r="C1193" s="585" t="s">
        <v>442</v>
      </c>
      <c r="D1193" s="585" t="s">
        <v>613</v>
      </c>
      <c r="E1193" s="586" t="s">
        <v>312</v>
      </c>
      <c r="F1193">
        <v>4</v>
      </c>
      <c r="G1193" s="587" t="s">
        <v>23</v>
      </c>
      <c r="H1193" s="588">
        <v>73004</v>
      </c>
      <c r="I1193" s="588">
        <v>116806</v>
      </c>
      <c r="J1193" s="588">
        <v>102205</v>
      </c>
      <c r="K1193" s="588">
        <v>163528</v>
      </c>
      <c r="L1193" s="588">
        <v>131406</v>
      </c>
      <c r="M1193" s="588">
        <v>210250</v>
      </c>
      <c r="N1193" s="588">
        <v>175209</v>
      </c>
      <c r="O1193" s="588">
        <v>280334</v>
      </c>
      <c r="P1193" s="588">
        <v>219011</v>
      </c>
      <c r="Q1193" s="588">
        <v>350417</v>
      </c>
      <c r="R1193" s="588">
        <v>248212</v>
      </c>
      <c r="S1193" s="588">
        <v>397140</v>
      </c>
      <c r="T1193" s="588">
        <v>277414</v>
      </c>
      <c r="U1193" s="588">
        <v>443862</v>
      </c>
    </row>
    <row r="1194" spans="1:21" ht="22.5" customHeight="1">
      <c r="A1194" s="583">
        <v>7</v>
      </c>
      <c r="B1194" s="584" t="s">
        <v>424</v>
      </c>
      <c r="C1194" s="585" t="s">
        <v>442</v>
      </c>
      <c r="D1194" s="585" t="s">
        <v>613</v>
      </c>
      <c r="E1194" s="586" t="s">
        <v>448</v>
      </c>
      <c r="F1194">
        <v>1</v>
      </c>
      <c r="G1194" s="587" t="s">
        <v>171</v>
      </c>
      <c r="H1194" s="588">
        <v>86731</v>
      </c>
      <c r="I1194" s="588">
        <v>151779</v>
      </c>
      <c r="J1194" s="588">
        <v>114316</v>
      </c>
      <c r="K1194" s="588">
        <v>200053</v>
      </c>
      <c r="L1194" s="588">
        <v>137043</v>
      </c>
      <c r="M1194" s="588">
        <v>239826</v>
      </c>
      <c r="N1194" s="588">
        <v>165141</v>
      </c>
      <c r="O1194" s="588">
        <v>288996</v>
      </c>
      <c r="P1194" s="588">
        <v>194750</v>
      </c>
      <c r="Q1194" s="588">
        <v>340813</v>
      </c>
      <c r="R1194" s="588">
        <v>212910</v>
      </c>
      <c r="S1194" s="588">
        <v>372592</v>
      </c>
      <c r="T1194" s="588">
        <v>229127</v>
      </c>
      <c r="U1194" s="588">
        <v>400972</v>
      </c>
    </row>
    <row r="1195" spans="1:21" ht="21.95" customHeight="1">
      <c r="A1195" s="583">
        <v>7</v>
      </c>
      <c r="B1195" s="584" t="s">
        <v>424</v>
      </c>
      <c r="C1195" s="585" t="s">
        <v>442</v>
      </c>
      <c r="D1195" s="585" t="s">
        <v>613</v>
      </c>
      <c r="E1195" s="586" t="s">
        <v>448</v>
      </c>
      <c r="F1195">
        <v>2</v>
      </c>
      <c r="G1195" s="587" t="s">
        <v>21</v>
      </c>
      <c r="H1195" s="588">
        <v>82342</v>
      </c>
      <c r="I1195" s="588">
        <v>144098</v>
      </c>
      <c r="J1195" s="588">
        <v>108822</v>
      </c>
      <c r="K1195" s="588">
        <v>190439</v>
      </c>
      <c r="L1195" s="588">
        <v>130822</v>
      </c>
      <c r="M1195" s="588">
        <v>228938</v>
      </c>
      <c r="N1195" s="588">
        <v>158526</v>
      </c>
      <c r="O1195" s="588">
        <v>277420</v>
      </c>
      <c r="P1195" s="588">
        <v>188742</v>
      </c>
      <c r="Q1195" s="588">
        <v>330299</v>
      </c>
      <c r="R1195" s="588">
        <v>208197</v>
      </c>
      <c r="S1195" s="588">
        <v>364345</v>
      </c>
      <c r="T1195" s="588">
        <v>226474</v>
      </c>
      <c r="U1195" s="588">
        <v>396329</v>
      </c>
    </row>
    <row r="1196" spans="1:21" ht="21.95" customHeight="1">
      <c r="A1196" s="583">
        <v>7</v>
      </c>
      <c r="B1196" s="584" t="s">
        <v>424</v>
      </c>
      <c r="C1196" s="585" t="s">
        <v>442</v>
      </c>
      <c r="D1196" s="585" t="s">
        <v>613</v>
      </c>
      <c r="E1196" s="586" t="s">
        <v>448</v>
      </c>
      <c r="F1196">
        <v>3</v>
      </c>
      <c r="G1196" s="587" t="s">
        <v>46</v>
      </c>
      <c r="H1196" s="588">
        <v>67148</v>
      </c>
      <c r="I1196" s="588">
        <v>117508</v>
      </c>
      <c r="J1196" s="588">
        <v>92701</v>
      </c>
      <c r="K1196" s="588">
        <v>162226</v>
      </c>
      <c r="L1196" s="588">
        <v>117502</v>
      </c>
      <c r="M1196" s="588">
        <v>205629</v>
      </c>
      <c r="N1196" s="588">
        <v>153308</v>
      </c>
      <c r="O1196" s="588">
        <v>268289</v>
      </c>
      <c r="P1196" s="588">
        <v>191085</v>
      </c>
      <c r="Q1196" s="588">
        <v>334399</v>
      </c>
      <c r="R1196" s="588">
        <v>215039</v>
      </c>
      <c r="S1196" s="588">
        <v>376319</v>
      </c>
      <c r="T1196" s="588">
        <v>238640</v>
      </c>
      <c r="U1196" s="588">
        <v>417619</v>
      </c>
    </row>
    <row r="1197" spans="1:21" ht="21.95" customHeight="1">
      <c r="A1197" s="583">
        <v>7</v>
      </c>
      <c r="B1197" s="584" t="s">
        <v>424</v>
      </c>
      <c r="C1197" s="585" t="s">
        <v>442</v>
      </c>
      <c r="D1197" s="585" t="s">
        <v>613</v>
      </c>
      <c r="E1197" s="586" t="s">
        <v>448</v>
      </c>
      <c r="F1197">
        <v>4</v>
      </c>
      <c r="G1197" s="587" t="s">
        <v>23</v>
      </c>
      <c r="H1197" s="588">
        <v>78022</v>
      </c>
      <c r="I1197" s="588">
        <v>124835</v>
      </c>
      <c r="J1197" s="588">
        <v>109231</v>
      </c>
      <c r="K1197" s="588">
        <v>174769</v>
      </c>
      <c r="L1197" s="588">
        <v>140439</v>
      </c>
      <c r="M1197" s="588">
        <v>224703</v>
      </c>
      <c r="N1197" s="588">
        <v>187252</v>
      </c>
      <c r="O1197" s="588">
        <v>299604</v>
      </c>
      <c r="P1197" s="588">
        <v>234065</v>
      </c>
      <c r="Q1197" s="588">
        <v>374505</v>
      </c>
      <c r="R1197" s="588">
        <v>265274</v>
      </c>
      <c r="S1197" s="588">
        <v>424439</v>
      </c>
      <c r="T1197" s="588">
        <v>296483</v>
      </c>
      <c r="U1197" s="588">
        <v>474373</v>
      </c>
    </row>
    <row r="1198" spans="1:21" ht="22.5" customHeight="1">
      <c r="A1198" s="583">
        <v>7</v>
      </c>
      <c r="B1198" s="584" t="s">
        <v>424</v>
      </c>
      <c r="C1198" s="585" t="s">
        <v>442</v>
      </c>
      <c r="D1198" s="585" t="s">
        <v>613</v>
      </c>
      <c r="E1198" s="586" t="s">
        <v>449</v>
      </c>
      <c r="F1198">
        <v>1</v>
      </c>
      <c r="G1198" s="587" t="s">
        <v>171</v>
      </c>
      <c r="H1198" s="588">
        <v>91040</v>
      </c>
      <c r="I1198" s="588">
        <v>159320</v>
      </c>
      <c r="J1198" s="588">
        <v>119989</v>
      </c>
      <c r="K1198" s="588">
        <v>209980</v>
      </c>
      <c r="L1198" s="588">
        <v>143833</v>
      </c>
      <c r="M1198" s="588">
        <v>251708</v>
      </c>
      <c r="N1198" s="588">
        <v>173304</v>
      </c>
      <c r="O1198" s="588">
        <v>303283</v>
      </c>
      <c r="P1198" s="588">
        <v>204374</v>
      </c>
      <c r="Q1198" s="588">
        <v>357654</v>
      </c>
      <c r="R1198" s="588">
        <v>223430</v>
      </c>
      <c r="S1198" s="588">
        <v>391002</v>
      </c>
      <c r="T1198" s="588">
        <v>240447</v>
      </c>
      <c r="U1198" s="588">
        <v>420782</v>
      </c>
    </row>
    <row r="1199" spans="1:21" ht="21.95" customHeight="1">
      <c r="A1199" s="583">
        <v>7</v>
      </c>
      <c r="B1199" s="584" t="s">
        <v>424</v>
      </c>
      <c r="C1199" s="585" t="s">
        <v>442</v>
      </c>
      <c r="D1199" s="585" t="s">
        <v>613</v>
      </c>
      <c r="E1199" s="586" t="s">
        <v>449</v>
      </c>
      <c r="F1199">
        <v>2</v>
      </c>
      <c r="G1199" s="587" t="s">
        <v>21</v>
      </c>
      <c r="H1199" s="588">
        <v>86442</v>
      </c>
      <c r="I1199" s="588">
        <v>151273</v>
      </c>
      <c r="J1199" s="588">
        <v>114233</v>
      </c>
      <c r="K1199" s="588">
        <v>199908</v>
      </c>
      <c r="L1199" s="588">
        <v>137315</v>
      </c>
      <c r="M1199" s="588">
        <v>240302</v>
      </c>
      <c r="N1199" s="588">
        <v>166374</v>
      </c>
      <c r="O1199" s="588">
        <v>291155</v>
      </c>
      <c r="P1199" s="588">
        <v>198080</v>
      </c>
      <c r="Q1199" s="588">
        <v>346639</v>
      </c>
      <c r="R1199" s="588">
        <v>218492</v>
      </c>
      <c r="S1199" s="588">
        <v>382362</v>
      </c>
      <c r="T1199" s="588">
        <v>237668</v>
      </c>
      <c r="U1199" s="588">
        <v>415918</v>
      </c>
    </row>
    <row r="1200" spans="1:21" ht="21.95" customHeight="1">
      <c r="A1200" s="583">
        <v>7</v>
      </c>
      <c r="B1200" s="584" t="s">
        <v>424</v>
      </c>
      <c r="C1200" s="585" t="s">
        <v>442</v>
      </c>
      <c r="D1200" s="585" t="s">
        <v>613</v>
      </c>
      <c r="E1200" s="586" t="s">
        <v>449</v>
      </c>
      <c r="F1200">
        <v>3</v>
      </c>
      <c r="G1200" s="587" t="s">
        <v>46</v>
      </c>
      <c r="H1200" s="588">
        <v>70505</v>
      </c>
      <c r="I1200" s="588">
        <v>123385</v>
      </c>
      <c r="J1200" s="588">
        <v>97339</v>
      </c>
      <c r="K1200" s="588">
        <v>170344</v>
      </c>
      <c r="L1200" s="588">
        <v>123386</v>
      </c>
      <c r="M1200" s="588">
        <v>215926</v>
      </c>
      <c r="N1200" s="588">
        <v>160993</v>
      </c>
      <c r="O1200" s="588">
        <v>281738</v>
      </c>
      <c r="P1200" s="588">
        <v>200665</v>
      </c>
      <c r="Q1200" s="588">
        <v>351164</v>
      </c>
      <c r="R1200" s="588">
        <v>225825</v>
      </c>
      <c r="S1200" s="588">
        <v>395193</v>
      </c>
      <c r="T1200" s="588">
        <v>250613</v>
      </c>
      <c r="U1200" s="588">
        <v>438572</v>
      </c>
    </row>
    <row r="1201" spans="1:21" ht="21.95" customHeight="1">
      <c r="A1201" s="583">
        <v>7</v>
      </c>
      <c r="B1201" s="584" t="s">
        <v>424</v>
      </c>
      <c r="C1201" s="585" t="s">
        <v>442</v>
      </c>
      <c r="D1201" s="585" t="s">
        <v>613</v>
      </c>
      <c r="E1201" s="586" t="s">
        <v>449</v>
      </c>
      <c r="F1201">
        <v>4</v>
      </c>
      <c r="G1201" s="587" t="s">
        <v>23</v>
      </c>
      <c r="H1201" s="588">
        <v>81887</v>
      </c>
      <c r="I1201" s="588">
        <v>131019</v>
      </c>
      <c r="J1201" s="588">
        <v>114641</v>
      </c>
      <c r="K1201" s="588">
        <v>183426</v>
      </c>
      <c r="L1201" s="588">
        <v>147396</v>
      </c>
      <c r="M1201" s="588">
        <v>235834</v>
      </c>
      <c r="N1201" s="588">
        <v>196528</v>
      </c>
      <c r="O1201" s="588">
        <v>314445</v>
      </c>
      <c r="P1201" s="588">
        <v>245660</v>
      </c>
      <c r="Q1201" s="588">
        <v>393056</v>
      </c>
      <c r="R1201" s="588">
        <v>278415</v>
      </c>
      <c r="S1201" s="588">
        <v>445464</v>
      </c>
      <c r="T1201" s="588">
        <v>311170</v>
      </c>
      <c r="U1201" s="588">
        <v>497871</v>
      </c>
    </row>
    <row r="1202" spans="1:21" ht="22.5" customHeight="1">
      <c r="A1202" s="583">
        <v>7</v>
      </c>
      <c r="B1202" s="584" t="s">
        <v>424</v>
      </c>
      <c r="C1202" s="585" t="s">
        <v>450</v>
      </c>
      <c r="D1202" s="585" t="s">
        <v>614</v>
      </c>
      <c r="E1202" s="586" t="s">
        <v>451</v>
      </c>
      <c r="F1202">
        <v>1</v>
      </c>
      <c r="G1202" s="587" t="s">
        <v>171</v>
      </c>
      <c r="H1202" s="588">
        <v>78191</v>
      </c>
      <c r="I1202" s="588">
        <v>136834</v>
      </c>
      <c r="J1202" s="588">
        <v>103039</v>
      </c>
      <c r="K1202" s="588">
        <v>180319</v>
      </c>
      <c r="L1202" s="588">
        <v>123492</v>
      </c>
      <c r="M1202" s="588">
        <v>216111</v>
      </c>
      <c r="N1202" s="588">
        <v>148755</v>
      </c>
      <c r="O1202" s="588">
        <v>260321</v>
      </c>
      <c r="P1202" s="588">
        <v>175414</v>
      </c>
      <c r="Q1202" s="588">
        <v>306975</v>
      </c>
      <c r="R1202" s="588">
        <v>191768</v>
      </c>
      <c r="S1202" s="588">
        <v>335595</v>
      </c>
      <c r="T1202" s="588">
        <v>206371</v>
      </c>
      <c r="U1202" s="588">
        <v>361150</v>
      </c>
    </row>
    <row r="1203" spans="1:21" ht="21.95" customHeight="1">
      <c r="A1203" s="583">
        <v>7</v>
      </c>
      <c r="B1203" s="584" t="s">
        <v>424</v>
      </c>
      <c r="C1203" s="585" t="s">
        <v>450</v>
      </c>
      <c r="D1203" s="585" t="s">
        <v>614</v>
      </c>
      <c r="E1203" s="586" t="s">
        <v>451</v>
      </c>
      <c r="F1203">
        <v>2</v>
      </c>
      <c r="G1203" s="587" t="s">
        <v>21</v>
      </c>
      <c r="H1203" s="588">
        <v>74262</v>
      </c>
      <c r="I1203" s="588">
        <v>129958</v>
      </c>
      <c r="J1203" s="588">
        <v>98121</v>
      </c>
      <c r="K1203" s="588">
        <v>171712</v>
      </c>
      <c r="L1203" s="588">
        <v>117922</v>
      </c>
      <c r="M1203" s="588">
        <v>206364</v>
      </c>
      <c r="N1203" s="588">
        <v>142833</v>
      </c>
      <c r="O1203" s="588">
        <v>249957</v>
      </c>
      <c r="P1203" s="588">
        <v>170036</v>
      </c>
      <c r="Q1203" s="588">
        <v>297563</v>
      </c>
      <c r="R1203" s="588">
        <v>187549</v>
      </c>
      <c r="S1203" s="588">
        <v>328211</v>
      </c>
      <c r="T1203" s="588">
        <v>203996</v>
      </c>
      <c r="U1203" s="588">
        <v>356993</v>
      </c>
    </row>
    <row r="1204" spans="1:21" ht="21.95" customHeight="1">
      <c r="A1204" s="583">
        <v>7</v>
      </c>
      <c r="B1204" s="584" t="s">
        <v>424</v>
      </c>
      <c r="C1204" s="585" t="s">
        <v>450</v>
      </c>
      <c r="D1204" s="585" t="s">
        <v>614</v>
      </c>
      <c r="E1204" s="586" t="s">
        <v>451</v>
      </c>
      <c r="F1204">
        <v>3</v>
      </c>
      <c r="G1204" s="587" t="s">
        <v>46</v>
      </c>
      <c r="H1204" s="588">
        <v>60602</v>
      </c>
      <c r="I1204" s="588">
        <v>106054</v>
      </c>
      <c r="J1204" s="588">
        <v>83674</v>
      </c>
      <c r="K1204" s="588">
        <v>146429</v>
      </c>
      <c r="L1204" s="588">
        <v>106073</v>
      </c>
      <c r="M1204" s="588">
        <v>185627</v>
      </c>
      <c r="N1204" s="588">
        <v>138421</v>
      </c>
      <c r="O1204" s="588">
        <v>242237</v>
      </c>
      <c r="P1204" s="588">
        <v>172534</v>
      </c>
      <c r="Q1204" s="588">
        <v>301934</v>
      </c>
      <c r="R1204" s="588">
        <v>194174</v>
      </c>
      <c r="S1204" s="588">
        <v>339805</v>
      </c>
      <c r="T1204" s="588">
        <v>215498</v>
      </c>
      <c r="U1204" s="588">
        <v>377121</v>
      </c>
    </row>
    <row r="1205" spans="1:21" ht="21.95" customHeight="1">
      <c r="A1205" s="583">
        <v>7</v>
      </c>
      <c r="B1205" s="584" t="s">
        <v>424</v>
      </c>
      <c r="C1205" s="585" t="s">
        <v>450</v>
      </c>
      <c r="D1205" s="585" t="s">
        <v>614</v>
      </c>
      <c r="E1205" s="586" t="s">
        <v>451</v>
      </c>
      <c r="F1205">
        <v>4</v>
      </c>
      <c r="G1205" s="587" t="s">
        <v>23</v>
      </c>
      <c r="H1205" s="588">
        <v>70304</v>
      </c>
      <c r="I1205" s="588">
        <v>112487</v>
      </c>
      <c r="J1205" s="588">
        <v>98426</v>
      </c>
      <c r="K1205" s="588">
        <v>157482</v>
      </c>
      <c r="L1205" s="588">
        <v>126548</v>
      </c>
      <c r="M1205" s="588">
        <v>202477</v>
      </c>
      <c r="N1205" s="588">
        <v>168730</v>
      </c>
      <c r="O1205" s="588">
        <v>269969</v>
      </c>
      <c r="P1205" s="588">
        <v>210913</v>
      </c>
      <c r="Q1205" s="588">
        <v>337461</v>
      </c>
      <c r="R1205" s="588">
        <v>239035</v>
      </c>
      <c r="S1205" s="588">
        <v>382456</v>
      </c>
      <c r="T1205" s="588">
        <v>267157</v>
      </c>
      <c r="U1205" s="588">
        <v>427450</v>
      </c>
    </row>
    <row r="1206" spans="1:21" ht="22.5" customHeight="1">
      <c r="A1206" s="583">
        <v>7</v>
      </c>
      <c r="B1206" s="584" t="s">
        <v>424</v>
      </c>
      <c r="C1206" s="585" t="s">
        <v>450</v>
      </c>
      <c r="D1206" s="585" t="s">
        <v>614</v>
      </c>
      <c r="E1206" s="586" t="s">
        <v>452</v>
      </c>
      <c r="F1206">
        <v>1</v>
      </c>
      <c r="G1206" s="587" t="s">
        <v>171</v>
      </c>
      <c r="H1206" s="588">
        <v>76546</v>
      </c>
      <c r="I1206" s="588">
        <v>133955</v>
      </c>
      <c r="J1206" s="588">
        <v>100839</v>
      </c>
      <c r="K1206" s="588">
        <v>176469</v>
      </c>
      <c r="L1206" s="588">
        <v>120804</v>
      </c>
      <c r="M1206" s="588">
        <v>211408</v>
      </c>
      <c r="N1206" s="588">
        <v>145430</v>
      </c>
      <c r="O1206" s="588">
        <v>254503</v>
      </c>
      <c r="P1206" s="588">
        <v>171476</v>
      </c>
      <c r="Q1206" s="588">
        <v>300084</v>
      </c>
      <c r="R1206" s="588">
        <v>187459</v>
      </c>
      <c r="S1206" s="588">
        <v>328053</v>
      </c>
      <c r="T1206" s="588">
        <v>201728</v>
      </c>
      <c r="U1206" s="588">
        <v>353024</v>
      </c>
    </row>
    <row r="1207" spans="1:21" ht="21.95" customHeight="1">
      <c r="A1207" s="583">
        <v>7</v>
      </c>
      <c r="B1207" s="584" t="s">
        <v>424</v>
      </c>
      <c r="C1207" s="585" t="s">
        <v>450</v>
      </c>
      <c r="D1207" s="585" t="s">
        <v>614</v>
      </c>
      <c r="E1207" s="586" t="s">
        <v>452</v>
      </c>
      <c r="F1207">
        <v>2</v>
      </c>
      <c r="G1207" s="587" t="s">
        <v>21</v>
      </c>
      <c r="H1207" s="588">
        <v>72742</v>
      </c>
      <c r="I1207" s="588">
        <v>127298</v>
      </c>
      <c r="J1207" s="588">
        <v>96078</v>
      </c>
      <c r="K1207" s="588">
        <v>168137</v>
      </c>
      <c r="L1207" s="588">
        <v>115413</v>
      </c>
      <c r="M1207" s="588">
        <v>201972</v>
      </c>
      <c r="N1207" s="588">
        <v>139697</v>
      </c>
      <c r="O1207" s="588">
        <v>244470</v>
      </c>
      <c r="P1207" s="588">
        <v>166269</v>
      </c>
      <c r="Q1207" s="588">
        <v>290972</v>
      </c>
      <c r="R1207" s="588">
        <v>183374</v>
      </c>
      <c r="S1207" s="588">
        <v>320905</v>
      </c>
      <c r="T1207" s="588">
        <v>199429</v>
      </c>
      <c r="U1207" s="588">
        <v>349000</v>
      </c>
    </row>
    <row r="1208" spans="1:21" ht="21.95" customHeight="1">
      <c r="A1208" s="583">
        <v>7</v>
      </c>
      <c r="B1208" s="584" t="s">
        <v>424</v>
      </c>
      <c r="C1208" s="585" t="s">
        <v>450</v>
      </c>
      <c r="D1208" s="585" t="s">
        <v>614</v>
      </c>
      <c r="E1208" s="586" t="s">
        <v>452</v>
      </c>
      <c r="F1208">
        <v>3</v>
      </c>
      <c r="G1208" s="587" t="s">
        <v>46</v>
      </c>
      <c r="H1208" s="588">
        <v>59429</v>
      </c>
      <c r="I1208" s="588">
        <v>104001</v>
      </c>
      <c r="J1208" s="588">
        <v>82069</v>
      </c>
      <c r="K1208" s="588">
        <v>143620</v>
      </c>
      <c r="L1208" s="588">
        <v>104058</v>
      </c>
      <c r="M1208" s="588">
        <v>182101</v>
      </c>
      <c r="N1208" s="588">
        <v>135830</v>
      </c>
      <c r="O1208" s="588">
        <v>237703</v>
      </c>
      <c r="P1208" s="588">
        <v>169311</v>
      </c>
      <c r="Q1208" s="588">
        <v>296294</v>
      </c>
      <c r="R1208" s="588">
        <v>190565</v>
      </c>
      <c r="S1208" s="588">
        <v>333489</v>
      </c>
      <c r="T1208" s="588">
        <v>211512</v>
      </c>
      <c r="U1208" s="588">
        <v>370147</v>
      </c>
    </row>
    <row r="1209" spans="1:21" ht="21.95" customHeight="1">
      <c r="A1209" s="583">
        <v>7</v>
      </c>
      <c r="B1209" s="584" t="s">
        <v>424</v>
      </c>
      <c r="C1209" s="585" t="s">
        <v>450</v>
      </c>
      <c r="D1209" s="585" t="s">
        <v>614</v>
      </c>
      <c r="E1209" s="586" t="s">
        <v>452</v>
      </c>
      <c r="F1209">
        <v>4</v>
      </c>
      <c r="G1209" s="587" t="s">
        <v>23</v>
      </c>
      <c r="H1209" s="588">
        <v>68771</v>
      </c>
      <c r="I1209" s="588">
        <v>110033</v>
      </c>
      <c r="J1209" s="588">
        <v>96279</v>
      </c>
      <c r="K1209" s="588">
        <v>154047</v>
      </c>
      <c r="L1209" s="588">
        <v>123787</v>
      </c>
      <c r="M1209" s="588">
        <v>198060</v>
      </c>
      <c r="N1209" s="588">
        <v>165050</v>
      </c>
      <c r="O1209" s="588">
        <v>264080</v>
      </c>
      <c r="P1209" s="588">
        <v>206312</v>
      </c>
      <c r="Q1209" s="588">
        <v>330100</v>
      </c>
      <c r="R1209" s="588">
        <v>233821</v>
      </c>
      <c r="S1209" s="588">
        <v>374113</v>
      </c>
      <c r="T1209" s="588">
        <v>261329</v>
      </c>
      <c r="U1209" s="588">
        <v>418126</v>
      </c>
    </row>
    <row r="1210" spans="1:21" ht="22.5" customHeight="1">
      <c r="A1210" s="583">
        <v>7</v>
      </c>
      <c r="B1210" s="584" t="s">
        <v>424</v>
      </c>
      <c r="C1210" s="585" t="s">
        <v>450</v>
      </c>
      <c r="D1210" s="585" t="s">
        <v>614</v>
      </c>
      <c r="E1210" s="586" t="s">
        <v>453</v>
      </c>
      <c r="F1210">
        <v>1</v>
      </c>
      <c r="G1210" s="587" t="s">
        <v>171</v>
      </c>
      <c r="H1210" s="588">
        <v>78348</v>
      </c>
      <c r="I1210" s="588">
        <v>137109</v>
      </c>
      <c r="J1210" s="588">
        <v>103178</v>
      </c>
      <c r="K1210" s="588">
        <v>180561</v>
      </c>
      <c r="L1210" s="588">
        <v>123549</v>
      </c>
      <c r="M1210" s="588">
        <v>216211</v>
      </c>
      <c r="N1210" s="588">
        <v>148637</v>
      </c>
      <c r="O1210" s="588">
        <v>260115</v>
      </c>
      <c r="P1210" s="588">
        <v>175237</v>
      </c>
      <c r="Q1210" s="588">
        <v>306665</v>
      </c>
      <c r="R1210" s="588">
        <v>191566</v>
      </c>
      <c r="S1210" s="588">
        <v>335240</v>
      </c>
      <c r="T1210" s="588">
        <v>206141</v>
      </c>
      <c r="U1210" s="588">
        <v>360746</v>
      </c>
    </row>
    <row r="1211" spans="1:21" ht="21.95" customHeight="1">
      <c r="A1211" s="583">
        <v>7</v>
      </c>
      <c r="B1211" s="584" t="s">
        <v>424</v>
      </c>
      <c r="C1211" s="585" t="s">
        <v>450</v>
      </c>
      <c r="D1211" s="585" t="s">
        <v>614</v>
      </c>
      <c r="E1211" s="586" t="s">
        <v>453</v>
      </c>
      <c r="F1211">
        <v>2</v>
      </c>
      <c r="G1211" s="587" t="s">
        <v>21</v>
      </c>
      <c r="H1211" s="588">
        <v>74502</v>
      </c>
      <c r="I1211" s="588">
        <v>130378</v>
      </c>
      <c r="J1211" s="588">
        <v>98364</v>
      </c>
      <c r="K1211" s="588">
        <v>172137</v>
      </c>
      <c r="L1211" s="588">
        <v>118098</v>
      </c>
      <c r="M1211" s="588">
        <v>206671</v>
      </c>
      <c r="N1211" s="588">
        <v>142841</v>
      </c>
      <c r="O1211" s="588">
        <v>249972</v>
      </c>
      <c r="P1211" s="588">
        <v>169973</v>
      </c>
      <c r="Q1211" s="588">
        <v>297453</v>
      </c>
      <c r="R1211" s="588">
        <v>187436</v>
      </c>
      <c r="S1211" s="588">
        <v>328013</v>
      </c>
      <c r="T1211" s="588">
        <v>203816</v>
      </c>
      <c r="U1211" s="588">
        <v>356678</v>
      </c>
    </row>
    <row r="1212" spans="1:21" ht="21.95" customHeight="1">
      <c r="A1212" s="583">
        <v>7</v>
      </c>
      <c r="B1212" s="584" t="s">
        <v>424</v>
      </c>
      <c r="C1212" s="585" t="s">
        <v>450</v>
      </c>
      <c r="D1212" s="585" t="s">
        <v>614</v>
      </c>
      <c r="E1212" s="586" t="s">
        <v>453</v>
      </c>
      <c r="F1212">
        <v>3</v>
      </c>
      <c r="G1212" s="587" t="s">
        <v>46</v>
      </c>
      <c r="H1212" s="588">
        <v>60942</v>
      </c>
      <c r="I1212" s="588">
        <v>106649</v>
      </c>
      <c r="J1212" s="588">
        <v>84175</v>
      </c>
      <c r="K1212" s="588">
        <v>147306</v>
      </c>
      <c r="L1212" s="588">
        <v>106750</v>
      </c>
      <c r="M1212" s="588">
        <v>186812</v>
      </c>
      <c r="N1212" s="588">
        <v>139387</v>
      </c>
      <c r="O1212" s="588">
        <v>243928</v>
      </c>
      <c r="P1212" s="588">
        <v>173752</v>
      </c>
      <c r="Q1212" s="588">
        <v>304066</v>
      </c>
      <c r="R1212" s="588">
        <v>195584</v>
      </c>
      <c r="S1212" s="588">
        <v>342272</v>
      </c>
      <c r="T1212" s="588">
        <v>217106</v>
      </c>
      <c r="U1212" s="588">
        <v>379935</v>
      </c>
    </row>
    <row r="1213" spans="1:21" ht="21.95" customHeight="1">
      <c r="A1213" s="583">
        <v>7</v>
      </c>
      <c r="B1213" s="584" t="s">
        <v>424</v>
      </c>
      <c r="C1213" s="585" t="s">
        <v>450</v>
      </c>
      <c r="D1213" s="585" t="s">
        <v>614</v>
      </c>
      <c r="E1213" s="586" t="s">
        <v>453</v>
      </c>
      <c r="F1213">
        <v>4</v>
      </c>
      <c r="G1213" s="587" t="s">
        <v>23</v>
      </c>
      <c r="H1213" s="588">
        <v>70329</v>
      </c>
      <c r="I1213" s="588">
        <v>112527</v>
      </c>
      <c r="J1213" s="588">
        <v>98461</v>
      </c>
      <c r="K1213" s="588">
        <v>157537</v>
      </c>
      <c r="L1213" s="588">
        <v>126592</v>
      </c>
      <c r="M1213" s="588">
        <v>202548</v>
      </c>
      <c r="N1213" s="588">
        <v>168790</v>
      </c>
      <c r="O1213" s="588">
        <v>270064</v>
      </c>
      <c r="P1213" s="588">
        <v>210987</v>
      </c>
      <c r="Q1213" s="588">
        <v>337580</v>
      </c>
      <c r="R1213" s="588">
        <v>239119</v>
      </c>
      <c r="S1213" s="588">
        <v>382590</v>
      </c>
      <c r="T1213" s="588">
        <v>267251</v>
      </c>
      <c r="U1213" s="588">
        <v>427601</v>
      </c>
    </row>
    <row r="1214" spans="1:21" ht="22.5" customHeight="1">
      <c r="A1214" s="583">
        <v>7</v>
      </c>
      <c r="B1214" s="584" t="s">
        <v>424</v>
      </c>
      <c r="C1214" s="585" t="s">
        <v>450</v>
      </c>
      <c r="D1214" s="585" t="s">
        <v>614</v>
      </c>
      <c r="E1214" s="586" t="s">
        <v>225</v>
      </c>
      <c r="F1214">
        <v>1</v>
      </c>
      <c r="G1214" s="587" t="s">
        <v>171</v>
      </c>
      <c r="H1214" s="588">
        <v>79445</v>
      </c>
      <c r="I1214" s="588">
        <v>139028</v>
      </c>
      <c r="J1214" s="588">
        <v>104707</v>
      </c>
      <c r="K1214" s="588">
        <v>183236</v>
      </c>
      <c r="L1214" s="588">
        <v>125514</v>
      </c>
      <c r="M1214" s="588">
        <v>219650</v>
      </c>
      <c r="N1214" s="588">
        <v>151233</v>
      </c>
      <c r="O1214" s="588">
        <v>264658</v>
      </c>
      <c r="P1214" s="588">
        <v>178346</v>
      </c>
      <c r="Q1214" s="588">
        <v>312105</v>
      </c>
      <c r="R1214" s="588">
        <v>194975</v>
      </c>
      <c r="S1214" s="588">
        <v>341206</v>
      </c>
      <c r="T1214" s="588">
        <v>209825</v>
      </c>
      <c r="U1214" s="588">
        <v>367194</v>
      </c>
    </row>
    <row r="1215" spans="1:21" ht="21.95" customHeight="1">
      <c r="A1215" s="583">
        <v>7</v>
      </c>
      <c r="B1215" s="584" t="s">
        <v>424</v>
      </c>
      <c r="C1215" s="585" t="s">
        <v>450</v>
      </c>
      <c r="D1215" s="585" t="s">
        <v>614</v>
      </c>
      <c r="E1215" s="586" t="s">
        <v>225</v>
      </c>
      <c r="F1215">
        <v>2</v>
      </c>
      <c r="G1215" s="587" t="s">
        <v>21</v>
      </c>
      <c r="H1215" s="588">
        <v>75432</v>
      </c>
      <c r="I1215" s="588">
        <v>132005</v>
      </c>
      <c r="J1215" s="588">
        <v>99684</v>
      </c>
      <c r="K1215" s="588">
        <v>174446</v>
      </c>
      <c r="L1215" s="588">
        <v>119826</v>
      </c>
      <c r="M1215" s="588">
        <v>209696</v>
      </c>
      <c r="N1215" s="588">
        <v>145185</v>
      </c>
      <c r="O1215" s="588">
        <v>254074</v>
      </c>
      <c r="P1215" s="588">
        <v>172853</v>
      </c>
      <c r="Q1215" s="588">
        <v>302492</v>
      </c>
      <c r="R1215" s="588">
        <v>190666</v>
      </c>
      <c r="S1215" s="588">
        <v>333666</v>
      </c>
      <c r="T1215" s="588">
        <v>207399</v>
      </c>
      <c r="U1215" s="588">
        <v>362949</v>
      </c>
    </row>
    <row r="1216" spans="1:21" ht="21.95" customHeight="1">
      <c r="A1216" s="583">
        <v>7</v>
      </c>
      <c r="B1216" s="584" t="s">
        <v>424</v>
      </c>
      <c r="C1216" s="585" t="s">
        <v>450</v>
      </c>
      <c r="D1216" s="585" t="s">
        <v>614</v>
      </c>
      <c r="E1216" s="586" t="s">
        <v>225</v>
      </c>
      <c r="F1216">
        <v>3</v>
      </c>
      <c r="G1216" s="587" t="s">
        <v>46</v>
      </c>
      <c r="H1216" s="588">
        <v>61524</v>
      </c>
      <c r="I1216" s="588">
        <v>107668</v>
      </c>
      <c r="J1216" s="588">
        <v>84940</v>
      </c>
      <c r="K1216" s="588">
        <v>148645</v>
      </c>
      <c r="L1216" s="588">
        <v>107669</v>
      </c>
      <c r="M1216" s="588">
        <v>188421</v>
      </c>
      <c r="N1216" s="588">
        <v>140485</v>
      </c>
      <c r="O1216" s="588">
        <v>245849</v>
      </c>
      <c r="P1216" s="588">
        <v>175103</v>
      </c>
      <c r="Q1216" s="588">
        <v>306430</v>
      </c>
      <c r="R1216" s="588">
        <v>197057</v>
      </c>
      <c r="S1216" s="588">
        <v>344850</v>
      </c>
      <c r="T1216" s="588">
        <v>218687</v>
      </c>
      <c r="U1216" s="588">
        <v>382703</v>
      </c>
    </row>
    <row r="1217" spans="1:21" ht="21.95" customHeight="1">
      <c r="A1217" s="583">
        <v>7</v>
      </c>
      <c r="B1217" s="584" t="s">
        <v>424</v>
      </c>
      <c r="C1217" s="585" t="s">
        <v>450</v>
      </c>
      <c r="D1217" s="585" t="s">
        <v>614</v>
      </c>
      <c r="E1217" s="586" t="s">
        <v>225</v>
      </c>
      <c r="F1217">
        <v>4</v>
      </c>
      <c r="G1217" s="587" t="s">
        <v>23</v>
      </c>
      <c r="H1217" s="588">
        <v>71458</v>
      </c>
      <c r="I1217" s="588">
        <v>114332</v>
      </c>
      <c r="J1217" s="588">
        <v>100041</v>
      </c>
      <c r="K1217" s="588">
        <v>160065</v>
      </c>
      <c r="L1217" s="588">
        <v>128624</v>
      </c>
      <c r="M1217" s="588">
        <v>205798</v>
      </c>
      <c r="N1217" s="588">
        <v>171498</v>
      </c>
      <c r="O1217" s="588">
        <v>274397</v>
      </c>
      <c r="P1217" s="588">
        <v>214373</v>
      </c>
      <c r="Q1217" s="588">
        <v>342997</v>
      </c>
      <c r="R1217" s="588">
        <v>242956</v>
      </c>
      <c r="S1217" s="588">
        <v>388729</v>
      </c>
      <c r="T1217" s="588">
        <v>271539</v>
      </c>
      <c r="U1217" s="588">
        <v>434462</v>
      </c>
    </row>
    <row r="1218" spans="1:21" ht="22.5" customHeight="1">
      <c r="A1218" s="583">
        <v>7</v>
      </c>
      <c r="B1218" s="584" t="s">
        <v>424</v>
      </c>
      <c r="C1218" s="585" t="s">
        <v>450</v>
      </c>
      <c r="D1218" s="585" t="s">
        <v>614</v>
      </c>
      <c r="E1218" s="586" t="s">
        <v>454</v>
      </c>
      <c r="F1218">
        <v>1</v>
      </c>
      <c r="G1218" s="587" t="s">
        <v>171</v>
      </c>
      <c r="H1218" s="588">
        <v>79758</v>
      </c>
      <c r="I1218" s="588">
        <v>139577</v>
      </c>
      <c r="J1218" s="588">
        <v>105170</v>
      </c>
      <c r="K1218" s="588">
        <v>184048</v>
      </c>
      <c r="L1218" s="588">
        <v>126151</v>
      </c>
      <c r="M1218" s="588">
        <v>220763</v>
      </c>
      <c r="N1218" s="588">
        <v>152138</v>
      </c>
      <c r="O1218" s="588">
        <v>266241</v>
      </c>
      <c r="P1218" s="588">
        <v>179441</v>
      </c>
      <c r="Q1218" s="588">
        <v>314022</v>
      </c>
      <c r="R1218" s="588">
        <v>196179</v>
      </c>
      <c r="S1218" s="588">
        <v>343314</v>
      </c>
      <c r="T1218" s="588">
        <v>211130</v>
      </c>
      <c r="U1218" s="588">
        <v>369478</v>
      </c>
    </row>
    <row r="1219" spans="1:21" ht="21.95" customHeight="1">
      <c r="A1219" s="583">
        <v>7</v>
      </c>
      <c r="B1219" s="584" t="s">
        <v>424</v>
      </c>
      <c r="C1219" s="585" t="s">
        <v>450</v>
      </c>
      <c r="D1219" s="585" t="s">
        <v>614</v>
      </c>
      <c r="E1219" s="586" t="s">
        <v>454</v>
      </c>
      <c r="F1219">
        <v>2</v>
      </c>
      <c r="G1219" s="587" t="s">
        <v>21</v>
      </c>
      <c r="H1219" s="588">
        <v>75661</v>
      </c>
      <c r="I1219" s="588">
        <v>132407</v>
      </c>
      <c r="J1219" s="588">
        <v>100043</v>
      </c>
      <c r="K1219" s="588">
        <v>175075</v>
      </c>
      <c r="L1219" s="588">
        <v>120344</v>
      </c>
      <c r="M1219" s="588">
        <v>210602</v>
      </c>
      <c r="N1219" s="588">
        <v>145964</v>
      </c>
      <c r="O1219" s="588">
        <v>255437</v>
      </c>
      <c r="P1219" s="588">
        <v>173834</v>
      </c>
      <c r="Q1219" s="588">
        <v>304209</v>
      </c>
      <c r="R1219" s="588">
        <v>191780</v>
      </c>
      <c r="S1219" s="588">
        <v>335616</v>
      </c>
      <c r="T1219" s="588">
        <v>208654</v>
      </c>
      <c r="U1219" s="588">
        <v>365145</v>
      </c>
    </row>
    <row r="1220" spans="1:21" ht="21.95" customHeight="1">
      <c r="A1220" s="583">
        <v>7</v>
      </c>
      <c r="B1220" s="584" t="s">
        <v>424</v>
      </c>
      <c r="C1220" s="585" t="s">
        <v>450</v>
      </c>
      <c r="D1220" s="585" t="s">
        <v>614</v>
      </c>
      <c r="E1220" s="586" t="s">
        <v>454</v>
      </c>
      <c r="F1220">
        <v>3</v>
      </c>
      <c r="G1220" s="587" t="s">
        <v>46</v>
      </c>
      <c r="H1220" s="588">
        <v>61605</v>
      </c>
      <c r="I1220" s="588">
        <v>107809</v>
      </c>
      <c r="J1220" s="588">
        <v>85028</v>
      </c>
      <c r="K1220" s="588">
        <v>148799</v>
      </c>
      <c r="L1220" s="588">
        <v>107750</v>
      </c>
      <c r="M1220" s="588">
        <v>188562</v>
      </c>
      <c r="N1220" s="588">
        <v>140529</v>
      </c>
      <c r="O1220" s="588">
        <v>245925</v>
      </c>
      <c r="P1220" s="588">
        <v>175147</v>
      </c>
      <c r="Q1220" s="588">
        <v>306508</v>
      </c>
      <c r="R1220" s="588">
        <v>197078</v>
      </c>
      <c r="S1220" s="588">
        <v>344887</v>
      </c>
      <c r="T1220" s="588">
        <v>218679</v>
      </c>
      <c r="U1220" s="588">
        <v>382688</v>
      </c>
    </row>
    <row r="1221" spans="1:21" ht="21.95" customHeight="1">
      <c r="A1221" s="583">
        <v>7</v>
      </c>
      <c r="B1221" s="584" t="s">
        <v>424</v>
      </c>
      <c r="C1221" s="585" t="s">
        <v>450</v>
      </c>
      <c r="D1221" s="585" t="s">
        <v>614</v>
      </c>
      <c r="E1221" s="586" t="s">
        <v>454</v>
      </c>
      <c r="F1221">
        <v>4</v>
      </c>
      <c r="G1221" s="587" t="s">
        <v>23</v>
      </c>
      <c r="H1221" s="588">
        <v>71826</v>
      </c>
      <c r="I1221" s="588">
        <v>114921</v>
      </c>
      <c r="J1221" s="588">
        <v>100556</v>
      </c>
      <c r="K1221" s="588">
        <v>160889</v>
      </c>
      <c r="L1221" s="588">
        <v>129286</v>
      </c>
      <c r="M1221" s="588">
        <v>206858</v>
      </c>
      <c r="N1221" s="588">
        <v>172381</v>
      </c>
      <c r="O1221" s="588">
        <v>275810</v>
      </c>
      <c r="P1221" s="588">
        <v>215477</v>
      </c>
      <c r="Q1221" s="588">
        <v>344763</v>
      </c>
      <c r="R1221" s="588">
        <v>244207</v>
      </c>
      <c r="S1221" s="588">
        <v>390731</v>
      </c>
      <c r="T1221" s="588">
        <v>272937</v>
      </c>
      <c r="U1221" s="588">
        <v>436699</v>
      </c>
    </row>
    <row r="1222" spans="1:21" ht="22.5" customHeight="1">
      <c r="A1222" s="583">
        <v>7</v>
      </c>
      <c r="B1222" s="584" t="s">
        <v>424</v>
      </c>
      <c r="C1222" s="585" t="s">
        <v>450</v>
      </c>
      <c r="D1222" s="585" t="s">
        <v>614</v>
      </c>
      <c r="E1222" s="586" t="s">
        <v>455</v>
      </c>
      <c r="F1222">
        <v>1</v>
      </c>
      <c r="G1222" s="587" t="s">
        <v>171</v>
      </c>
      <c r="H1222" s="588">
        <v>78348</v>
      </c>
      <c r="I1222" s="588">
        <v>137109</v>
      </c>
      <c r="J1222" s="588">
        <v>103178</v>
      </c>
      <c r="K1222" s="588">
        <v>180561</v>
      </c>
      <c r="L1222" s="588">
        <v>123549</v>
      </c>
      <c r="M1222" s="588">
        <v>216211</v>
      </c>
      <c r="N1222" s="588">
        <v>148637</v>
      </c>
      <c r="O1222" s="588">
        <v>260115</v>
      </c>
      <c r="P1222" s="588">
        <v>175237</v>
      </c>
      <c r="Q1222" s="588">
        <v>306665</v>
      </c>
      <c r="R1222" s="588">
        <v>191566</v>
      </c>
      <c r="S1222" s="588">
        <v>335240</v>
      </c>
      <c r="T1222" s="588">
        <v>206141</v>
      </c>
      <c r="U1222" s="588">
        <v>360746</v>
      </c>
    </row>
    <row r="1223" spans="1:21" ht="21.95" customHeight="1">
      <c r="A1223" s="583">
        <v>7</v>
      </c>
      <c r="B1223" s="584" t="s">
        <v>424</v>
      </c>
      <c r="C1223" s="585" t="s">
        <v>450</v>
      </c>
      <c r="D1223" s="585" t="s">
        <v>614</v>
      </c>
      <c r="E1223" s="586" t="s">
        <v>455</v>
      </c>
      <c r="F1223">
        <v>2</v>
      </c>
      <c r="G1223" s="587" t="s">
        <v>21</v>
      </c>
      <c r="H1223" s="588">
        <v>74502</v>
      </c>
      <c r="I1223" s="588">
        <v>130378</v>
      </c>
      <c r="J1223" s="588">
        <v>98364</v>
      </c>
      <c r="K1223" s="588">
        <v>172137</v>
      </c>
      <c r="L1223" s="588">
        <v>118098</v>
      </c>
      <c r="M1223" s="588">
        <v>206671</v>
      </c>
      <c r="N1223" s="588">
        <v>142841</v>
      </c>
      <c r="O1223" s="588">
        <v>249972</v>
      </c>
      <c r="P1223" s="588">
        <v>169973</v>
      </c>
      <c r="Q1223" s="588">
        <v>297453</v>
      </c>
      <c r="R1223" s="588">
        <v>187436</v>
      </c>
      <c r="S1223" s="588">
        <v>328013</v>
      </c>
      <c r="T1223" s="588">
        <v>203816</v>
      </c>
      <c r="U1223" s="588">
        <v>356678</v>
      </c>
    </row>
    <row r="1224" spans="1:21" ht="21.95" customHeight="1">
      <c r="A1224" s="583">
        <v>7</v>
      </c>
      <c r="B1224" s="584" t="s">
        <v>424</v>
      </c>
      <c r="C1224" s="585" t="s">
        <v>450</v>
      </c>
      <c r="D1224" s="585" t="s">
        <v>614</v>
      </c>
      <c r="E1224" s="586" t="s">
        <v>455</v>
      </c>
      <c r="F1224">
        <v>3</v>
      </c>
      <c r="G1224" s="587" t="s">
        <v>46</v>
      </c>
      <c r="H1224" s="588">
        <v>60942</v>
      </c>
      <c r="I1224" s="588">
        <v>106649</v>
      </c>
      <c r="J1224" s="588">
        <v>84175</v>
      </c>
      <c r="K1224" s="588">
        <v>147306</v>
      </c>
      <c r="L1224" s="588">
        <v>106750</v>
      </c>
      <c r="M1224" s="588">
        <v>186812</v>
      </c>
      <c r="N1224" s="588">
        <v>139387</v>
      </c>
      <c r="O1224" s="588">
        <v>243928</v>
      </c>
      <c r="P1224" s="588">
        <v>173752</v>
      </c>
      <c r="Q1224" s="588">
        <v>304066</v>
      </c>
      <c r="R1224" s="588">
        <v>195584</v>
      </c>
      <c r="S1224" s="588">
        <v>342272</v>
      </c>
      <c r="T1224" s="588">
        <v>217106</v>
      </c>
      <c r="U1224" s="588">
        <v>379935</v>
      </c>
    </row>
    <row r="1225" spans="1:21" ht="21.95" customHeight="1">
      <c r="A1225" s="583">
        <v>7</v>
      </c>
      <c r="B1225" s="584" t="s">
        <v>424</v>
      </c>
      <c r="C1225" s="585" t="s">
        <v>450</v>
      </c>
      <c r="D1225" s="585" t="s">
        <v>614</v>
      </c>
      <c r="E1225" s="586" t="s">
        <v>455</v>
      </c>
      <c r="F1225">
        <v>4</v>
      </c>
      <c r="G1225" s="587" t="s">
        <v>23</v>
      </c>
      <c r="H1225" s="588">
        <v>70329</v>
      </c>
      <c r="I1225" s="588">
        <v>112527</v>
      </c>
      <c r="J1225" s="588">
        <v>98461</v>
      </c>
      <c r="K1225" s="588">
        <v>157537</v>
      </c>
      <c r="L1225" s="588">
        <v>126592</v>
      </c>
      <c r="M1225" s="588">
        <v>202548</v>
      </c>
      <c r="N1225" s="588">
        <v>168790</v>
      </c>
      <c r="O1225" s="588">
        <v>270064</v>
      </c>
      <c r="P1225" s="588">
        <v>210987</v>
      </c>
      <c r="Q1225" s="588">
        <v>337580</v>
      </c>
      <c r="R1225" s="588">
        <v>239119</v>
      </c>
      <c r="S1225" s="588">
        <v>382590</v>
      </c>
      <c r="T1225" s="588">
        <v>267251</v>
      </c>
      <c r="U1225" s="588">
        <v>427601</v>
      </c>
    </row>
    <row r="1226" spans="1:21" ht="22.5" customHeight="1">
      <c r="A1226" s="583">
        <v>7</v>
      </c>
      <c r="B1226" s="584" t="s">
        <v>424</v>
      </c>
      <c r="C1226" s="585" t="s">
        <v>450</v>
      </c>
      <c r="D1226" s="585" t="s">
        <v>614</v>
      </c>
      <c r="E1226" s="586" t="s">
        <v>456</v>
      </c>
      <c r="F1226">
        <v>1</v>
      </c>
      <c r="G1226" s="587" t="s">
        <v>171</v>
      </c>
      <c r="H1226" s="588">
        <v>77408</v>
      </c>
      <c r="I1226" s="588">
        <v>135463</v>
      </c>
      <c r="J1226" s="588">
        <v>102161</v>
      </c>
      <c r="K1226" s="588">
        <v>178781</v>
      </c>
      <c r="L1226" s="588">
        <v>122684</v>
      </c>
      <c r="M1226" s="588">
        <v>214697</v>
      </c>
      <c r="N1226" s="588">
        <v>148203</v>
      </c>
      <c r="O1226" s="588">
        <v>259356</v>
      </c>
      <c r="P1226" s="588">
        <v>174851</v>
      </c>
      <c r="Q1226" s="588">
        <v>305989</v>
      </c>
      <c r="R1226" s="588">
        <v>191173</v>
      </c>
      <c r="S1226" s="588">
        <v>334552</v>
      </c>
      <c r="T1226" s="588">
        <v>205759</v>
      </c>
      <c r="U1226" s="588">
        <v>360078</v>
      </c>
    </row>
    <row r="1227" spans="1:21" ht="21.95" customHeight="1">
      <c r="A1227" s="583">
        <v>7</v>
      </c>
      <c r="B1227" s="584" t="s">
        <v>424</v>
      </c>
      <c r="C1227" s="585" t="s">
        <v>450</v>
      </c>
      <c r="D1227" s="585" t="s">
        <v>614</v>
      </c>
      <c r="E1227" s="586" t="s">
        <v>456</v>
      </c>
      <c r="F1227">
        <v>2</v>
      </c>
      <c r="G1227" s="587" t="s">
        <v>21</v>
      </c>
      <c r="H1227" s="588">
        <v>73311</v>
      </c>
      <c r="I1227" s="588">
        <v>128294</v>
      </c>
      <c r="J1227" s="588">
        <v>97033</v>
      </c>
      <c r="K1227" s="588">
        <v>169808</v>
      </c>
      <c r="L1227" s="588">
        <v>116877</v>
      </c>
      <c r="M1227" s="588">
        <v>204535</v>
      </c>
      <c r="N1227" s="588">
        <v>142029</v>
      </c>
      <c r="O1227" s="588">
        <v>248551</v>
      </c>
      <c r="P1227" s="588">
        <v>169244</v>
      </c>
      <c r="Q1227" s="588">
        <v>296176</v>
      </c>
      <c r="R1227" s="588">
        <v>186774</v>
      </c>
      <c r="S1227" s="588">
        <v>326854</v>
      </c>
      <c r="T1227" s="588">
        <v>203283</v>
      </c>
      <c r="U1227" s="588">
        <v>355745</v>
      </c>
    </row>
    <row r="1228" spans="1:21" ht="21.95" customHeight="1">
      <c r="A1228" s="583">
        <v>7</v>
      </c>
      <c r="B1228" s="584" t="s">
        <v>424</v>
      </c>
      <c r="C1228" s="585" t="s">
        <v>450</v>
      </c>
      <c r="D1228" s="585" t="s">
        <v>614</v>
      </c>
      <c r="E1228" s="586" t="s">
        <v>456</v>
      </c>
      <c r="F1228">
        <v>3</v>
      </c>
      <c r="G1228" s="587" t="s">
        <v>46</v>
      </c>
      <c r="H1228" s="588">
        <v>59501</v>
      </c>
      <c r="I1228" s="588">
        <v>104126</v>
      </c>
      <c r="J1228" s="588">
        <v>82082</v>
      </c>
      <c r="K1228" s="588">
        <v>143643</v>
      </c>
      <c r="L1228" s="588">
        <v>103962</v>
      </c>
      <c r="M1228" s="588">
        <v>181933</v>
      </c>
      <c r="N1228" s="588">
        <v>135478</v>
      </c>
      <c r="O1228" s="588">
        <v>237087</v>
      </c>
      <c r="P1228" s="588">
        <v>168834</v>
      </c>
      <c r="Q1228" s="588">
        <v>295460</v>
      </c>
      <c r="R1228" s="588">
        <v>189923</v>
      </c>
      <c r="S1228" s="588">
        <v>332366</v>
      </c>
      <c r="T1228" s="588">
        <v>210682</v>
      </c>
      <c r="U1228" s="588">
        <v>368694</v>
      </c>
    </row>
    <row r="1229" spans="1:21" ht="21.95" customHeight="1">
      <c r="A1229" s="583">
        <v>7</v>
      </c>
      <c r="B1229" s="584" t="s">
        <v>424</v>
      </c>
      <c r="C1229" s="585" t="s">
        <v>450</v>
      </c>
      <c r="D1229" s="585" t="s">
        <v>614</v>
      </c>
      <c r="E1229" s="586" t="s">
        <v>456</v>
      </c>
      <c r="F1229">
        <v>4</v>
      </c>
      <c r="G1229" s="587" t="s">
        <v>23</v>
      </c>
      <c r="H1229" s="588">
        <v>69862</v>
      </c>
      <c r="I1229" s="588">
        <v>111779</v>
      </c>
      <c r="J1229" s="588">
        <v>97807</v>
      </c>
      <c r="K1229" s="588">
        <v>156491</v>
      </c>
      <c r="L1229" s="588">
        <v>125752</v>
      </c>
      <c r="M1229" s="588">
        <v>201203</v>
      </c>
      <c r="N1229" s="588">
        <v>167669</v>
      </c>
      <c r="O1229" s="588">
        <v>268271</v>
      </c>
      <c r="P1229" s="588">
        <v>209586</v>
      </c>
      <c r="Q1229" s="588">
        <v>335338</v>
      </c>
      <c r="R1229" s="588">
        <v>237531</v>
      </c>
      <c r="S1229" s="588">
        <v>380050</v>
      </c>
      <c r="T1229" s="588">
        <v>265476</v>
      </c>
      <c r="U1229" s="588">
        <v>424762</v>
      </c>
    </row>
    <row r="1230" spans="1:21" ht="22.5" customHeight="1">
      <c r="A1230" s="583">
        <v>8</v>
      </c>
      <c r="B1230" s="584" t="s">
        <v>457</v>
      </c>
      <c r="C1230" s="585" t="s">
        <v>458</v>
      </c>
      <c r="D1230" s="585" t="s">
        <v>899</v>
      </c>
      <c r="E1230" s="586" t="s">
        <v>641</v>
      </c>
      <c r="F1230">
        <v>1</v>
      </c>
      <c r="G1230" s="587" t="s">
        <v>171</v>
      </c>
      <c r="H1230" s="588">
        <v>86418</v>
      </c>
      <c r="I1230" s="588">
        <v>151231</v>
      </c>
      <c r="J1230" s="588">
        <v>114226</v>
      </c>
      <c r="K1230" s="588">
        <v>199896</v>
      </c>
      <c r="L1230" s="588">
        <v>137450</v>
      </c>
      <c r="M1230" s="588">
        <v>240538</v>
      </c>
      <c r="N1230" s="588">
        <v>166516</v>
      </c>
      <c r="O1230" s="588">
        <v>291404</v>
      </c>
      <c r="P1230" s="588">
        <v>196555</v>
      </c>
      <c r="Q1230" s="588">
        <v>343971</v>
      </c>
      <c r="R1230" s="588">
        <v>214925</v>
      </c>
      <c r="S1230" s="588">
        <v>376119</v>
      </c>
      <c r="T1230" s="588">
        <v>231356</v>
      </c>
      <c r="U1230" s="588">
        <v>404873</v>
      </c>
    </row>
    <row r="1231" spans="1:21" ht="21.95" customHeight="1">
      <c r="A1231" s="583">
        <v>8</v>
      </c>
      <c r="B1231" s="584" t="s">
        <v>457</v>
      </c>
      <c r="C1231" s="585" t="s">
        <v>458</v>
      </c>
      <c r="D1231" s="585" t="s">
        <v>899</v>
      </c>
      <c r="E1231" s="586" t="s">
        <v>641</v>
      </c>
      <c r="F1231">
        <v>2</v>
      </c>
      <c r="G1231" s="587" t="s">
        <v>21</v>
      </c>
      <c r="H1231" s="588">
        <v>81610</v>
      </c>
      <c r="I1231" s="588">
        <v>142818</v>
      </c>
      <c r="J1231" s="588">
        <v>108209</v>
      </c>
      <c r="K1231" s="588">
        <v>189366</v>
      </c>
      <c r="L1231" s="588">
        <v>130636</v>
      </c>
      <c r="M1231" s="588">
        <v>228614</v>
      </c>
      <c r="N1231" s="588">
        <v>159271</v>
      </c>
      <c r="O1231" s="588">
        <v>278725</v>
      </c>
      <c r="P1231" s="588">
        <v>189975</v>
      </c>
      <c r="Q1231" s="588">
        <v>332456</v>
      </c>
      <c r="R1231" s="588">
        <v>209763</v>
      </c>
      <c r="S1231" s="588">
        <v>367086</v>
      </c>
      <c r="T1231" s="588">
        <v>228450</v>
      </c>
      <c r="U1231" s="588">
        <v>399787</v>
      </c>
    </row>
    <row r="1232" spans="1:21" ht="21.95" customHeight="1">
      <c r="A1232" s="583">
        <v>8</v>
      </c>
      <c r="B1232" s="584" t="s">
        <v>457</v>
      </c>
      <c r="C1232" s="585" t="s">
        <v>458</v>
      </c>
      <c r="D1232" s="585" t="s">
        <v>899</v>
      </c>
      <c r="E1232" s="586" t="s">
        <v>641</v>
      </c>
      <c r="F1232">
        <v>3</v>
      </c>
      <c r="G1232" s="587" t="s">
        <v>46</v>
      </c>
      <c r="H1232" s="588">
        <v>65867</v>
      </c>
      <c r="I1232" s="588">
        <v>115267</v>
      </c>
      <c r="J1232" s="588">
        <v>90783</v>
      </c>
      <c r="K1232" s="588">
        <v>158870</v>
      </c>
      <c r="L1232" s="588">
        <v>114876</v>
      </c>
      <c r="M1232" s="588">
        <v>201034</v>
      </c>
      <c r="N1232" s="588">
        <v>149487</v>
      </c>
      <c r="O1232" s="588">
        <v>261602</v>
      </c>
      <c r="P1232" s="588">
        <v>186256</v>
      </c>
      <c r="Q1232" s="588">
        <v>325947</v>
      </c>
      <c r="R1232" s="588">
        <v>209421</v>
      </c>
      <c r="S1232" s="588">
        <v>366487</v>
      </c>
      <c r="T1232" s="588">
        <v>232199</v>
      </c>
      <c r="U1232" s="588">
        <v>406348</v>
      </c>
    </row>
    <row r="1233" spans="1:21" ht="21.95" customHeight="1">
      <c r="A1233" s="583">
        <v>8</v>
      </c>
      <c r="B1233" s="584" t="s">
        <v>457</v>
      </c>
      <c r="C1233" s="585" t="s">
        <v>458</v>
      </c>
      <c r="D1233" s="585" t="s">
        <v>899</v>
      </c>
      <c r="E1233" s="586" t="s">
        <v>641</v>
      </c>
      <c r="F1233">
        <v>4</v>
      </c>
      <c r="G1233" s="587" t="s">
        <v>23</v>
      </c>
      <c r="H1233" s="588">
        <v>78291</v>
      </c>
      <c r="I1233" s="588">
        <v>125265</v>
      </c>
      <c r="J1233" s="588">
        <v>109607</v>
      </c>
      <c r="K1233" s="588">
        <v>175371</v>
      </c>
      <c r="L1233" s="588">
        <v>140923</v>
      </c>
      <c r="M1233" s="588">
        <v>225477</v>
      </c>
      <c r="N1233" s="588">
        <v>187897</v>
      </c>
      <c r="O1233" s="588">
        <v>300636</v>
      </c>
      <c r="P1233" s="588">
        <v>234872</v>
      </c>
      <c r="Q1233" s="588">
        <v>375795</v>
      </c>
      <c r="R1233" s="588">
        <v>266188</v>
      </c>
      <c r="S1233" s="588">
        <v>425901</v>
      </c>
      <c r="T1233" s="588">
        <v>297504</v>
      </c>
      <c r="U1233" s="588">
        <v>476007</v>
      </c>
    </row>
    <row r="1234" spans="1:21" ht="22.5" customHeight="1">
      <c r="A1234" s="583">
        <v>8</v>
      </c>
      <c r="B1234" s="584" t="s">
        <v>457</v>
      </c>
      <c r="C1234" s="585" t="s">
        <v>458</v>
      </c>
      <c r="D1234" s="585" t="s">
        <v>899</v>
      </c>
      <c r="E1234" s="586" t="s">
        <v>459</v>
      </c>
      <c r="F1234">
        <v>1</v>
      </c>
      <c r="G1234" s="587" t="s">
        <v>171</v>
      </c>
      <c r="H1234" s="588">
        <v>80306</v>
      </c>
      <c r="I1234" s="588">
        <v>140536</v>
      </c>
      <c r="J1234" s="588">
        <v>105841</v>
      </c>
      <c r="K1234" s="588">
        <v>185222</v>
      </c>
      <c r="L1234" s="588">
        <v>126872</v>
      </c>
      <c r="M1234" s="588">
        <v>222027</v>
      </c>
      <c r="N1234" s="588">
        <v>152866</v>
      </c>
      <c r="O1234" s="588">
        <v>267515</v>
      </c>
      <c r="P1234" s="588">
        <v>180270</v>
      </c>
      <c r="Q1234" s="588">
        <v>315473</v>
      </c>
      <c r="R1234" s="588">
        <v>197079</v>
      </c>
      <c r="S1234" s="588">
        <v>344888</v>
      </c>
      <c r="T1234" s="588">
        <v>212089</v>
      </c>
      <c r="U1234" s="588">
        <v>371156</v>
      </c>
    </row>
    <row r="1235" spans="1:21" ht="21.95" customHeight="1">
      <c r="A1235" s="583">
        <v>8</v>
      </c>
      <c r="B1235" s="584" t="s">
        <v>457</v>
      </c>
      <c r="C1235" s="585" t="s">
        <v>458</v>
      </c>
      <c r="D1235" s="585" t="s">
        <v>899</v>
      </c>
      <c r="E1235" s="586" t="s">
        <v>459</v>
      </c>
      <c r="F1235">
        <v>2</v>
      </c>
      <c r="G1235" s="587" t="s">
        <v>21</v>
      </c>
      <c r="H1235" s="588">
        <v>76252</v>
      </c>
      <c r="I1235" s="588">
        <v>133440</v>
      </c>
      <c r="J1235" s="588">
        <v>100766</v>
      </c>
      <c r="K1235" s="588">
        <v>176340</v>
      </c>
      <c r="L1235" s="588">
        <v>121125</v>
      </c>
      <c r="M1235" s="588">
        <v>211969</v>
      </c>
      <c r="N1235" s="588">
        <v>146755</v>
      </c>
      <c r="O1235" s="588">
        <v>256821</v>
      </c>
      <c r="P1235" s="588">
        <v>174720</v>
      </c>
      <c r="Q1235" s="588">
        <v>305761</v>
      </c>
      <c r="R1235" s="588">
        <v>192725</v>
      </c>
      <c r="S1235" s="588">
        <v>337269</v>
      </c>
      <c r="T1235" s="588">
        <v>209638</v>
      </c>
      <c r="U1235" s="588">
        <v>366867</v>
      </c>
    </row>
    <row r="1236" spans="1:21" ht="21.95" customHeight="1">
      <c r="A1236" s="583">
        <v>8</v>
      </c>
      <c r="B1236" s="584" t="s">
        <v>457</v>
      </c>
      <c r="C1236" s="585" t="s">
        <v>458</v>
      </c>
      <c r="D1236" s="585" t="s">
        <v>899</v>
      </c>
      <c r="E1236" s="586" t="s">
        <v>459</v>
      </c>
      <c r="F1236">
        <v>3</v>
      </c>
      <c r="G1236" s="587" t="s">
        <v>46</v>
      </c>
      <c r="H1236" s="588">
        <v>62196</v>
      </c>
      <c r="I1236" s="588">
        <v>108843</v>
      </c>
      <c r="J1236" s="588">
        <v>85868</v>
      </c>
      <c r="K1236" s="588">
        <v>150268</v>
      </c>
      <c r="L1236" s="588">
        <v>108846</v>
      </c>
      <c r="M1236" s="588">
        <v>190480</v>
      </c>
      <c r="N1236" s="588">
        <v>142022</v>
      </c>
      <c r="O1236" s="588">
        <v>248538</v>
      </c>
      <c r="P1236" s="588">
        <v>177019</v>
      </c>
      <c r="Q1236" s="588">
        <v>309784</v>
      </c>
      <c r="R1236" s="588">
        <v>199214</v>
      </c>
      <c r="S1236" s="588">
        <v>348625</v>
      </c>
      <c r="T1236" s="588">
        <v>221082</v>
      </c>
      <c r="U1236" s="588">
        <v>386894</v>
      </c>
    </row>
    <row r="1237" spans="1:21" ht="21.95" customHeight="1">
      <c r="A1237" s="583">
        <v>8</v>
      </c>
      <c r="B1237" s="584" t="s">
        <v>457</v>
      </c>
      <c r="C1237" s="585" t="s">
        <v>458</v>
      </c>
      <c r="D1237" s="585" t="s">
        <v>899</v>
      </c>
      <c r="E1237" s="586" t="s">
        <v>459</v>
      </c>
      <c r="F1237">
        <v>4</v>
      </c>
      <c r="G1237" s="587" t="s">
        <v>23</v>
      </c>
      <c r="H1237" s="588">
        <v>72231</v>
      </c>
      <c r="I1237" s="588">
        <v>115569</v>
      </c>
      <c r="J1237" s="588">
        <v>101123</v>
      </c>
      <c r="K1237" s="588">
        <v>161797</v>
      </c>
      <c r="L1237" s="588">
        <v>130015</v>
      </c>
      <c r="M1237" s="588">
        <v>208024</v>
      </c>
      <c r="N1237" s="588">
        <v>173353</v>
      </c>
      <c r="O1237" s="588">
        <v>277366</v>
      </c>
      <c r="P1237" s="588">
        <v>216692</v>
      </c>
      <c r="Q1237" s="588">
        <v>346707</v>
      </c>
      <c r="R1237" s="588">
        <v>245584</v>
      </c>
      <c r="S1237" s="588">
        <v>392935</v>
      </c>
      <c r="T1237" s="588">
        <v>274476</v>
      </c>
      <c r="U1237" s="588">
        <v>439162</v>
      </c>
    </row>
    <row r="1238" spans="1:21" ht="22.5" customHeight="1">
      <c r="A1238" s="583">
        <v>8</v>
      </c>
      <c r="B1238" s="584" t="s">
        <v>457</v>
      </c>
      <c r="C1238" s="585" t="s">
        <v>458</v>
      </c>
      <c r="D1238" s="585" t="s">
        <v>899</v>
      </c>
      <c r="E1238" s="586" t="s">
        <v>460</v>
      </c>
      <c r="F1238">
        <v>1</v>
      </c>
      <c r="G1238" s="587" t="s">
        <v>171</v>
      </c>
      <c r="H1238" s="588">
        <v>80855</v>
      </c>
      <c r="I1238" s="588">
        <v>141496</v>
      </c>
      <c r="J1238" s="588">
        <v>106512</v>
      </c>
      <c r="K1238" s="588">
        <v>186396</v>
      </c>
      <c r="L1238" s="588">
        <v>127594</v>
      </c>
      <c r="M1238" s="588">
        <v>223290</v>
      </c>
      <c r="N1238" s="588">
        <v>153594</v>
      </c>
      <c r="O1238" s="588">
        <v>268790</v>
      </c>
      <c r="P1238" s="588">
        <v>181100</v>
      </c>
      <c r="Q1238" s="588">
        <v>316925</v>
      </c>
      <c r="R1238" s="588">
        <v>197979</v>
      </c>
      <c r="S1238" s="588">
        <v>346463</v>
      </c>
      <c r="T1238" s="588">
        <v>213048</v>
      </c>
      <c r="U1238" s="588">
        <v>372834</v>
      </c>
    </row>
    <row r="1239" spans="1:21" ht="21.95" customHeight="1">
      <c r="A1239" s="583">
        <v>8</v>
      </c>
      <c r="B1239" s="584" t="s">
        <v>457</v>
      </c>
      <c r="C1239" s="585" t="s">
        <v>458</v>
      </c>
      <c r="D1239" s="585" t="s">
        <v>899</v>
      </c>
      <c r="E1239" s="586" t="s">
        <v>460</v>
      </c>
      <c r="F1239">
        <v>2</v>
      </c>
      <c r="G1239" s="587" t="s">
        <v>21</v>
      </c>
      <c r="H1239" s="588">
        <v>76842</v>
      </c>
      <c r="I1239" s="588">
        <v>134473</v>
      </c>
      <c r="J1239" s="588">
        <v>101489</v>
      </c>
      <c r="K1239" s="588">
        <v>177606</v>
      </c>
      <c r="L1239" s="588">
        <v>121906</v>
      </c>
      <c r="M1239" s="588">
        <v>213336</v>
      </c>
      <c r="N1239" s="588">
        <v>147546</v>
      </c>
      <c r="O1239" s="588">
        <v>258205</v>
      </c>
      <c r="P1239" s="588">
        <v>175607</v>
      </c>
      <c r="Q1239" s="588">
        <v>307312</v>
      </c>
      <c r="R1239" s="588">
        <v>193670</v>
      </c>
      <c r="S1239" s="588">
        <v>338923</v>
      </c>
      <c r="T1239" s="588">
        <v>210622</v>
      </c>
      <c r="U1239" s="588">
        <v>368589</v>
      </c>
    </row>
    <row r="1240" spans="1:21" ht="21.95" customHeight="1">
      <c r="A1240" s="583">
        <v>8</v>
      </c>
      <c r="B1240" s="584" t="s">
        <v>457</v>
      </c>
      <c r="C1240" s="585" t="s">
        <v>458</v>
      </c>
      <c r="D1240" s="585" t="s">
        <v>899</v>
      </c>
      <c r="E1240" s="586" t="s">
        <v>460</v>
      </c>
      <c r="F1240">
        <v>3</v>
      </c>
      <c r="G1240" s="587" t="s">
        <v>46</v>
      </c>
      <c r="H1240" s="588">
        <v>62787</v>
      </c>
      <c r="I1240" s="588">
        <v>109877</v>
      </c>
      <c r="J1240" s="588">
        <v>86708</v>
      </c>
      <c r="K1240" s="588">
        <v>151738</v>
      </c>
      <c r="L1240" s="588">
        <v>109942</v>
      </c>
      <c r="M1240" s="588">
        <v>192398</v>
      </c>
      <c r="N1240" s="588">
        <v>143515</v>
      </c>
      <c r="O1240" s="588">
        <v>251152</v>
      </c>
      <c r="P1240" s="588">
        <v>178891</v>
      </c>
      <c r="Q1240" s="588">
        <v>313059</v>
      </c>
      <c r="R1240" s="588">
        <v>201350</v>
      </c>
      <c r="S1240" s="588">
        <v>352363</v>
      </c>
      <c r="T1240" s="588">
        <v>223485</v>
      </c>
      <c r="U1240" s="588">
        <v>391100</v>
      </c>
    </row>
    <row r="1241" spans="1:21" ht="21.95" customHeight="1">
      <c r="A1241" s="583">
        <v>8</v>
      </c>
      <c r="B1241" s="584" t="s">
        <v>457</v>
      </c>
      <c r="C1241" s="585" t="s">
        <v>458</v>
      </c>
      <c r="D1241" s="585" t="s">
        <v>899</v>
      </c>
      <c r="E1241" s="586" t="s">
        <v>460</v>
      </c>
      <c r="F1241">
        <v>4</v>
      </c>
      <c r="G1241" s="587" t="s">
        <v>23</v>
      </c>
      <c r="H1241" s="588">
        <v>72636</v>
      </c>
      <c r="I1241" s="588">
        <v>116217</v>
      </c>
      <c r="J1241" s="588">
        <v>101690</v>
      </c>
      <c r="K1241" s="588">
        <v>162704</v>
      </c>
      <c r="L1241" s="588">
        <v>130744</v>
      </c>
      <c r="M1241" s="588">
        <v>209191</v>
      </c>
      <c r="N1241" s="588">
        <v>174326</v>
      </c>
      <c r="O1241" s="588">
        <v>278921</v>
      </c>
      <c r="P1241" s="588">
        <v>217907</v>
      </c>
      <c r="Q1241" s="588">
        <v>348651</v>
      </c>
      <c r="R1241" s="588">
        <v>246961</v>
      </c>
      <c r="S1241" s="588">
        <v>395138</v>
      </c>
      <c r="T1241" s="588">
        <v>276016</v>
      </c>
      <c r="U1241" s="588">
        <v>441625</v>
      </c>
    </row>
    <row r="1242" spans="1:21" ht="22.5" customHeight="1">
      <c r="A1242" s="583">
        <v>8</v>
      </c>
      <c r="B1242" s="584" t="s">
        <v>457</v>
      </c>
      <c r="C1242" s="585" t="s">
        <v>461</v>
      </c>
      <c r="D1242" s="585" t="s">
        <v>615</v>
      </c>
      <c r="E1242" s="586" t="s">
        <v>462</v>
      </c>
      <c r="F1242">
        <v>1</v>
      </c>
      <c r="G1242" s="587" t="s">
        <v>171</v>
      </c>
      <c r="H1242" s="588">
        <v>79915</v>
      </c>
      <c r="I1242" s="588">
        <v>139851</v>
      </c>
      <c r="J1242" s="588">
        <v>105308</v>
      </c>
      <c r="K1242" s="588">
        <v>184290</v>
      </c>
      <c r="L1242" s="588">
        <v>126208</v>
      </c>
      <c r="M1242" s="588">
        <v>220864</v>
      </c>
      <c r="N1242" s="588">
        <v>152020</v>
      </c>
      <c r="O1242" s="588">
        <v>266035</v>
      </c>
      <c r="P1242" s="588">
        <v>179264</v>
      </c>
      <c r="Q1242" s="588">
        <v>313712</v>
      </c>
      <c r="R1242" s="588">
        <v>195976</v>
      </c>
      <c r="S1242" s="588">
        <v>342959</v>
      </c>
      <c r="T1242" s="588">
        <v>210899</v>
      </c>
      <c r="U1242" s="588">
        <v>369074</v>
      </c>
    </row>
    <row r="1243" spans="1:21" ht="21.95" customHeight="1">
      <c r="A1243" s="583">
        <v>8</v>
      </c>
      <c r="B1243" s="584" t="s">
        <v>457</v>
      </c>
      <c r="C1243" s="585" t="s">
        <v>461</v>
      </c>
      <c r="D1243" s="585" t="s">
        <v>615</v>
      </c>
      <c r="E1243" s="586" t="s">
        <v>462</v>
      </c>
      <c r="F1243">
        <v>2</v>
      </c>
      <c r="G1243" s="587" t="s">
        <v>21</v>
      </c>
      <c r="H1243" s="588">
        <v>75902</v>
      </c>
      <c r="I1243" s="588">
        <v>132828</v>
      </c>
      <c r="J1243" s="588">
        <v>100286</v>
      </c>
      <c r="K1243" s="588">
        <v>175500</v>
      </c>
      <c r="L1243" s="588">
        <v>120520</v>
      </c>
      <c r="M1243" s="588">
        <v>210909</v>
      </c>
      <c r="N1243" s="588">
        <v>145972</v>
      </c>
      <c r="O1243" s="588">
        <v>255451</v>
      </c>
      <c r="P1243" s="588">
        <v>173771</v>
      </c>
      <c r="Q1243" s="588">
        <v>304099</v>
      </c>
      <c r="R1243" s="588">
        <v>191667</v>
      </c>
      <c r="S1243" s="588">
        <v>335418</v>
      </c>
      <c r="T1243" s="588">
        <v>208474</v>
      </c>
      <c r="U1243" s="588">
        <v>364829</v>
      </c>
    </row>
    <row r="1244" spans="1:21" ht="21.95" customHeight="1">
      <c r="A1244" s="583">
        <v>8</v>
      </c>
      <c r="B1244" s="584" t="s">
        <v>457</v>
      </c>
      <c r="C1244" s="585" t="s">
        <v>461</v>
      </c>
      <c r="D1244" s="585" t="s">
        <v>615</v>
      </c>
      <c r="E1244" s="586" t="s">
        <v>462</v>
      </c>
      <c r="F1244">
        <v>3</v>
      </c>
      <c r="G1244" s="587" t="s">
        <v>46</v>
      </c>
      <c r="H1244" s="588">
        <v>61945</v>
      </c>
      <c r="I1244" s="588">
        <v>108404</v>
      </c>
      <c r="J1244" s="588">
        <v>85529</v>
      </c>
      <c r="K1244" s="588">
        <v>149676</v>
      </c>
      <c r="L1244" s="588">
        <v>108426</v>
      </c>
      <c r="M1244" s="588">
        <v>189746</v>
      </c>
      <c r="N1244" s="588">
        <v>141495</v>
      </c>
      <c r="O1244" s="588">
        <v>247616</v>
      </c>
      <c r="P1244" s="588">
        <v>176366</v>
      </c>
      <c r="Q1244" s="588">
        <v>308640</v>
      </c>
      <c r="R1244" s="588">
        <v>198488</v>
      </c>
      <c r="S1244" s="588">
        <v>347354</v>
      </c>
      <c r="T1244" s="588">
        <v>220287</v>
      </c>
      <c r="U1244" s="588">
        <v>385502</v>
      </c>
    </row>
    <row r="1245" spans="1:21" ht="21.95" customHeight="1">
      <c r="A1245" s="583">
        <v>8</v>
      </c>
      <c r="B1245" s="584" t="s">
        <v>457</v>
      </c>
      <c r="C1245" s="585" t="s">
        <v>461</v>
      </c>
      <c r="D1245" s="585" t="s">
        <v>615</v>
      </c>
      <c r="E1245" s="586" t="s">
        <v>462</v>
      </c>
      <c r="F1245">
        <v>4</v>
      </c>
      <c r="G1245" s="587" t="s">
        <v>23</v>
      </c>
      <c r="H1245" s="588">
        <v>71850</v>
      </c>
      <c r="I1245" s="588">
        <v>114960</v>
      </c>
      <c r="J1245" s="588">
        <v>100590</v>
      </c>
      <c r="K1245" s="588">
        <v>160945</v>
      </c>
      <c r="L1245" s="588">
        <v>129331</v>
      </c>
      <c r="M1245" s="588">
        <v>206929</v>
      </c>
      <c r="N1245" s="588">
        <v>172441</v>
      </c>
      <c r="O1245" s="588">
        <v>275905</v>
      </c>
      <c r="P1245" s="588">
        <v>215551</v>
      </c>
      <c r="Q1245" s="588">
        <v>344881</v>
      </c>
      <c r="R1245" s="588">
        <v>244291</v>
      </c>
      <c r="S1245" s="588">
        <v>390866</v>
      </c>
      <c r="T1245" s="588">
        <v>273031</v>
      </c>
      <c r="U1245" s="588">
        <v>436850</v>
      </c>
    </row>
    <row r="1246" spans="1:21" ht="22.5" customHeight="1">
      <c r="A1246" s="583">
        <v>8</v>
      </c>
      <c r="B1246" s="584" t="s">
        <v>457</v>
      </c>
      <c r="C1246" s="585" t="s">
        <v>461</v>
      </c>
      <c r="D1246" s="585" t="s">
        <v>615</v>
      </c>
      <c r="E1246" s="586" t="s">
        <v>463</v>
      </c>
      <c r="F1246">
        <v>1</v>
      </c>
      <c r="G1246" s="587" t="s">
        <v>171</v>
      </c>
      <c r="H1246" s="588">
        <v>78818</v>
      </c>
      <c r="I1246" s="588">
        <v>137931</v>
      </c>
      <c r="J1246" s="588">
        <v>103779</v>
      </c>
      <c r="K1246" s="588">
        <v>181614</v>
      </c>
      <c r="L1246" s="588">
        <v>124242</v>
      </c>
      <c r="M1246" s="588">
        <v>217424</v>
      </c>
      <c r="N1246" s="588">
        <v>149424</v>
      </c>
      <c r="O1246" s="588">
        <v>261492</v>
      </c>
      <c r="P1246" s="588">
        <v>176155</v>
      </c>
      <c r="Q1246" s="588">
        <v>308271</v>
      </c>
      <c r="R1246" s="588">
        <v>192567</v>
      </c>
      <c r="S1246" s="588">
        <v>336992</v>
      </c>
      <c r="T1246" s="588">
        <v>207215</v>
      </c>
      <c r="U1246" s="588">
        <v>362626</v>
      </c>
    </row>
    <row r="1247" spans="1:21" ht="21.95" customHeight="1">
      <c r="A1247" s="583">
        <v>8</v>
      </c>
      <c r="B1247" s="584" t="s">
        <v>457</v>
      </c>
      <c r="C1247" s="585" t="s">
        <v>461</v>
      </c>
      <c r="D1247" s="585" t="s">
        <v>615</v>
      </c>
      <c r="E1247" s="586" t="s">
        <v>463</v>
      </c>
      <c r="F1247">
        <v>2</v>
      </c>
      <c r="G1247" s="587" t="s">
        <v>21</v>
      </c>
      <c r="H1247" s="588">
        <v>74972</v>
      </c>
      <c r="I1247" s="588">
        <v>131201</v>
      </c>
      <c r="J1247" s="588">
        <v>98966</v>
      </c>
      <c r="K1247" s="588">
        <v>173190</v>
      </c>
      <c r="L1247" s="588">
        <v>118791</v>
      </c>
      <c r="M1247" s="588">
        <v>207885</v>
      </c>
      <c r="N1247" s="588">
        <v>143628</v>
      </c>
      <c r="O1247" s="588">
        <v>251349</v>
      </c>
      <c r="P1247" s="588">
        <v>170891</v>
      </c>
      <c r="Q1247" s="588">
        <v>299059</v>
      </c>
      <c r="R1247" s="588">
        <v>188437</v>
      </c>
      <c r="S1247" s="588">
        <v>329766</v>
      </c>
      <c r="T1247" s="588">
        <v>204890</v>
      </c>
      <c r="U1247" s="588">
        <v>358558</v>
      </c>
    </row>
    <row r="1248" spans="1:21" ht="21.95" customHeight="1">
      <c r="A1248" s="583">
        <v>8</v>
      </c>
      <c r="B1248" s="584" t="s">
        <v>457</v>
      </c>
      <c r="C1248" s="585" t="s">
        <v>461</v>
      </c>
      <c r="D1248" s="585" t="s">
        <v>615</v>
      </c>
      <c r="E1248" s="586" t="s">
        <v>463</v>
      </c>
      <c r="F1248">
        <v>3</v>
      </c>
      <c r="G1248" s="587" t="s">
        <v>46</v>
      </c>
      <c r="H1248" s="588">
        <v>61363</v>
      </c>
      <c r="I1248" s="588">
        <v>107386</v>
      </c>
      <c r="J1248" s="588">
        <v>84764</v>
      </c>
      <c r="K1248" s="588">
        <v>148337</v>
      </c>
      <c r="L1248" s="588">
        <v>107507</v>
      </c>
      <c r="M1248" s="588">
        <v>188138</v>
      </c>
      <c r="N1248" s="588">
        <v>140397</v>
      </c>
      <c r="O1248" s="588">
        <v>245695</v>
      </c>
      <c r="P1248" s="588">
        <v>175015</v>
      </c>
      <c r="Q1248" s="588">
        <v>306276</v>
      </c>
      <c r="R1248" s="588">
        <v>197015</v>
      </c>
      <c r="S1248" s="588">
        <v>344776</v>
      </c>
      <c r="T1248" s="588">
        <v>218705</v>
      </c>
      <c r="U1248" s="588">
        <v>382734</v>
      </c>
    </row>
    <row r="1249" spans="1:21" ht="21.95" customHeight="1">
      <c r="A1249" s="583">
        <v>8</v>
      </c>
      <c r="B1249" s="584" t="s">
        <v>457</v>
      </c>
      <c r="C1249" s="585" t="s">
        <v>461</v>
      </c>
      <c r="D1249" s="585" t="s">
        <v>615</v>
      </c>
      <c r="E1249" s="586" t="s">
        <v>463</v>
      </c>
      <c r="F1249">
        <v>4</v>
      </c>
      <c r="G1249" s="587" t="s">
        <v>23</v>
      </c>
      <c r="H1249" s="588">
        <v>70722</v>
      </c>
      <c r="I1249" s="588">
        <v>113155</v>
      </c>
      <c r="J1249" s="588">
        <v>99011</v>
      </c>
      <c r="K1249" s="588">
        <v>158417</v>
      </c>
      <c r="L1249" s="588">
        <v>127299</v>
      </c>
      <c r="M1249" s="588">
        <v>203679</v>
      </c>
      <c r="N1249" s="588">
        <v>169732</v>
      </c>
      <c r="O1249" s="588">
        <v>271572</v>
      </c>
      <c r="P1249" s="588">
        <v>212165</v>
      </c>
      <c r="Q1249" s="588">
        <v>339465</v>
      </c>
      <c r="R1249" s="588">
        <v>240454</v>
      </c>
      <c r="S1249" s="588">
        <v>384727</v>
      </c>
      <c r="T1249" s="588">
        <v>268743</v>
      </c>
      <c r="U1249" s="588">
        <v>429989</v>
      </c>
    </row>
    <row r="1250" spans="1:21" ht="22.5" customHeight="1">
      <c r="A1250" s="583">
        <v>8</v>
      </c>
      <c r="B1250" s="584" t="s">
        <v>457</v>
      </c>
      <c r="C1250" s="585" t="s">
        <v>461</v>
      </c>
      <c r="D1250" s="585" t="s">
        <v>615</v>
      </c>
      <c r="E1250" s="586" t="s">
        <v>464</v>
      </c>
      <c r="F1250">
        <v>1</v>
      </c>
      <c r="G1250" s="587" t="s">
        <v>171</v>
      </c>
      <c r="H1250" s="588">
        <v>77329</v>
      </c>
      <c r="I1250" s="588">
        <v>135326</v>
      </c>
      <c r="J1250" s="588">
        <v>101905</v>
      </c>
      <c r="K1250" s="588">
        <v>178333</v>
      </c>
      <c r="L1250" s="588">
        <v>122134</v>
      </c>
      <c r="M1250" s="588">
        <v>213734</v>
      </c>
      <c r="N1250" s="588">
        <v>147122</v>
      </c>
      <c r="O1250" s="588">
        <v>257463</v>
      </c>
      <c r="P1250" s="588">
        <v>173490</v>
      </c>
      <c r="Q1250" s="588">
        <v>303607</v>
      </c>
      <c r="R1250" s="588">
        <v>189664</v>
      </c>
      <c r="S1250" s="588">
        <v>331913</v>
      </c>
      <c r="T1250" s="588">
        <v>204107</v>
      </c>
      <c r="U1250" s="588">
        <v>357188</v>
      </c>
    </row>
    <row r="1251" spans="1:21" ht="21.95" customHeight="1">
      <c r="A1251" s="583">
        <v>8</v>
      </c>
      <c r="B1251" s="584" t="s">
        <v>457</v>
      </c>
      <c r="C1251" s="585" t="s">
        <v>461</v>
      </c>
      <c r="D1251" s="585" t="s">
        <v>615</v>
      </c>
      <c r="E1251" s="586" t="s">
        <v>464</v>
      </c>
      <c r="F1251">
        <v>2</v>
      </c>
      <c r="G1251" s="587" t="s">
        <v>21</v>
      </c>
      <c r="H1251" s="588">
        <v>73442</v>
      </c>
      <c r="I1251" s="588">
        <v>128523</v>
      </c>
      <c r="J1251" s="588">
        <v>97039</v>
      </c>
      <c r="K1251" s="588">
        <v>169818</v>
      </c>
      <c r="L1251" s="588">
        <v>116623</v>
      </c>
      <c r="M1251" s="588">
        <v>204091</v>
      </c>
      <c r="N1251" s="588">
        <v>141263</v>
      </c>
      <c r="O1251" s="588">
        <v>247210</v>
      </c>
      <c r="P1251" s="588">
        <v>168168</v>
      </c>
      <c r="Q1251" s="588">
        <v>294295</v>
      </c>
      <c r="R1251" s="588">
        <v>185490</v>
      </c>
      <c r="S1251" s="588">
        <v>324608</v>
      </c>
      <c r="T1251" s="588">
        <v>201757</v>
      </c>
      <c r="U1251" s="588">
        <v>353076</v>
      </c>
    </row>
    <row r="1252" spans="1:21" ht="21.95" customHeight="1">
      <c r="A1252" s="583">
        <v>8</v>
      </c>
      <c r="B1252" s="584" t="s">
        <v>457</v>
      </c>
      <c r="C1252" s="585" t="s">
        <v>461</v>
      </c>
      <c r="D1252" s="585" t="s">
        <v>615</v>
      </c>
      <c r="E1252" s="586" t="s">
        <v>464</v>
      </c>
      <c r="F1252">
        <v>3</v>
      </c>
      <c r="G1252" s="587" t="s">
        <v>46</v>
      </c>
      <c r="H1252" s="588">
        <v>59931</v>
      </c>
      <c r="I1252" s="588">
        <v>104878</v>
      </c>
      <c r="J1252" s="588">
        <v>82746</v>
      </c>
      <c r="K1252" s="588">
        <v>144805</v>
      </c>
      <c r="L1252" s="588">
        <v>104896</v>
      </c>
      <c r="M1252" s="588">
        <v>183568</v>
      </c>
      <c r="N1252" s="588">
        <v>136884</v>
      </c>
      <c r="O1252" s="588">
        <v>239547</v>
      </c>
      <c r="P1252" s="588">
        <v>170618</v>
      </c>
      <c r="Q1252" s="588">
        <v>298581</v>
      </c>
      <c r="R1252" s="588">
        <v>192017</v>
      </c>
      <c r="S1252" s="588">
        <v>336030</v>
      </c>
      <c r="T1252" s="588">
        <v>213103</v>
      </c>
      <c r="U1252" s="588">
        <v>372930</v>
      </c>
    </row>
    <row r="1253" spans="1:21" ht="21.95" customHeight="1">
      <c r="A1253" s="583">
        <v>8</v>
      </c>
      <c r="B1253" s="584" t="s">
        <v>457</v>
      </c>
      <c r="C1253" s="585" t="s">
        <v>461</v>
      </c>
      <c r="D1253" s="585" t="s">
        <v>615</v>
      </c>
      <c r="E1253" s="586" t="s">
        <v>464</v>
      </c>
      <c r="F1253">
        <v>4</v>
      </c>
      <c r="G1253" s="587" t="s">
        <v>23</v>
      </c>
      <c r="H1253" s="588">
        <v>69531</v>
      </c>
      <c r="I1253" s="588">
        <v>111250</v>
      </c>
      <c r="J1253" s="588">
        <v>97344</v>
      </c>
      <c r="K1253" s="588">
        <v>155750</v>
      </c>
      <c r="L1253" s="588">
        <v>125156</v>
      </c>
      <c r="M1253" s="588">
        <v>200250</v>
      </c>
      <c r="N1253" s="588">
        <v>166875</v>
      </c>
      <c r="O1253" s="588">
        <v>267000</v>
      </c>
      <c r="P1253" s="588">
        <v>208594</v>
      </c>
      <c r="Q1253" s="588">
        <v>333751</v>
      </c>
      <c r="R1253" s="588">
        <v>236407</v>
      </c>
      <c r="S1253" s="588">
        <v>378251</v>
      </c>
      <c r="T1253" s="588">
        <v>264219</v>
      </c>
      <c r="U1253" s="588">
        <v>422751</v>
      </c>
    </row>
    <row r="1254" spans="1:21" ht="22.5" customHeight="1">
      <c r="A1254" s="583">
        <v>8</v>
      </c>
      <c r="B1254" s="584" t="s">
        <v>457</v>
      </c>
      <c r="C1254" s="585" t="s">
        <v>461</v>
      </c>
      <c r="D1254" s="585" t="s">
        <v>615</v>
      </c>
      <c r="E1254" s="586" t="s">
        <v>465</v>
      </c>
      <c r="F1254">
        <v>1</v>
      </c>
      <c r="G1254" s="587" t="s">
        <v>171</v>
      </c>
      <c r="H1254" s="588">
        <v>78583</v>
      </c>
      <c r="I1254" s="588">
        <v>137520</v>
      </c>
      <c r="J1254" s="588">
        <v>103572</v>
      </c>
      <c r="K1254" s="588">
        <v>181251</v>
      </c>
      <c r="L1254" s="588">
        <v>124156</v>
      </c>
      <c r="M1254" s="588">
        <v>217274</v>
      </c>
      <c r="N1254" s="588">
        <v>149601</v>
      </c>
      <c r="O1254" s="588">
        <v>261801</v>
      </c>
      <c r="P1254" s="588">
        <v>176421</v>
      </c>
      <c r="Q1254" s="588">
        <v>308737</v>
      </c>
      <c r="R1254" s="588">
        <v>192871</v>
      </c>
      <c r="S1254" s="588">
        <v>337524</v>
      </c>
      <c r="T1254" s="588">
        <v>207561</v>
      </c>
      <c r="U1254" s="588">
        <v>363232</v>
      </c>
    </row>
    <row r="1255" spans="1:21" ht="21.95" customHeight="1">
      <c r="A1255" s="583">
        <v>8</v>
      </c>
      <c r="B1255" s="584" t="s">
        <v>457</v>
      </c>
      <c r="C1255" s="585" t="s">
        <v>461</v>
      </c>
      <c r="D1255" s="585" t="s">
        <v>615</v>
      </c>
      <c r="E1255" s="586" t="s">
        <v>465</v>
      </c>
      <c r="F1255">
        <v>2</v>
      </c>
      <c r="G1255" s="587" t="s">
        <v>21</v>
      </c>
      <c r="H1255" s="588">
        <v>74612</v>
      </c>
      <c r="I1255" s="588">
        <v>130570</v>
      </c>
      <c r="J1255" s="588">
        <v>98601</v>
      </c>
      <c r="K1255" s="588">
        <v>172552</v>
      </c>
      <c r="L1255" s="588">
        <v>118528</v>
      </c>
      <c r="M1255" s="588">
        <v>207423</v>
      </c>
      <c r="N1255" s="588">
        <v>143615</v>
      </c>
      <c r="O1255" s="588">
        <v>251327</v>
      </c>
      <c r="P1255" s="588">
        <v>170985</v>
      </c>
      <c r="Q1255" s="588">
        <v>299224</v>
      </c>
      <c r="R1255" s="588">
        <v>188607</v>
      </c>
      <c r="S1255" s="588">
        <v>330062</v>
      </c>
      <c r="T1255" s="588">
        <v>205161</v>
      </c>
      <c r="U1255" s="588">
        <v>359031</v>
      </c>
    </row>
    <row r="1256" spans="1:21" ht="21.95" customHeight="1">
      <c r="A1256" s="583">
        <v>8</v>
      </c>
      <c r="B1256" s="584" t="s">
        <v>457</v>
      </c>
      <c r="C1256" s="585" t="s">
        <v>461</v>
      </c>
      <c r="D1256" s="585" t="s">
        <v>615</v>
      </c>
      <c r="E1256" s="586" t="s">
        <v>465</v>
      </c>
      <c r="F1256">
        <v>3</v>
      </c>
      <c r="G1256" s="587" t="s">
        <v>46</v>
      </c>
      <c r="H1256" s="588">
        <v>60853</v>
      </c>
      <c r="I1256" s="588">
        <v>106492</v>
      </c>
      <c r="J1256" s="588">
        <v>84012</v>
      </c>
      <c r="K1256" s="588">
        <v>147021</v>
      </c>
      <c r="L1256" s="588">
        <v>106492</v>
      </c>
      <c r="M1256" s="588">
        <v>186361</v>
      </c>
      <c r="N1256" s="588">
        <v>138948</v>
      </c>
      <c r="O1256" s="588">
        <v>243159</v>
      </c>
      <c r="P1256" s="588">
        <v>173187</v>
      </c>
      <c r="Q1256" s="588">
        <v>303077</v>
      </c>
      <c r="R1256" s="588">
        <v>194900</v>
      </c>
      <c r="S1256" s="588">
        <v>341075</v>
      </c>
      <c r="T1256" s="588">
        <v>216293</v>
      </c>
      <c r="U1256" s="588">
        <v>378512</v>
      </c>
    </row>
    <row r="1257" spans="1:21" ht="21.95" customHeight="1">
      <c r="A1257" s="583">
        <v>8</v>
      </c>
      <c r="B1257" s="584" t="s">
        <v>457</v>
      </c>
      <c r="C1257" s="585" t="s">
        <v>461</v>
      </c>
      <c r="D1257" s="585" t="s">
        <v>615</v>
      </c>
      <c r="E1257" s="586" t="s">
        <v>465</v>
      </c>
      <c r="F1257">
        <v>4</v>
      </c>
      <c r="G1257" s="587" t="s">
        <v>23</v>
      </c>
      <c r="H1257" s="588">
        <v>70685</v>
      </c>
      <c r="I1257" s="588">
        <v>113095</v>
      </c>
      <c r="J1257" s="588">
        <v>98959</v>
      </c>
      <c r="K1257" s="588">
        <v>158334</v>
      </c>
      <c r="L1257" s="588">
        <v>127232</v>
      </c>
      <c r="M1257" s="588">
        <v>203572</v>
      </c>
      <c r="N1257" s="588">
        <v>169643</v>
      </c>
      <c r="O1257" s="588">
        <v>271429</v>
      </c>
      <c r="P1257" s="588">
        <v>212054</v>
      </c>
      <c r="Q1257" s="588">
        <v>339286</v>
      </c>
      <c r="R1257" s="588">
        <v>240328</v>
      </c>
      <c r="S1257" s="588">
        <v>384524</v>
      </c>
      <c r="T1257" s="588">
        <v>268602</v>
      </c>
      <c r="U1257" s="588">
        <v>429763</v>
      </c>
    </row>
    <row r="1258" spans="1:21" ht="22.5" customHeight="1">
      <c r="A1258" s="583">
        <v>8</v>
      </c>
      <c r="B1258" s="584" t="s">
        <v>457</v>
      </c>
      <c r="C1258" s="585" t="s">
        <v>466</v>
      </c>
      <c r="D1258" s="585" t="s">
        <v>616</v>
      </c>
      <c r="E1258" s="586" t="s">
        <v>467</v>
      </c>
      <c r="F1258">
        <v>1</v>
      </c>
      <c r="G1258" s="587" t="s">
        <v>171</v>
      </c>
      <c r="H1258" s="588">
        <v>76703</v>
      </c>
      <c r="I1258" s="588">
        <v>134229</v>
      </c>
      <c r="J1258" s="588">
        <v>101351</v>
      </c>
      <c r="K1258" s="588">
        <v>177365</v>
      </c>
      <c r="L1258" s="588">
        <v>121905</v>
      </c>
      <c r="M1258" s="588">
        <v>213333</v>
      </c>
      <c r="N1258" s="588">
        <v>147593</v>
      </c>
      <c r="O1258" s="588">
        <v>258288</v>
      </c>
      <c r="P1258" s="588">
        <v>174199</v>
      </c>
      <c r="Q1258" s="588">
        <v>304848</v>
      </c>
      <c r="R1258" s="588">
        <v>190476</v>
      </c>
      <c r="S1258" s="588">
        <v>333332</v>
      </c>
      <c r="T1258" s="588">
        <v>205031</v>
      </c>
      <c r="U1258" s="588">
        <v>358804</v>
      </c>
    </row>
    <row r="1259" spans="1:21" ht="21.95" customHeight="1">
      <c r="A1259" s="583">
        <v>8</v>
      </c>
      <c r="B1259" s="584" t="s">
        <v>457</v>
      </c>
      <c r="C1259" s="585" t="s">
        <v>466</v>
      </c>
      <c r="D1259" s="585" t="s">
        <v>616</v>
      </c>
      <c r="E1259" s="586" t="s">
        <v>467</v>
      </c>
      <c r="F1259">
        <v>2</v>
      </c>
      <c r="G1259" s="587" t="s">
        <v>21</v>
      </c>
      <c r="H1259" s="588">
        <v>72480</v>
      </c>
      <c r="I1259" s="588">
        <v>126841</v>
      </c>
      <c r="J1259" s="588">
        <v>96067</v>
      </c>
      <c r="K1259" s="588">
        <v>168117</v>
      </c>
      <c r="L1259" s="588">
        <v>115920</v>
      </c>
      <c r="M1259" s="588">
        <v>202861</v>
      </c>
      <c r="N1259" s="588">
        <v>141230</v>
      </c>
      <c r="O1259" s="588">
        <v>247152</v>
      </c>
      <c r="P1259" s="588">
        <v>168420</v>
      </c>
      <c r="Q1259" s="588">
        <v>294735</v>
      </c>
      <c r="R1259" s="588">
        <v>185942</v>
      </c>
      <c r="S1259" s="588">
        <v>325399</v>
      </c>
      <c r="T1259" s="588">
        <v>202479</v>
      </c>
      <c r="U1259" s="588">
        <v>354338</v>
      </c>
    </row>
    <row r="1260" spans="1:21" ht="21.95" customHeight="1">
      <c r="A1260" s="583">
        <v>8</v>
      </c>
      <c r="B1260" s="584" t="s">
        <v>457</v>
      </c>
      <c r="C1260" s="585" t="s">
        <v>466</v>
      </c>
      <c r="D1260" s="585" t="s">
        <v>616</v>
      </c>
      <c r="E1260" s="586" t="s">
        <v>467</v>
      </c>
      <c r="F1260">
        <v>3</v>
      </c>
      <c r="G1260" s="587" t="s">
        <v>46</v>
      </c>
      <c r="H1260" s="588">
        <v>58569</v>
      </c>
      <c r="I1260" s="588">
        <v>102496</v>
      </c>
      <c r="J1260" s="588">
        <v>80740</v>
      </c>
      <c r="K1260" s="588">
        <v>141296</v>
      </c>
      <c r="L1260" s="588">
        <v>102189</v>
      </c>
      <c r="M1260" s="588">
        <v>178831</v>
      </c>
      <c r="N1260" s="588">
        <v>133019</v>
      </c>
      <c r="O1260" s="588">
        <v>232783</v>
      </c>
      <c r="P1260" s="588">
        <v>165744</v>
      </c>
      <c r="Q1260" s="588">
        <v>290052</v>
      </c>
      <c r="R1260" s="588">
        <v>186378</v>
      </c>
      <c r="S1260" s="588">
        <v>326161</v>
      </c>
      <c r="T1260" s="588">
        <v>206671</v>
      </c>
      <c r="U1260" s="588">
        <v>361674</v>
      </c>
    </row>
    <row r="1261" spans="1:21" ht="21.95" customHeight="1">
      <c r="A1261" s="583">
        <v>8</v>
      </c>
      <c r="B1261" s="584" t="s">
        <v>457</v>
      </c>
      <c r="C1261" s="585" t="s">
        <v>466</v>
      </c>
      <c r="D1261" s="585" t="s">
        <v>616</v>
      </c>
      <c r="E1261" s="586" t="s">
        <v>467</v>
      </c>
      <c r="F1261">
        <v>4</v>
      </c>
      <c r="G1261" s="587" t="s">
        <v>23</v>
      </c>
      <c r="H1261" s="588">
        <v>69432</v>
      </c>
      <c r="I1261" s="588">
        <v>111092</v>
      </c>
      <c r="J1261" s="588">
        <v>97205</v>
      </c>
      <c r="K1261" s="588">
        <v>155528</v>
      </c>
      <c r="L1261" s="588">
        <v>124978</v>
      </c>
      <c r="M1261" s="588">
        <v>199965</v>
      </c>
      <c r="N1261" s="588">
        <v>166637</v>
      </c>
      <c r="O1261" s="588">
        <v>266620</v>
      </c>
      <c r="P1261" s="588">
        <v>208297</v>
      </c>
      <c r="Q1261" s="588">
        <v>333275</v>
      </c>
      <c r="R1261" s="588">
        <v>236070</v>
      </c>
      <c r="S1261" s="588">
        <v>377711</v>
      </c>
      <c r="T1261" s="588">
        <v>263843</v>
      </c>
      <c r="U1261" s="588">
        <v>422148</v>
      </c>
    </row>
    <row r="1262" spans="1:21" ht="22.5" customHeight="1">
      <c r="A1262" s="583">
        <v>8</v>
      </c>
      <c r="B1262" s="584" t="s">
        <v>457</v>
      </c>
      <c r="C1262" s="585" t="s">
        <v>466</v>
      </c>
      <c r="D1262" s="585" t="s">
        <v>616</v>
      </c>
      <c r="E1262" s="586" t="s">
        <v>468</v>
      </c>
      <c r="F1262">
        <v>1</v>
      </c>
      <c r="G1262" s="587" t="s">
        <v>171</v>
      </c>
      <c r="H1262" s="588">
        <v>75292</v>
      </c>
      <c r="I1262" s="588">
        <v>131762</v>
      </c>
      <c r="J1262" s="588">
        <v>99546</v>
      </c>
      <c r="K1262" s="588">
        <v>174205</v>
      </c>
      <c r="L1262" s="588">
        <v>119825</v>
      </c>
      <c r="M1262" s="588">
        <v>209694</v>
      </c>
      <c r="N1262" s="588">
        <v>145232</v>
      </c>
      <c r="O1262" s="588">
        <v>254156</v>
      </c>
      <c r="P1262" s="588">
        <v>171445</v>
      </c>
      <c r="Q1262" s="588">
        <v>300028</v>
      </c>
      <c r="R1262" s="588">
        <v>187472</v>
      </c>
      <c r="S1262" s="588">
        <v>328075</v>
      </c>
      <c r="T1262" s="588">
        <v>201808</v>
      </c>
      <c r="U1262" s="588">
        <v>353164</v>
      </c>
    </row>
    <row r="1263" spans="1:21" ht="21.95" customHeight="1">
      <c r="A1263" s="583">
        <v>8</v>
      </c>
      <c r="B1263" s="584" t="s">
        <v>457</v>
      </c>
      <c r="C1263" s="585" t="s">
        <v>466</v>
      </c>
      <c r="D1263" s="585" t="s">
        <v>616</v>
      </c>
      <c r="E1263" s="586" t="s">
        <v>468</v>
      </c>
      <c r="F1263">
        <v>2</v>
      </c>
      <c r="G1263" s="587" t="s">
        <v>21</v>
      </c>
      <c r="H1263" s="588">
        <v>71070</v>
      </c>
      <c r="I1263" s="588">
        <v>124373</v>
      </c>
      <c r="J1263" s="588">
        <v>94261</v>
      </c>
      <c r="K1263" s="588">
        <v>164957</v>
      </c>
      <c r="L1263" s="588">
        <v>113840</v>
      </c>
      <c r="M1263" s="588">
        <v>199221</v>
      </c>
      <c r="N1263" s="588">
        <v>138869</v>
      </c>
      <c r="O1263" s="588">
        <v>243021</v>
      </c>
      <c r="P1263" s="588">
        <v>165666</v>
      </c>
      <c r="Q1263" s="588">
        <v>289915</v>
      </c>
      <c r="R1263" s="588">
        <v>182938</v>
      </c>
      <c r="S1263" s="588">
        <v>320142</v>
      </c>
      <c r="T1263" s="588">
        <v>199256</v>
      </c>
      <c r="U1263" s="588">
        <v>348698</v>
      </c>
    </row>
    <row r="1264" spans="1:21" ht="21.95" customHeight="1">
      <c r="A1264" s="583">
        <v>8</v>
      </c>
      <c r="B1264" s="584" t="s">
        <v>457</v>
      </c>
      <c r="C1264" s="585" t="s">
        <v>466</v>
      </c>
      <c r="D1264" s="585" t="s">
        <v>616</v>
      </c>
      <c r="E1264" s="586" t="s">
        <v>468</v>
      </c>
      <c r="F1264">
        <v>3</v>
      </c>
      <c r="G1264" s="587" t="s">
        <v>46</v>
      </c>
      <c r="H1264" s="588">
        <v>57306</v>
      </c>
      <c r="I1264" s="588">
        <v>100286</v>
      </c>
      <c r="J1264" s="588">
        <v>78973</v>
      </c>
      <c r="K1264" s="588">
        <v>138202</v>
      </c>
      <c r="L1264" s="588">
        <v>99916</v>
      </c>
      <c r="M1264" s="588">
        <v>174854</v>
      </c>
      <c r="N1264" s="588">
        <v>129988</v>
      </c>
      <c r="O1264" s="588">
        <v>227479</v>
      </c>
      <c r="P1264" s="588">
        <v>161956</v>
      </c>
      <c r="Q1264" s="588">
        <v>283423</v>
      </c>
      <c r="R1264" s="588">
        <v>182085</v>
      </c>
      <c r="S1264" s="588">
        <v>318648</v>
      </c>
      <c r="T1264" s="588">
        <v>201873</v>
      </c>
      <c r="U1264" s="588">
        <v>353277</v>
      </c>
    </row>
    <row r="1265" spans="1:21" ht="21.95" customHeight="1">
      <c r="A1265" s="583">
        <v>8</v>
      </c>
      <c r="B1265" s="584" t="s">
        <v>457</v>
      </c>
      <c r="C1265" s="585" t="s">
        <v>466</v>
      </c>
      <c r="D1265" s="585" t="s">
        <v>616</v>
      </c>
      <c r="E1265" s="586" t="s">
        <v>468</v>
      </c>
      <c r="F1265">
        <v>4</v>
      </c>
      <c r="G1265" s="587" t="s">
        <v>23</v>
      </c>
      <c r="H1265" s="588">
        <v>68254</v>
      </c>
      <c r="I1265" s="588">
        <v>109207</v>
      </c>
      <c r="J1265" s="588">
        <v>95556</v>
      </c>
      <c r="K1265" s="588">
        <v>152889</v>
      </c>
      <c r="L1265" s="588">
        <v>122858</v>
      </c>
      <c r="M1265" s="588">
        <v>196572</v>
      </c>
      <c r="N1265" s="588">
        <v>163810</v>
      </c>
      <c r="O1265" s="588">
        <v>262096</v>
      </c>
      <c r="P1265" s="588">
        <v>204763</v>
      </c>
      <c r="Q1265" s="588">
        <v>327620</v>
      </c>
      <c r="R1265" s="588">
        <v>232064</v>
      </c>
      <c r="S1265" s="588">
        <v>371303</v>
      </c>
      <c r="T1265" s="588">
        <v>259366</v>
      </c>
      <c r="U1265" s="588">
        <v>414986</v>
      </c>
    </row>
    <row r="1266" spans="1:21" ht="22.5" customHeight="1">
      <c r="A1266" s="583">
        <v>8</v>
      </c>
      <c r="B1266" s="584" t="s">
        <v>457</v>
      </c>
      <c r="C1266" s="585" t="s">
        <v>466</v>
      </c>
      <c r="D1266" s="585" t="s">
        <v>616</v>
      </c>
      <c r="E1266" s="586" t="s">
        <v>469</v>
      </c>
      <c r="F1266">
        <v>1</v>
      </c>
      <c r="G1266" s="587" t="s">
        <v>171</v>
      </c>
      <c r="H1266" s="588">
        <v>75997</v>
      </c>
      <c r="I1266" s="588">
        <v>132995</v>
      </c>
      <c r="J1266" s="588">
        <v>100355</v>
      </c>
      <c r="K1266" s="588">
        <v>175621</v>
      </c>
      <c r="L1266" s="588">
        <v>120604</v>
      </c>
      <c r="M1266" s="588">
        <v>211057</v>
      </c>
      <c r="N1266" s="588">
        <v>145842</v>
      </c>
      <c r="O1266" s="588">
        <v>255224</v>
      </c>
      <c r="P1266" s="588">
        <v>172097</v>
      </c>
      <c r="Q1266" s="588">
        <v>301170</v>
      </c>
      <c r="R1266" s="588">
        <v>188169</v>
      </c>
      <c r="S1266" s="588">
        <v>329295</v>
      </c>
      <c r="T1266" s="588">
        <v>202536</v>
      </c>
      <c r="U1266" s="588">
        <v>354438</v>
      </c>
    </row>
    <row r="1267" spans="1:21" ht="21.95" customHeight="1">
      <c r="A1267" s="583">
        <v>8</v>
      </c>
      <c r="B1267" s="584" t="s">
        <v>457</v>
      </c>
      <c r="C1267" s="585" t="s">
        <v>466</v>
      </c>
      <c r="D1267" s="585" t="s">
        <v>616</v>
      </c>
      <c r="E1267" s="586" t="s">
        <v>469</v>
      </c>
      <c r="F1267">
        <v>2</v>
      </c>
      <c r="G1267" s="587" t="s">
        <v>21</v>
      </c>
      <c r="H1267" s="588">
        <v>71901</v>
      </c>
      <c r="I1267" s="588">
        <v>125826</v>
      </c>
      <c r="J1267" s="588">
        <v>95228</v>
      </c>
      <c r="K1267" s="588">
        <v>166648</v>
      </c>
      <c r="L1267" s="588">
        <v>114797</v>
      </c>
      <c r="M1267" s="588">
        <v>200895</v>
      </c>
      <c r="N1267" s="588">
        <v>139668</v>
      </c>
      <c r="O1267" s="588">
        <v>244420</v>
      </c>
      <c r="P1267" s="588">
        <v>166490</v>
      </c>
      <c r="Q1267" s="588">
        <v>291357</v>
      </c>
      <c r="R1267" s="588">
        <v>183770</v>
      </c>
      <c r="S1267" s="588">
        <v>321598</v>
      </c>
      <c r="T1267" s="588">
        <v>200060</v>
      </c>
      <c r="U1267" s="588">
        <v>350105</v>
      </c>
    </row>
    <row r="1268" spans="1:21" ht="21.95" customHeight="1">
      <c r="A1268" s="583">
        <v>8</v>
      </c>
      <c r="B1268" s="584" t="s">
        <v>457</v>
      </c>
      <c r="C1268" s="585" t="s">
        <v>466</v>
      </c>
      <c r="D1268" s="585" t="s">
        <v>616</v>
      </c>
      <c r="E1268" s="586" t="s">
        <v>469</v>
      </c>
      <c r="F1268">
        <v>3</v>
      </c>
      <c r="G1268" s="587" t="s">
        <v>46</v>
      </c>
      <c r="H1268" s="588">
        <v>58238</v>
      </c>
      <c r="I1268" s="588">
        <v>101916</v>
      </c>
      <c r="J1268" s="588">
        <v>80314</v>
      </c>
      <c r="K1268" s="588">
        <v>140549</v>
      </c>
      <c r="L1268" s="588">
        <v>101689</v>
      </c>
      <c r="M1268" s="588">
        <v>177956</v>
      </c>
      <c r="N1268" s="588">
        <v>132448</v>
      </c>
      <c r="O1268" s="588">
        <v>231784</v>
      </c>
      <c r="P1268" s="588">
        <v>165046</v>
      </c>
      <c r="Q1268" s="588">
        <v>288831</v>
      </c>
      <c r="R1268" s="588">
        <v>185631</v>
      </c>
      <c r="S1268" s="588">
        <v>324853</v>
      </c>
      <c r="T1268" s="588">
        <v>205884</v>
      </c>
      <c r="U1268" s="588">
        <v>360297</v>
      </c>
    </row>
    <row r="1269" spans="1:21" ht="21.95" customHeight="1">
      <c r="A1269" s="583">
        <v>8</v>
      </c>
      <c r="B1269" s="584" t="s">
        <v>457</v>
      </c>
      <c r="C1269" s="585" t="s">
        <v>466</v>
      </c>
      <c r="D1269" s="585" t="s">
        <v>616</v>
      </c>
      <c r="E1269" s="586" t="s">
        <v>469</v>
      </c>
      <c r="F1269">
        <v>4</v>
      </c>
      <c r="G1269" s="587" t="s">
        <v>23</v>
      </c>
      <c r="H1269" s="588">
        <v>68684</v>
      </c>
      <c r="I1269" s="588">
        <v>109894</v>
      </c>
      <c r="J1269" s="588">
        <v>96158</v>
      </c>
      <c r="K1269" s="588">
        <v>153852</v>
      </c>
      <c r="L1269" s="588">
        <v>123631</v>
      </c>
      <c r="M1269" s="588">
        <v>197810</v>
      </c>
      <c r="N1269" s="588">
        <v>164842</v>
      </c>
      <c r="O1269" s="588">
        <v>263747</v>
      </c>
      <c r="P1269" s="588">
        <v>206052</v>
      </c>
      <c r="Q1269" s="588">
        <v>329683</v>
      </c>
      <c r="R1269" s="588">
        <v>233526</v>
      </c>
      <c r="S1269" s="588">
        <v>373641</v>
      </c>
      <c r="T1269" s="588">
        <v>260999</v>
      </c>
      <c r="U1269" s="588">
        <v>417599</v>
      </c>
    </row>
    <row r="1270" spans="1:21" ht="22.5" customHeight="1">
      <c r="A1270" s="583">
        <v>8</v>
      </c>
      <c r="B1270" s="584" t="s">
        <v>457</v>
      </c>
      <c r="C1270" s="585" t="s">
        <v>470</v>
      </c>
      <c r="D1270" s="585" t="s">
        <v>625</v>
      </c>
      <c r="E1270" s="586" t="s">
        <v>471</v>
      </c>
      <c r="F1270">
        <v>1</v>
      </c>
      <c r="G1270" s="587" t="s">
        <v>171</v>
      </c>
      <c r="H1270" s="588">
        <v>72707</v>
      </c>
      <c r="I1270" s="588">
        <v>127237</v>
      </c>
      <c r="J1270" s="588">
        <v>95955</v>
      </c>
      <c r="K1270" s="588">
        <v>167921</v>
      </c>
      <c r="L1270" s="588">
        <v>115229</v>
      </c>
      <c r="M1270" s="588">
        <v>201651</v>
      </c>
      <c r="N1270" s="588">
        <v>139194</v>
      </c>
      <c r="O1270" s="588">
        <v>243589</v>
      </c>
      <c r="P1270" s="588">
        <v>164221</v>
      </c>
      <c r="Q1270" s="588">
        <v>287386</v>
      </c>
      <c r="R1270" s="588">
        <v>179550</v>
      </c>
      <c r="S1270" s="588">
        <v>314212</v>
      </c>
      <c r="T1270" s="588">
        <v>193249</v>
      </c>
      <c r="U1270" s="588">
        <v>338186</v>
      </c>
    </row>
    <row r="1271" spans="1:21" ht="21.95" customHeight="1">
      <c r="A1271" s="583">
        <v>8</v>
      </c>
      <c r="B1271" s="584" t="s">
        <v>457</v>
      </c>
      <c r="C1271" s="585" t="s">
        <v>470</v>
      </c>
      <c r="D1271" s="585" t="s">
        <v>625</v>
      </c>
      <c r="E1271" s="586" t="s">
        <v>471</v>
      </c>
      <c r="F1271">
        <v>2</v>
      </c>
      <c r="G1271" s="587" t="s">
        <v>21</v>
      </c>
      <c r="H1271" s="588">
        <v>68861</v>
      </c>
      <c r="I1271" s="588">
        <v>120507</v>
      </c>
      <c r="J1271" s="588">
        <v>91142</v>
      </c>
      <c r="K1271" s="588">
        <v>159498</v>
      </c>
      <c r="L1271" s="588">
        <v>109778</v>
      </c>
      <c r="M1271" s="588">
        <v>192112</v>
      </c>
      <c r="N1271" s="588">
        <v>133398</v>
      </c>
      <c r="O1271" s="588">
        <v>233446</v>
      </c>
      <c r="P1271" s="588">
        <v>158957</v>
      </c>
      <c r="Q1271" s="588">
        <v>278174</v>
      </c>
      <c r="R1271" s="588">
        <v>175421</v>
      </c>
      <c r="S1271" s="588">
        <v>306986</v>
      </c>
      <c r="T1271" s="588">
        <v>190924</v>
      </c>
      <c r="U1271" s="588">
        <v>334118</v>
      </c>
    </row>
    <row r="1272" spans="1:21" ht="21.95" customHeight="1">
      <c r="A1272" s="583">
        <v>8</v>
      </c>
      <c r="B1272" s="584" t="s">
        <v>457</v>
      </c>
      <c r="C1272" s="585" t="s">
        <v>470</v>
      </c>
      <c r="D1272" s="585" t="s">
        <v>625</v>
      </c>
      <c r="E1272" s="586" t="s">
        <v>471</v>
      </c>
      <c r="F1272">
        <v>3</v>
      </c>
      <c r="G1272" s="587" t="s">
        <v>46</v>
      </c>
      <c r="H1272" s="588">
        <v>55892</v>
      </c>
      <c r="I1272" s="588">
        <v>97811</v>
      </c>
      <c r="J1272" s="588">
        <v>77104</v>
      </c>
      <c r="K1272" s="588">
        <v>134933</v>
      </c>
      <c r="L1272" s="588">
        <v>97659</v>
      </c>
      <c r="M1272" s="588">
        <v>170903</v>
      </c>
      <c r="N1272" s="588">
        <v>127266</v>
      </c>
      <c r="O1272" s="588">
        <v>222716</v>
      </c>
      <c r="P1272" s="588">
        <v>158600</v>
      </c>
      <c r="Q1272" s="588">
        <v>277551</v>
      </c>
      <c r="R1272" s="588">
        <v>178412</v>
      </c>
      <c r="S1272" s="588">
        <v>312222</v>
      </c>
      <c r="T1272" s="588">
        <v>197914</v>
      </c>
      <c r="U1272" s="588">
        <v>346349</v>
      </c>
    </row>
    <row r="1273" spans="1:21" ht="21.95" customHeight="1">
      <c r="A1273" s="583">
        <v>8</v>
      </c>
      <c r="B1273" s="584" t="s">
        <v>457</v>
      </c>
      <c r="C1273" s="585" t="s">
        <v>470</v>
      </c>
      <c r="D1273" s="585" t="s">
        <v>625</v>
      </c>
      <c r="E1273" s="586" t="s">
        <v>471</v>
      </c>
      <c r="F1273">
        <v>4</v>
      </c>
      <c r="G1273" s="587" t="s">
        <v>23</v>
      </c>
      <c r="H1273" s="588">
        <v>65617</v>
      </c>
      <c r="I1273" s="588">
        <v>104987</v>
      </c>
      <c r="J1273" s="588">
        <v>91864</v>
      </c>
      <c r="K1273" s="588">
        <v>146982</v>
      </c>
      <c r="L1273" s="588">
        <v>118110</v>
      </c>
      <c r="M1273" s="588">
        <v>188977</v>
      </c>
      <c r="N1273" s="588">
        <v>157481</v>
      </c>
      <c r="O1273" s="588">
        <v>251969</v>
      </c>
      <c r="P1273" s="588">
        <v>196851</v>
      </c>
      <c r="Q1273" s="588">
        <v>314961</v>
      </c>
      <c r="R1273" s="588">
        <v>223097</v>
      </c>
      <c r="S1273" s="588">
        <v>356956</v>
      </c>
      <c r="T1273" s="588">
        <v>249344</v>
      </c>
      <c r="U1273" s="588">
        <v>398951</v>
      </c>
    </row>
    <row r="1274" spans="1:21" ht="22.5" customHeight="1">
      <c r="A1274" s="583">
        <v>8</v>
      </c>
      <c r="B1274" s="584" t="s">
        <v>457</v>
      </c>
      <c r="C1274" s="585" t="s">
        <v>470</v>
      </c>
      <c r="D1274" s="585" t="s">
        <v>625</v>
      </c>
      <c r="E1274" s="586" t="s">
        <v>472</v>
      </c>
      <c r="F1274">
        <v>1</v>
      </c>
      <c r="G1274" s="587" t="s">
        <v>171</v>
      </c>
      <c r="H1274" s="588">
        <v>72707</v>
      </c>
      <c r="I1274" s="588">
        <v>127237</v>
      </c>
      <c r="J1274" s="588">
        <v>95955</v>
      </c>
      <c r="K1274" s="588">
        <v>167921</v>
      </c>
      <c r="L1274" s="588">
        <v>115229</v>
      </c>
      <c r="M1274" s="588">
        <v>201651</v>
      </c>
      <c r="N1274" s="588">
        <v>139194</v>
      </c>
      <c r="O1274" s="588">
        <v>243589</v>
      </c>
      <c r="P1274" s="588">
        <v>164221</v>
      </c>
      <c r="Q1274" s="588">
        <v>287386</v>
      </c>
      <c r="R1274" s="588">
        <v>179550</v>
      </c>
      <c r="S1274" s="588">
        <v>314212</v>
      </c>
      <c r="T1274" s="588">
        <v>193249</v>
      </c>
      <c r="U1274" s="588">
        <v>338186</v>
      </c>
    </row>
    <row r="1275" spans="1:21" ht="21.95" customHeight="1">
      <c r="A1275" s="583">
        <v>8</v>
      </c>
      <c r="B1275" s="584" t="s">
        <v>457</v>
      </c>
      <c r="C1275" s="585" t="s">
        <v>470</v>
      </c>
      <c r="D1275" s="585" t="s">
        <v>625</v>
      </c>
      <c r="E1275" s="586" t="s">
        <v>472</v>
      </c>
      <c r="F1275">
        <v>2</v>
      </c>
      <c r="G1275" s="587" t="s">
        <v>21</v>
      </c>
      <c r="H1275" s="588">
        <v>68861</v>
      </c>
      <c r="I1275" s="588">
        <v>120507</v>
      </c>
      <c r="J1275" s="588">
        <v>91142</v>
      </c>
      <c r="K1275" s="588">
        <v>159498</v>
      </c>
      <c r="L1275" s="588">
        <v>109778</v>
      </c>
      <c r="M1275" s="588">
        <v>192112</v>
      </c>
      <c r="N1275" s="588">
        <v>133398</v>
      </c>
      <c r="O1275" s="588">
        <v>233446</v>
      </c>
      <c r="P1275" s="588">
        <v>158957</v>
      </c>
      <c r="Q1275" s="588">
        <v>278174</v>
      </c>
      <c r="R1275" s="588">
        <v>175421</v>
      </c>
      <c r="S1275" s="588">
        <v>306986</v>
      </c>
      <c r="T1275" s="588">
        <v>190924</v>
      </c>
      <c r="U1275" s="588">
        <v>334118</v>
      </c>
    </row>
    <row r="1276" spans="1:21" ht="21.95" customHeight="1">
      <c r="A1276" s="583">
        <v>8</v>
      </c>
      <c r="B1276" s="584" t="s">
        <v>457</v>
      </c>
      <c r="C1276" s="585" t="s">
        <v>470</v>
      </c>
      <c r="D1276" s="585" t="s">
        <v>625</v>
      </c>
      <c r="E1276" s="586" t="s">
        <v>472</v>
      </c>
      <c r="F1276">
        <v>3</v>
      </c>
      <c r="G1276" s="587" t="s">
        <v>46</v>
      </c>
      <c r="H1276" s="588">
        <v>55892</v>
      </c>
      <c r="I1276" s="588">
        <v>97811</v>
      </c>
      <c r="J1276" s="588">
        <v>77104</v>
      </c>
      <c r="K1276" s="588">
        <v>134933</v>
      </c>
      <c r="L1276" s="588">
        <v>97659</v>
      </c>
      <c r="M1276" s="588">
        <v>170903</v>
      </c>
      <c r="N1276" s="588">
        <v>127266</v>
      </c>
      <c r="O1276" s="588">
        <v>222716</v>
      </c>
      <c r="P1276" s="588">
        <v>158600</v>
      </c>
      <c r="Q1276" s="588">
        <v>277551</v>
      </c>
      <c r="R1276" s="588">
        <v>178412</v>
      </c>
      <c r="S1276" s="588">
        <v>312222</v>
      </c>
      <c r="T1276" s="588">
        <v>197914</v>
      </c>
      <c r="U1276" s="588">
        <v>346349</v>
      </c>
    </row>
    <row r="1277" spans="1:21" ht="21.95" customHeight="1">
      <c r="A1277" s="583">
        <v>8</v>
      </c>
      <c r="B1277" s="584" t="s">
        <v>457</v>
      </c>
      <c r="C1277" s="585" t="s">
        <v>470</v>
      </c>
      <c r="D1277" s="585" t="s">
        <v>625</v>
      </c>
      <c r="E1277" s="586" t="s">
        <v>472</v>
      </c>
      <c r="F1277">
        <v>4</v>
      </c>
      <c r="G1277" s="587" t="s">
        <v>23</v>
      </c>
      <c r="H1277" s="588">
        <v>65617</v>
      </c>
      <c r="I1277" s="588">
        <v>104987</v>
      </c>
      <c r="J1277" s="588">
        <v>91864</v>
      </c>
      <c r="K1277" s="588">
        <v>146982</v>
      </c>
      <c r="L1277" s="588">
        <v>118110</v>
      </c>
      <c r="M1277" s="588">
        <v>188977</v>
      </c>
      <c r="N1277" s="588">
        <v>157481</v>
      </c>
      <c r="O1277" s="588">
        <v>251969</v>
      </c>
      <c r="P1277" s="588">
        <v>196851</v>
      </c>
      <c r="Q1277" s="588">
        <v>314961</v>
      </c>
      <c r="R1277" s="588">
        <v>223097</v>
      </c>
      <c r="S1277" s="588">
        <v>356956</v>
      </c>
      <c r="T1277" s="588">
        <v>249344</v>
      </c>
      <c r="U1277" s="588">
        <v>398951</v>
      </c>
    </row>
    <row r="1278" spans="1:21" ht="22.5" customHeight="1">
      <c r="A1278" s="583">
        <v>8</v>
      </c>
      <c r="B1278" s="584" t="s">
        <v>457</v>
      </c>
      <c r="C1278" s="585" t="s">
        <v>470</v>
      </c>
      <c r="D1278" s="585" t="s">
        <v>625</v>
      </c>
      <c r="E1278" s="586" t="s">
        <v>473</v>
      </c>
      <c r="F1278">
        <v>1</v>
      </c>
      <c r="G1278" s="587" t="s">
        <v>171</v>
      </c>
      <c r="H1278" s="588">
        <v>72942</v>
      </c>
      <c r="I1278" s="588">
        <v>127648</v>
      </c>
      <c r="J1278" s="588">
        <v>96350</v>
      </c>
      <c r="K1278" s="588">
        <v>168612</v>
      </c>
      <c r="L1278" s="588">
        <v>115837</v>
      </c>
      <c r="M1278" s="588">
        <v>202714</v>
      </c>
      <c r="N1278" s="588">
        <v>140157</v>
      </c>
      <c r="O1278" s="588">
        <v>245275</v>
      </c>
      <c r="P1278" s="588">
        <v>165405</v>
      </c>
      <c r="Q1278" s="588">
        <v>289458</v>
      </c>
      <c r="R1278" s="588">
        <v>180855</v>
      </c>
      <c r="S1278" s="588">
        <v>316497</v>
      </c>
      <c r="T1278" s="588">
        <v>194670</v>
      </c>
      <c r="U1278" s="588">
        <v>340672</v>
      </c>
    </row>
    <row r="1279" spans="1:21" ht="21.95" customHeight="1">
      <c r="A1279" s="583">
        <v>8</v>
      </c>
      <c r="B1279" s="584" t="s">
        <v>457</v>
      </c>
      <c r="C1279" s="585" t="s">
        <v>470</v>
      </c>
      <c r="D1279" s="585" t="s">
        <v>625</v>
      </c>
      <c r="E1279" s="586" t="s">
        <v>473</v>
      </c>
      <c r="F1279">
        <v>2</v>
      </c>
      <c r="G1279" s="587" t="s">
        <v>21</v>
      </c>
      <c r="H1279" s="588">
        <v>68971</v>
      </c>
      <c r="I1279" s="588">
        <v>120699</v>
      </c>
      <c r="J1279" s="588">
        <v>91379</v>
      </c>
      <c r="K1279" s="588">
        <v>159913</v>
      </c>
      <c r="L1279" s="588">
        <v>110208</v>
      </c>
      <c r="M1279" s="588">
        <v>192864</v>
      </c>
      <c r="N1279" s="588">
        <v>134172</v>
      </c>
      <c r="O1279" s="588">
        <v>234801</v>
      </c>
      <c r="P1279" s="588">
        <v>159969</v>
      </c>
      <c r="Q1279" s="588">
        <v>279946</v>
      </c>
      <c r="R1279" s="588">
        <v>176591</v>
      </c>
      <c r="S1279" s="588">
        <v>309035</v>
      </c>
      <c r="T1279" s="588">
        <v>192269</v>
      </c>
      <c r="U1279" s="588">
        <v>336471</v>
      </c>
    </row>
    <row r="1280" spans="1:21" ht="21.95" customHeight="1">
      <c r="A1280" s="583">
        <v>8</v>
      </c>
      <c r="B1280" s="584" t="s">
        <v>457</v>
      </c>
      <c r="C1280" s="585" t="s">
        <v>470</v>
      </c>
      <c r="D1280" s="585" t="s">
        <v>625</v>
      </c>
      <c r="E1280" s="586" t="s">
        <v>473</v>
      </c>
      <c r="F1280">
        <v>3</v>
      </c>
      <c r="G1280" s="587" t="s">
        <v>46</v>
      </c>
      <c r="H1280" s="588">
        <v>55802</v>
      </c>
      <c r="I1280" s="588">
        <v>97654</v>
      </c>
      <c r="J1280" s="588">
        <v>76941</v>
      </c>
      <c r="K1280" s="588">
        <v>134648</v>
      </c>
      <c r="L1280" s="588">
        <v>97401</v>
      </c>
      <c r="M1280" s="588">
        <v>170452</v>
      </c>
      <c r="N1280" s="588">
        <v>126827</v>
      </c>
      <c r="O1280" s="588">
        <v>221947</v>
      </c>
      <c r="P1280" s="588">
        <v>158036</v>
      </c>
      <c r="Q1280" s="588">
        <v>276562</v>
      </c>
      <c r="R1280" s="588">
        <v>177728</v>
      </c>
      <c r="S1280" s="588">
        <v>311025</v>
      </c>
      <c r="T1280" s="588">
        <v>197101</v>
      </c>
      <c r="U1280" s="588">
        <v>344927</v>
      </c>
    </row>
    <row r="1281" spans="1:21" ht="21.95" customHeight="1">
      <c r="A1281" s="583">
        <v>8</v>
      </c>
      <c r="B1281" s="584" t="s">
        <v>457</v>
      </c>
      <c r="C1281" s="585" t="s">
        <v>470</v>
      </c>
      <c r="D1281" s="585" t="s">
        <v>625</v>
      </c>
      <c r="E1281" s="586" t="s">
        <v>473</v>
      </c>
      <c r="F1281">
        <v>4</v>
      </c>
      <c r="G1281" s="587" t="s">
        <v>23</v>
      </c>
      <c r="H1281" s="588">
        <v>65972</v>
      </c>
      <c r="I1281" s="588">
        <v>105556</v>
      </c>
      <c r="J1281" s="588">
        <v>92361</v>
      </c>
      <c r="K1281" s="588">
        <v>147778</v>
      </c>
      <c r="L1281" s="588">
        <v>118750</v>
      </c>
      <c r="M1281" s="588">
        <v>190001</v>
      </c>
      <c r="N1281" s="588">
        <v>158334</v>
      </c>
      <c r="O1281" s="588">
        <v>253334</v>
      </c>
      <c r="P1281" s="588">
        <v>197917</v>
      </c>
      <c r="Q1281" s="588">
        <v>316668</v>
      </c>
      <c r="R1281" s="588">
        <v>224306</v>
      </c>
      <c r="S1281" s="588">
        <v>358890</v>
      </c>
      <c r="T1281" s="588">
        <v>250695</v>
      </c>
      <c r="U1281" s="588">
        <v>401112</v>
      </c>
    </row>
    <row r="1282" spans="1:21" ht="22.5" customHeight="1">
      <c r="A1282" s="583">
        <v>8</v>
      </c>
      <c r="B1282" s="584" t="s">
        <v>457</v>
      </c>
      <c r="C1282" s="585" t="s">
        <v>474</v>
      </c>
      <c r="D1282" s="585" t="s">
        <v>900</v>
      </c>
      <c r="E1282" s="586" t="s">
        <v>475</v>
      </c>
      <c r="F1282">
        <v>1</v>
      </c>
      <c r="G1282" s="587" t="s">
        <v>171</v>
      </c>
      <c r="H1282" s="588">
        <v>70875</v>
      </c>
      <c r="I1282" s="588">
        <v>124031</v>
      </c>
      <c r="J1282" s="588">
        <v>93464</v>
      </c>
      <c r="K1282" s="588">
        <v>163562</v>
      </c>
      <c r="L1282" s="588">
        <v>112121</v>
      </c>
      <c r="M1282" s="588">
        <v>196211</v>
      </c>
      <c r="N1282" s="588">
        <v>135238</v>
      </c>
      <c r="O1282" s="588">
        <v>236667</v>
      </c>
      <c r="P1282" s="588">
        <v>159513</v>
      </c>
      <c r="Q1282" s="588">
        <v>279147</v>
      </c>
      <c r="R1282" s="588">
        <v>174393</v>
      </c>
      <c r="S1282" s="588">
        <v>305188</v>
      </c>
      <c r="T1282" s="588">
        <v>187685</v>
      </c>
      <c r="U1282" s="588">
        <v>328449</v>
      </c>
    </row>
    <row r="1283" spans="1:21" ht="21.95" customHeight="1">
      <c r="A1283" s="583">
        <v>8</v>
      </c>
      <c r="B1283" s="584" t="s">
        <v>457</v>
      </c>
      <c r="C1283" s="585" t="s">
        <v>474</v>
      </c>
      <c r="D1283" s="585" t="s">
        <v>900</v>
      </c>
      <c r="E1283" s="586" t="s">
        <v>475</v>
      </c>
      <c r="F1283">
        <v>2</v>
      </c>
      <c r="G1283" s="587" t="s">
        <v>21</v>
      </c>
      <c r="H1283" s="588">
        <v>67224</v>
      </c>
      <c r="I1283" s="588">
        <v>117643</v>
      </c>
      <c r="J1283" s="588">
        <v>88895</v>
      </c>
      <c r="K1283" s="588">
        <v>155566</v>
      </c>
      <c r="L1283" s="588">
        <v>106947</v>
      </c>
      <c r="M1283" s="588">
        <v>187157</v>
      </c>
      <c r="N1283" s="588">
        <v>129737</v>
      </c>
      <c r="O1283" s="588">
        <v>227039</v>
      </c>
      <c r="P1283" s="588">
        <v>154516</v>
      </c>
      <c r="Q1283" s="588">
        <v>270404</v>
      </c>
      <c r="R1283" s="588">
        <v>170473</v>
      </c>
      <c r="S1283" s="588">
        <v>298328</v>
      </c>
      <c r="T1283" s="588">
        <v>185479</v>
      </c>
      <c r="U1283" s="588">
        <v>324587</v>
      </c>
    </row>
    <row r="1284" spans="1:21" ht="21.95" customHeight="1">
      <c r="A1284" s="583">
        <v>8</v>
      </c>
      <c r="B1284" s="584" t="s">
        <v>457</v>
      </c>
      <c r="C1284" s="585" t="s">
        <v>474</v>
      </c>
      <c r="D1284" s="585" t="s">
        <v>900</v>
      </c>
      <c r="E1284" s="586" t="s">
        <v>475</v>
      </c>
      <c r="F1284">
        <v>3</v>
      </c>
      <c r="G1284" s="587" t="s">
        <v>46</v>
      </c>
      <c r="H1284" s="588">
        <v>54720</v>
      </c>
      <c r="I1284" s="588">
        <v>95759</v>
      </c>
      <c r="J1284" s="588">
        <v>75521</v>
      </c>
      <c r="K1284" s="588">
        <v>132162</v>
      </c>
      <c r="L1284" s="588">
        <v>95698</v>
      </c>
      <c r="M1284" s="588">
        <v>167472</v>
      </c>
      <c r="N1284" s="588">
        <v>124802</v>
      </c>
      <c r="O1284" s="588">
        <v>218403</v>
      </c>
      <c r="P1284" s="588">
        <v>155545</v>
      </c>
      <c r="Q1284" s="588">
        <v>272203</v>
      </c>
      <c r="R1284" s="588">
        <v>175017</v>
      </c>
      <c r="S1284" s="588">
        <v>306279</v>
      </c>
      <c r="T1284" s="588">
        <v>194194</v>
      </c>
      <c r="U1284" s="588">
        <v>339840</v>
      </c>
    </row>
    <row r="1285" spans="1:21" ht="21.95" customHeight="1">
      <c r="A1285" s="583">
        <v>8</v>
      </c>
      <c r="B1285" s="584" t="s">
        <v>457</v>
      </c>
      <c r="C1285" s="585" t="s">
        <v>474</v>
      </c>
      <c r="D1285" s="585" t="s">
        <v>900</v>
      </c>
      <c r="E1285" s="586" t="s">
        <v>475</v>
      </c>
      <c r="F1285">
        <v>4</v>
      </c>
      <c r="G1285" s="587" t="s">
        <v>23</v>
      </c>
      <c r="H1285" s="588">
        <v>63838</v>
      </c>
      <c r="I1285" s="588">
        <v>102141</v>
      </c>
      <c r="J1285" s="588">
        <v>89374</v>
      </c>
      <c r="K1285" s="588">
        <v>142998</v>
      </c>
      <c r="L1285" s="588">
        <v>114909</v>
      </c>
      <c r="M1285" s="588">
        <v>183854</v>
      </c>
      <c r="N1285" s="588">
        <v>153212</v>
      </c>
      <c r="O1285" s="588">
        <v>245139</v>
      </c>
      <c r="P1285" s="588">
        <v>191515</v>
      </c>
      <c r="Q1285" s="588">
        <v>306424</v>
      </c>
      <c r="R1285" s="588">
        <v>217050</v>
      </c>
      <c r="S1285" s="588">
        <v>347281</v>
      </c>
      <c r="T1285" s="588">
        <v>242586</v>
      </c>
      <c r="U1285" s="588">
        <v>388137</v>
      </c>
    </row>
    <row r="1286" spans="1:21" ht="22.5" customHeight="1">
      <c r="A1286" s="583">
        <v>8</v>
      </c>
      <c r="B1286" s="584" t="s">
        <v>457</v>
      </c>
      <c r="C1286" s="585" t="s">
        <v>474</v>
      </c>
      <c r="D1286" s="585" t="s">
        <v>900</v>
      </c>
      <c r="E1286" s="586" t="s">
        <v>476</v>
      </c>
      <c r="F1286">
        <v>1</v>
      </c>
      <c r="G1286" s="587" t="s">
        <v>171</v>
      </c>
      <c r="H1286" s="588">
        <v>72645</v>
      </c>
      <c r="I1286" s="588">
        <v>127129</v>
      </c>
      <c r="J1286" s="588">
        <v>95759</v>
      </c>
      <c r="K1286" s="588">
        <v>167578</v>
      </c>
      <c r="L1286" s="588">
        <v>114812</v>
      </c>
      <c r="M1286" s="588">
        <v>200920</v>
      </c>
      <c r="N1286" s="588">
        <v>138376</v>
      </c>
      <c r="O1286" s="588">
        <v>242159</v>
      </c>
      <c r="P1286" s="588">
        <v>163192</v>
      </c>
      <c r="Q1286" s="588">
        <v>285586</v>
      </c>
      <c r="R1286" s="588">
        <v>178410</v>
      </c>
      <c r="S1286" s="588">
        <v>312218</v>
      </c>
      <c r="T1286" s="588">
        <v>192001</v>
      </c>
      <c r="U1286" s="588">
        <v>336003</v>
      </c>
    </row>
    <row r="1287" spans="1:21" ht="21.95" customHeight="1">
      <c r="A1287" s="583">
        <v>8</v>
      </c>
      <c r="B1287" s="584" t="s">
        <v>457</v>
      </c>
      <c r="C1287" s="585" t="s">
        <v>474</v>
      </c>
      <c r="D1287" s="585" t="s">
        <v>900</v>
      </c>
      <c r="E1287" s="586" t="s">
        <v>476</v>
      </c>
      <c r="F1287">
        <v>2</v>
      </c>
      <c r="G1287" s="587" t="s">
        <v>21</v>
      </c>
      <c r="H1287" s="588">
        <v>68956</v>
      </c>
      <c r="I1287" s="588">
        <v>120673</v>
      </c>
      <c r="J1287" s="588">
        <v>91142</v>
      </c>
      <c r="K1287" s="588">
        <v>159499</v>
      </c>
      <c r="L1287" s="588">
        <v>109583</v>
      </c>
      <c r="M1287" s="588">
        <v>191771</v>
      </c>
      <c r="N1287" s="588">
        <v>132817</v>
      </c>
      <c r="O1287" s="588">
        <v>232430</v>
      </c>
      <c r="P1287" s="588">
        <v>158143</v>
      </c>
      <c r="Q1287" s="588">
        <v>276750</v>
      </c>
      <c r="R1287" s="588">
        <v>174450</v>
      </c>
      <c r="S1287" s="588">
        <v>305287</v>
      </c>
      <c r="T1287" s="588">
        <v>189772</v>
      </c>
      <c r="U1287" s="588">
        <v>332101</v>
      </c>
    </row>
    <row r="1288" spans="1:21" ht="21.95" customHeight="1">
      <c r="A1288" s="583">
        <v>8</v>
      </c>
      <c r="B1288" s="584" t="s">
        <v>457</v>
      </c>
      <c r="C1288" s="585" t="s">
        <v>474</v>
      </c>
      <c r="D1288" s="585" t="s">
        <v>900</v>
      </c>
      <c r="E1288" s="586" t="s">
        <v>476</v>
      </c>
      <c r="F1288">
        <v>3</v>
      </c>
      <c r="G1288" s="587" t="s">
        <v>46</v>
      </c>
      <c r="H1288" s="588">
        <v>56213</v>
      </c>
      <c r="I1288" s="588">
        <v>98372</v>
      </c>
      <c r="J1288" s="588">
        <v>77600</v>
      </c>
      <c r="K1288" s="588">
        <v>135800</v>
      </c>
      <c r="L1288" s="588">
        <v>98356</v>
      </c>
      <c r="M1288" s="588">
        <v>172123</v>
      </c>
      <c r="N1288" s="588">
        <v>128316</v>
      </c>
      <c r="O1288" s="588">
        <v>224554</v>
      </c>
      <c r="P1288" s="588">
        <v>159933</v>
      </c>
      <c r="Q1288" s="588">
        <v>279883</v>
      </c>
      <c r="R1288" s="588">
        <v>179977</v>
      </c>
      <c r="S1288" s="588">
        <v>314960</v>
      </c>
      <c r="T1288" s="588">
        <v>199723</v>
      </c>
      <c r="U1288" s="588">
        <v>349516</v>
      </c>
    </row>
    <row r="1289" spans="1:21" ht="21.95" customHeight="1">
      <c r="A1289" s="583">
        <v>8</v>
      </c>
      <c r="B1289" s="584" t="s">
        <v>457</v>
      </c>
      <c r="C1289" s="585" t="s">
        <v>474</v>
      </c>
      <c r="D1289" s="585" t="s">
        <v>900</v>
      </c>
      <c r="E1289" s="586" t="s">
        <v>476</v>
      </c>
      <c r="F1289">
        <v>4</v>
      </c>
      <c r="G1289" s="587" t="s">
        <v>23</v>
      </c>
      <c r="H1289" s="588">
        <v>65366</v>
      </c>
      <c r="I1289" s="588">
        <v>104586</v>
      </c>
      <c r="J1289" s="588">
        <v>91512</v>
      </c>
      <c r="K1289" s="588">
        <v>146420</v>
      </c>
      <c r="L1289" s="588">
        <v>117659</v>
      </c>
      <c r="M1289" s="588">
        <v>188254</v>
      </c>
      <c r="N1289" s="588">
        <v>156878</v>
      </c>
      <c r="O1289" s="588">
        <v>251005</v>
      </c>
      <c r="P1289" s="588">
        <v>196098</v>
      </c>
      <c r="Q1289" s="588">
        <v>313757</v>
      </c>
      <c r="R1289" s="588">
        <v>222244</v>
      </c>
      <c r="S1289" s="588">
        <v>355591</v>
      </c>
      <c r="T1289" s="588">
        <v>248391</v>
      </c>
      <c r="U1289" s="588">
        <v>397425</v>
      </c>
    </row>
    <row r="1290" spans="1:21" ht="22.5" customHeight="1">
      <c r="A1290" s="583">
        <v>8</v>
      </c>
      <c r="B1290" s="584" t="s">
        <v>457</v>
      </c>
      <c r="C1290" s="585" t="s">
        <v>474</v>
      </c>
      <c r="D1290" s="585" t="s">
        <v>900</v>
      </c>
      <c r="E1290" s="586" t="s">
        <v>477</v>
      </c>
      <c r="F1290">
        <v>1</v>
      </c>
      <c r="G1290" s="587" t="s">
        <v>171</v>
      </c>
      <c r="H1290" s="588">
        <v>73005</v>
      </c>
      <c r="I1290" s="588">
        <v>127759</v>
      </c>
      <c r="J1290" s="588">
        <v>96249</v>
      </c>
      <c r="K1290" s="588">
        <v>168435</v>
      </c>
      <c r="L1290" s="588">
        <v>115423</v>
      </c>
      <c r="M1290" s="588">
        <v>201990</v>
      </c>
      <c r="N1290" s="588">
        <v>139154</v>
      </c>
      <c r="O1290" s="588">
        <v>243519</v>
      </c>
      <c r="P1290" s="588">
        <v>164117</v>
      </c>
      <c r="Q1290" s="588">
        <v>287206</v>
      </c>
      <c r="R1290" s="588">
        <v>179424</v>
      </c>
      <c r="S1290" s="588">
        <v>313992</v>
      </c>
      <c r="T1290" s="588">
        <v>193095</v>
      </c>
      <c r="U1290" s="588">
        <v>337916</v>
      </c>
    </row>
    <row r="1291" spans="1:21" ht="21.95" customHeight="1">
      <c r="A1291" s="583">
        <v>8</v>
      </c>
      <c r="B1291" s="584" t="s">
        <v>457</v>
      </c>
      <c r="C1291" s="585" t="s">
        <v>474</v>
      </c>
      <c r="D1291" s="585" t="s">
        <v>900</v>
      </c>
      <c r="E1291" s="586" t="s">
        <v>477</v>
      </c>
      <c r="F1291">
        <v>2</v>
      </c>
      <c r="G1291" s="587" t="s">
        <v>21</v>
      </c>
      <c r="H1291" s="588">
        <v>69278</v>
      </c>
      <c r="I1291" s="588">
        <v>121236</v>
      </c>
      <c r="J1291" s="588">
        <v>91584</v>
      </c>
      <c r="K1291" s="588">
        <v>160271</v>
      </c>
      <c r="L1291" s="588">
        <v>110140</v>
      </c>
      <c r="M1291" s="588">
        <v>192744</v>
      </c>
      <c r="N1291" s="588">
        <v>133537</v>
      </c>
      <c r="O1291" s="588">
        <v>233689</v>
      </c>
      <c r="P1291" s="588">
        <v>159016</v>
      </c>
      <c r="Q1291" s="588">
        <v>278278</v>
      </c>
      <c r="R1291" s="588">
        <v>175422</v>
      </c>
      <c r="S1291" s="588">
        <v>306988</v>
      </c>
      <c r="T1291" s="588">
        <v>190842</v>
      </c>
      <c r="U1291" s="588">
        <v>333974</v>
      </c>
    </row>
    <row r="1292" spans="1:21" ht="21.95" customHeight="1">
      <c r="A1292" s="583">
        <v>8</v>
      </c>
      <c r="B1292" s="584" t="s">
        <v>457</v>
      </c>
      <c r="C1292" s="585" t="s">
        <v>474</v>
      </c>
      <c r="D1292" s="585" t="s">
        <v>900</v>
      </c>
      <c r="E1292" s="586" t="s">
        <v>477</v>
      </c>
      <c r="F1292">
        <v>3</v>
      </c>
      <c r="G1292" s="587" t="s">
        <v>46</v>
      </c>
      <c r="H1292" s="588">
        <v>56443</v>
      </c>
      <c r="I1292" s="588">
        <v>98775</v>
      </c>
      <c r="J1292" s="588">
        <v>77911</v>
      </c>
      <c r="K1292" s="588">
        <v>136345</v>
      </c>
      <c r="L1292" s="588">
        <v>98742</v>
      </c>
      <c r="M1292" s="588">
        <v>172798</v>
      </c>
      <c r="N1292" s="588">
        <v>128801</v>
      </c>
      <c r="O1292" s="588">
        <v>225401</v>
      </c>
      <c r="P1292" s="588">
        <v>160534</v>
      </c>
      <c r="Q1292" s="588">
        <v>280934</v>
      </c>
      <c r="R1292" s="588">
        <v>180644</v>
      </c>
      <c r="S1292" s="588">
        <v>316128</v>
      </c>
      <c r="T1292" s="588">
        <v>200454</v>
      </c>
      <c r="U1292" s="588">
        <v>350795</v>
      </c>
    </row>
    <row r="1293" spans="1:21" ht="21.95" customHeight="1">
      <c r="A1293" s="583">
        <v>8</v>
      </c>
      <c r="B1293" s="584" t="s">
        <v>457</v>
      </c>
      <c r="C1293" s="585" t="s">
        <v>474</v>
      </c>
      <c r="D1293" s="585" t="s">
        <v>900</v>
      </c>
      <c r="E1293" s="586" t="s">
        <v>477</v>
      </c>
      <c r="F1293">
        <v>4</v>
      </c>
      <c r="G1293" s="587" t="s">
        <v>23</v>
      </c>
      <c r="H1293" s="588">
        <v>65716</v>
      </c>
      <c r="I1293" s="588">
        <v>105145</v>
      </c>
      <c r="J1293" s="588">
        <v>92002</v>
      </c>
      <c r="K1293" s="588">
        <v>147203</v>
      </c>
      <c r="L1293" s="588">
        <v>118288</v>
      </c>
      <c r="M1293" s="588">
        <v>189261</v>
      </c>
      <c r="N1293" s="588">
        <v>157717</v>
      </c>
      <c r="O1293" s="588">
        <v>252348</v>
      </c>
      <c r="P1293" s="588">
        <v>197147</v>
      </c>
      <c r="Q1293" s="588">
        <v>315435</v>
      </c>
      <c r="R1293" s="588">
        <v>223433</v>
      </c>
      <c r="S1293" s="588">
        <v>357492</v>
      </c>
      <c r="T1293" s="588">
        <v>249719</v>
      </c>
      <c r="U1293" s="588">
        <v>399550</v>
      </c>
    </row>
    <row r="1294" spans="1:21" ht="22.5" customHeight="1">
      <c r="A1294" s="583">
        <v>8</v>
      </c>
      <c r="B1294" s="584" t="s">
        <v>457</v>
      </c>
      <c r="C1294" s="585" t="s">
        <v>478</v>
      </c>
      <c r="D1294" s="585" t="s">
        <v>617</v>
      </c>
      <c r="E1294" s="586" t="s">
        <v>479</v>
      </c>
      <c r="F1294">
        <v>1</v>
      </c>
      <c r="G1294" s="587" t="s">
        <v>171</v>
      </c>
      <c r="H1294" s="588">
        <v>71815</v>
      </c>
      <c r="I1294" s="588">
        <v>125676</v>
      </c>
      <c r="J1294" s="588">
        <v>94668</v>
      </c>
      <c r="K1294" s="588">
        <v>165668</v>
      </c>
      <c r="L1294" s="588">
        <v>113507</v>
      </c>
      <c r="M1294" s="588">
        <v>198638</v>
      </c>
      <c r="N1294" s="588">
        <v>136812</v>
      </c>
      <c r="O1294" s="588">
        <v>239421</v>
      </c>
      <c r="P1294" s="588">
        <v>161349</v>
      </c>
      <c r="Q1294" s="588">
        <v>282360</v>
      </c>
      <c r="R1294" s="588">
        <v>176395</v>
      </c>
      <c r="S1294" s="588">
        <v>308692</v>
      </c>
      <c r="T1294" s="588">
        <v>189834</v>
      </c>
      <c r="U1294" s="588">
        <v>332209</v>
      </c>
    </row>
    <row r="1295" spans="1:21" ht="21.95" customHeight="1">
      <c r="A1295" s="583">
        <v>8</v>
      </c>
      <c r="B1295" s="584" t="s">
        <v>457</v>
      </c>
      <c r="C1295" s="585" t="s">
        <v>478</v>
      </c>
      <c r="D1295" s="585" t="s">
        <v>617</v>
      </c>
      <c r="E1295" s="586" t="s">
        <v>479</v>
      </c>
      <c r="F1295">
        <v>2</v>
      </c>
      <c r="G1295" s="587" t="s">
        <v>21</v>
      </c>
      <c r="H1295" s="588">
        <v>68165</v>
      </c>
      <c r="I1295" s="588">
        <v>119288</v>
      </c>
      <c r="J1295" s="588">
        <v>90099</v>
      </c>
      <c r="K1295" s="588">
        <v>157673</v>
      </c>
      <c r="L1295" s="588">
        <v>108333</v>
      </c>
      <c r="M1295" s="588">
        <v>189583</v>
      </c>
      <c r="N1295" s="588">
        <v>131311</v>
      </c>
      <c r="O1295" s="588">
        <v>229794</v>
      </c>
      <c r="P1295" s="588">
        <v>156352</v>
      </c>
      <c r="Q1295" s="588">
        <v>273617</v>
      </c>
      <c r="R1295" s="588">
        <v>172476</v>
      </c>
      <c r="S1295" s="588">
        <v>301833</v>
      </c>
      <c r="T1295" s="588">
        <v>187627</v>
      </c>
      <c r="U1295" s="588">
        <v>328347</v>
      </c>
    </row>
    <row r="1296" spans="1:21" ht="21.95" customHeight="1">
      <c r="A1296" s="583">
        <v>8</v>
      </c>
      <c r="B1296" s="584" t="s">
        <v>457</v>
      </c>
      <c r="C1296" s="585" t="s">
        <v>478</v>
      </c>
      <c r="D1296" s="585" t="s">
        <v>617</v>
      </c>
      <c r="E1296" s="586" t="s">
        <v>479</v>
      </c>
      <c r="F1296">
        <v>3</v>
      </c>
      <c r="G1296" s="587" t="s">
        <v>46</v>
      </c>
      <c r="H1296" s="588">
        <v>55561</v>
      </c>
      <c r="I1296" s="588">
        <v>97232</v>
      </c>
      <c r="J1296" s="588">
        <v>76700</v>
      </c>
      <c r="K1296" s="588">
        <v>134224</v>
      </c>
      <c r="L1296" s="588">
        <v>97213</v>
      </c>
      <c r="M1296" s="588">
        <v>170123</v>
      </c>
      <c r="N1296" s="588">
        <v>126822</v>
      </c>
      <c r="O1296" s="588">
        <v>221938</v>
      </c>
      <c r="P1296" s="588">
        <v>158070</v>
      </c>
      <c r="Q1296" s="588">
        <v>276622</v>
      </c>
      <c r="R1296" s="588">
        <v>177879</v>
      </c>
      <c r="S1296" s="588">
        <v>311288</v>
      </c>
      <c r="T1296" s="588">
        <v>197393</v>
      </c>
      <c r="U1296" s="588">
        <v>345438</v>
      </c>
    </row>
    <row r="1297" spans="1:21" ht="21.95" customHeight="1">
      <c r="A1297" s="583">
        <v>8</v>
      </c>
      <c r="B1297" s="584" t="s">
        <v>457</v>
      </c>
      <c r="C1297" s="585" t="s">
        <v>478</v>
      </c>
      <c r="D1297" s="585" t="s">
        <v>617</v>
      </c>
      <c r="E1297" s="586" t="s">
        <v>479</v>
      </c>
      <c r="F1297">
        <v>4</v>
      </c>
      <c r="G1297" s="587" t="s">
        <v>23</v>
      </c>
      <c r="H1297" s="588">
        <v>64624</v>
      </c>
      <c r="I1297" s="588">
        <v>103398</v>
      </c>
      <c r="J1297" s="588">
        <v>90473</v>
      </c>
      <c r="K1297" s="588">
        <v>144757</v>
      </c>
      <c r="L1297" s="588">
        <v>116323</v>
      </c>
      <c r="M1297" s="588">
        <v>186116</v>
      </c>
      <c r="N1297" s="588">
        <v>155097</v>
      </c>
      <c r="O1297" s="588">
        <v>248155</v>
      </c>
      <c r="P1297" s="588">
        <v>193871</v>
      </c>
      <c r="Q1297" s="588">
        <v>310194</v>
      </c>
      <c r="R1297" s="588">
        <v>219721</v>
      </c>
      <c r="S1297" s="588">
        <v>351553</v>
      </c>
      <c r="T1297" s="588">
        <v>245570</v>
      </c>
      <c r="U1297" s="588">
        <v>392912</v>
      </c>
    </row>
    <row r="1298" spans="1:21" ht="22.5" customHeight="1">
      <c r="A1298" s="583">
        <v>8</v>
      </c>
      <c r="B1298" s="584" t="s">
        <v>457</v>
      </c>
      <c r="C1298" s="585" t="s">
        <v>478</v>
      </c>
      <c r="D1298" s="585" t="s">
        <v>617</v>
      </c>
      <c r="E1298" s="586" t="s">
        <v>480</v>
      </c>
      <c r="F1298">
        <v>1</v>
      </c>
      <c r="G1298" s="587" t="s">
        <v>171</v>
      </c>
      <c r="H1298" s="588">
        <v>71565</v>
      </c>
      <c r="I1298" s="588">
        <v>125238</v>
      </c>
      <c r="J1298" s="588">
        <v>94290</v>
      </c>
      <c r="K1298" s="588">
        <v>165008</v>
      </c>
      <c r="L1298" s="588">
        <v>112979</v>
      </c>
      <c r="M1298" s="588">
        <v>197713</v>
      </c>
      <c r="N1298" s="588">
        <v>136044</v>
      </c>
      <c r="O1298" s="588">
        <v>238077</v>
      </c>
      <c r="P1298" s="588">
        <v>160416</v>
      </c>
      <c r="Q1298" s="588">
        <v>280728</v>
      </c>
      <c r="R1298" s="588">
        <v>175370</v>
      </c>
      <c r="S1298" s="588">
        <v>306897</v>
      </c>
      <c r="T1298" s="588">
        <v>188721</v>
      </c>
      <c r="U1298" s="588">
        <v>330261</v>
      </c>
    </row>
    <row r="1299" spans="1:21" ht="21.95" customHeight="1">
      <c r="A1299" s="583">
        <v>8</v>
      </c>
      <c r="B1299" s="584" t="s">
        <v>457</v>
      </c>
      <c r="C1299" s="585" t="s">
        <v>478</v>
      </c>
      <c r="D1299" s="585" t="s">
        <v>617</v>
      </c>
      <c r="E1299" s="586" t="s">
        <v>480</v>
      </c>
      <c r="F1299">
        <v>2</v>
      </c>
      <c r="G1299" s="587" t="s">
        <v>21</v>
      </c>
      <c r="H1299" s="588">
        <v>67991</v>
      </c>
      <c r="I1299" s="588">
        <v>118985</v>
      </c>
      <c r="J1299" s="588">
        <v>89817</v>
      </c>
      <c r="K1299" s="588">
        <v>157180</v>
      </c>
      <c r="L1299" s="588">
        <v>107914</v>
      </c>
      <c r="M1299" s="588">
        <v>188849</v>
      </c>
      <c r="N1299" s="588">
        <v>130659</v>
      </c>
      <c r="O1299" s="588">
        <v>228652</v>
      </c>
      <c r="P1299" s="588">
        <v>155525</v>
      </c>
      <c r="Q1299" s="588">
        <v>272169</v>
      </c>
      <c r="R1299" s="588">
        <v>171533</v>
      </c>
      <c r="S1299" s="588">
        <v>300182</v>
      </c>
      <c r="T1299" s="588">
        <v>186561</v>
      </c>
      <c r="U1299" s="588">
        <v>326481</v>
      </c>
    </row>
    <row r="1300" spans="1:21" ht="21.95" customHeight="1">
      <c r="A1300" s="583">
        <v>8</v>
      </c>
      <c r="B1300" s="584" t="s">
        <v>457</v>
      </c>
      <c r="C1300" s="585" t="s">
        <v>478</v>
      </c>
      <c r="D1300" s="585" t="s">
        <v>617</v>
      </c>
      <c r="E1300" s="586" t="s">
        <v>480</v>
      </c>
      <c r="F1300">
        <v>3</v>
      </c>
      <c r="G1300" s="587" t="s">
        <v>46</v>
      </c>
      <c r="H1300" s="588">
        <v>55521</v>
      </c>
      <c r="I1300" s="588">
        <v>97162</v>
      </c>
      <c r="J1300" s="588">
        <v>76666</v>
      </c>
      <c r="K1300" s="588">
        <v>134166</v>
      </c>
      <c r="L1300" s="588">
        <v>97200</v>
      </c>
      <c r="M1300" s="588">
        <v>170100</v>
      </c>
      <c r="N1300" s="588">
        <v>126863</v>
      </c>
      <c r="O1300" s="588">
        <v>222011</v>
      </c>
      <c r="P1300" s="588">
        <v>158131</v>
      </c>
      <c r="Q1300" s="588">
        <v>276730</v>
      </c>
      <c r="R1300" s="588">
        <v>177975</v>
      </c>
      <c r="S1300" s="588">
        <v>311456</v>
      </c>
      <c r="T1300" s="588">
        <v>197530</v>
      </c>
      <c r="U1300" s="588">
        <v>345678</v>
      </c>
    </row>
    <row r="1301" spans="1:21" ht="21.95" customHeight="1">
      <c r="A1301" s="583">
        <v>8</v>
      </c>
      <c r="B1301" s="584" t="s">
        <v>457</v>
      </c>
      <c r="C1301" s="585" t="s">
        <v>478</v>
      </c>
      <c r="D1301" s="585" t="s">
        <v>617</v>
      </c>
      <c r="E1301" s="586" t="s">
        <v>480</v>
      </c>
      <c r="F1301">
        <v>4</v>
      </c>
      <c r="G1301" s="587" t="s">
        <v>23</v>
      </c>
      <c r="H1301" s="588">
        <v>64317</v>
      </c>
      <c r="I1301" s="588">
        <v>102908</v>
      </c>
      <c r="J1301" s="588">
        <v>90044</v>
      </c>
      <c r="K1301" s="588">
        <v>144071</v>
      </c>
      <c r="L1301" s="588">
        <v>115771</v>
      </c>
      <c r="M1301" s="588">
        <v>185234</v>
      </c>
      <c r="N1301" s="588">
        <v>154361</v>
      </c>
      <c r="O1301" s="588">
        <v>246978</v>
      </c>
      <c r="P1301" s="588">
        <v>192952</v>
      </c>
      <c r="Q1301" s="588">
        <v>308723</v>
      </c>
      <c r="R1301" s="588">
        <v>218679</v>
      </c>
      <c r="S1301" s="588">
        <v>349886</v>
      </c>
      <c r="T1301" s="588">
        <v>244406</v>
      </c>
      <c r="U1301" s="588">
        <v>391049</v>
      </c>
    </row>
    <row r="1302" spans="1:21" ht="22.5" customHeight="1">
      <c r="A1302" s="583">
        <v>8</v>
      </c>
      <c r="B1302" s="584" t="s">
        <v>457</v>
      </c>
      <c r="C1302" s="585" t="s">
        <v>478</v>
      </c>
      <c r="D1302" s="585" t="s">
        <v>617</v>
      </c>
      <c r="E1302" s="586" t="s">
        <v>481</v>
      </c>
      <c r="F1302">
        <v>1</v>
      </c>
      <c r="G1302" s="587" t="s">
        <v>171</v>
      </c>
      <c r="H1302" s="588">
        <v>70124</v>
      </c>
      <c r="I1302" s="588">
        <v>122718</v>
      </c>
      <c r="J1302" s="588">
        <v>92331</v>
      </c>
      <c r="K1302" s="588">
        <v>161580</v>
      </c>
      <c r="L1302" s="588">
        <v>110535</v>
      </c>
      <c r="M1302" s="588">
        <v>193436</v>
      </c>
      <c r="N1302" s="588">
        <v>132934</v>
      </c>
      <c r="O1302" s="588">
        <v>232635</v>
      </c>
      <c r="P1302" s="588">
        <v>156715</v>
      </c>
      <c r="Q1302" s="588">
        <v>274251</v>
      </c>
      <c r="R1302" s="588">
        <v>171315</v>
      </c>
      <c r="S1302" s="588">
        <v>299802</v>
      </c>
      <c r="T1302" s="588">
        <v>184346</v>
      </c>
      <c r="U1302" s="588">
        <v>322606</v>
      </c>
    </row>
    <row r="1303" spans="1:21" ht="21.95" customHeight="1">
      <c r="A1303" s="583">
        <v>8</v>
      </c>
      <c r="B1303" s="584" t="s">
        <v>457</v>
      </c>
      <c r="C1303" s="585" t="s">
        <v>478</v>
      </c>
      <c r="D1303" s="585" t="s">
        <v>617</v>
      </c>
      <c r="E1303" s="586" t="s">
        <v>481</v>
      </c>
      <c r="F1303">
        <v>2</v>
      </c>
      <c r="G1303" s="587" t="s">
        <v>21</v>
      </c>
      <c r="H1303" s="588">
        <v>66705</v>
      </c>
      <c r="I1303" s="588">
        <v>116733</v>
      </c>
      <c r="J1303" s="588">
        <v>88051</v>
      </c>
      <c r="K1303" s="588">
        <v>154089</v>
      </c>
      <c r="L1303" s="588">
        <v>105688</v>
      </c>
      <c r="M1303" s="588">
        <v>184953</v>
      </c>
      <c r="N1303" s="588">
        <v>127780</v>
      </c>
      <c r="O1303" s="588">
        <v>223616</v>
      </c>
      <c r="P1303" s="588">
        <v>152034</v>
      </c>
      <c r="Q1303" s="588">
        <v>266059</v>
      </c>
      <c r="R1303" s="588">
        <v>167643</v>
      </c>
      <c r="S1303" s="588">
        <v>293376</v>
      </c>
      <c r="T1303" s="588">
        <v>182279</v>
      </c>
      <c r="U1303" s="588">
        <v>318989</v>
      </c>
    </row>
    <row r="1304" spans="1:21" ht="21.95" customHeight="1">
      <c r="A1304" s="583">
        <v>8</v>
      </c>
      <c r="B1304" s="584" t="s">
        <v>457</v>
      </c>
      <c r="C1304" s="585" t="s">
        <v>478</v>
      </c>
      <c r="D1304" s="585" t="s">
        <v>617</v>
      </c>
      <c r="E1304" s="586" t="s">
        <v>481</v>
      </c>
      <c r="F1304">
        <v>3</v>
      </c>
      <c r="G1304" s="587" t="s">
        <v>46</v>
      </c>
      <c r="H1304" s="588">
        <v>54600</v>
      </c>
      <c r="I1304" s="588">
        <v>95549</v>
      </c>
      <c r="J1304" s="588">
        <v>75422</v>
      </c>
      <c r="K1304" s="588">
        <v>131988</v>
      </c>
      <c r="L1304" s="588">
        <v>95659</v>
      </c>
      <c r="M1304" s="588">
        <v>167403</v>
      </c>
      <c r="N1304" s="588">
        <v>124926</v>
      </c>
      <c r="O1304" s="588">
        <v>218620</v>
      </c>
      <c r="P1304" s="588">
        <v>155729</v>
      </c>
      <c r="Q1304" s="588">
        <v>272525</v>
      </c>
      <c r="R1304" s="588">
        <v>175305</v>
      </c>
      <c r="S1304" s="588">
        <v>306784</v>
      </c>
      <c r="T1304" s="588">
        <v>194606</v>
      </c>
      <c r="U1304" s="588">
        <v>340561</v>
      </c>
    </row>
    <row r="1305" spans="1:21" ht="21.95" customHeight="1">
      <c r="A1305" s="583">
        <v>8</v>
      </c>
      <c r="B1305" s="584" t="s">
        <v>457</v>
      </c>
      <c r="C1305" s="585" t="s">
        <v>478</v>
      </c>
      <c r="D1305" s="585" t="s">
        <v>617</v>
      </c>
      <c r="E1305" s="586" t="s">
        <v>481</v>
      </c>
      <c r="F1305">
        <v>4</v>
      </c>
      <c r="G1305" s="587" t="s">
        <v>23</v>
      </c>
      <c r="H1305" s="588">
        <v>62919</v>
      </c>
      <c r="I1305" s="588">
        <v>100670</v>
      </c>
      <c r="J1305" s="588">
        <v>88087</v>
      </c>
      <c r="K1305" s="588">
        <v>140939</v>
      </c>
      <c r="L1305" s="588">
        <v>113254</v>
      </c>
      <c r="M1305" s="588">
        <v>181207</v>
      </c>
      <c r="N1305" s="588">
        <v>151006</v>
      </c>
      <c r="O1305" s="588">
        <v>241609</v>
      </c>
      <c r="P1305" s="588">
        <v>188757</v>
      </c>
      <c r="Q1305" s="588">
        <v>302011</v>
      </c>
      <c r="R1305" s="588">
        <v>213925</v>
      </c>
      <c r="S1305" s="588">
        <v>342279</v>
      </c>
      <c r="T1305" s="588">
        <v>239092</v>
      </c>
      <c r="U1305" s="588">
        <v>382547</v>
      </c>
    </row>
    <row r="1306" spans="1:21" ht="22.5" customHeight="1">
      <c r="A1306" s="583">
        <v>9</v>
      </c>
      <c r="B1306" s="584" t="s">
        <v>482</v>
      </c>
      <c r="C1306" s="585" t="s">
        <v>483</v>
      </c>
      <c r="D1306" s="585" t="s">
        <v>618</v>
      </c>
      <c r="E1306" s="586" t="s">
        <v>484</v>
      </c>
      <c r="F1306">
        <v>1</v>
      </c>
      <c r="G1306" s="587" t="s">
        <v>171</v>
      </c>
      <c r="H1306" s="588">
        <v>73555</v>
      </c>
      <c r="I1306" s="588">
        <v>128721</v>
      </c>
      <c r="J1306" s="588">
        <v>96810</v>
      </c>
      <c r="K1306" s="588">
        <v>169417</v>
      </c>
      <c r="L1306" s="588">
        <v>115834</v>
      </c>
      <c r="M1306" s="588">
        <v>202710</v>
      </c>
      <c r="N1306" s="588">
        <v>139201</v>
      </c>
      <c r="O1306" s="588">
        <v>243602</v>
      </c>
      <c r="P1306" s="588">
        <v>164081</v>
      </c>
      <c r="Q1306" s="588">
        <v>287142</v>
      </c>
      <c r="R1306" s="588">
        <v>179362</v>
      </c>
      <c r="S1306" s="588">
        <v>313884</v>
      </c>
      <c r="T1306" s="588">
        <v>192999</v>
      </c>
      <c r="U1306" s="588">
        <v>337747</v>
      </c>
    </row>
    <row r="1307" spans="1:21" ht="21.95" customHeight="1">
      <c r="A1307" s="583">
        <v>9</v>
      </c>
      <c r="B1307" s="584" t="s">
        <v>482</v>
      </c>
      <c r="C1307" s="585" t="s">
        <v>483</v>
      </c>
      <c r="D1307" s="585" t="s">
        <v>618</v>
      </c>
      <c r="E1307" s="586" t="s">
        <v>484</v>
      </c>
      <c r="F1307">
        <v>2</v>
      </c>
      <c r="G1307" s="587" t="s">
        <v>21</v>
      </c>
      <c r="H1307" s="588">
        <v>70020</v>
      </c>
      <c r="I1307" s="588">
        <v>122535</v>
      </c>
      <c r="J1307" s="588">
        <v>92385</v>
      </c>
      <c r="K1307" s="588">
        <v>161674</v>
      </c>
      <c r="L1307" s="588">
        <v>110824</v>
      </c>
      <c r="M1307" s="588">
        <v>193941</v>
      </c>
      <c r="N1307" s="588">
        <v>133874</v>
      </c>
      <c r="O1307" s="588">
        <v>234279</v>
      </c>
      <c r="P1307" s="588">
        <v>159242</v>
      </c>
      <c r="Q1307" s="588">
        <v>278674</v>
      </c>
      <c r="R1307" s="588">
        <v>175567</v>
      </c>
      <c r="S1307" s="588">
        <v>307242</v>
      </c>
      <c r="T1307" s="588">
        <v>190862</v>
      </c>
      <c r="U1307" s="588">
        <v>334008</v>
      </c>
    </row>
    <row r="1308" spans="1:21" ht="21.95" customHeight="1">
      <c r="A1308" s="583">
        <v>9</v>
      </c>
      <c r="B1308" s="584" t="s">
        <v>482</v>
      </c>
      <c r="C1308" s="585" t="s">
        <v>483</v>
      </c>
      <c r="D1308" s="585" t="s">
        <v>618</v>
      </c>
      <c r="E1308" s="586" t="s">
        <v>484</v>
      </c>
      <c r="F1308">
        <v>3</v>
      </c>
      <c r="G1308" s="587" t="s">
        <v>46</v>
      </c>
      <c r="H1308" s="588">
        <v>57395</v>
      </c>
      <c r="I1308" s="588">
        <v>100442</v>
      </c>
      <c r="J1308" s="588">
        <v>79301</v>
      </c>
      <c r="K1308" s="588">
        <v>138777</v>
      </c>
      <c r="L1308" s="588">
        <v>100603</v>
      </c>
      <c r="M1308" s="588">
        <v>176055</v>
      </c>
      <c r="N1308" s="588">
        <v>131429</v>
      </c>
      <c r="O1308" s="588">
        <v>230001</v>
      </c>
      <c r="P1308" s="588">
        <v>163844</v>
      </c>
      <c r="Q1308" s="588">
        <v>286726</v>
      </c>
      <c r="R1308" s="588">
        <v>184462</v>
      </c>
      <c r="S1308" s="588">
        <v>322809</v>
      </c>
      <c r="T1308" s="588">
        <v>204796</v>
      </c>
      <c r="U1308" s="588">
        <v>358393</v>
      </c>
    </row>
    <row r="1309" spans="1:21" ht="21.95" customHeight="1">
      <c r="A1309" s="583">
        <v>9</v>
      </c>
      <c r="B1309" s="584" t="s">
        <v>482</v>
      </c>
      <c r="C1309" s="585" t="s">
        <v>483</v>
      </c>
      <c r="D1309" s="585" t="s">
        <v>618</v>
      </c>
      <c r="E1309" s="586" t="s">
        <v>484</v>
      </c>
      <c r="F1309">
        <v>4</v>
      </c>
      <c r="G1309" s="587" t="s">
        <v>23</v>
      </c>
      <c r="H1309" s="588">
        <v>65931</v>
      </c>
      <c r="I1309" s="588">
        <v>105490</v>
      </c>
      <c r="J1309" s="588">
        <v>92304</v>
      </c>
      <c r="K1309" s="588">
        <v>147686</v>
      </c>
      <c r="L1309" s="588">
        <v>118676</v>
      </c>
      <c r="M1309" s="588">
        <v>189882</v>
      </c>
      <c r="N1309" s="588">
        <v>158235</v>
      </c>
      <c r="O1309" s="588">
        <v>253175</v>
      </c>
      <c r="P1309" s="588">
        <v>197793</v>
      </c>
      <c r="Q1309" s="588">
        <v>316469</v>
      </c>
      <c r="R1309" s="588">
        <v>224166</v>
      </c>
      <c r="S1309" s="588">
        <v>358665</v>
      </c>
      <c r="T1309" s="588">
        <v>250538</v>
      </c>
      <c r="U1309" s="588">
        <v>400861</v>
      </c>
    </row>
    <row r="1310" spans="1:21" ht="22.5" customHeight="1">
      <c r="A1310" s="583">
        <v>9</v>
      </c>
      <c r="B1310" s="584" t="s">
        <v>482</v>
      </c>
      <c r="C1310" s="585" t="s">
        <v>483</v>
      </c>
      <c r="D1310" s="585" t="s">
        <v>618</v>
      </c>
      <c r="E1310" s="586" t="s">
        <v>485</v>
      </c>
      <c r="F1310">
        <v>1</v>
      </c>
      <c r="G1310" s="587" t="s">
        <v>171</v>
      </c>
      <c r="H1310" s="588">
        <v>75716</v>
      </c>
      <c r="I1310" s="588">
        <v>132502</v>
      </c>
      <c r="J1310" s="588">
        <v>99748</v>
      </c>
      <c r="K1310" s="588">
        <v>174559</v>
      </c>
      <c r="L1310" s="588">
        <v>119500</v>
      </c>
      <c r="M1310" s="588">
        <v>209125</v>
      </c>
      <c r="N1310" s="588">
        <v>143866</v>
      </c>
      <c r="O1310" s="588">
        <v>251766</v>
      </c>
      <c r="P1310" s="588">
        <v>169633</v>
      </c>
      <c r="Q1310" s="588">
        <v>296858</v>
      </c>
      <c r="R1310" s="588">
        <v>185444</v>
      </c>
      <c r="S1310" s="588">
        <v>324527</v>
      </c>
      <c r="T1310" s="588">
        <v>199560</v>
      </c>
      <c r="U1310" s="588">
        <v>349230</v>
      </c>
    </row>
    <row r="1311" spans="1:21" ht="21.95" customHeight="1">
      <c r="A1311" s="583">
        <v>9</v>
      </c>
      <c r="B1311" s="584" t="s">
        <v>482</v>
      </c>
      <c r="C1311" s="585" t="s">
        <v>483</v>
      </c>
      <c r="D1311" s="585" t="s">
        <v>618</v>
      </c>
      <c r="E1311" s="586" t="s">
        <v>485</v>
      </c>
      <c r="F1311">
        <v>2</v>
      </c>
      <c r="G1311" s="587" t="s">
        <v>21</v>
      </c>
      <c r="H1311" s="588">
        <v>71950</v>
      </c>
      <c r="I1311" s="588">
        <v>125912</v>
      </c>
      <c r="J1311" s="588">
        <v>95035</v>
      </c>
      <c r="K1311" s="588">
        <v>166310</v>
      </c>
      <c r="L1311" s="588">
        <v>114163</v>
      </c>
      <c r="M1311" s="588">
        <v>199785</v>
      </c>
      <c r="N1311" s="588">
        <v>138191</v>
      </c>
      <c r="O1311" s="588">
        <v>241834</v>
      </c>
      <c r="P1311" s="588">
        <v>164479</v>
      </c>
      <c r="Q1311" s="588">
        <v>287838</v>
      </c>
      <c r="R1311" s="588">
        <v>181401</v>
      </c>
      <c r="S1311" s="588">
        <v>317451</v>
      </c>
      <c r="T1311" s="588">
        <v>197284</v>
      </c>
      <c r="U1311" s="588">
        <v>345247</v>
      </c>
    </row>
    <row r="1312" spans="1:21" ht="21.95" customHeight="1">
      <c r="A1312" s="583">
        <v>9</v>
      </c>
      <c r="B1312" s="584" t="s">
        <v>482</v>
      </c>
      <c r="C1312" s="585" t="s">
        <v>483</v>
      </c>
      <c r="D1312" s="585" t="s">
        <v>618</v>
      </c>
      <c r="E1312" s="586" t="s">
        <v>485</v>
      </c>
      <c r="F1312">
        <v>3</v>
      </c>
      <c r="G1312" s="587" t="s">
        <v>46</v>
      </c>
      <c r="H1312" s="588">
        <v>58778</v>
      </c>
      <c r="I1312" s="588">
        <v>102861</v>
      </c>
      <c r="J1312" s="588">
        <v>81168</v>
      </c>
      <c r="K1312" s="588">
        <v>142045</v>
      </c>
      <c r="L1312" s="588">
        <v>102915</v>
      </c>
      <c r="M1312" s="588">
        <v>180101</v>
      </c>
      <c r="N1312" s="588">
        <v>134336</v>
      </c>
      <c r="O1312" s="588">
        <v>235087</v>
      </c>
      <c r="P1312" s="588">
        <v>167447</v>
      </c>
      <c r="Q1312" s="588">
        <v>293033</v>
      </c>
      <c r="R1312" s="588">
        <v>188467</v>
      </c>
      <c r="S1312" s="588">
        <v>329817</v>
      </c>
      <c r="T1312" s="588">
        <v>209182</v>
      </c>
      <c r="U1312" s="588">
        <v>366069</v>
      </c>
    </row>
    <row r="1313" spans="1:21" ht="21.95" customHeight="1">
      <c r="A1313" s="583">
        <v>9</v>
      </c>
      <c r="B1313" s="584" t="s">
        <v>482</v>
      </c>
      <c r="C1313" s="585" t="s">
        <v>483</v>
      </c>
      <c r="D1313" s="585" t="s">
        <v>618</v>
      </c>
      <c r="E1313" s="586" t="s">
        <v>485</v>
      </c>
      <c r="F1313">
        <v>4</v>
      </c>
      <c r="G1313" s="587" t="s">
        <v>23</v>
      </c>
      <c r="H1313" s="588">
        <v>68029</v>
      </c>
      <c r="I1313" s="588">
        <v>108846</v>
      </c>
      <c r="J1313" s="588">
        <v>95240</v>
      </c>
      <c r="K1313" s="588">
        <v>152384</v>
      </c>
      <c r="L1313" s="588">
        <v>122451</v>
      </c>
      <c r="M1313" s="588">
        <v>195922</v>
      </c>
      <c r="N1313" s="588">
        <v>163268</v>
      </c>
      <c r="O1313" s="588">
        <v>261230</v>
      </c>
      <c r="P1313" s="588">
        <v>204086</v>
      </c>
      <c r="Q1313" s="588">
        <v>326537</v>
      </c>
      <c r="R1313" s="588">
        <v>231297</v>
      </c>
      <c r="S1313" s="588">
        <v>370075</v>
      </c>
      <c r="T1313" s="588">
        <v>258508</v>
      </c>
      <c r="U1313" s="588">
        <v>413613</v>
      </c>
    </row>
    <row r="1314" spans="1:21" ht="22.5" customHeight="1">
      <c r="A1314" s="583">
        <v>9</v>
      </c>
      <c r="B1314" s="584" t="s">
        <v>482</v>
      </c>
      <c r="C1314" s="585" t="s">
        <v>483</v>
      </c>
      <c r="D1314" s="585" t="s">
        <v>618</v>
      </c>
      <c r="E1314" s="586" t="s">
        <v>486</v>
      </c>
      <c r="F1314">
        <v>1</v>
      </c>
      <c r="G1314" s="587" t="s">
        <v>171</v>
      </c>
      <c r="H1314" s="588">
        <v>73225</v>
      </c>
      <c r="I1314" s="588">
        <v>128144</v>
      </c>
      <c r="J1314" s="588">
        <v>96473</v>
      </c>
      <c r="K1314" s="588">
        <v>168828</v>
      </c>
      <c r="L1314" s="588">
        <v>115587</v>
      </c>
      <c r="M1314" s="588">
        <v>202278</v>
      </c>
      <c r="N1314" s="588">
        <v>139173</v>
      </c>
      <c r="O1314" s="588">
        <v>243553</v>
      </c>
      <c r="P1314" s="588">
        <v>164103</v>
      </c>
      <c r="Q1314" s="588">
        <v>287180</v>
      </c>
      <c r="R1314" s="588">
        <v>179399</v>
      </c>
      <c r="S1314" s="588">
        <v>313949</v>
      </c>
      <c r="T1314" s="588">
        <v>193056</v>
      </c>
      <c r="U1314" s="588">
        <v>337849</v>
      </c>
    </row>
    <row r="1315" spans="1:21" ht="21.95" customHeight="1">
      <c r="A1315" s="583">
        <v>9</v>
      </c>
      <c r="B1315" s="584" t="s">
        <v>482</v>
      </c>
      <c r="C1315" s="585" t="s">
        <v>483</v>
      </c>
      <c r="D1315" s="585" t="s">
        <v>618</v>
      </c>
      <c r="E1315" s="586" t="s">
        <v>486</v>
      </c>
      <c r="F1315">
        <v>2</v>
      </c>
      <c r="G1315" s="587" t="s">
        <v>21</v>
      </c>
      <c r="H1315" s="588">
        <v>69575</v>
      </c>
      <c r="I1315" s="588">
        <v>121756</v>
      </c>
      <c r="J1315" s="588">
        <v>91904</v>
      </c>
      <c r="K1315" s="588">
        <v>160832</v>
      </c>
      <c r="L1315" s="588">
        <v>110413</v>
      </c>
      <c r="M1315" s="588">
        <v>193223</v>
      </c>
      <c r="N1315" s="588">
        <v>133671</v>
      </c>
      <c r="O1315" s="588">
        <v>233925</v>
      </c>
      <c r="P1315" s="588">
        <v>159106</v>
      </c>
      <c r="Q1315" s="588">
        <v>278436</v>
      </c>
      <c r="R1315" s="588">
        <v>175480</v>
      </c>
      <c r="S1315" s="588">
        <v>307090</v>
      </c>
      <c r="T1315" s="588">
        <v>190850</v>
      </c>
      <c r="U1315" s="588">
        <v>333987</v>
      </c>
    </row>
    <row r="1316" spans="1:21" ht="21.95" customHeight="1">
      <c r="A1316" s="583">
        <v>9</v>
      </c>
      <c r="B1316" s="584" t="s">
        <v>482</v>
      </c>
      <c r="C1316" s="585" t="s">
        <v>483</v>
      </c>
      <c r="D1316" s="585" t="s">
        <v>618</v>
      </c>
      <c r="E1316" s="586" t="s">
        <v>486</v>
      </c>
      <c r="F1316">
        <v>3</v>
      </c>
      <c r="G1316" s="587" t="s">
        <v>46</v>
      </c>
      <c r="H1316" s="588">
        <v>56824</v>
      </c>
      <c r="I1316" s="588">
        <v>99442</v>
      </c>
      <c r="J1316" s="588">
        <v>78467</v>
      </c>
      <c r="K1316" s="588">
        <v>137318</v>
      </c>
      <c r="L1316" s="588">
        <v>99486</v>
      </c>
      <c r="M1316" s="588">
        <v>174100</v>
      </c>
      <c r="N1316" s="588">
        <v>129852</v>
      </c>
      <c r="O1316" s="588">
        <v>227241</v>
      </c>
      <c r="P1316" s="588">
        <v>161858</v>
      </c>
      <c r="Q1316" s="588">
        <v>283251</v>
      </c>
      <c r="R1316" s="588">
        <v>182172</v>
      </c>
      <c r="S1316" s="588">
        <v>318800</v>
      </c>
      <c r="T1316" s="588">
        <v>202191</v>
      </c>
      <c r="U1316" s="588">
        <v>353834</v>
      </c>
    </row>
    <row r="1317" spans="1:21" ht="21.95" customHeight="1">
      <c r="A1317" s="583">
        <v>9</v>
      </c>
      <c r="B1317" s="584" t="s">
        <v>482</v>
      </c>
      <c r="C1317" s="585" t="s">
        <v>483</v>
      </c>
      <c r="D1317" s="585" t="s">
        <v>618</v>
      </c>
      <c r="E1317" s="586" t="s">
        <v>486</v>
      </c>
      <c r="F1317">
        <v>4</v>
      </c>
      <c r="G1317" s="587" t="s">
        <v>23</v>
      </c>
      <c r="H1317" s="588">
        <v>65802</v>
      </c>
      <c r="I1317" s="588">
        <v>105283</v>
      </c>
      <c r="J1317" s="588">
        <v>92122</v>
      </c>
      <c r="K1317" s="588">
        <v>147396</v>
      </c>
      <c r="L1317" s="588">
        <v>118443</v>
      </c>
      <c r="M1317" s="588">
        <v>189509</v>
      </c>
      <c r="N1317" s="588">
        <v>157924</v>
      </c>
      <c r="O1317" s="588">
        <v>252679</v>
      </c>
      <c r="P1317" s="588">
        <v>197405</v>
      </c>
      <c r="Q1317" s="588">
        <v>315848</v>
      </c>
      <c r="R1317" s="588">
        <v>223726</v>
      </c>
      <c r="S1317" s="588">
        <v>357962</v>
      </c>
      <c r="T1317" s="588">
        <v>250047</v>
      </c>
      <c r="U1317" s="588">
        <v>400075</v>
      </c>
    </row>
    <row r="1318" spans="1:21" ht="22.5" customHeight="1">
      <c r="A1318" s="583">
        <v>9</v>
      </c>
      <c r="B1318" s="584" t="s">
        <v>482</v>
      </c>
      <c r="C1318" s="585" t="s">
        <v>483</v>
      </c>
      <c r="D1318" s="585" t="s">
        <v>618</v>
      </c>
      <c r="E1318" s="586" t="s">
        <v>487</v>
      </c>
      <c r="F1318">
        <v>1</v>
      </c>
      <c r="G1318" s="587" t="s">
        <v>171</v>
      </c>
      <c r="H1318" s="588">
        <v>73915</v>
      </c>
      <c r="I1318" s="588">
        <v>129352</v>
      </c>
      <c r="J1318" s="588">
        <v>97299</v>
      </c>
      <c r="K1318" s="588">
        <v>170274</v>
      </c>
      <c r="L1318" s="588">
        <v>116445</v>
      </c>
      <c r="M1318" s="588">
        <v>203779</v>
      </c>
      <c r="N1318" s="588">
        <v>139979</v>
      </c>
      <c r="O1318" s="588">
        <v>244963</v>
      </c>
      <c r="P1318" s="588">
        <v>165006</v>
      </c>
      <c r="Q1318" s="588">
        <v>288761</v>
      </c>
      <c r="R1318" s="588">
        <v>180376</v>
      </c>
      <c r="S1318" s="588">
        <v>315658</v>
      </c>
      <c r="T1318" s="588">
        <v>194092</v>
      </c>
      <c r="U1318" s="588">
        <v>339661</v>
      </c>
    </row>
    <row r="1319" spans="1:21" ht="21.95" customHeight="1">
      <c r="A1319" s="583">
        <v>9</v>
      </c>
      <c r="B1319" s="584" t="s">
        <v>482</v>
      </c>
      <c r="C1319" s="585" t="s">
        <v>483</v>
      </c>
      <c r="D1319" s="585" t="s">
        <v>618</v>
      </c>
      <c r="E1319" s="586" t="s">
        <v>487</v>
      </c>
      <c r="F1319">
        <v>2</v>
      </c>
      <c r="G1319" s="587" t="s">
        <v>21</v>
      </c>
      <c r="H1319" s="588">
        <v>70342</v>
      </c>
      <c r="I1319" s="588">
        <v>123098</v>
      </c>
      <c r="J1319" s="588">
        <v>92827</v>
      </c>
      <c r="K1319" s="588">
        <v>162447</v>
      </c>
      <c r="L1319" s="588">
        <v>111380</v>
      </c>
      <c r="M1319" s="588">
        <v>194915</v>
      </c>
      <c r="N1319" s="588">
        <v>134593</v>
      </c>
      <c r="O1319" s="588">
        <v>235538</v>
      </c>
      <c r="P1319" s="588">
        <v>160115</v>
      </c>
      <c r="Q1319" s="588">
        <v>280201</v>
      </c>
      <c r="R1319" s="588">
        <v>176539</v>
      </c>
      <c r="S1319" s="588">
        <v>308943</v>
      </c>
      <c r="T1319" s="588">
        <v>191932</v>
      </c>
      <c r="U1319" s="588">
        <v>335881</v>
      </c>
    </row>
    <row r="1320" spans="1:21" ht="21.95" customHeight="1">
      <c r="A1320" s="583">
        <v>9</v>
      </c>
      <c r="B1320" s="584" t="s">
        <v>482</v>
      </c>
      <c r="C1320" s="585" t="s">
        <v>483</v>
      </c>
      <c r="D1320" s="585" t="s">
        <v>618</v>
      </c>
      <c r="E1320" s="586" t="s">
        <v>487</v>
      </c>
      <c r="F1320">
        <v>3</v>
      </c>
      <c r="G1320" s="587" t="s">
        <v>46</v>
      </c>
      <c r="H1320" s="588">
        <v>57626</v>
      </c>
      <c r="I1320" s="588">
        <v>100845</v>
      </c>
      <c r="J1320" s="588">
        <v>79613</v>
      </c>
      <c r="K1320" s="588">
        <v>139322</v>
      </c>
      <c r="L1320" s="588">
        <v>100988</v>
      </c>
      <c r="M1320" s="588">
        <v>176729</v>
      </c>
      <c r="N1320" s="588">
        <v>131914</v>
      </c>
      <c r="O1320" s="588">
        <v>230849</v>
      </c>
      <c r="P1320" s="588">
        <v>164444</v>
      </c>
      <c r="Q1320" s="588">
        <v>287777</v>
      </c>
      <c r="R1320" s="588">
        <v>185130</v>
      </c>
      <c r="S1320" s="588">
        <v>323977</v>
      </c>
      <c r="T1320" s="588">
        <v>205527</v>
      </c>
      <c r="U1320" s="588">
        <v>359672</v>
      </c>
    </row>
    <row r="1321" spans="1:21" ht="21.95" customHeight="1">
      <c r="A1321" s="583">
        <v>9</v>
      </c>
      <c r="B1321" s="584" t="s">
        <v>482</v>
      </c>
      <c r="C1321" s="585" t="s">
        <v>483</v>
      </c>
      <c r="D1321" s="585" t="s">
        <v>618</v>
      </c>
      <c r="E1321" s="586" t="s">
        <v>487</v>
      </c>
      <c r="F1321">
        <v>4</v>
      </c>
      <c r="G1321" s="587" t="s">
        <v>23</v>
      </c>
      <c r="H1321" s="588">
        <v>66281</v>
      </c>
      <c r="I1321" s="588">
        <v>106049</v>
      </c>
      <c r="J1321" s="588">
        <v>92793</v>
      </c>
      <c r="K1321" s="588">
        <v>148469</v>
      </c>
      <c r="L1321" s="588">
        <v>119305</v>
      </c>
      <c r="M1321" s="588">
        <v>190888</v>
      </c>
      <c r="N1321" s="588">
        <v>159074</v>
      </c>
      <c r="O1321" s="588">
        <v>254518</v>
      </c>
      <c r="P1321" s="588">
        <v>198842</v>
      </c>
      <c r="Q1321" s="588">
        <v>318147</v>
      </c>
      <c r="R1321" s="588">
        <v>225354</v>
      </c>
      <c r="S1321" s="588">
        <v>360567</v>
      </c>
      <c r="T1321" s="588">
        <v>251867</v>
      </c>
      <c r="U1321" s="588">
        <v>402987</v>
      </c>
    </row>
    <row r="1322" spans="1:21" ht="22.5" customHeight="1">
      <c r="A1322" s="583">
        <v>9</v>
      </c>
      <c r="B1322" s="584" t="s">
        <v>482</v>
      </c>
      <c r="C1322" s="585" t="s">
        <v>483</v>
      </c>
      <c r="D1322" s="585" t="s">
        <v>618</v>
      </c>
      <c r="E1322" s="586" t="s">
        <v>488</v>
      </c>
      <c r="F1322">
        <v>1</v>
      </c>
      <c r="G1322" s="587" t="s">
        <v>171</v>
      </c>
      <c r="H1322" s="588">
        <v>73445</v>
      </c>
      <c r="I1322" s="588">
        <v>128529</v>
      </c>
      <c r="J1322" s="588">
        <v>96698</v>
      </c>
      <c r="K1322" s="588">
        <v>169221</v>
      </c>
      <c r="L1322" s="588">
        <v>115752</v>
      </c>
      <c r="M1322" s="588">
        <v>202566</v>
      </c>
      <c r="N1322" s="588">
        <v>139192</v>
      </c>
      <c r="O1322" s="588">
        <v>243586</v>
      </c>
      <c r="P1322" s="588">
        <v>164088</v>
      </c>
      <c r="Q1322" s="588">
        <v>287154</v>
      </c>
      <c r="R1322" s="588">
        <v>179375</v>
      </c>
      <c r="S1322" s="588">
        <v>313906</v>
      </c>
      <c r="T1322" s="588">
        <v>193018</v>
      </c>
      <c r="U1322" s="588">
        <v>337781</v>
      </c>
    </row>
    <row r="1323" spans="1:21" ht="21.95" customHeight="1">
      <c r="A1323" s="583">
        <v>9</v>
      </c>
      <c r="B1323" s="584" t="s">
        <v>482</v>
      </c>
      <c r="C1323" s="585" t="s">
        <v>483</v>
      </c>
      <c r="D1323" s="585" t="s">
        <v>618</v>
      </c>
      <c r="E1323" s="586" t="s">
        <v>488</v>
      </c>
      <c r="F1323">
        <v>2</v>
      </c>
      <c r="G1323" s="587" t="s">
        <v>21</v>
      </c>
      <c r="H1323" s="588">
        <v>69872</v>
      </c>
      <c r="I1323" s="588">
        <v>122275</v>
      </c>
      <c r="J1323" s="588">
        <v>92225</v>
      </c>
      <c r="K1323" s="588">
        <v>161393</v>
      </c>
      <c r="L1323" s="588">
        <v>110687</v>
      </c>
      <c r="M1323" s="588">
        <v>193702</v>
      </c>
      <c r="N1323" s="588">
        <v>133806</v>
      </c>
      <c r="O1323" s="588">
        <v>234161</v>
      </c>
      <c r="P1323" s="588">
        <v>159197</v>
      </c>
      <c r="Q1323" s="588">
        <v>278595</v>
      </c>
      <c r="R1323" s="588">
        <v>175538</v>
      </c>
      <c r="S1323" s="588">
        <v>307191</v>
      </c>
      <c r="T1323" s="588">
        <v>190858</v>
      </c>
      <c r="U1323" s="588">
        <v>334001</v>
      </c>
    </row>
    <row r="1324" spans="1:21" ht="21.95" customHeight="1">
      <c r="A1324" s="583">
        <v>9</v>
      </c>
      <c r="B1324" s="584" t="s">
        <v>482</v>
      </c>
      <c r="C1324" s="585" t="s">
        <v>483</v>
      </c>
      <c r="D1324" s="585" t="s">
        <v>618</v>
      </c>
      <c r="E1324" s="586" t="s">
        <v>488</v>
      </c>
      <c r="F1324">
        <v>3</v>
      </c>
      <c r="G1324" s="587" t="s">
        <v>46</v>
      </c>
      <c r="H1324" s="588">
        <v>57205</v>
      </c>
      <c r="I1324" s="588">
        <v>100108</v>
      </c>
      <c r="J1324" s="588">
        <v>79023</v>
      </c>
      <c r="K1324" s="588">
        <v>138291</v>
      </c>
      <c r="L1324" s="588">
        <v>100230</v>
      </c>
      <c r="M1324" s="588">
        <v>175403</v>
      </c>
      <c r="N1324" s="588">
        <v>130904</v>
      </c>
      <c r="O1324" s="588">
        <v>229081</v>
      </c>
      <c r="P1324" s="588">
        <v>163182</v>
      </c>
      <c r="Q1324" s="588">
        <v>285568</v>
      </c>
      <c r="R1324" s="588">
        <v>183699</v>
      </c>
      <c r="S1324" s="588">
        <v>321473</v>
      </c>
      <c r="T1324" s="588">
        <v>203928</v>
      </c>
      <c r="U1324" s="588">
        <v>356873</v>
      </c>
    </row>
    <row r="1325" spans="1:21" ht="21.95" customHeight="1">
      <c r="A1325" s="583">
        <v>9</v>
      </c>
      <c r="B1325" s="584" t="s">
        <v>482</v>
      </c>
      <c r="C1325" s="585" t="s">
        <v>483</v>
      </c>
      <c r="D1325" s="585" t="s">
        <v>618</v>
      </c>
      <c r="E1325" s="586" t="s">
        <v>488</v>
      </c>
      <c r="F1325">
        <v>4</v>
      </c>
      <c r="G1325" s="587" t="s">
        <v>23</v>
      </c>
      <c r="H1325" s="588">
        <v>65888</v>
      </c>
      <c r="I1325" s="588">
        <v>105421</v>
      </c>
      <c r="J1325" s="588">
        <v>92243</v>
      </c>
      <c r="K1325" s="588">
        <v>147589</v>
      </c>
      <c r="L1325" s="588">
        <v>118598</v>
      </c>
      <c r="M1325" s="588">
        <v>189757</v>
      </c>
      <c r="N1325" s="588">
        <v>158131</v>
      </c>
      <c r="O1325" s="588">
        <v>253010</v>
      </c>
      <c r="P1325" s="588">
        <v>197664</v>
      </c>
      <c r="Q1325" s="588">
        <v>316262</v>
      </c>
      <c r="R1325" s="588">
        <v>224019</v>
      </c>
      <c r="S1325" s="588">
        <v>358431</v>
      </c>
      <c r="T1325" s="588">
        <v>250374</v>
      </c>
      <c r="U1325" s="588">
        <v>400599</v>
      </c>
    </row>
    <row r="1326" spans="1:21" ht="22.5" customHeight="1">
      <c r="A1326" s="583">
        <v>9</v>
      </c>
      <c r="B1326" s="584" t="s">
        <v>482</v>
      </c>
      <c r="C1326" s="585" t="s">
        <v>483</v>
      </c>
      <c r="D1326" s="585" t="s">
        <v>618</v>
      </c>
      <c r="E1326" s="586" t="s">
        <v>489</v>
      </c>
      <c r="F1326">
        <v>1</v>
      </c>
      <c r="G1326" s="587" t="s">
        <v>171</v>
      </c>
      <c r="H1326" s="588">
        <v>72725</v>
      </c>
      <c r="I1326" s="588">
        <v>127269</v>
      </c>
      <c r="J1326" s="588">
        <v>95718</v>
      </c>
      <c r="K1326" s="588">
        <v>167507</v>
      </c>
      <c r="L1326" s="588">
        <v>114530</v>
      </c>
      <c r="M1326" s="588">
        <v>200428</v>
      </c>
      <c r="N1326" s="588">
        <v>137637</v>
      </c>
      <c r="O1326" s="588">
        <v>240865</v>
      </c>
      <c r="P1326" s="588">
        <v>162238</v>
      </c>
      <c r="Q1326" s="588">
        <v>283916</v>
      </c>
      <c r="R1326" s="588">
        <v>177348</v>
      </c>
      <c r="S1326" s="588">
        <v>310358</v>
      </c>
      <c r="T1326" s="588">
        <v>190831</v>
      </c>
      <c r="U1326" s="588">
        <v>333954</v>
      </c>
    </row>
    <row r="1327" spans="1:21" ht="21.95" customHeight="1">
      <c r="A1327" s="583">
        <v>9</v>
      </c>
      <c r="B1327" s="584" t="s">
        <v>482</v>
      </c>
      <c r="C1327" s="585" t="s">
        <v>483</v>
      </c>
      <c r="D1327" s="585" t="s">
        <v>618</v>
      </c>
      <c r="E1327" s="586" t="s">
        <v>489</v>
      </c>
      <c r="F1327">
        <v>2</v>
      </c>
      <c r="G1327" s="587" t="s">
        <v>21</v>
      </c>
      <c r="H1327" s="588">
        <v>69228</v>
      </c>
      <c r="I1327" s="588">
        <v>121149</v>
      </c>
      <c r="J1327" s="588">
        <v>91342</v>
      </c>
      <c r="K1327" s="588">
        <v>159848</v>
      </c>
      <c r="L1327" s="588">
        <v>109574</v>
      </c>
      <c r="M1327" s="588">
        <v>191754</v>
      </c>
      <c r="N1327" s="588">
        <v>132367</v>
      </c>
      <c r="O1327" s="588">
        <v>231643</v>
      </c>
      <c r="P1327" s="588">
        <v>157452</v>
      </c>
      <c r="Q1327" s="588">
        <v>275540</v>
      </c>
      <c r="R1327" s="588">
        <v>173593</v>
      </c>
      <c r="S1327" s="588">
        <v>303788</v>
      </c>
      <c r="T1327" s="588">
        <v>188717</v>
      </c>
      <c r="U1327" s="588">
        <v>330255</v>
      </c>
    </row>
    <row r="1328" spans="1:21" ht="21.95" customHeight="1">
      <c r="A1328" s="583">
        <v>9</v>
      </c>
      <c r="B1328" s="584" t="s">
        <v>482</v>
      </c>
      <c r="C1328" s="585" t="s">
        <v>483</v>
      </c>
      <c r="D1328" s="585" t="s">
        <v>618</v>
      </c>
      <c r="E1328" s="586" t="s">
        <v>489</v>
      </c>
      <c r="F1328">
        <v>3</v>
      </c>
      <c r="G1328" s="587" t="s">
        <v>46</v>
      </c>
      <c r="H1328" s="588">
        <v>56744</v>
      </c>
      <c r="I1328" s="588">
        <v>99302</v>
      </c>
      <c r="J1328" s="588">
        <v>78401</v>
      </c>
      <c r="K1328" s="588">
        <v>137202</v>
      </c>
      <c r="L1328" s="588">
        <v>99460</v>
      </c>
      <c r="M1328" s="588">
        <v>174055</v>
      </c>
      <c r="N1328" s="588">
        <v>129935</v>
      </c>
      <c r="O1328" s="588">
        <v>227386</v>
      </c>
      <c r="P1328" s="588">
        <v>161980</v>
      </c>
      <c r="Q1328" s="588">
        <v>283466</v>
      </c>
      <c r="R1328" s="588">
        <v>182364</v>
      </c>
      <c r="S1328" s="588">
        <v>319137</v>
      </c>
      <c r="T1328" s="588">
        <v>202466</v>
      </c>
      <c r="U1328" s="588">
        <v>354315</v>
      </c>
    </row>
    <row r="1329" spans="1:21" ht="21.95" customHeight="1">
      <c r="A1329" s="583">
        <v>9</v>
      </c>
      <c r="B1329" s="584" t="s">
        <v>482</v>
      </c>
      <c r="C1329" s="585" t="s">
        <v>483</v>
      </c>
      <c r="D1329" s="585" t="s">
        <v>618</v>
      </c>
      <c r="E1329" s="586" t="s">
        <v>489</v>
      </c>
      <c r="F1329">
        <v>4</v>
      </c>
      <c r="G1329" s="587" t="s">
        <v>23</v>
      </c>
      <c r="H1329" s="588">
        <v>65189</v>
      </c>
      <c r="I1329" s="588">
        <v>104302</v>
      </c>
      <c r="J1329" s="588">
        <v>91264</v>
      </c>
      <c r="K1329" s="588">
        <v>146023</v>
      </c>
      <c r="L1329" s="588">
        <v>117340</v>
      </c>
      <c r="M1329" s="588">
        <v>187744</v>
      </c>
      <c r="N1329" s="588">
        <v>156453</v>
      </c>
      <c r="O1329" s="588">
        <v>250325</v>
      </c>
      <c r="P1329" s="588">
        <v>195567</v>
      </c>
      <c r="Q1329" s="588">
        <v>312907</v>
      </c>
      <c r="R1329" s="588">
        <v>221642</v>
      </c>
      <c r="S1329" s="588">
        <v>354627</v>
      </c>
      <c r="T1329" s="588">
        <v>247718</v>
      </c>
      <c r="U1329" s="588">
        <v>396348</v>
      </c>
    </row>
    <row r="1330" spans="1:21" ht="22.5" customHeight="1">
      <c r="A1330" s="583">
        <v>9</v>
      </c>
      <c r="B1330" s="584" t="s">
        <v>482</v>
      </c>
      <c r="C1330" s="585" t="s">
        <v>483</v>
      </c>
      <c r="D1330" s="585" t="s">
        <v>618</v>
      </c>
      <c r="E1330" s="586" t="s">
        <v>490</v>
      </c>
      <c r="F1330">
        <v>1</v>
      </c>
      <c r="G1330" s="587" t="s">
        <v>171</v>
      </c>
      <c r="H1330" s="588">
        <v>74275</v>
      </c>
      <c r="I1330" s="588">
        <v>129982</v>
      </c>
      <c r="J1330" s="588">
        <v>97789</v>
      </c>
      <c r="K1330" s="588">
        <v>171131</v>
      </c>
      <c r="L1330" s="588">
        <v>117056</v>
      </c>
      <c r="M1330" s="588">
        <v>204848</v>
      </c>
      <c r="N1330" s="588">
        <v>140756</v>
      </c>
      <c r="O1330" s="588">
        <v>246323</v>
      </c>
      <c r="P1330" s="588">
        <v>165932</v>
      </c>
      <c r="Q1330" s="588">
        <v>290380</v>
      </c>
      <c r="R1330" s="588">
        <v>181390</v>
      </c>
      <c r="S1330" s="588">
        <v>317432</v>
      </c>
      <c r="T1330" s="588">
        <v>195186</v>
      </c>
      <c r="U1330" s="588">
        <v>341575</v>
      </c>
    </row>
    <row r="1331" spans="1:21" ht="21.95" customHeight="1">
      <c r="A1331" s="583">
        <v>9</v>
      </c>
      <c r="B1331" s="584" t="s">
        <v>482</v>
      </c>
      <c r="C1331" s="585" t="s">
        <v>483</v>
      </c>
      <c r="D1331" s="585" t="s">
        <v>618</v>
      </c>
      <c r="E1331" s="586" t="s">
        <v>490</v>
      </c>
      <c r="F1331">
        <v>2</v>
      </c>
      <c r="G1331" s="587" t="s">
        <v>21</v>
      </c>
      <c r="H1331" s="588">
        <v>70663</v>
      </c>
      <c r="I1331" s="588">
        <v>123661</v>
      </c>
      <c r="J1331" s="588">
        <v>93268</v>
      </c>
      <c r="K1331" s="588">
        <v>163220</v>
      </c>
      <c r="L1331" s="588">
        <v>111937</v>
      </c>
      <c r="M1331" s="588">
        <v>195889</v>
      </c>
      <c r="N1331" s="588">
        <v>135313</v>
      </c>
      <c r="O1331" s="588">
        <v>236797</v>
      </c>
      <c r="P1331" s="588">
        <v>160988</v>
      </c>
      <c r="Q1331" s="588">
        <v>281729</v>
      </c>
      <c r="R1331" s="588">
        <v>177511</v>
      </c>
      <c r="S1331" s="588">
        <v>310645</v>
      </c>
      <c r="T1331" s="588">
        <v>193002</v>
      </c>
      <c r="U1331" s="588">
        <v>337754</v>
      </c>
    </row>
    <row r="1332" spans="1:21" ht="21.95" customHeight="1">
      <c r="A1332" s="583">
        <v>9</v>
      </c>
      <c r="B1332" s="584" t="s">
        <v>482</v>
      </c>
      <c r="C1332" s="585" t="s">
        <v>483</v>
      </c>
      <c r="D1332" s="585" t="s">
        <v>618</v>
      </c>
      <c r="E1332" s="586" t="s">
        <v>490</v>
      </c>
      <c r="F1332">
        <v>3</v>
      </c>
      <c r="G1332" s="587" t="s">
        <v>46</v>
      </c>
      <c r="H1332" s="588">
        <v>57856</v>
      </c>
      <c r="I1332" s="588">
        <v>101248</v>
      </c>
      <c r="J1332" s="588">
        <v>79924</v>
      </c>
      <c r="K1332" s="588">
        <v>139867</v>
      </c>
      <c r="L1332" s="588">
        <v>101373</v>
      </c>
      <c r="M1332" s="588">
        <v>177403</v>
      </c>
      <c r="N1332" s="588">
        <v>132398</v>
      </c>
      <c r="O1332" s="588">
        <v>231697</v>
      </c>
      <c r="P1332" s="588">
        <v>165045</v>
      </c>
      <c r="Q1332" s="588">
        <v>288829</v>
      </c>
      <c r="R1332" s="588">
        <v>185797</v>
      </c>
      <c r="S1332" s="588">
        <v>325145</v>
      </c>
      <c r="T1332" s="588">
        <v>206258</v>
      </c>
      <c r="U1332" s="588">
        <v>360951</v>
      </c>
    </row>
    <row r="1333" spans="1:21" ht="21.95" customHeight="1">
      <c r="A1333" s="583">
        <v>9</v>
      </c>
      <c r="B1333" s="584" t="s">
        <v>482</v>
      </c>
      <c r="C1333" s="585" t="s">
        <v>483</v>
      </c>
      <c r="D1333" s="585" t="s">
        <v>618</v>
      </c>
      <c r="E1333" s="586" t="s">
        <v>490</v>
      </c>
      <c r="F1333">
        <v>4</v>
      </c>
      <c r="G1333" s="587" t="s">
        <v>23</v>
      </c>
      <c r="H1333" s="588">
        <v>66630</v>
      </c>
      <c r="I1333" s="588">
        <v>106608</v>
      </c>
      <c r="J1333" s="588">
        <v>93282</v>
      </c>
      <c r="K1333" s="588">
        <v>149252</v>
      </c>
      <c r="L1333" s="588">
        <v>119934</v>
      </c>
      <c r="M1333" s="588">
        <v>191895</v>
      </c>
      <c r="N1333" s="588">
        <v>159913</v>
      </c>
      <c r="O1333" s="588">
        <v>255860</v>
      </c>
      <c r="P1333" s="588">
        <v>199891</v>
      </c>
      <c r="Q1333" s="588">
        <v>319825</v>
      </c>
      <c r="R1333" s="588">
        <v>226543</v>
      </c>
      <c r="S1333" s="588">
        <v>362469</v>
      </c>
      <c r="T1333" s="588">
        <v>253195</v>
      </c>
      <c r="U1333" s="588">
        <v>405112</v>
      </c>
    </row>
    <row r="1334" spans="1:21" ht="22.5" customHeight="1">
      <c r="A1334" s="583">
        <v>9</v>
      </c>
      <c r="B1334" s="584" t="s">
        <v>482</v>
      </c>
      <c r="C1334" s="585" t="s">
        <v>491</v>
      </c>
      <c r="D1334" s="585" t="s">
        <v>939</v>
      </c>
      <c r="E1334" s="586" t="s">
        <v>492</v>
      </c>
      <c r="F1334">
        <v>1</v>
      </c>
      <c r="G1334" s="587" t="s">
        <v>171</v>
      </c>
      <c r="H1334" s="588">
        <v>90048</v>
      </c>
      <c r="I1334" s="588">
        <v>157585</v>
      </c>
      <c r="J1334" s="588">
        <v>118528</v>
      </c>
      <c r="K1334" s="588">
        <v>207424</v>
      </c>
      <c r="L1334" s="588">
        <v>141838</v>
      </c>
      <c r="M1334" s="588">
        <v>248216</v>
      </c>
      <c r="N1334" s="588">
        <v>170479</v>
      </c>
      <c r="O1334" s="588">
        <v>298339</v>
      </c>
      <c r="P1334" s="588">
        <v>200955</v>
      </c>
      <c r="Q1334" s="588">
        <v>351672</v>
      </c>
      <c r="R1334" s="588">
        <v>219673</v>
      </c>
      <c r="S1334" s="588">
        <v>384427</v>
      </c>
      <c r="T1334" s="588">
        <v>236375</v>
      </c>
      <c r="U1334" s="588">
        <v>413657</v>
      </c>
    </row>
    <row r="1335" spans="1:21" ht="21.95" customHeight="1">
      <c r="A1335" s="583">
        <v>9</v>
      </c>
      <c r="B1335" s="584" t="s">
        <v>482</v>
      </c>
      <c r="C1335" s="585" t="s">
        <v>491</v>
      </c>
      <c r="D1335" s="585" t="s">
        <v>939</v>
      </c>
      <c r="E1335" s="586" t="s">
        <v>492</v>
      </c>
      <c r="F1335">
        <v>2</v>
      </c>
      <c r="G1335" s="587" t="s">
        <v>21</v>
      </c>
      <c r="H1335" s="588">
        <v>85706</v>
      </c>
      <c r="I1335" s="588">
        <v>149986</v>
      </c>
      <c r="J1335" s="588">
        <v>113094</v>
      </c>
      <c r="K1335" s="588">
        <v>197914</v>
      </c>
      <c r="L1335" s="588">
        <v>135683</v>
      </c>
      <c r="M1335" s="588">
        <v>237446</v>
      </c>
      <c r="N1335" s="588">
        <v>163936</v>
      </c>
      <c r="O1335" s="588">
        <v>286887</v>
      </c>
      <c r="P1335" s="588">
        <v>195012</v>
      </c>
      <c r="Q1335" s="588">
        <v>341272</v>
      </c>
      <c r="R1335" s="588">
        <v>215011</v>
      </c>
      <c r="S1335" s="588">
        <v>376268</v>
      </c>
      <c r="T1335" s="588">
        <v>233751</v>
      </c>
      <c r="U1335" s="588">
        <v>409064</v>
      </c>
    </row>
    <row r="1336" spans="1:21" ht="21.95" customHeight="1">
      <c r="A1336" s="583">
        <v>9</v>
      </c>
      <c r="B1336" s="584" t="s">
        <v>482</v>
      </c>
      <c r="C1336" s="585" t="s">
        <v>491</v>
      </c>
      <c r="D1336" s="585" t="s">
        <v>939</v>
      </c>
      <c r="E1336" s="586" t="s">
        <v>492</v>
      </c>
      <c r="F1336">
        <v>3</v>
      </c>
      <c r="G1336" s="587" t="s">
        <v>46</v>
      </c>
      <c r="H1336" s="588">
        <v>70231</v>
      </c>
      <c r="I1336" s="588">
        <v>122904</v>
      </c>
      <c r="J1336" s="588">
        <v>97031</v>
      </c>
      <c r="K1336" s="588">
        <v>169805</v>
      </c>
      <c r="L1336" s="588">
        <v>123089</v>
      </c>
      <c r="M1336" s="588">
        <v>215405</v>
      </c>
      <c r="N1336" s="588">
        <v>160793</v>
      </c>
      <c r="O1336" s="588">
        <v>281387</v>
      </c>
      <c r="P1336" s="588">
        <v>200447</v>
      </c>
      <c r="Q1336" s="588">
        <v>350782</v>
      </c>
      <c r="R1336" s="588">
        <v>225666</v>
      </c>
      <c r="S1336" s="588">
        <v>394915</v>
      </c>
      <c r="T1336" s="588">
        <v>250535</v>
      </c>
      <c r="U1336" s="588">
        <v>438435</v>
      </c>
    </row>
    <row r="1337" spans="1:21" ht="21.95" customHeight="1">
      <c r="A1337" s="583">
        <v>9</v>
      </c>
      <c r="B1337" s="584" t="s">
        <v>482</v>
      </c>
      <c r="C1337" s="585" t="s">
        <v>491</v>
      </c>
      <c r="D1337" s="585" t="s">
        <v>939</v>
      </c>
      <c r="E1337" s="586" t="s">
        <v>492</v>
      </c>
      <c r="F1337">
        <v>4</v>
      </c>
      <c r="G1337" s="587" t="s">
        <v>23</v>
      </c>
      <c r="H1337" s="588">
        <v>80733</v>
      </c>
      <c r="I1337" s="588">
        <v>129173</v>
      </c>
      <c r="J1337" s="588">
        <v>113026</v>
      </c>
      <c r="K1337" s="588">
        <v>180842</v>
      </c>
      <c r="L1337" s="588">
        <v>145319</v>
      </c>
      <c r="M1337" s="588">
        <v>232511</v>
      </c>
      <c r="N1337" s="588">
        <v>193759</v>
      </c>
      <c r="O1337" s="588">
        <v>310015</v>
      </c>
      <c r="P1337" s="588">
        <v>242199</v>
      </c>
      <c r="Q1337" s="588">
        <v>387519</v>
      </c>
      <c r="R1337" s="588">
        <v>274492</v>
      </c>
      <c r="S1337" s="588">
        <v>439188</v>
      </c>
      <c r="T1337" s="588">
        <v>306786</v>
      </c>
      <c r="U1337" s="588">
        <v>490857</v>
      </c>
    </row>
    <row r="1338" spans="1:21" ht="22.5" customHeight="1">
      <c r="A1338" s="583">
        <v>9</v>
      </c>
      <c r="B1338" s="584" t="s">
        <v>482</v>
      </c>
      <c r="C1338" s="585" t="s">
        <v>491</v>
      </c>
      <c r="D1338" s="585" t="s">
        <v>939</v>
      </c>
      <c r="E1338" s="586" t="s">
        <v>493</v>
      </c>
      <c r="F1338">
        <v>1</v>
      </c>
      <c r="G1338" s="587" t="s">
        <v>171</v>
      </c>
      <c r="H1338" s="588">
        <v>92789</v>
      </c>
      <c r="I1338" s="588">
        <v>162381</v>
      </c>
      <c r="J1338" s="588">
        <v>122180</v>
      </c>
      <c r="K1338" s="588">
        <v>213815</v>
      </c>
      <c r="L1338" s="588">
        <v>146279</v>
      </c>
      <c r="M1338" s="588">
        <v>255989</v>
      </c>
      <c r="N1338" s="588">
        <v>175941</v>
      </c>
      <c r="O1338" s="588">
        <v>307896</v>
      </c>
      <c r="P1338" s="588">
        <v>207418</v>
      </c>
      <c r="Q1338" s="588">
        <v>362982</v>
      </c>
      <c r="R1338" s="588">
        <v>226743</v>
      </c>
      <c r="S1338" s="588">
        <v>396801</v>
      </c>
      <c r="T1338" s="588">
        <v>243992</v>
      </c>
      <c r="U1338" s="588">
        <v>426986</v>
      </c>
    </row>
    <row r="1339" spans="1:21" ht="21.95" customHeight="1">
      <c r="A1339" s="583">
        <v>9</v>
      </c>
      <c r="B1339" s="584" t="s">
        <v>482</v>
      </c>
      <c r="C1339" s="585" t="s">
        <v>491</v>
      </c>
      <c r="D1339" s="585" t="s">
        <v>939</v>
      </c>
      <c r="E1339" s="586" t="s">
        <v>493</v>
      </c>
      <c r="F1339">
        <v>2</v>
      </c>
      <c r="G1339" s="587" t="s">
        <v>21</v>
      </c>
      <c r="H1339" s="588">
        <v>88255</v>
      </c>
      <c r="I1339" s="588">
        <v>154446</v>
      </c>
      <c r="J1339" s="588">
        <v>116505</v>
      </c>
      <c r="K1339" s="588">
        <v>203884</v>
      </c>
      <c r="L1339" s="588">
        <v>139852</v>
      </c>
      <c r="M1339" s="588">
        <v>244742</v>
      </c>
      <c r="N1339" s="588">
        <v>169107</v>
      </c>
      <c r="O1339" s="588">
        <v>295938</v>
      </c>
      <c r="P1339" s="588">
        <v>201212</v>
      </c>
      <c r="Q1339" s="588">
        <v>352121</v>
      </c>
      <c r="R1339" s="588">
        <v>221875</v>
      </c>
      <c r="S1339" s="588">
        <v>388281</v>
      </c>
      <c r="T1339" s="588">
        <v>241251</v>
      </c>
      <c r="U1339" s="588">
        <v>422189</v>
      </c>
    </row>
    <row r="1340" spans="1:21" ht="21.95" customHeight="1">
      <c r="A1340" s="583">
        <v>9</v>
      </c>
      <c r="B1340" s="584" t="s">
        <v>482</v>
      </c>
      <c r="C1340" s="585" t="s">
        <v>491</v>
      </c>
      <c r="D1340" s="585" t="s">
        <v>939</v>
      </c>
      <c r="E1340" s="586" t="s">
        <v>493</v>
      </c>
      <c r="F1340">
        <v>3</v>
      </c>
      <c r="G1340" s="587" t="s">
        <v>46</v>
      </c>
      <c r="H1340" s="588">
        <v>72225</v>
      </c>
      <c r="I1340" s="588">
        <v>126394</v>
      </c>
      <c r="J1340" s="588">
        <v>99766</v>
      </c>
      <c r="K1340" s="588">
        <v>174590</v>
      </c>
      <c r="L1340" s="588">
        <v>126531</v>
      </c>
      <c r="M1340" s="588">
        <v>221429</v>
      </c>
      <c r="N1340" s="588">
        <v>165235</v>
      </c>
      <c r="O1340" s="588">
        <v>289161</v>
      </c>
      <c r="P1340" s="588">
        <v>205975</v>
      </c>
      <c r="Q1340" s="588">
        <v>360456</v>
      </c>
      <c r="R1340" s="588">
        <v>231865</v>
      </c>
      <c r="S1340" s="588">
        <v>405763</v>
      </c>
      <c r="T1340" s="588">
        <v>257388</v>
      </c>
      <c r="U1340" s="588">
        <v>450429</v>
      </c>
    </row>
    <row r="1341" spans="1:21" ht="21.95" customHeight="1">
      <c r="A1341" s="583">
        <v>9</v>
      </c>
      <c r="B1341" s="584" t="s">
        <v>482</v>
      </c>
      <c r="C1341" s="585" t="s">
        <v>491</v>
      </c>
      <c r="D1341" s="585" t="s">
        <v>939</v>
      </c>
      <c r="E1341" s="586" t="s">
        <v>493</v>
      </c>
      <c r="F1341">
        <v>4</v>
      </c>
      <c r="G1341" s="587" t="s">
        <v>23</v>
      </c>
      <c r="H1341" s="588">
        <v>83266</v>
      </c>
      <c r="I1341" s="588">
        <v>133226</v>
      </c>
      <c r="J1341" s="588">
        <v>116573</v>
      </c>
      <c r="K1341" s="588">
        <v>186516</v>
      </c>
      <c r="L1341" s="588">
        <v>149879</v>
      </c>
      <c r="M1341" s="588">
        <v>239807</v>
      </c>
      <c r="N1341" s="588">
        <v>199839</v>
      </c>
      <c r="O1341" s="588">
        <v>319742</v>
      </c>
      <c r="P1341" s="588">
        <v>249799</v>
      </c>
      <c r="Q1341" s="588">
        <v>399678</v>
      </c>
      <c r="R1341" s="588">
        <v>283105</v>
      </c>
      <c r="S1341" s="588">
        <v>452968</v>
      </c>
      <c r="T1341" s="588">
        <v>316412</v>
      </c>
      <c r="U1341" s="588">
        <v>506259</v>
      </c>
    </row>
    <row r="1342" spans="1:21" ht="22.5" customHeight="1">
      <c r="A1342" s="583">
        <v>9</v>
      </c>
      <c r="B1342" s="584" t="s">
        <v>482</v>
      </c>
      <c r="C1342" s="585" t="s">
        <v>491</v>
      </c>
      <c r="D1342" s="585" t="s">
        <v>939</v>
      </c>
      <c r="E1342" s="586" t="s">
        <v>494</v>
      </c>
      <c r="F1342">
        <v>1</v>
      </c>
      <c r="G1342" s="587" t="s">
        <v>171</v>
      </c>
      <c r="H1342" s="588">
        <v>90769</v>
      </c>
      <c r="I1342" s="588">
        <v>158845</v>
      </c>
      <c r="J1342" s="588">
        <v>119508</v>
      </c>
      <c r="K1342" s="588">
        <v>209138</v>
      </c>
      <c r="L1342" s="588">
        <v>143060</v>
      </c>
      <c r="M1342" s="588">
        <v>250354</v>
      </c>
      <c r="N1342" s="588">
        <v>172034</v>
      </c>
      <c r="O1342" s="588">
        <v>301060</v>
      </c>
      <c r="P1342" s="588">
        <v>202806</v>
      </c>
      <c r="Q1342" s="588">
        <v>354911</v>
      </c>
      <c r="R1342" s="588">
        <v>221700</v>
      </c>
      <c r="S1342" s="588">
        <v>387975</v>
      </c>
      <c r="T1342" s="588">
        <v>238562</v>
      </c>
      <c r="U1342" s="588">
        <v>417484</v>
      </c>
    </row>
    <row r="1343" spans="1:21" ht="21.95" customHeight="1">
      <c r="A1343" s="583">
        <v>9</v>
      </c>
      <c r="B1343" s="584" t="s">
        <v>482</v>
      </c>
      <c r="C1343" s="585" t="s">
        <v>491</v>
      </c>
      <c r="D1343" s="585" t="s">
        <v>939</v>
      </c>
      <c r="E1343" s="586" t="s">
        <v>494</v>
      </c>
      <c r="F1343">
        <v>2</v>
      </c>
      <c r="G1343" s="587" t="s">
        <v>21</v>
      </c>
      <c r="H1343" s="588">
        <v>86350</v>
      </c>
      <c r="I1343" s="588">
        <v>151112</v>
      </c>
      <c r="J1343" s="588">
        <v>113977</v>
      </c>
      <c r="K1343" s="588">
        <v>199459</v>
      </c>
      <c r="L1343" s="588">
        <v>136796</v>
      </c>
      <c r="M1343" s="588">
        <v>239394</v>
      </c>
      <c r="N1343" s="588">
        <v>165375</v>
      </c>
      <c r="O1343" s="588">
        <v>289406</v>
      </c>
      <c r="P1343" s="588">
        <v>196758</v>
      </c>
      <c r="Q1343" s="588">
        <v>344326</v>
      </c>
      <c r="R1343" s="588">
        <v>216955</v>
      </c>
      <c r="S1343" s="588">
        <v>379672</v>
      </c>
      <c r="T1343" s="588">
        <v>235891</v>
      </c>
      <c r="U1343" s="588">
        <v>412810</v>
      </c>
    </row>
    <row r="1344" spans="1:21" ht="21.95" customHeight="1">
      <c r="A1344" s="583">
        <v>9</v>
      </c>
      <c r="B1344" s="584" t="s">
        <v>482</v>
      </c>
      <c r="C1344" s="585" t="s">
        <v>491</v>
      </c>
      <c r="D1344" s="585" t="s">
        <v>939</v>
      </c>
      <c r="E1344" s="586" t="s">
        <v>494</v>
      </c>
      <c r="F1344">
        <v>3</v>
      </c>
      <c r="G1344" s="587" t="s">
        <v>46</v>
      </c>
      <c r="H1344" s="588">
        <v>70692</v>
      </c>
      <c r="I1344" s="588">
        <v>123711</v>
      </c>
      <c r="J1344" s="588">
        <v>97654</v>
      </c>
      <c r="K1344" s="588">
        <v>170894</v>
      </c>
      <c r="L1344" s="588">
        <v>123859</v>
      </c>
      <c r="M1344" s="588">
        <v>216754</v>
      </c>
      <c r="N1344" s="588">
        <v>161762</v>
      </c>
      <c r="O1344" s="588">
        <v>283083</v>
      </c>
      <c r="P1344" s="588">
        <v>201648</v>
      </c>
      <c r="Q1344" s="588">
        <v>352884</v>
      </c>
      <c r="R1344" s="588">
        <v>227001</v>
      </c>
      <c r="S1344" s="588">
        <v>397251</v>
      </c>
      <c r="T1344" s="588">
        <v>251997</v>
      </c>
      <c r="U1344" s="588">
        <v>440994</v>
      </c>
    </row>
    <row r="1345" spans="1:21" ht="21.95" customHeight="1">
      <c r="A1345" s="583">
        <v>9</v>
      </c>
      <c r="B1345" s="584" t="s">
        <v>482</v>
      </c>
      <c r="C1345" s="585" t="s">
        <v>491</v>
      </c>
      <c r="D1345" s="585" t="s">
        <v>939</v>
      </c>
      <c r="E1345" s="586" t="s">
        <v>494</v>
      </c>
      <c r="F1345">
        <v>4</v>
      </c>
      <c r="G1345" s="587" t="s">
        <v>23</v>
      </c>
      <c r="H1345" s="588">
        <v>81432</v>
      </c>
      <c r="I1345" s="588">
        <v>130291</v>
      </c>
      <c r="J1345" s="588">
        <v>114005</v>
      </c>
      <c r="K1345" s="588">
        <v>182408</v>
      </c>
      <c r="L1345" s="588">
        <v>146578</v>
      </c>
      <c r="M1345" s="588">
        <v>234525</v>
      </c>
      <c r="N1345" s="588">
        <v>195437</v>
      </c>
      <c r="O1345" s="588">
        <v>312700</v>
      </c>
      <c r="P1345" s="588">
        <v>244297</v>
      </c>
      <c r="Q1345" s="588">
        <v>390874</v>
      </c>
      <c r="R1345" s="588">
        <v>276869</v>
      </c>
      <c r="S1345" s="588">
        <v>442991</v>
      </c>
      <c r="T1345" s="588">
        <v>309442</v>
      </c>
      <c r="U1345" s="588">
        <v>495108</v>
      </c>
    </row>
    <row r="1346" spans="1:21" ht="22.5" customHeight="1">
      <c r="A1346" s="583">
        <v>9</v>
      </c>
      <c r="B1346" s="584" t="s">
        <v>482</v>
      </c>
      <c r="C1346" s="585" t="s">
        <v>491</v>
      </c>
      <c r="D1346" s="585" t="s">
        <v>939</v>
      </c>
      <c r="E1346" s="586" t="s">
        <v>495</v>
      </c>
      <c r="F1346">
        <v>1</v>
      </c>
      <c r="G1346" s="587" t="s">
        <v>171</v>
      </c>
      <c r="H1346" s="588">
        <v>91849</v>
      </c>
      <c r="I1346" s="588">
        <v>160736</v>
      </c>
      <c r="J1346" s="588">
        <v>120977</v>
      </c>
      <c r="K1346" s="588">
        <v>211709</v>
      </c>
      <c r="L1346" s="588">
        <v>144893</v>
      </c>
      <c r="M1346" s="588">
        <v>253562</v>
      </c>
      <c r="N1346" s="588">
        <v>174367</v>
      </c>
      <c r="O1346" s="588">
        <v>305142</v>
      </c>
      <c r="P1346" s="588">
        <v>205582</v>
      </c>
      <c r="Q1346" s="588">
        <v>359769</v>
      </c>
      <c r="R1346" s="588">
        <v>224741</v>
      </c>
      <c r="S1346" s="588">
        <v>393296</v>
      </c>
      <c r="T1346" s="588">
        <v>241843</v>
      </c>
      <c r="U1346" s="588">
        <v>423226</v>
      </c>
    </row>
    <row r="1347" spans="1:21" ht="21.95" customHeight="1">
      <c r="A1347" s="583">
        <v>9</v>
      </c>
      <c r="B1347" s="584" t="s">
        <v>482</v>
      </c>
      <c r="C1347" s="585" t="s">
        <v>491</v>
      </c>
      <c r="D1347" s="585" t="s">
        <v>939</v>
      </c>
      <c r="E1347" s="586" t="s">
        <v>495</v>
      </c>
      <c r="F1347">
        <v>2</v>
      </c>
      <c r="G1347" s="587" t="s">
        <v>21</v>
      </c>
      <c r="H1347" s="588">
        <v>87315</v>
      </c>
      <c r="I1347" s="588">
        <v>152801</v>
      </c>
      <c r="J1347" s="588">
        <v>115301</v>
      </c>
      <c r="K1347" s="588">
        <v>201778</v>
      </c>
      <c r="L1347" s="588">
        <v>138466</v>
      </c>
      <c r="M1347" s="588">
        <v>242315</v>
      </c>
      <c r="N1347" s="588">
        <v>167533</v>
      </c>
      <c r="O1347" s="588">
        <v>293183</v>
      </c>
      <c r="P1347" s="588">
        <v>199376</v>
      </c>
      <c r="Q1347" s="588">
        <v>348908</v>
      </c>
      <c r="R1347" s="588">
        <v>219872</v>
      </c>
      <c r="S1347" s="588">
        <v>384776</v>
      </c>
      <c r="T1347" s="588">
        <v>239102</v>
      </c>
      <c r="U1347" s="588">
        <v>418429</v>
      </c>
    </row>
    <row r="1348" spans="1:21" ht="21.95" customHeight="1">
      <c r="A1348" s="583">
        <v>9</v>
      </c>
      <c r="B1348" s="584" t="s">
        <v>482</v>
      </c>
      <c r="C1348" s="585" t="s">
        <v>491</v>
      </c>
      <c r="D1348" s="585" t="s">
        <v>939</v>
      </c>
      <c r="E1348" s="586" t="s">
        <v>495</v>
      </c>
      <c r="F1348">
        <v>3</v>
      </c>
      <c r="G1348" s="587" t="s">
        <v>46</v>
      </c>
      <c r="H1348" s="588">
        <v>71383</v>
      </c>
      <c r="I1348" s="588">
        <v>124921</v>
      </c>
      <c r="J1348" s="588">
        <v>98587</v>
      </c>
      <c r="K1348" s="588">
        <v>172528</v>
      </c>
      <c r="L1348" s="588">
        <v>125015</v>
      </c>
      <c r="M1348" s="588">
        <v>218777</v>
      </c>
      <c r="N1348" s="588">
        <v>163215</v>
      </c>
      <c r="O1348" s="588">
        <v>285625</v>
      </c>
      <c r="P1348" s="588">
        <v>203450</v>
      </c>
      <c r="Q1348" s="588">
        <v>356037</v>
      </c>
      <c r="R1348" s="588">
        <v>229003</v>
      </c>
      <c r="S1348" s="588">
        <v>400755</v>
      </c>
      <c r="T1348" s="588">
        <v>254190</v>
      </c>
      <c r="U1348" s="588">
        <v>444832</v>
      </c>
    </row>
    <row r="1349" spans="1:21" ht="21.95" customHeight="1">
      <c r="A1349" s="583">
        <v>9</v>
      </c>
      <c r="B1349" s="584" t="s">
        <v>482</v>
      </c>
      <c r="C1349" s="585" t="s">
        <v>491</v>
      </c>
      <c r="D1349" s="585" t="s">
        <v>939</v>
      </c>
      <c r="E1349" s="586" t="s">
        <v>495</v>
      </c>
      <c r="F1349">
        <v>4</v>
      </c>
      <c r="G1349" s="587" t="s">
        <v>23</v>
      </c>
      <c r="H1349" s="588">
        <v>82481</v>
      </c>
      <c r="I1349" s="588">
        <v>131969</v>
      </c>
      <c r="J1349" s="588">
        <v>115473</v>
      </c>
      <c r="K1349" s="588">
        <v>184757</v>
      </c>
      <c r="L1349" s="588">
        <v>148466</v>
      </c>
      <c r="M1349" s="588">
        <v>237545</v>
      </c>
      <c r="N1349" s="588">
        <v>197954</v>
      </c>
      <c r="O1349" s="588">
        <v>316727</v>
      </c>
      <c r="P1349" s="588">
        <v>247443</v>
      </c>
      <c r="Q1349" s="588">
        <v>395908</v>
      </c>
      <c r="R1349" s="588">
        <v>280435</v>
      </c>
      <c r="S1349" s="588">
        <v>448696</v>
      </c>
      <c r="T1349" s="588">
        <v>313427</v>
      </c>
      <c r="U1349" s="588">
        <v>501484</v>
      </c>
    </row>
    <row r="1350" spans="1:21" ht="22.5" customHeight="1">
      <c r="A1350" s="583">
        <v>9</v>
      </c>
      <c r="B1350" s="584" t="s">
        <v>482</v>
      </c>
      <c r="C1350" s="585" t="s">
        <v>491</v>
      </c>
      <c r="D1350" s="585" t="s">
        <v>939</v>
      </c>
      <c r="E1350" s="586" t="s">
        <v>496</v>
      </c>
      <c r="F1350">
        <v>1</v>
      </c>
      <c r="G1350" s="587" t="s">
        <v>171</v>
      </c>
      <c r="H1350" s="588">
        <v>89578</v>
      </c>
      <c r="I1350" s="588">
        <v>156762</v>
      </c>
      <c r="J1350" s="588">
        <v>117926</v>
      </c>
      <c r="K1350" s="588">
        <v>206371</v>
      </c>
      <c r="L1350" s="588">
        <v>141144</v>
      </c>
      <c r="M1350" s="588">
        <v>247003</v>
      </c>
      <c r="N1350" s="588">
        <v>169693</v>
      </c>
      <c r="O1350" s="588">
        <v>296962</v>
      </c>
      <c r="P1350" s="588">
        <v>200037</v>
      </c>
      <c r="Q1350" s="588">
        <v>350065</v>
      </c>
      <c r="R1350" s="588">
        <v>218671</v>
      </c>
      <c r="S1350" s="588">
        <v>382675</v>
      </c>
      <c r="T1350" s="588">
        <v>235301</v>
      </c>
      <c r="U1350" s="588">
        <v>411777</v>
      </c>
    </row>
    <row r="1351" spans="1:21" ht="21.95" customHeight="1">
      <c r="A1351" s="583">
        <v>9</v>
      </c>
      <c r="B1351" s="584" t="s">
        <v>482</v>
      </c>
      <c r="C1351" s="585" t="s">
        <v>491</v>
      </c>
      <c r="D1351" s="585" t="s">
        <v>939</v>
      </c>
      <c r="E1351" s="586" t="s">
        <v>496</v>
      </c>
      <c r="F1351">
        <v>2</v>
      </c>
      <c r="G1351" s="587" t="s">
        <v>21</v>
      </c>
      <c r="H1351" s="588">
        <v>85236</v>
      </c>
      <c r="I1351" s="588">
        <v>149164</v>
      </c>
      <c r="J1351" s="588">
        <v>112492</v>
      </c>
      <c r="K1351" s="588">
        <v>196861</v>
      </c>
      <c r="L1351" s="588">
        <v>134990</v>
      </c>
      <c r="M1351" s="588">
        <v>236232</v>
      </c>
      <c r="N1351" s="588">
        <v>163149</v>
      </c>
      <c r="O1351" s="588">
        <v>285510</v>
      </c>
      <c r="P1351" s="588">
        <v>194094</v>
      </c>
      <c r="Q1351" s="588">
        <v>339665</v>
      </c>
      <c r="R1351" s="588">
        <v>214009</v>
      </c>
      <c r="S1351" s="588">
        <v>374516</v>
      </c>
      <c r="T1351" s="588">
        <v>232676</v>
      </c>
      <c r="U1351" s="588">
        <v>407184</v>
      </c>
    </row>
    <row r="1352" spans="1:21" ht="21.95" customHeight="1">
      <c r="A1352" s="583">
        <v>9</v>
      </c>
      <c r="B1352" s="584" t="s">
        <v>482</v>
      </c>
      <c r="C1352" s="585" t="s">
        <v>491</v>
      </c>
      <c r="D1352" s="585" t="s">
        <v>939</v>
      </c>
      <c r="E1352" s="586" t="s">
        <v>496</v>
      </c>
      <c r="F1352">
        <v>3</v>
      </c>
      <c r="G1352" s="587" t="s">
        <v>46</v>
      </c>
      <c r="H1352" s="588">
        <v>69810</v>
      </c>
      <c r="I1352" s="588">
        <v>122168</v>
      </c>
      <c r="J1352" s="588">
        <v>96442</v>
      </c>
      <c r="K1352" s="588">
        <v>168774</v>
      </c>
      <c r="L1352" s="588">
        <v>122331</v>
      </c>
      <c r="M1352" s="588">
        <v>214080</v>
      </c>
      <c r="N1352" s="588">
        <v>159783</v>
      </c>
      <c r="O1352" s="588">
        <v>279620</v>
      </c>
      <c r="P1352" s="588">
        <v>199184</v>
      </c>
      <c r="Q1352" s="588">
        <v>348572</v>
      </c>
      <c r="R1352" s="588">
        <v>224235</v>
      </c>
      <c r="S1352" s="588">
        <v>392411</v>
      </c>
      <c r="T1352" s="588">
        <v>248935</v>
      </c>
      <c r="U1352" s="588">
        <v>435637</v>
      </c>
    </row>
    <row r="1353" spans="1:21" ht="21.95" customHeight="1">
      <c r="A1353" s="583">
        <v>9</v>
      </c>
      <c r="B1353" s="584" t="s">
        <v>482</v>
      </c>
      <c r="C1353" s="585" t="s">
        <v>491</v>
      </c>
      <c r="D1353" s="585" t="s">
        <v>939</v>
      </c>
      <c r="E1353" s="586" t="s">
        <v>496</v>
      </c>
      <c r="F1353">
        <v>4</v>
      </c>
      <c r="G1353" s="587" t="s">
        <v>23</v>
      </c>
      <c r="H1353" s="588">
        <v>80340</v>
      </c>
      <c r="I1353" s="588">
        <v>128545</v>
      </c>
      <c r="J1353" s="588">
        <v>112477</v>
      </c>
      <c r="K1353" s="588">
        <v>179962</v>
      </c>
      <c r="L1353" s="588">
        <v>144613</v>
      </c>
      <c r="M1353" s="588">
        <v>231380</v>
      </c>
      <c r="N1353" s="588">
        <v>192817</v>
      </c>
      <c r="O1353" s="588">
        <v>308507</v>
      </c>
      <c r="P1353" s="588">
        <v>241021</v>
      </c>
      <c r="Q1353" s="588">
        <v>385634</v>
      </c>
      <c r="R1353" s="588">
        <v>273157</v>
      </c>
      <c r="S1353" s="588">
        <v>437052</v>
      </c>
      <c r="T1353" s="588">
        <v>305293</v>
      </c>
      <c r="U1353" s="588">
        <v>488469</v>
      </c>
    </row>
    <row r="1354" spans="1:21" ht="22.5" customHeight="1">
      <c r="A1354" s="583">
        <v>9</v>
      </c>
      <c r="B1354" s="584" t="s">
        <v>482</v>
      </c>
      <c r="C1354" s="585" t="s">
        <v>491</v>
      </c>
      <c r="D1354" s="585" t="s">
        <v>939</v>
      </c>
      <c r="E1354" s="586" t="s">
        <v>497</v>
      </c>
      <c r="F1354">
        <v>1</v>
      </c>
      <c r="G1354" s="587" t="s">
        <v>171</v>
      </c>
      <c r="H1354" s="588">
        <v>90769</v>
      </c>
      <c r="I1354" s="588">
        <v>158845</v>
      </c>
      <c r="J1354" s="588">
        <v>119508</v>
      </c>
      <c r="K1354" s="588">
        <v>209138</v>
      </c>
      <c r="L1354" s="588">
        <v>143060</v>
      </c>
      <c r="M1354" s="588">
        <v>250354</v>
      </c>
      <c r="N1354" s="588">
        <v>172034</v>
      </c>
      <c r="O1354" s="588">
        <v>301060</v>
      </c>
      <c r="P1354" s="588">
        <v>202806</v>
      </c>
      <c r="Q1354" s="588">
        <v>354911</v>
      </c>
      <c r="R1354" s="588">
        <v>221700</v>
      </c>
      <c r="S1354" s="588">
        <v>387975</v>
      </c>
      <c r="T1354" s="588">
        <v>238562</v>
      </c>
      <c r="U1354" s="588">
        <v>417484</v>
      </c>
    </row>
    <row r="1355" spans="1:21" ht="21.95" customHeight="1">
      <c r="A1355" s="583">
        <v>9</v>
      </c>
      <c r="B1355" s="584" t="s">
        <v>482</v>
      </c>
      <c r="C1355" s="585" t="s">
        <v>491</v>
      </c>
      <c r="D1355" s="585" t="s">
        <v>939</v>
      </c>
      <c r="E1355" s="586" t="s">
        <v>497</v>
      </c>
      <c r="F1355">
        <v>2</v>
      </c>
      <c r="G1355" s="587" t="s">
        <v>21</v>
      </c>
      <c r="H1355" s="588">
        <v>86350</v>
      </c>
      <c r="I1355" s="588">
        <v>151112</v>
      </c>
      <c r="J1355" s="588">
        <v>113977</v>
      </c>
      <c r="K1355" s="588">
        <v>199459</v>
      </c>
      <c r="L1355" s="588">
        <v>136796</v>
      </c>
      <c r="M1355" s="588">
        <v>239394</v>
      </c>
      <c r="N1355" s="588">
        <v>165375</v>
      </c>
      <c r="O1355" s="588">
        <v>289406</v>
      </c>
      <c r="P1355" s="588">
        <v>196758</v>
      </c>
      <c r="Q1355" s="588">
        <v>344326</v>
      </c>
      <c r="R1355" s="588">
        <v>216955</v>
      </c>
      <c r="S1355" s="588">
        <v>379672</v>
      </c>
      <c r="T1355" s="588">
        <v>235891</v>
      </c>
      <c r="U1355" s="588">
        <v>412810</v>
      </c>
    </row>
    <row r="1356" spans="1:21" ht="21.95" customHeight="1">
      <c r="A1356" s="583">
        <v>9</v>
      </c>
      <c r="B1356" s="584" t="s">
        <v>482</v>
      </c>
      <c r="C1356" s="585" t="s">
        <v>491</v>
      </c>
      <c r="D1356" s="585" t="s">
        <v>939</v>
      </c>
      <c r="E1356" s="586" t="s">
        <v>497</v>
      </c>
      <c r="F1356">
        <v>3</v>
      </c>
      <c r="G1356" s="587" t="s">
        <v>46</v>
      </c>
      <c r="H1356" s="588">
        <v>70692</v>
      </c>
      <c r="I1356" s="588">
        <v>123711</v>
      </c>
      <c r="J1356" s="588">
        <v>97654</v>
      </c>
      <c r="K1356" s="588">
        <v>170894</v>
      </c>
      <c r="L1356" s="588">
        <v>123859</v>
      </c>
      <c r="M1356" s="588">
        <v>216754</v>
      </c>
      <c r="N1356" s="588">
        <v>161762</v>
      </c>
      <c r="O1356" s="588">
        <v>283083</v>
      </c>
      <c r="P1356" s="588">
        <v>201648</v>
      </c>
      <c r="Q1356" s="588">
        <v>352884</v>
      </c>
      <c r="R1356" s="588">
        <v>227001</v>
      </c>
      <c r="S1356" s="588">
        <v>397251</v>
      </c>
      <c r="T1356" s="588">
        <v>251997</v>
      </c>
      <c r="U1356" s="588">
        <v>440994</v>
      </c>
    </row>
    <row r="1357" spans="1:21" ht="21.95" customHeight="1">
      <c r="A1357" s="583">
        <v>9</v>
      </c>
      <c r="B1357" s="584" t="s">
        <v>482</v>
      </c>
      <c r="C1357" s="585" t="s">
        <v>491</v>
      </c>
      <c r="D1357" s="585" t="s">
        <v>939</v>
      </c>
      <c r="E1357" s="586" t="s">
        <v>497</v>
      </c>
      <c r="F1357">
        <v>4</v>
      </c>
      <c r="G1357" s="587" t="s">
        <v>23</v>
      </c>
      <c r="H1357" s="588">
        <v>81432</v>
      </c>
      <c r="I1357" s="588">
        <v>130291</v>
      </c>
      <c r="J1357" s="588">
        <v>114005</v>
      </c>
      <c r="K1357" s="588">
        <v>182408</v>
      </c>
      <c r="L1357" s="588">
        <v>146578</v>
      </c>
      <c r="M1357" s="588">
        <v>234525</v>
      </c>
      <c r="N1357" s="588">
        <v>195437</v>
      </c>
      <c r="O1357" s="588">
        <v>312700</v>
      </c>
      <c r="P1357" s="588">
        <v>244297</v>
      </c>
      <c r="Q1357" s="588">
        <v>390874</v>
      </c>
      <c r="R1357" s="588">
        <v>276869</v>
      </c>
      <c r="S1357" s="588">
        <v>442991</v>
      </c>
      <c r="T1357" s="588">
        <v>309442</v>
      </c>
      <c r="U1357" s="588">
        <v>495108</v>
      </c>
    </row>
    <row r="1358" spans="1:21" ht="22.5" customHeight="1">
      <c r="A1358" s="583">
        <v>9</v>
      </c>
      <c r="B1358" s="584" t="s">
        <v>482</v>
      </c>
      <c r="C1358" s="585" t="s">
        <v>491</v>
      </c>
      <c r="D1358" s="585" t="s">
        <v>939</v>
      </c>
      <c r="E1358" s="586" t="s">
        <v>498</v>
      </c>
      <c r="F1358">
        <v>1</v>
      </c>
      <c r="G1358" s="587" t="s">
        <v>171</v>
      </c>
      <c r="H1358" s="588">
        <v>98240</v>
      </c>
      <c r="I1358" s="588">
        <v>171920</v>
      </c>
      <c r="J1358" s="588">
        <v>129331</v>
      </c>
      <c r="K1358" s="588">
        <v>226330</v>
      </c>
      <c r="L1358" s="588">
        <v>154798</v>
      </c>
      <c r="M1358" s="588">
        <v>270897</v>
      </c>
      <c r="N1358" s="588">
        <v>186114</v>
      </c>
      <c r="O1358" s="588">
        <v>325699</v>
      </c>
      <c r="P1358" s="588">
        <v>219396</v>
      </c>
      <c r="Q1358" s="588">
        <v>383944</v>
      </c>
      <c r="R1358" s="588">
        <v>239834</v>
      </c>
      <c r="S1358" s="588">
        <v>419709</v>
      </c>
      <c r="T1358" s="588">
        <v>258073</v>
      </c>
      <c r="U1358" s="588">
        <v>451628</v>
      </c>
    </row>
    <row r="1359" spans="1:21" ht="21.95" customHeight="1">
      <c r="A1359" s="583">
        <v>9</v>
      </c>
      <c r="B1359" s="584" t="s">
        <v>482</v>
      </c>
      <c r="C1359" s="585" t="s">
        <v>491</v>
      </c>
      <c r="D1359" s="585" t="s">
        <v>939</v>
      </c>
      <c r="E1359" s="586" t="s">
        <v>498</v>
      </c>
      <c r="F1359">
        <v>2</v>
      </c>
      <c r="G1359" s="587" t="s">
        <v>21</v>
      </c>
      <c r="H1359" s="588">
        <v>93476</v>
      </c>
      <c r="I1359" s="588">
        <v>163582</v>
      </c>
      <c r="J1359" s="588">
        <v>123368</v>
      </c>
      <c r="K1359" s="588">
        <v>215894</v>
      </c>
      <c r="L1359" s="588">
        <v>148045</v>
      </c>
      <c r="M1359" s="588">
        <v>259078</v>
      </c>
      <c r="N1359" s="588">
        <v>178933</v>
      </c>
      <c r="O1359" s="588">
        <v>313133</v>
      </c>
      <c r="P1359" s="588">
        <v>212875</v>
      </c>
      <c r="Q1359" s="588">
        <v>372531</v>
      </c>
      <c r="R1359" s="588">
        <v>234718</v>
      </c>
      <c r="S1359" s="588">
        <v>410756</v>
      </c>
      <c r="T1359" s="588">
        <v>255193</v>
      </c>
      <c r="U1359" s="588">
        <v>446588</v>
      </c>
    </row>
    <row r="1360" spans="1:21" ht="21.95" customHeight="1">
      <c r="A1360" s="583">
        <v>9</v>
      </c>
      <c r="B1360" s="584" t="s">
        <v>482</v>
      </c>
      <c r="C1360" s="585" t="s">
        <v>491</v>
      </c>
      <c r="D1360" s="585" t="s">
        <v>939</v>
      </c>
      <c r="E1360" s="586" t="s">
        <v>498</v>
      </c>
      <c r="F1360">
        <v>3</v>
      </c>
      <c r="G1360" s="587" t="s">
        <v>46</v>
      </c>
      <c r="H1360" s="588">
        <v>76554</v>
      </c>
      <c r="I1360" s="588">
        <v>133969</v>
      </c>
      <c r="J1360" s="588">
        <v>105757</v>
      </c>
      <c r="K1360" s="588">
        <v>185075</v>
      </c>
      <c r="L1360" s="588">
        <v>134146</v>
      </c>
      <c r="M1360" s="588">
        <v>234755</v>
      </c>
      <c r="N1360" s="588">
        <v>175212</v>
      </c>
      <c r="O1360" s="588">
        <v>306620</v>
      </c>
      <c r="P1360" s="588">
        <v>218417</v>
      </c>
      <c r="Q1360" s="588">
        <v>382230</v>
      </c>
      <c r="R1360" s="588">
        <v>245886</v>
      </c>
      <c r="S1360" s="588">
        <v>430300</v>
      </c>
      <c r="T1360" s="588">
        <v>272970</v>
      </c>
      <c r="U1360" s="588">
        <v>477697</v>
      </c>
    </row>
    <row r="1361" spans="1:21" ht="21.95" customHeight="1">
      <c r="A1361" s="583">
        <v>9</v>
      </c>
      <c r="B1361" s="584" t="s">
        <v>482</v>
      </c>
      <c r="C1361" s="585" t="s">
        <v>491</v>
      </c>
      <c r="D1361" s="585" t="s">
        <v>939</v>
      </c>
      <c r="E1361" s="586" t="s">
        <v>498</v>
      </c>
      <c r="F1361">
        <v>4</v>
      </c>
      <c r="G1361" s="587" t="s">
        <v>23</v>
      </c>
      <c r="H1361" s="588">
        <v>88112</v>
      </c>
      <c r="I1361" s="588">
        <v>140980</v>
      </c>
      <c r="J1361" s="588">
        <v>123357</v>
      </c>
      <c r="K1361" s="588">
        <v>197372</v>
      </c>
      <c r="L1361" s="588">
        <v>158602</v>
      </c>
      <c r="M1361" s="588">
        <v>253764</v>
      </c>
      <c r="N1361" s="588">
        <v>211470</v>
      </c>
      <c r="O1361" s="588">
        <v>338352</v>
      </c>
      <c r="P1361" s="588">
        <v>264337</v>
      </c>
      <c r="Q1361" s="588">
        <v>422940</v>
      </c>
      <c r="R1361" s="588">
        <v>299582</v>
      </c>
      <c r="S1361" s="588">
        <v>479332</v>
      </c>
      <c r="T1361" s="588">
        <v>334827</v>
      </c>
      <c r="U1361" s="588">
        <v>535724</v>
      </c>
    </row>
    <row r="1362" spans="1:21" ht="22.5" customHeight="1">
      <c r="A1362" s="583">
        <v>9</v>
      </c>
      <c r="B1362" s="584" t="s">
        <v>482</v>
      </c>
      <c r="C1362" s="585" t="s">
        <v>491</v>
      </c>
      <c r="D1362" s="585" t="s">
        <v>939</v>
      </c>
      <c r="E1362" s="586" t="s">
        <v>499</v>
      </c>
      <c r="F1362">
        <v>1</v>
      </c>
      <c r="G1362" s="587" t="s">
        <v>171</v>
      </c>
      <c r="H1362" s="588">
        <v>96580</v>
      </c>
      <c r="I1362" s="588">
        <v>169015</v>
      </c>
      <c r="J1362" s="588">
        <v>127148</v>
      </c>
      <c r="K1362" s="588">
        <v>222509</v>
      </c>
      <c r="L1362" s="588">
        <v>152190</v>
      </c>
      <c r="M1362" s="588">
        <v>266332</v>
      </c>
      <c r="N1362" s="588">
        <v>182985</v>
      </c>
      <c r="O1362" s="588">
        <v>320224</v>
      </c>
      <c r="P1362" s="588">
        <v>215710</v>
      </c>
      <c r="Q1362" s="588">
        <v>377492</v>
      </c>
      <c r="R1362" s="588">
        <v>235804</v>
      </c>
      <c r="S1362" s="588">
        <v>412657</v>
      </c>
      <c r="T1362" s="588">
        <v>253738</v>
      </c>
      <c r="U1362" s="588">
        <v>444041</v>
      </c>
    </row>
    <row r="1363" spans="1:21" ht="21.95" customHeight="1">
      <c r="A1363" s="583">
        <v>9</v>
      </c>
      <c r="B1363" s="584" t="s">
        <v>482</v>
      </c>
      <c r="C1363" s="585" t="s">
        <v>491</v>
      </c>
      <c r="D1363" s="585" t="s">
        <v>939</v>
      </c>
      <c r="E1363" s="586" t="s">
        <v>499</v>
      </c>
      <c r="F1363">
        <v>2</v>
      </c>
      <c r="G1363" s="587" t="s">
        <v>21</v>
      </c>
      <c r="H1363" s="588">
        <v>91892</v>
      </c>
      <c r="I1363" s="588">
        <v>160811</v>
      </c>
      <c r="J1363" s="588">
        <v>121281</v>
      </c>
      <c r="K1363" s="588">
        <v>212241</v>
      </c>
      <c r="L1363" s="588">
        <v>145545</v>
      </c>
      <c r="M1363" s="588">
        <v>254704</v>
      </c>
      <c r="N1363" s="588">
        <v>175920</v>
      </c>
      <c r="O1363" s="588">
        <v>307860</v>
      </c>
      <c r="P1363" s="588">
        <v>209293</v>
      </c>
      <c r="Q1363" s="588">
        <v>366263</v>
      </c>
      <c r="R1363" s="588">
        <v>230771</v>
      </c>
      <c r="S1363" s="588">
        <v>403849</v>
      </c>
      <c r="T1363" s="588">
        <v>250904</v>
      </c>
      <c r="U1363" s="588">
        <v>439082</v>
      </c>
    </row>
    <row r="1364" spans="1:21" ht="21.95" customHeight="1">
      <c r="A1364" s="583">
        <v>9</v>
      </c>
      <c r="B1364" s="584" t="s">
        <v>482</v>
      </c>
      <c r="C1364" s="585" t="s">
        <v>491</v>
      </c>
      <c r="D1364" s="585" t="s">
        <v>939</v>
      </c>
      <c r="E1364" s="586" t="s">
        <v>499</v>
      </c>
      <c r="F1364">
        <v>3</v>
      </c>
      <c r="G1364" s="587" t="s">
        <v>46</v>
      </c>
      <c r="H1364" s="588">
        <v>75251</v>
      </c>
      <c r="I1364" s="588">
        <v>131689</v>
      </c>
      <c r="J1364" s="588">
        <v>103956</v>
      </c>
      <c r="K1364" s="588">
        <v>181924</v>
      </c>
      <c r="L1364" s="588">
        <v>131860</v>
      </c>
      <c r="M1364" s="588">
        <v>230755</v>
      </c>
      <c r="N1364" s="588">
        <v>172223</v>
      </c>
      <c r="O1364" s="588">
        <v>301390</v>
      </c>
      <c r="P1364" s="588">
        <v>214691</v>
      </c>
      <c r="Q1364" s="588">
        <v>375709</v>
      </c>
      <c r="R1364" s="588">
        <v>241689</v>
      </c>
      <c r="S1364" s="588">
        <v>422956</v>
      </c>
      <c r="T1364" s="588">
        <v>268309</v>
      </c>
      <c r="U1364" s="588">
        <v>469541</v>
      </c>
    </row>
    <row r="1365" spans="1:21" ht="21.95" customHeight="1">
      <c r="A1365" s="583">
        <v>9</v>
      </c>
      <c r="B1365" s="584" t="s">
        <v>482</v>
      </c>
      <c r="C1365" s="585" t="s">
        <v>491</v>
      </c>
      <c r="D1365" s="585" t="s">
        <v>939</v>
      </c>
      <c r="E1365" s="586" t="s">
        <v>499</v>
      </c>
      <c r="F1365">
        <v>4</v>
      </c>
      <c r="G1365" s="587" t="s">
        <v>23</v>
      </c>
      <c r="H1365" s="588">
        <v>86628</v>
      </c>
      <c r="I1365" s="588">
        <v>138605</v>
      </c>
      <c r="J1365" s="588">
        <v>121279</v>
      </c>
      <c r="K1365" s="588">
        <v>194047</v>
      </c>
      <c r="L1365" s="588">
        <v>155930</v>
      </c>
      <c r="M1365" s="588">
        <v>249488</v>
      </c>
      <c r="N1365" s="588">
        <v>207907</v>
      </c>
      <c r="O1365" s="588">
        <v>332651</v>
      </c>
      <c r="P1365" s="588">
        <v>259884</v>
      </c>
      <c r="Q1365" s="588">
        <v>415814</v>
      </c>
      <c r="R1365" s="588">
        <v>294535</v>
      </c>
      <c r="S1365" s="588">
        <v>471256</v>
      </c>
      <c r="T1365" s="588">
        <v>329186</v>
      </c>
      <c r="U1365" s="588">
        <v>526698</v>
      </c>
    </row>
    <row r="1366" spans="1:21" ht="22.5" customHeight="1">
      <c r="A1366" s="583">
        <v>9</v>
      </c>
      <c r="B1366" s="584" t="s">
        <v>482</v>
      </c>
      <c r="C1366" s="585" t="s">
        <v>491</v>
      </c>
      <c r="D1366" s="585" t="s">
        <v>939</v>
      </c>
      <c r="E1366" s="586" t="s">
        <v>500</v>
      </c>
      <c r="F1366">
        <v>1</v>
      </c>
      <c r="G1366" s="587" t="s">
        <v>171</v>
      </c>
      <c r="H1366" s="588">
        <v>91849</v>
      </c>
      <c r="I1366" s="588">
        <v>160736</v>
      </c>
      <c r="J1366" s="588">
        <v>120977</v>
      </c>
      <c r="K1366" s="588">
        <v>211709</v>
      </c>
      <c r="L1366" s="588">
        <v>144893</v>
      </c>
      <c r="M1366" s="588">
        <v>253562</v>
      </c>
      <c r="N1366" s="588">
        <v>174367</v>
      </c>
      <c r="O1366" s="588">
        <v>305142</v>
      </c>
      <c r="P1366" s="588">
        <v>205582</v>
      </c>
      <c r="Q1366" s="588">
        <v>359769</v>
      </c>
      <c r="R1366" s="588">
        <v>224741</v>
      </c>
      <c r="S1366" s="588">
        <v>393296</v>
      </c>
      <c r="T1366" s="588">
        <v>241843</v>
      </c>
      <c r="U1366" s="588">
        <v>423226</v>
      </c>
    </row>
    <row r="1367" spans="1:21" ht="21.95" customHeight="1">
      <c r="A1367" s="583">
        <v>9</v>
      </c>
      <c r="B1367" s="584" t="s">
        <v>482</v>
      </c>
      <c r="C1367" s="585" t="s">
        <v>491</v>
      </c>
      <c r="D1367" s="585" t="s">
        <v>939</v>
      </c>
      <c r="E1367" s="586" t="s">
        <v>500</v>
      </c>
      <c r="F1367">
        <v>2</v>
      </c>
      <c r="G1367" s="587" t="s">
        <v>21</v>
      </c>
      <c r="H1367" s="588">
        <v>87315</v>
      </c>
      <c r="I1367" s="588">
        <v>152801</v>
      </c>
      <c r="J1367" s="588">
        <v>115301</v>
      </c>
      <c r="K1367" s="588">
        <v>201778</v>
      </c>
      <c r="L1367" s="588">
        <v>138466</v>
      </c>
      <c r="M1367" s="588">
        <v>242315</v>
      </c>
      <c r="N1367" s="588">
        <v>167533</v>
      </c>
      <c r="O1367" s="588">
        <v>293183</v>
      </c>
      <c r="P1367" s="588">
        <v>199376</v>
      </c>
      <c r="Q1367" s="588">
        <v>348908</v>
      </c>
      <c r="R1367" s="588">
        <v>219872</v>
      </c>
      <c r="S1367" s="588">
        <v>384776</v>
      </c>
      <c r="T1367" s="588">
        <v>239102</v>
      </c>
      <c r="U1367" s="588">
        <v>418429</v>
      </c>
    </row>
    <row r="1368" spans="1:21" ht="21.95" customHeight="1">
      <c r="A1368" s="583">
        <v>9</v>
      </c>
      <c r="B1368" s="584" t="s">
        <v>482</v>
      </c>
      <c r="C1368" s="585" t="s">
        <v>491</v>
      </c>
      <c r="D1368" s="585" t="s">
        <v>939</v>
      </c>
      <c r="E1368" s="586" t="s">
        <v>500</v>
      </c>
      <c r="F1368">
        <v>3</v>
      </c>
      <c r="G1368" s="587" t="s">
        <v>46</v>
      </c>
      <c r="H1368" s="588">
        <v>71383</v>
      </c>
      <c r="I1368" s="588">
        <v>124921</v>
      </c>
      <c r="J1368" s="588">
        <v>98587</v>
      </c>
      <c r="K1368" s="588">
        <v>172528</v>
      </c>
      <c r="L1368" s="588">
        <v>125015</v>
      </c>
      <c r="M1368" s="588">
        <v>218777</v>
      </c>
      <c r="N1368" s="588">
        <v>163215</v>
      </c>
      <c r="O1368" s="588">
        <v>285625</v>
      </c>
      <c r="P1368" s="588">
        <v>203450</v>
      </c>
      <c r="Q1368" s="588">
        <v>356037</v>
      </c>
      <c r="R1368" s="588">
        <v>229003</v>
      </c>
      <c r="S1368" s="588">
        <v>400755</v>
      </c>
      <c r="T1368" s="588">
        <v>254190</v>
      </c>
      <c r="U1368" s="588">
        <v>444832</v>
      </c>
    </row>
    <row r="1369" spans="1:21" ht="21.95" customHeight="1">
      <c r="A1369" s="583">
        <v>9</v>
      </c>
      <c r="B1369" s="584" t="s">
        <v>482</v>
      </c>
      <c r="C1369" s="585" t="s">
        <v>491</v>
      </c>
      <c r="D1369" s="585" t="s">
        <v>939</v>
      </c>
      <c r="E1369" s="586" t="s">
        <v>500</v>
      </c>
      <c r="F1369">
        <v>4</v>
      </c>
      <c r="G1369" s="587" t="s">
        <v>23</v>
      </c>
      <c r="H1369" s="588">
        <v>82481</v>
      </c>
      <c r="I1369" s="588">
        <v>131969</v>
      </c>
      <c r="J1369" s="588">
        <v>115473</v>
      </c>
      <c r="K1369" s="588">
        <v>184757</v>
      </c>
      <c r="L1369" s="588">
        <v>148466</v>
      </c>
      <c r="M1369" s="588">
        <v>237545</v>
      </c>
      <c r="N1369" s="588">
        <v>197954</v>
      </c>
      <c r="O1369" s="588">
        <v>316727</v>
      </c>
      <c r="P1369" s="588">
        <v>247443</v>
      </c>
      <c r="Q1369" s="588">
        <v>395908</v>
      </c>
      <c r="R1369" s="588">
        <v>280435</v>
      </c>
      <c r="S1369" s="588">
        <v>448696</v>
      </c>
      <c r="T1369" s="588">
        <v>313427</v>
      </c>
      <c r="U1369" s="588">
        <v>501484</v>
      </c>
    </row>
    <row r="1370" spans="1:21" ht="22.5" customHeight="1">
      <c r="A1370" s="583">
        <v>9</v>
      </c>
      <c r="B1370" s="584" t="s">
        <v>482</v>
      </c>
      <c r="C1370" s="585" t="s">
        <v>491</v>
      </c>
      <c r="D1370" s="585" t="s">
        <v>939</v>
      </c>
      <c r="E1370" s="586" t="s">
        <v>214</v>
      </c>
      <c r="F1370">
        <v>1</v>
      </c>
      <c r="G1370" s="587" t="s">
        <v>171</v>
      </c>
      <c r="H1370" s="588">
        <v>92569</v>
      </c>
      <c r="I1370" s="588">
        <v>161996</v>
      </c>
      <c r="J1370" s="588">
        <v>121956</v>
      </c>
      <c r="K1370" s="588">
        <v>213423</v>
      </c>
      <c r="L1370" s="588">
        <v>146114</v>
      </c>
      <c r="M1370" s="588">
        <v>255700</v>
      </c>
      <c r="N1370" s="588">
        <v>175922</v>
      </c>
      <c r="O1370" s="588">
        <v>307863</v>
      </c>
      <c r="P1370" s="588">
        <v>207433</v>
      </c>
      <c r="Q1370" s="588">
        <v>363007</v>
      </c>
      <c r="R1370" s="588">
        <v>226768</v>
      </c>
      <c r="S1370" s="588">
        <v>396844</v>
      </c>
      <c r="T1370" s="588">
        <v>244030</v>
      </c>
      <c r="U1370" s="588">
        <v>427053</v>
      </c>
    </row>
    <row r="1371" spans="1:21" ht="21.95" customHeight="1">
      <c r="A1371" s="583">
        <v>9</v>
      </c>
      <c r="B1371" s="584" t="s">
        <v>482</v>
      </c>
      <c r="C1371" s="585" t="s">
        <v>491</v>
      </c>
      <c r="D1371" s="585" t="s">
        <v>939</v>
      </c>
      <c r="E1371" s="586" t="s">
        <v>214</v>
      </c>
      <c r="F1371">
        <v>2</v>
      </c>
      <c r="G1371" s="587" t="s">
        <v>21</v>
      </c>
      <c r="H1371" s="588">
        <v>87958</v>
      </c>
      <c r="I1371" s="588">
        <v>153927</v>
      </c>
      <c r="J1371" s="588">
        <v>116185</v>
      </c>
      <c r="K1371" s="588">
        <v>203323</v>
      </c>
      <c r="L1371" s="588">
        <v>139579</v>
      </c>
      <c r="M1371" s="588">
        <v>244263</v>
      </c>
      <c r="N1371" s="588">
        <v>168972</v>
      </c>
      <c r="O1371" s="588">
        <v>295702</v>
      </c>
      <c r="P1371" s="588">
        <v>201121</v>
      </c>
      <c r="Q1371" s="588">
        <v>351963</v>
      </c>
      <c r="R1371" s="588">
        <v>221817</v>
      </c>
      <c r="S1371" s="588">
        <v>388180</v>
      </c>
      <c r="T1371" s="588">
        <v>241243</v>
      </c>
      <c r="U1371" s="588">
        <v>422176</v>
      </c>
    </row>
    <row r="1372" spans="1:21" ht="21.95" customHeight="1">
      <c r="A1372" s="583">
        <v>9</v>
      </c>
      <c r="B1372" s="584" t="s">
        <v>482</v>
      </c>
      <c r="C1372" s="585" t="s">
        <v>491</v>
      </c>
      <c r="D1372" s="585" t="s">
        <v>939</v>
      </c>
      <c r="E1372" s="586" t="s">
        <v>214</v>
      </c>
      <c r="F1372">
        <v>3</v>
      </c>
      <c r="G1372" s="587" t="s">
        <v>46</v>
      </c>
      <c r="H1372" s="588">
        <v>71844</v>
      </c>
      <c r="I1372" s="588">
        <v>125727</v>
      </c>
      <c r="J1372" s="588">
        <v>99210</v>
      </c>
      <c r="K1372" s="588">
        <v>173617</v>
      </c>
      <c r="L1372" s="588">
        <v>125786</v>
      </c>
      <c r="M1372" s="588">
        <v>220126</v>
      </c>
      <c r="N1372" s="588">
        <v>164183</v>
      </c>
      <c r="O1372" s="588">
        <v>287321</v>
      </c>
      <c r="P1372" s="588">
        <v>204651</v>
      </c>
      <c r="Q1372" s="588">
        <v>358140</v>
      </c>
      <c r="R1372" s="588">
        <v>230337</v>
      </c>
      <c r="S1372" s="588">
        <v>403091</v>
      </c>
      <c r="T1372" s="588">
        <v>255652</v>
      </c>
      <c r="U1372" s="588">
        <v>447390</v>
      </c>
    </row>
    <row r="1373" spans="1:21" ht="21.95" customHeight="1">
      <c r="A1373" s="583">
        <v>9</v>
      </c>
      <c r="B1373" s="584" t="s">
        <v>482</v>
      </c>
      <c r="C1373" s="585" t="s">
        <v>491</v>
      </c>
      <c r="D1373" s="585" t="s">
        <v>939</v>
      </c>
      <c r="E1373" s="586" t="s">
        <v>214</v>
      </c>
      <c r="F1373">
        <v>4</v>
      </c>
      <c r="G1373" s="587" t="s">
        <v>23</v>
      </c>
      <c r="H1373" s="588">
        <v>83180</v>
      </c>
      <c r="I1373" s="588">
        <v>133088</v>
      </c>
      <c r="J1373" s="588">
        <v>116452</v>
      </c>
      <c r="K1373" s="588">
        <v>186323</v>
      </c>
      <c r="L1373" s="588">
        <v>149724</v>
      </c>
      <c r="M1373" s="588">
        <v>239558</v>
      </c>
      <c r="N1373" s="588">
        <v>199632</v>
      </c>
      <c r="O1373" s="588">
        <v>319411</v>
      </c>
      <c r="P1373" s="588">
        <v>249540</v>
      </c>
      <c r="Q1373" s="588">
        <v>399264</v>
      </c>
      <c r="R1373" s="588">
        <v>282812</v>
      </c>
      <c r="S1373" s="588">
        <v>452499</v>
      </c>
      <c r="T1373" s="588">
        <v>316084</v>
      </c>
      <c r="U1373" s="588">
        <v>505734</v>
      </c>
    </row>
    <row r="1374" spans="1:21" ht="22.5" customHeight="1">
      <c r="A1374" s="583">
        <v>9</v>
      </c>
      <c r="B1374" s="584" t="s">
        <v>482</v>
      </c>
      <c r="C1374" s="585" t="s">
        <v>491</v>
      </c>
      <c r="D1374" s="585" t="s">
        <v>939</v>
      </c>
      <c r="E1374" s="586" t="s">
        <v>501</v>
      </c>
      <c r="F1374">
        <v>1</v>
      </c>
      <c r="G1374" s="587" t="s">
        <v>171</v>
      </c>
      <c r="H1374" s="588">
        <v>94449</v>
      </c>
      <c r="I1374" s="588">
        <v>165287</v>
      </c>
      <c r="J1374" s="588">
        <v>124363</v>
      </c>
      <c r="K1374" s="588">
        <v>217636</v>
      </c>
      <c r="L1374" s="588">
        <v>148888</v>
      </c>
      <c r="M1374" s="588">
        <v>260554</v>
      </c>
      <c r="N1374" s="588">
        <v>179069</v>
      </c>
      <c r="O1374" s="588">
        <v>313371</v>
      </c>
      <c r="P1374" s="588">
        <v>211105</v>
      </c>
      <c r="Q1374" s="588">
        <v>369434</v>
      </c>
      <c r="R1374" s="588">
        <v>230773</v>
      </c>
      <c r="S1374" s="588">
        <v>403853</v>
      </c>
      <c r="T1374" s="588">
        <v>248328</v>
      </c>
      <c r="U1374" s="588">
        <v>434573</v>
      </c>
    </row>
    <row r="1375" spans="1:21" ht="21.95" customHeight="1">
      <c r="A1375" s="583">
        <v>9</v>
      </c>
      <c r="B1375" s="584" t="s">
        <v>482</v>
      </c>
      <c r="C1375" s="585" t="s">
        <v>491</v>
      </c>
      <c r="D1375" s="585" t="s">
        <v>939</v>
      </c>
      <c r="E1375" s="586" t="s">
        <v>501</v>
      </c>
      <c r="F1375">
        <v>2</v>
      </c>
      <c r="G1375" s="587" t="s">
        <v>21</v>
      </c>
      <c r="H1375" s="588">
        <v>89838</v>
      </c>
      <c r="I1375" s="588">
        <v>157217</v>
      </c>
      <c r="J1375" s="588">
        <v>118592</v>
      </c>
      <c r="K1375" s="588">
        <v>207536</v>
      </c>
      <c r="L1375" s="588">
        <v>142352</v>
      </c>
      <c r="M1375" s="588">
        <v>249116</v>
      </c>
      <c r="N1375" s="588">
        <v>172120</v>
      </c>
      <c r="O1375" s="588">
        <v>301210</v>
      </c>
      <c r="P1375" s="588">
        <v>204794</v>
      </c>
      <c r="Q1375" s="588">
        <v>358389</v>
      </c>
      <c r="R1375" s="588">
        <v>225822</v>
      </c>
      <c r="S1375" s="588">
        <v>395189</v>
      </c>
      <c r="T1375" s="588">
        <v>245540</v>
      </c>
      <c r="U1375" s="588">
        <v>429696</v>
      </c>
    </row>
    <row r="1376" spans="1:21" ht="21.95" customHeight="1">
      <c r="A1376" s="583">
        <v>9</v>
      </c>
      <c r="B1376" s="584" t="s">
        <v>482</v>
      </c>
      <c r="C1376" s="585" t="s">
        <v>491</v>
      </c>
      <c r="D1376" s="585" t="s">
        <v>939</v>
      </c>
      <c r="E1376" s="586" t="s">
        <v>501</v>
      </c>
      <c r="F1376">
        <v>3</v>
      </c>
      <c r="G1376" s="587" t="s">
        <v>46</v>
      </c>
      <c r="H1376" s="588">
        <v>73528</v>
      </c>
      <c r="I1376" s="588">
        <v>128673</v>
      </c>
      <c r="J1376" s="588">
        <v>101566</v>
      </c>
      <c r="K1376" s="588">
        <v>177741</v>
      </c>
      <c r="L1376" s="588">
        <v>128816</v>
      </c>
      <c r="M1376" s="588">
        <v>225429</v>
      </c>
      <c r="N1376" s="588">
        <v>168224</v>
      </c>
      <c r="O1376" s="588">
        <v>294391</v>
      </c>
      <c r="P1376" s="588">
        <v>209702</v>
      </c>
      <c r="Q1376" s="588">
        <v>366978</v>
      </c>
      <c r="R1376" s="588">
        <v>236061</v>
      </c>
      <c r="S1376" s="588">
        <v>413107</v>
      </c>
      <c r="T1376" s="588">
        <v>262049</v>
      </c>
      <c r="U1376" s="588">
        <v>458586</v>
      </c>
    </row>
    <row r="1377" spans="1:21" ht="21.95" customHeight="1">
      <c r="A1377" s="583">
        <v>9</v>
      </c>
      <c r="B1377" s="584" t="s">
        <v>482</v>
      </c>
      <c r="C1377" s="585" t="s">
        <v>491</v>
      </c>
      <c r="D1377" s="585" t="s">
        <v>939</v>
      </c>
      <c r="E1377" s="586" t="s">
        <v>501</v>
      </c>
      <c r="F1377">
        <v>4</v>
      </c>
      <c r="G1377" s="587" t="s">
        <v>23</v>
      </c>
      <c r="H1377" s="588">
        <v>84751</v>
      </c>
      <c r="I1377" s="588">
        <v>135601</v>
      </c>
      <c r="J1377" s="588">
        <v>118651</v>
      </c>
      <c r="K1377" s="588">
        <v>189842</v>
      </c>
      <c r="L1377" s="588">
        <v>152551</v>
      </c>
      <c r="M1377" s="588">
        <v>244082</v>
      </c>
      <c r="N1377" s="588">
        <v>203402</v>
      </c>
      <c r="O1377" s="588">
        <v>325443</v>
      </c>
      <c r="P1377" s="588">
        <v>254252</v>
      </c>
      <c r="Q1377" s="588">
        <v>406804</v>
      </c>
      <c r="R1377" s="588">
        <v>288153</v>
      </c>
      <c r="S1377" s="588">
        <v>461044</v>
      </c>
      <c r="T1377" s="588">
        <v>322053</v>
      </c>
      <c r="U1377" s="588">
        <v>515285</v>
      </c>
    </row>
    <row r="1378" spans="1:21" ht="22.5" customHeight="1">
      <c r="A1378" s="583">
        <v>9</v>
      </c>
      <c r="B1378" s="584" t="s">
        <v>482</v>
      </c>
      <c r="C1378" s="585" t="s">
        <v>491</v>
      </c>
      <c r="D1378" s="585" t="s">
        <v>939</v>
      </c>
      <c r="E1378" s="586" t="s">
        <v>502</v>
      </c>
      <c r="F1378">
        <v>1</v>
      </c>
      <c r="G1378" s="587" t="s">
        <v>171</v>
      </c>
      <c r="H1378" s="588">
        <v>96580</v>
      </c>
      <c r="I1378" s="588">
        <v>169015</v>
      </c>
      <c r="J1378" s="588">
        <v>127148</v>
      </c>
      <c r="K1378" s="588">
        <v>222509</v>
      </c>
      <c r="L1378" s="588">
        <v>152190</v>
      </c>
      <c r="M1378" s="588">
        <v>266332</v>
      </c>
      <c r="N1378" s="588">
        <v>182985</v>
      </c>
      <c r="O1378" s="588">
        <v>320224</v>
      </c>
      <c r="P1378" s="588">
        <v>215710</v>
      </c>
      <c r="Q1378" s="588">
        <v>377492</v>
      </c>
      <c r="R1378" s="588">
        <v>235804</v>
      </c>
      <c r="S1378" s="588">
        <v>412657</v>
      </c>
      <c r="T1378" s="588">
        <v>253738</v>
      </c>
      <c r="U1378" s="588">
        <v>444041</v>
      </c>
    </row>
    <row r="1379" spans="1:21" ht="21.95" customHeight="1">
      <c r="A1379" s="583">
        <v>9</v>
      </c>
      <c r="B1379" s="584" t="s">
        <v>482</v>
      </c>
      <c r="C1379" s="585" t="s">
        <v>491</v>
      </c>
      <c r="D1379" s="585" t="s">
        <v>939</v>
      </c>
      <c r="E1379" s="586" t="s">
        <v>502</v>
      </c>
      <c r="F1379">
        <v>2</v>
      </c>
      <c r="G1379" s="587" t="s">
        <v>21</v>
      </c>
      <c r="H1379" s="588">
        <v>91892</v>
      </c>
      <c r="I1379" s="588">
        <v>160811</v>
      </c>
      <c r="J1379" s="588">
        <v>121281</v>
      </c>
      <c r="K1379" s="588">
        <v>212241</v>
      </c>
      <c r="L1379" s="588">
        <v>145545</v>
      </c>
      <c r="M1379" s="588">
        <v>254704</v>
      </c>
      <c r="N1379" s="588">
        <v>175920</v>
      </c>
      <c r="O1379" s="588">
        <v>307860</v>
      </c>
      <c r="P1379" s="588">
        <v>209293</v>
      </c>
      <c r="Q1379" s="588">
        <v>366263</v>
      </c>
      <c r="R1379" s="588">
        <v>230771</v>
      </c>
      <c r="S1379" s="588">
        <v>403849</v>
      </c>
      <c r="T1379" s="588">
        <v>250904</v>
      </c>
      <c r="U1379" s="588">
        <v>439082</v>
      </c>
    </row>
    <row r="1380" spans="1:21" ht="21.95" customHeight="1">
      <c r="A1380" s="583">
        <v>9</v>
      </c>
      <c r="B1380" s="584" t="s">
        <v>482</v>
      </c>
      <c r="C1380" s="585" t="s">
        <v>491</v>
      </c>
      <c r="D1380" s="585" t="s">
        <v>939</v>
      </c>
      <c r="E1380" s="586" t="s">
        <v>502</v>
      </c>
      <c r="F1380">
        <v>3</v>
      </c>
      <c r="G1380" s="587" t="s">
        <v>46</v>
      </c>
      <c r="H1380" s="588">
        <v>75251</v>
      </c>
      <c r="I1380" s="588">
        <v>131689</v>
      </c>
      <c r="J1380" s="588">
        <v>103956</v>
      </c>
      <c r="K1380" s="588">
        <v>181924</v>
      </c>
      <c r="L1380" s="588">
        <v>131860</v>
      </c>
      <c r="M1380" s="588">
        <v>230755</v>
      </c>
      <c r="N1380" s="588">
        <v>172223</v>
      </c>
      <c r="O1380" s="588">
        <v>301390</v>
      </c>
      <c r="P1380" s="588">
        <v>214691</v>
      </c>
      <c r="Q1380" s="588">
        <v>375709</v>
      </c>
      <c r="R1380" s="588">
        <v>241689</v>
      </c>
      <c r="S1380" s="588">
        <v>422956</v>
      </c>
      <c r="T1380" s="588">
        <v>268309</v>
      </c>
      <c r="U1380" s="588">
        <v>469541</v>
      </c>
    </row>
    <row r="1381" spans="1:21" ht="21.95" customHeight="1">
      <c r="A1381" s="583">
        <v>9</v>
      </c>
      <c r="B1381" s="584" t="s">
        <v>482</v>
      </c>
      <c r="C1381" s="585" t="s">
        <v>491</v>
      </c>
      <c r="D1381" s="585" t="s">
        <v>939</v>
      </c>
      <c r="E1381" s="586" t="s">
        <v>502</v>
      </c>
      <c r="F1381">
        <v>4</v>
      </c>
      <c r="G1381" s="587" t="s">
        <v>23</v>
      </c>
      <c r="H1381" s="588">
        <v>86628</v>
      </c>
      <c r="I1381" s="588">
        <v>138605</v>
      </c>
      <c r="J1381" s="588">
        <v>121279</v>
      </c>
      <c r="K1381" s="588">
        <v>194047</v>
      </c>
      <c r="L1381" s="588">
        <v>155930</v>
      </c>
      <c r="M1381" s="588">
        <v>249488</v>
      </c>
      <c r="N1381" s="588">
        <v>207907</v>
      </c>
      <c r="O1381" s="588">
        <v>332651</v>
      </c>
      <c r="P1381" s="588">
        <v>259884</v>
      </c>
      <c r="Q1381" s="588">
        <v>415814</v>
      </c>
      <c r="R1381" s="588">
        <v>294535</v>
      </c>
      <c r="S1381" s="588">
        <v>471256</v>
      </c>
      <c r="T1381" s="588">
        <v>329186</v>
      </c>
      <c r="U1381" s="588">
        <v>526698</v>
      </c>
    </row>
    <row r="1382" spans="1:21" ht="22.5" customHeight="1">
      <c r="A1382" s="583">
        <v>9</v>
      </c>
      <c r="B1382" s="584" t="s">
        <v>482</v>
      </c>
      <c r="C1382" s="585" t="s">
        <v>491</v>
      </c>
      <c r="D1382" s="585" t="s">
        <v>939</v>
      </c>
      <c r="E1382" s="586" t="s">
        <v>503</v>
      </c>
      <c r="F1382">
        <v>1</v>
      </c>
      <c r="G1382" s="587" t="s">
        <v>171</v>
      </c>
      <c r="H1382" s="588">
        <v>91849</v>
      </c>
      <c r="I1382" s="588">
        <v>160736</v>
      </c>
      <c r="J1382" s="588">
        <v>120977</v>
      </c>
      <c r="K1382" s="588">
        <v>211709</v>
      </c>
      <c r="L1382" s="588">
        <v>144893</v>
      </c>
      <c r="M1382" s="588">
        <v>253562</v>
      </c>
      <c r="N1382" s="588">
        <v>174367</v>
      </c>
      <c r="O1382" s="588">
        <v>305142</v>
      </c>
      <c r="P1382" s="588">
        <v>205582</v>
      </c>
      <c r="Q1382" s="588">
        <v>359769</v>
      </c>
      <c r="R1382" s="588">
        <v>224741</v>
      </c>
      <c r="S1382" s="588">
        <v>393296</v>
      </c>
      <c r="T1382" s="588">
        <v>241843</v>
      </c>
      <c r="U1382" s="588">
        <v>423226</v>
      </c>
    </row>
    <row r="1383" spans="1:21" ht="21.95" customHeight="1">
      <c r="A1383" s="583">
        <v>9</v>
      </c>
      <c r="B1383" s="584" t="s">
        <v>482</v>
      </c>
      <c r="C1383" s="585" t="s">
        <v>491</v>
      </c>
      <c r="D1383" s="585" t="s">
        <v>939</v>
      </c>
      <c r="E1383" s="586" t="s">
        <v>503</v>
      </c>
      <c r="F1383">
        <v>2</v>
      </c>
      <c r="G1383" s="587" t="s">
        <v>21</v>
      </c>
      <c r="H1383" s="588">
        <v>87315</v>
      </c>
      <c r="I1383" s="588">
        <v>152801</v>
      </c>
      <c r="J1383" s="588">
        <v>115301</v>
      </c>
      <c r="K1383" s="588">
        <v>201778</v>
      </c>
      <c r="L1383" s="588">
        <v>138466</v>
      </c>
      <c r="M1383" s="588">
        <v>242315</v>
      </c>
      <c r="N1383" s="588">
        <v>167533</v>
      </c>
      <c r="O1383" s="588">
        <v>293183</v>
      </c>
      <c r="P1383" s="588">
        <v>199376</v>
      </c>
      <c r="Q1383" s="588">
        <v>348908</v>
      </c>
      <c r="R1383" s="588">
        <v>219872</v>
      </c>
      <c r="S1383" s="588">
        <v>384776</v>
      </c>
      <c r="T1383" s="588">
        <v>239102</v>
      </c>
      <c r="U1383" s="588">
        <v>418429</v>
      </c>
    </row>
    <row r="1384" spans="1:21" ht="21.95" customHeight="1">
      <c r="A1384" s="583">
        <v>9</v>
      </c>
      <c r="B1384" s="584" t="s">
        <v>482</v>
      </c>
      <c r="C1384" s="585" t="s">
        <v>491</v>
      </c>
      <c r="D1384" s="585" t="s">
        <v>939</v>
      </c>
      <c r="E1384" s="586" t="s">
        <v>503</v>
      </c>
      <c r="F1384">
        <v>3</v>
      </c>
      <c r="G1384" s="587" t="s">
        <v>46</v>
      </c>
      <c r="H1384" s="588">
        <v>71383</v>
      </c>
      <c r="I1384" s="588">
        <v>124921</v>
      </c>
      <c r="J1384" s="588">
        <v>98587</v>
      </c>
      <c r="K1384" s="588">
        <v>172528</v>
      </c>
      <c r="L1384" s="588">
        <v>125015</v>
      </c>
      <c r="M1384" s="588">
        <v>218777</v>
      </c>
      <c r="N1384" s="588">
        <v>163215</v>
      </c>
      <c r="O1384" s="588">
        <v>285625</v>
      </c>
      <c r="P1384" s="588">
        <v>203450</v>
      </c>
      <c r="Q1384" s="588">
        <v>356037</v>
      </c>
      <c r="R1384" s="588">
        <v>229003</v>
      </c>
      <c r="S1384" s="588">
        <v>400755</v>
      </c>
      <c r="T1384" s="588">
        <v>254190</v>
      </c>
      <c r="U1384" s="588">
        <v>444832</v>
      </c>
    </row>
    <row r="1385" spans="1:21" ht="21.95" customHeight="1">
      <c r="A1385" s="583">
        <v>9</v>
      </c>
      <c r="B1385" s="584" t="s">
        <v>482</v>
      </c>
      <c r="C1385" s="585" t="s">
        <v>491</v>
      </c>
      <c r="D1385" s="585" t="s">
        <v>939</v>
      </c>
      <c r="E1385" s="586" t="s">
        <v>503</v>
      </c>
      <c r="F1385">
        <v>4</v>
      </c>
      <c r="G1385" s="587" t="s">
        <v>23</v>
      </c>
      <c r="H1385" s="588">
        <v>82481</v>
      </c>
      <c r="I1385" s="588">
        <v>131969</v>
      </c>
      <c r="J1385" s="588">
        <v>115473</v>
      </c>
      <c r="K1385" s="588">
        <v>184757</v>
      </c>
      <c r="L1385" s="588">
        <v>148466</v>
      </c>
      <c r="M1385" s="588">
        <v>237545</v>
      </c>
      <c r="N1385" s="588">
        <v>197954</v>
      </c>
      <c r="O1385" s="588">
        <v>316727</v>
      </c>
      <c r="P1385" s="588">
        <v>247443</v>
      </c>
      <c r="Q1385" s="588">
        <v>395908</v>
      </c>
      <c r="R1385" s="588">
        <v>280435</v>
      </c>
      <c r="S1385" s="588">
        <v>448696</v>
      </c>
      <c r="T1385" s="588">
        <v>313427</v>
      </c>
      <c r="U1385" s="588">
        <v>501484</v>
      </c>
    </row>
    <row r="1386" spans="1:21" ht="22.5" customHeight="1">
      <c r="A1386" s="583">
        <v>9</v>
      </c>
      <c r="B1386" s="584" t="s">
        <v>482</v>
      </c>
      <c r="C1386" s="585" t="s">
        <v>491</v>
      </c>
      <c r="D1386" s="585" t="s">
        <v>939</v>
      </c>
      <c r="E1386" s="586" t="s">
        <v>504</v>
      </c>
      <c r="F1386">
        <v>1</v>
      </c>
      <c r="G1386" s="587" t="s">
        <v>171</v>
      </c>
      <c r="H1386" s="588">
        <v>89328</v>
      </c>
      <c r="I1386" s="588">
        <v>156325</v>
      </c>
      <c r="J1386" s="588">
        <v>117549</v>
      </c>
      <c r="K1386" s="588">
        <v>205711</v>
      </c>
      <c r="L1386" s="588">
        <v>140616</v>
      </c>
      <c r="M1386" s="588">
        <v>246078</v>
      </c>
      <c r="N1386" s="588">
        <v>168925</v>
      </c>
      <c r="O1386" s="588">
        <v>295618</v>
      </c>
      <c r="P1386" s="588">
        <v>199105</v>
      </c>
      <c r="Q1386" s="588">
        <v>348433</v>
      </c>
      <c r="R1386" s="588">
        <v>217645</v>
      </c>
      <c r="S1386" s="588">
        <v>380880</v>
      </c>
      <c r="T1386" s="588">
        <v>234188</v>
      </c>
      <c r="U1386" s="588">
        <v>409829</v>
      </c>
    </row>
    <row r="1387" spans="1:21" ht="21.95" customHeight="1">
      <c r="A1387" s="583">
        <v>9</v>
      </c>
      <c r="B1387" s="584" t="s">
        <v>482</v>
      </c>
      <c r="C1387" s="585" t="s">
        <v>491</v>
      </c>
      <c r="D1387" s="585" t="s">
        <v>939</v>
      </c>
      <c r="E1387" s="586" t="s">
        <v>504</v>
      </c>
      <c r="F1387">
        <v>2</v>
      </c>
      <c r="G1387" s="587" t="s">
        <v>21</v>
      </c>
      <c r="H1387" s="588">
        <v>85063</v>
      </c>
      <c r="I1387" s="588">
        <v>148861</v>
      </c>
      <c r="J1387" s="588">
        <v>112210</v>
      </c>
      <c r="K1387" s="588">
        <v>196368</v>
      </c>
      <c r="L1387" s="588">
        <v>134570</v>
      </c>
      <c r="M1387" s="588">
        <v>235498</v>
      </c>
      <c r="N1387" s="588">
        <v>162497</v>
      </c>
      <c r="O1387" s="588">
        <v>284369</v>
      </c>
      <c r="P1387" s="588">
        <v>193267</v>
      </c>
      <c r="Q1387" s="588">
        <v>338217</v>
      </c>
      <c r="R1387" s="588">
        <v>213066</v>
      </c>
      <c r="S1387" s="588">
        <v>372865</v>
      </c>
      <c r="T1387" s="588">
        <v>231610</v>
      </c>
      <c r="U1387" s="588">
        <v>405317</v>
      </c>
    </row>
    <row r="1388" spans="1:21" ht="21.95" customHeight="1">
      <c r="A1388" s="583">
        <v>9</v>
      </c>
      <c r="B1388" s="584" t="s">
        <v>482</v>
      </c>
      <c r="C1388" s="585" t="s">
        <v>491</v>
      </c>
      <c r="D1388" s="585" t="s">
        <v>939</v>
      </c>
      <c r="E1388" s="586" t="s">
        <v>504</v>
      </c>
      <c r="F1388">
        <v>3</v>
      </c>
      <c r="G1388" s="587" t="s">
        <v>46</v>
      </c>
      <c r="H1388" s="588">
        <v>69770</v>
      </c>
      <c r="I1388" s="588">
        <v>122098</v>
      </c>
      <c r="J1388" s="588">
        <v>96409</v>
      </c>
      <c r="K1388" s="588">
        <v>168716</v>
      </c>
      <c r="L1388" s="588">
        <v>122318</v>
      </c>
      <c r="M1388" s="588">
        <v>214057</v>
      </c>
      <c r="N1388" s="588">
        <v>159824</v>
      </c>
      <c r="O1388" s="588">
        <v>279692</v>
      </c>
      <c r="P1388" s="588">
        <v>199245</v>
      </c>
      <c r="Q1388" s="588">
        <v>348680</v>
      </c>
      <c r="R1388" s="588">
        <v>224331</v>
      </c>
      <c r="S1388" s="588">
        <v>392579</v>
      </c>
      <c r="T1388" s="588">
        <v>249072</v>
      </c>
      <c r="U1388" s="588">
        <v>435877</v>
      </c>
    </row>
    <row r="1389" spans="1:21" ht="21.95" customHeight="1">
      <c r="A1389" s="583">
        <v>9</v>
      </c>
      <c r="B1389" s="584" t="s">
        <v>482</v>
      </c>
      <c r="C1389" s="585" t="s">
        <v>491</v>
      </c>
      <c r="D1389" s="585" t="s">
        <v>939</v>
      </c>
      <c r="E1389" s="586" t="s">
        <v>504</v>
      </c>
      <c r="F1389">
        <v>4</v>
      </c>
      <c r="G1389" s="587" t="s">
        <v>23</v>
      </c>
      <c r="H1389" s="588">
        <v>80034</v>
      </c>
      <c r="I1389" s="588">
        <v>128054</v>
      </c>
      <c r="J1389" s="588">
        <v>112047</v>
      </c>
      <c r="K1389" s="588">
        <v>179276</v>
      </c>
      <c r="L1389" s="588">
        <v>144061</v>
      </c>
      <c r="M1389" s="588">
        <v>230498</v>
      </c>
      <c r="N1389" s="588">
        <v>192081</v>
      </c>
      <c r="O1389" s="588">
        <v>307330</v>
      </c>
      <c r="P1389" s="588">
        <v>240102</v>
      </c>
      <c r="Q1389" s="588">
        <v>384163</v>
      </c>
      <c r="R1389" s="588">
        <v>272115</v>
      </c>
      <c r="S1389" s="588">
        <v>435384</v>
      </c>
      <c r="T1389" s="588">
        <v>304129</v>
      </c>
      <c r="U1389" s="588">
        <v>486606</v>
      </c>
    </row>
    <row r="1390" spans="1:21" ht="22.5" customHeight="1">
      <c r="A1390" s="583">
        <v>9</v>
      </c>
      <c r="B1390" s="584" t="s">
        <v>482</v>
      </c>
      <c r="C1390" s="585" t="s">
        <v>491</v>
      </c>
      <c r="D1390" s="585" t="s">
        <v>939</v>
      </c>
      <c r="E1390" s="586" t="s">
        <v>642</v>
      </c>
      <c r="F1390">
        <v>1</v>
      </c>
      <c r="G1390" s="587" t="s">
        <v>171</v>
      </c>
      <c r="H1390" s="588">
        <v>105242</v>
      </c>
      <c r="I1390" s="588">
        <v>184173</v>
      </c>
      <c r="J1390" s="588">
        <v>138553</v>
      </c>
      <c r="K1390" s="588">
        <v>242468</v>
      </c>
      <c r="L1390" s="588">
        <v>165843</v>
      </c>
      <c r="M1390" s="588">
        <v>290226</v>
      </c>
      <c r="N1390" s="588">
        <v>199406</v>
      </c>
      <c r="O1390" s="588">
        <v>348961</v>
      </c>
      <c r="P1390" s="588">
        <v>235069</v>
      </c>
      <c r="Q1390" s="588">
        <v>411370</v>
      </c>
      <c r="R1390" s="588">
        <v>256967</v>
      </c>
      <c r="S1390" s="588">
        <v>449692</v>
      </c>
      <c r="T1390" s="588">
        <v>276510</v>
      </c>
      <c r="U1390" s="588">
        <v>483892</v>
      </c>
    </row>
    <row r="1391" spans="1:21" ht="21.95" customHeight="1">
      <c r="A1391" s="583">
        <v>9</v>
      </c>
      <c r="B1391" s="584" t="s">
        <v>482</v>
      </c>
      <c r="C1391" s="585" t="s">
        <v>491</v>
      </c>
      <c r="D1391" s="585" t="s">
        <v>939</v>
      </c>
      <c r="E1391" s="586" t="s">
        <v>642</v>
      </c>
      <c r="F1391">
        <v>2</v>
      </c>
      <c r="G1391" s="587" t="s">
        <v>21</v>
      </c>
      <c r="H1391" s="588">
        <v>100131</v>
      </c>
      <c r="I1391" s="588">
        <v>175230</v>
      </c>
      <c r="J1391" s="588">
        <v>132157</v>
      </c>
      <c r="K1391" s="588">
        <v>231274</v>
      </c>
      <c r="L1391" s="588">
        <v>158600</v>
      </c>
      <c r="M1391" s="588">
        <v>277550</v>
      </c>
      <c r="N1391" s="588">
        <v>191704</v>
      </c>
      <c r="O1391" s="588">
        <v>335482</v>
      </c>
      <c r="P1391" s="588">
        <v>228074</v>
      </c>
      <c r="Q1391" s="588">
        <v>399129</v>
      </c>
      <c r="R1391" s="588">
        <v>251479</v>
      </c>
      <c r="S1391" s="588">
        <v>440089</v>
      </c>
      <c r="T1391" s="588">
        <v>273421</v>
      </c>
      <c r="U1391" s="588">
        <v>478486</v>
      </c>
    </row>
    <row r="1392" spans="1:21" ht="21.95" customHeight="1">
      <c r="A1392" s="583">
        <v>9</v>
      </c>
      <c r="B1392" s="584" t="s">
        <v>482</v>
      </c>
      <c r="C1392" s="585" t="s">
        <v>491</v>
      </c>
      <c r="D1392" s="585" t="s">
        <v>939</v>
      </c>
      <c r="E1392" s="586" t="s">
        <v>642</v>
      </c>
      <c r="F1392">
        <v>3</v>
      </c>
      <c r="G1392" s="587" t="s">
        <v>46</v>
      </c>
      <c r="H1392" s="588">
        <v>81995</v>
      </c>
      <c r="I1392" s="588">
        <v>143491</v>
      </c>
      <c r="J1392" s="588">
        <v>113272</v>
      </c>
      <c r="K1392" s="588">
        <v>198225</v>
      </c>
      <c r="L1392" s="588">
        <v>143674</v>
      </c>
      <c r="M1392" s="588">
        <v>251430</v>
      </c>
      <c r="N1392" s="588">
        <v>187652</v>
      </c>
      <c r="O1392" s="588">
        <v>328390</v>
      </c>
      <c r="P1392" s="588">
        <v>233924</v>
      </c>
      <c r="Q1392" s="588">
        <v>409367</v>
      </c>
      <c r="R1392" s="588">
        <v>263340</v>
      </c>
      <c r="S1392" s="588">
        <v>460845</v>
      </c>
      <c r="T1392" s="588">
        <v>292343</v>
      </c>
      <c r="U1392" s="588">
        <v>511601</v>
      </c>
    </row>
    <row r="1393" spans="1:21" ht="21.95" customHeight="1">
      <c r="A1393" s="583">
        <v>9</v>
      </c>
      <c r="B1393" s="584" t="s">
        <v>482</v>
      </c>
      <c r="C1393" s="585" t="s">
        <v>491</v>
      </c>
      <c r="D1393" s="585" t="s">
        <v>939</v>
      </c>
      <c r="E1393" s="586" t="s">
        <v>642</v>
      </c>
      <c r="F1393">
        <v>4</v>
      </c>
      <c r="G1393" s="587" t="s">
        <v>23</v>
      </c>
      <c r="H1393" s="588">
        <v>94400</v>
      </c>
      <c r="I1393" s="588">
        <v>151040</v>
      </c>
      <c r="J1393" s="588">
        <v>132160</v>
      </c>
      <c r="K1393" s="588">
        <v>211456</v>
      </c>
      <c r="L1393" s="588">
        <v>169920</v>
      </c>
      <c r="M1393" s="588">
        <v>271872</v>
      </c>
      <c r="N1393" s="588">
        <v>226560</v>
      </c>
      <c r="O1393" s="588">
        <v>362496</v>
      </c>
      <c r="P1393" s="588">
        <v>283200</v>
      </c>
      <c r="Q1393" s="588">
        <v>453120</v>
      </c>
      <c r="R1393" s="588">
        <v>320960</v>
      </c>
      <c r="S1393" s="588">
        <v>513536</v>
      </c>
      <c r="T1393" s="588">
        <v>358720</v>
      </c>
      <c r="U1393" s="588">
        <v>573952</v>
      </c>
    </row>
    <row r="1394" spans="1:21" ht="22.5" customHeight="1">
      <c r="A1394" s="583">
        <v>9</v>
      </c>
      <c r="B1394" s="584" t="s">
        <v>482</v>
      </c>
      <c r="C1394" s="585" t="s">
        <v>491</v>
      </c>
      <c r="D1394" s="585" t="s">
        <v>939</v>
      </c>
      <c r="E1394" s="586" t="s">
        <v>505</v>
      </c>
      <c r="F1394">
        <v>1</v>
      </c>
      <c r="G1394" s="587" t="s">
        <v>171</v>
      </c>
      <c r="H1394" s="588">
        <v>93369</v>
      </c>
      <c r="I1394" s="588">
        <v>163396</v>
      </c>
      <c r="J1394" s="588">
        <v>122894</v>
      </c>
      <c r="K1394" s="588">
        <v>215065</v>
      </c>
      <c r="L1394" s="588">
        <v>147055</v>
      </c>
      <c r="M1394" s="588">
        <v>257346</v>
      </c>
      <c r="N1394" s="588">
        <v>176737</v>
      </c>
      <c r="O1394" s="588">
        <v>309290</v>
      </c>
      <c r="P1394" s="588">
        <v>208329</v>
      </c>
      <c r="Q1394" s="588">
        <v>364576</v>
      </c>
      <c r="R1394" s="588">
        <v>227732</v>
      </c>
      <c r="S1394" s="588">
        <v>398531</v>
      </c>
      <c r="T1394" s="588">
        <v>245047</v>
      </c>
      <c r="U1394" s="588">
        <v>428832</v>
      </c>
    </row>
    <row r="1395" spans="1:21" ht="21.95" customHeight="1">
      <c r="A1395" s="583">
        <v>9</v>
      </c>
      <c r="B1395" s="584" t="s">
        <v>482</v>
      </c>
      <c r="C1395" s="585" t="s">
        <v>491</v>
      </c>
      <c r="D1395" s="585" t="s">
        <v>939</v>
      </c>
      <c r="E1395" s="586" t="s">
        <v>505</v>
      </c>
      <c r="F1395">
        <v>2</v>
      </c>
      <c r="G1395" s="587" t="s">
        <v>21</v>
      </c>
      <c r="H1395" s="588">
        <v>88873</v>
      </c>
      <c r="I1395" s="588">
        <v>155529</v>
      </c>
      <c r="J1395" s="588">
        <v>117267</v>
      </c>
      <c r="K1395" s="588">
        <v>205218</v>
      </c>
      <c r="L1395" s="588">
        <v>140683</v>
      </c>
      <c r="M1395" s="588">
        <v>246195</v>
      </c>
      <c r="N1395" s="588">
        <v>169961</v>
      </c>
      <c r="O1395" s="588">
        <v>297433</v>
      </c>
      <c r="P1395" s="588">
        <v>202175</v>
      </c>
      <c r="Q1395" s="588">
        <v>353807</v>
      </c>
      <c r="R1395" s="588">
        <v>222905</v>
      </c>
      <c r="S1395" s="588">
        <v>390084</v>
      </c>
      <c r="T1395" s="588">
        <v>242329</v>
      </c>
      <c r="U1395" s="588">
        <v>424076</v>
      </c>
    </row>
    <row r="1396" spans="1:21" ht="21.95" customHeight="1">
      <c r="A1396" s="583">
        <v>9</v>
      </c>
      <c r="B1396" s="584" t="s">
        <v>482</v>
      </c>
      <c r="C1396" s="585" t="s">
        <v>491</v>
      </c>
      <c r="D1396" s="585" t="s">
        <v>939</v>
      </c>
      <c r="E1396" s="586" t="s">
        <v>505</v>
      </c>
      <c r="F1396">
        <v>3</v>
      </c>
      <c r="G1396" s="587" t="s">
        <v>46</v>
      </c>
      <c r="H1396" s="588">
        <v>72836</v>
      </c>
      <c r="I1396" s="588">
        <v>127463</v>
      </c>
      <c r="J1396" s="588">
        <v>100633</v>
      </c>
      <c r="K1396" s="588">
        <v>176108</v>
      </c>
      <c r="L1396" s="588">
        <v>127660</v>
      </c>
      <c r="M1396" s="588">
        <v>223406</v>
      </c>
      <c r="N1396" s="588">
        <v>166771</v>
      </c>
      <c r="O1396" s="588">
        <v>291849</v>
      </c>
      <c r="P1396" s="588">
        <v>207900</v>
      </c>
      <c r="Q1396" s="588">
        <v>363825</v>
      </c>
      <c r="R1396" s="588">
        <v>234059</v>
      </c>
      <c r="S1396" s="588">
        <v>409604</v>
      </c>
      <c r="T1396" s="588">
        <v>259856</v>
      </c>
      <c r="U1396" s="588">
        <v>454748</v>
      </c>
    </row>
    <row r="1397" spans="1:21" ht="21.95" customHeight="1">
      <c r="A1397" s="583">
        <v>9</v>
      </c>
      <c r="B1397" s="584" t="s">
        <v>482</v>
      </c>
      <c r="C1397" s="585" t="s">
        <v>491</v>
      </c>
      <c r="D1397" s="585" t="s">
        <v>939</v>
      </c>
      <c r="E1397" s="586" t="s">
        <v>505</v>
      </c>
      <c r="F1397">
        <v>4</v>
      </c>
      <c r="G1397" s="587" t="s">
        <v>23</v>
      </c>
      <c r="H1397" s="588">
        <v>83702</v>
      </c>
      <c r="I1397" s="588">
        <v>133923</v>
      </c>
      <c r="J1397" s="588">
        <v>117183</v>
      </c>
      <c r="K1397" s="588">
        <v>187493</v>
      </c>
      <c r="L1397" s="588">
        <v>150664</v>
      </c>
      <c r="M1397" s="588">
        <v>241062</v>
      </c>
      <c r="N1397" s="588">
        <v>200885</v>
      </c>
      <c r="O1397" s="588">
        <v>321416</v>
      </c>
      <c r="P1397" s="588">
        <v>251106</v>
      </c>
      <c r="Q1397" s="588">
        <v>401770</v>
      </c>
      <c r="R1397" s="588">
        <v>284587</v>
      </c>
      <c r="S1397" s="588">
        <v>455339</v>
      </c>
      <c r="T1397" s="588">
        <v>318068</v>
      </c>
      <c r="U1397" s="588">
        <v>508909</v>
      </c>
    </row>
    <row r="1398" spans="1:21" ht="22.5" customHeight="1">
      <c r="A1398" s="583">
        <v>9</v>
      </c>
      <c r="B1398" s="584" t="s">
        <v>482</v>
      </c>
      <c r="C1398" s="585" t="s">
        <v>491</v>
      </c>
      <c r="D1398" s="585" t="s">
        <v>939</v>
      </c>
      <c r="E1398" s="586" t="s">
        <v>506</v>
      </c>
      <c r="F1398">
        <v>1</v>
      </c>
      <c r="G1398" s="587" t="s">
        <v>171</v>
      </c>
      <c r="H1398" s="588">
        <v>93369</v>
      </c>
      <c r="I1398" s="588">
        <v>163396</v>
      </c>
      <c r="J1398" s="588">
        <v>122894</v>
      </c>
      <c r="K1398" s="588">
        <v>215065</v>
      </c>
      <c r="L1398" s="588">
        <v>147055</v>
      </c>
      <c r="M1398" s="588">
        <v>257346</v>
      </c>
      <c r="N1398" s="588">
        <v>176737</v>
      </c>
      <c r="O1398" s="588">
        <v>309290</v>
      </c>
      <c r="P1398" s="588">
        <v>208329</v>
      </c>
      <c r="Q1398" s="588">
        <v>364576</v>
      </c>
      <c r="R1398" s="588">
        <v>227732</v>
      </c>
      <c r="S1398" s="588">
        <v>398531</v>
      </c>
      <c r="T1398" s="588">
        <v>245047</v>
      </c>
      <c r="U1398" s="588">
        <v>428832</v>
      </c>
    </row>
    <row r="1399" spans="1:21" ht="21.95" customHeight="1">
      <c r="A1399" s="583">
        <v>9</v>
      </c>
      <c r="B1399" s="584" t="s">
        <v>482</v>
      </c>
      <c r="C1399" s="585" t="s">
        <v>491</v>
      </c>
      <c r="D1399" s="585" t="s">
        <v>939</v>
      </c>
      <c r="E1399" s="586" t="s">
        <v>506</v>
      </c>
      <c r="F1399">
        <v>2</v>
      </c>
      <c r="G1399" s="587" t="s">
        <v>21</v>
      </c>
      <c r="H1399" s="588">
        <v>88873</v>
      </c>
      <c r="I1399" s="588">
        <v>155529</v>
      </c>
      <c r="J1399" s="588">
        <v>117267</v>
      </c>
      <c r="K1399" s="588">
        <v>205218</v>
      </c>
      <c r="L1399" s="588">
        <v>140683</v>
      </c>
      <c r="M1399" s="588">
        <v>246195</v>
      </c>
      <c r="N1399" s="588">
        <v>169961</v>
      </c>
      <c r="O1399" s="588">
        <v>297433</v>
      </c>
      <c r="P1399" s="588">
        <v>202175</v>
      </c>
      <c r="Q1399" s="588">
        <v>353807</v>
      </c>
      <c r="R1399" s="588">
        <v>222905</v>
      </c>
      <c r="S1399" s="588">
        <v>390084</v>
      </c>
      <c r="T1399" s="588">
        <v>242329</v>
      </c>
      <c r="U1399" s="588">
        <v>424076</v>
      </c>
    </row>
    <row r="1400" spans="1:21" ht="21.95" customHeight="1">
      <c r="A1400" s="583">
        <v>9</v>
      </c>
      <c r="B1400" s="584" t="s">
        <v>482</v>
      </c>
      <c r="C1400" s="585" t="s">
        <v>491</v>
      </c>
      <c r="D1400" s="585" t="s">
        <v>939</v>
      </c>
      <c r="E1400" s="586" t="s">
        <v>506</v>
      </c>
      <c r="F1400">
        <v>3</v>
      </c>
      <c r="G1400" s="587" t="s">
        <v>46</v>
      </c>
      <c r="H1400" s="588">
        <v>72836</v>
      </c>
      <c r="I1400" s="588">
        <v>127463</v>
      </c>
      <c r="J1400" s="588">
        <v>100633</v>
      </c>
      <c r="K1400" s="588">
        <v>176108</v>
      </c>
      <c r="L1400" s="588">
        <v>127660</v>
      </c>
      <c r="M1400" s="588">
        <v>223406</v>
      </c>
      <c r="N1400" s="588">
        <v>166771</v>
      </c>
      <c r="O1400" s="588">
        <v>291849</v>
      </c>
      <c r="P1400" s="588">
        <v>207900</v>
      </c>
      <c r="Q1400" s="588">
        <v>363825</v>
      </c>
      <c r="R1400" s="588">
        <v>234059</v>
      </c>
      <c r="S1400" s="588">
        <v>409604</v>
      </c>
      <c r="T1400" s="588">
        <v>259856</v>
      </c>
      <c r="U1400" s="588">
        <v>454748</v>
      </c>
    </row>
    <row r="1401" spans="1:21" ht="21.95" customHeight="1">
      <c r="A1401" s="583">
        <v>9</v>
      </c>
      <c r="B1401" s="584" t="s">
        <v>482</v>
      </c>
      <c r="C1401" s="585" t="s">
        <v>491</v>
      </c>
      <c r="D1401" s="585" t="s">
        <v>939</v>
      </c>
      <c r="E1401" s="586" t="s">
        <v>506</v>
      </c>
      <c r="F1401">
        <v>4</v>
      </c>
      <c r="G1401" s="587" t="s">
        <v>23</v>
      </c>
      <c r="H1401" s="588">
        <v>83702</v>
      </c>
      <c r="I1401" s="588">
        <v>133923</v>
      </c>
      <c r="J1401" s="588">
        <v>117183</v>
      </c>
      <c r="K1401" s="588">
        <v>187493</v>
      </c>
      <c r="L1401" s="588">
        <v>150664</v>
      </c>
      <c r="M1401" s="588">
        <v>241062</v>
      </c>
      <c r="N1401" s="588">
        <v>200885</v>
      </c>
      <c r="O1401" s="588">
        <v>321416</v>
      </c>
      <c r="P1401" s="588">
        <v>251106</v>
      </c>
      <c r="Q1401" s="588">
        <v>401770</v>
      </c>
      <c r="R1401" s="588">
        <v>284587</v>
      </c>
      <c r="S1401" s="588">
        <v>455339</v>
      </c>
      <c r="T1401" s="588">
        <v>318068</v>
      </c>
      <c r="U1401" s="588">
        <v>508909</v>
      </c>
    </row>
    <row r="1402" spans="1:21" ht="22.5" customHeight="1">
      <c r="A1402" s="583">
        <v>9</v>
      </c>
      <c r="B1402" s="584" t="s">
        <v>482</v>
      </c>
      <c r="C1402" s="585" t="s">
        <v>491</v>
      </c>
      <c r="D1402" s="585" t="s">
        <v>939</v>
      </c>
      <c r="E1402" s="586" t="s">
        <v>507</v>
      </c>
      <c r="F1402">
        <v>1</v>
      </c>
      <c r="G1402" s="587" t="s">
        <v>171</v>
      </c>
      <c r="H1402" s="588">
        <v>93009</v>
      </c>
      <c r="I1402" s="588">
        <v>162766</v>
      </c>
      <c r="J1402" s="588">
        <v>122405</v>
      </c>
      <c r="K1402" s="588">
        <v>214208</v>
      </c>
      <c r="L1402" s="588">
        <v>146444</v>
      </c>
      <c r="M1402" s="588">
        <v>256277</v>
      </c>
      <c r="N1402" s="588">
        <v>175960</v>
      </c>
      <c r="O1402" s="588">
        <v>307929</v>
      </c>
      <c r="P1402" s="588">
        <v>207404</v>
      </c>
      <c r="Q1402" s="588">
        <v>362956</v>
      </c>
      <c r="R1402" s="588">
        <v>226719</v>
      </c>
      <c r="S1402" s="588">
        <v>396758</v>
      </c>
      <c r="T1402" s="588">
        <v>243953</v>
      </c>
      <c r="U1402" s="588">
        <v>426918</v>
      </c>
    </row>
    <row r="1403" spans="1:21" ht="21.95" customHeight="1">
      <c r="A1403" s="583">
        <v>9</v>
      </c>
      <c r="B1403" s="584" t="s">
        <v>482</v>
      </c>
      <c r="C1403" s="585" t="s">
        <v>491</v>
      </c>
      <c r="D1403" s="585" t="s">
        <v>939</v>
      </c>
      <c r="E1403" s="586" t="s">
        <v>507</v>
      </c>
      <c r="F1403">
        <v>2</v>
      </c>
      <c r="G1403" s="587" t="s">
        <v>21</v>
      </c>
      <c r="H1403" s="588">
        <v>88552</v>
      </c>
      <c r="I1403" s="588">
        <v>154966</v>
      </c>
      <c r="J1403" s="588">
        <v>116826</v>
      </c>
      <c r="K1403" s="588">
        <v>204445</v>
      </c>
      <c r="L1403" s="588">
        <v>140126</v>
      </c>
      <c r="M1403" s="588">
        <v>245221</v>
      </c>
      <c r="N1403" s="588">
        <v>169242</v>
      </c>
      <c r="O1403" s="588">
        <v>296173</v>
      </c>
      <c r="P1403" s="588">
        <v>201303</v>
      </c>
      <c r="Q1403" s="588">
        <v>352280</v>
      </c>
      <c r="R1403" s="588">
        <v>221933</v>
      </c>
      <c r="S1403" s="588">
        <v>388382</v>
      </c>
      <c r="T1403" s="588">
        <v>241259</v>
      </c>
      <c r="U1403" s="588">
        <v>422203</v>
      </c>
    </row>
    <row r="1404" spans="1:21" ht="21.95" customHeight="1">
      <c r="A1404" s="583">
        <v>9</v>
      </c>
      <c r="B1404" s="584" t="s">
        <v>482</v>
      </c>
      <c r="C1404" s="585" t="s">
        <v>491</v>
      </c>
      <c r="D1404" s="585" t="s">
        <v>939</v>
      </c>
      <c r="E1404" s="586" t="s">
        <v>507</v>
      </c>
      <c r="F1404">
        <v>3</v>
      </c>
      <c r="G1404" s="587" t="s">
        <v>46</v>
      </c>
      <c r="H1404" s="588">
        <v>72606</v>
      </c>
      <c r="I1404" s="588">
        <v>127060</v>
      </c>
      <c r="J1404" s="588">
        <v>100322</v>
      </c>
      <c r="K1404" s="588">
        <v>175563</v>
      </c>
      <c r="L1404" s="588">
        <v>127275</v>
      </c>
      <c r="M1404" s="588">
        <v>222731</v>
      </c>
      <c r="N1404" s="588">
        <v>166286</v>
      </c>
      <c r="O1404" s="588">
        <v>291001</v>
      </c>
      <c r="P1404" s="588">
        <v>207299</v>
      </c>
      <c r="Q1404" s="588">
        <v>362773</v>
      </c>
      <c r="R1404" s="588">
        <v>233392</v>
      </c>
      <c r="S1404" s="588">
        <v>408436</v>
      </c>
      <c r="T1404" s="588">
        <v>259125</v>
      </c>
      <c r="U1404" s="588">
        <v>453469</v>
      </c>
    </row>
    <row r="1405" spans="1:21" ht="21.95" customHeight="1">
      <c r="A1405" s="583">
        <v>9</v>
      </c>
      <c r="B1405" s="584" t="s">
        <v>482</v>
      </c>
      <c r="C1405" s="585" t="s">
        <v>491</v>
      </c>
      <c r="D1405" s="585" t="s">
        <v>939</v>
      </c>
      <c r="E1405" s="586" t="s">
        <v>507</v>
      </c>
      <c r="F1405">
        <v>4</v>
      </c>
      <c r="G1405" s="587" t="s">
        <v>23</v>
      </c>
      <c r="H1405" s="588">
        <v>83352</v>
      </c>
      <c r="I1405" s="588">
        <v>133364</v>
      </c>
      <c r="J1405" s="588">
        <v>116693</v>
      </c>
      <c r="K1405" s="588">
        <v>186710</v>
      </c>
      <c r="L1405" s="588">
        <v>150034</v>
      </c>
      <c r="M1405" s="588">
        <v>240055</v>
      </c>
      <c r="N1405" s="588">
        <v>200046</v>
      </c>
      <c r="O1405" s="588">
        <v>320074</v>
      </c>
      <c r="P1405" s="588">
        <v>250057</v>
      </c>
      <c r="Q1405" s="588">
        <v>400092</v>
      </c>
      <c r="R1405" s="588">
        <v>283398</v>
      </c>
      <c r="S1405" s="588">
        <v>453438</v>
      </c>
      <c r="T1405" s="588">
        <v>316739</v>
      </c>
      <c r="U1405" s="588">
        <v>506783</v>
      </c>
    </row>
    <row r="1406" spans="1:21" ht="22.5" customHeight="1">
      <c r="A1406" s="583">
        <v>9</v>
      </c>
      <c r="B1406" s="584" t="s">
        <v>482</v>
      </c>
      <c r="C1406" s="585" t="s">
        <v>491</v>
      </c>
      <c r="D1406" s="585" t="s">
        <v>939</v>
      </c>
      <c r="E1406" s="586" t="s">
        <v>508</v>
      </c>
      <c r="F1406">
        <v>1</v>
      </c>
      <c r="G1406" s="587" t="s">
        <v>171</v>
      </c>
      <c r="H1406" s="588">
        <v>93369</v>
      </c>
      <c r="I1406" s="588">
        <v>163396</v>
      </c>
      <c r="J1406" s="588">
        <v>122894</v>
      </c>
      <c r="K1406" s="588">
        <v>215065</v>
      </c>
      <c r="L1406" s="588">
        <v>147055</v>
      </c>
      <c r="M1406" s="588">
        <v>257346</v>
      </c>
      <c r="N1406" s="588">
        <v>176737</v>
      </c>
      <c r="O1406" s="588">
        <v>309290</v>
      </c>
      <c r="P1406" s="588">
        <v>208329</v>
      </c>
      <c r="Q1406" s="588">
        <v>364576</v>
      </c>
      <c r="R1406" s="588">
        <v>227732</v>
      </c>
      <c r="S1406" s="588">
        <v>398531</v>
      </c>
      <c r="T1406" s="588">
        <v>245047</v>
      </c>
      <c r="U1406" s="588">
        <v>428832</v>
      </c>
    </row>
    <row r="1407" spans="1:21" ht="21.95" customHeight="1">
      <c r="A1407" s="583">
        <v>9</v>
      </c>
      <c r="B1407" s="584" t="s">
        <v>482</v>
      </c>
      <c r="C1407" s="585" t="s">
        <v>491</v>
      </c>
      <c r="D1407" s="585" t="s">
        <v>939</v>
      </c>
      <c r="E1407" s="586" t="s">
        <v>508</v>
      </c>
      <c r="F1407">
        <v>2</v>
      </c>
      <c r="G1407" s="587" t="s">
        <v>21</v>
      </c>
      <c r="H1407" s="588">
        <v>88873</v>
      </c>
      <c r="I1407" s="588">
        <v>155529</v>
      </c>
      <c r="J1407" s="588">
        <v>117267</v>
      </c>
      <c r="K1407" s="588">
        <v>205218</v>
      </c>
      <c r="L1407" s="588">
        <v>140683</v>
      </c>
      <c r="M1407" s="588">
        <v>246195</v>
      </c>
      <c r="N1407" s="588">
        <v>169961</v>
      </c>
      <c r="O1407" s="588">
        <v>297433</v>
      </c>
      <c r="P1407" s="588">
        <v>202175</v>
      </c>
      <c r="Q1407" s="588">
        <v>353807</v>
      </c>
      <c r="R1407" s="588">
        <v>222905</v>
      </c>
      <c r="S1407" s="588">
        <v>390084</v>
      </c>
      <c r="T1407" s="588">
        <v>242329</v>
      </c>
      <c r="U1407" s="588">
        <v>424076</v>
      </c>
    </row>
    <row r="1408" spans="1:21" ht="21.95" customHeight="1">
      <c r="A1408" s="583">
        <v>9</v>
      </c>
      <c r="B1408" s="584" t="s">
        <v>482</v>
      </c>
      <c r="C1408" s="585" t="s">
        <v>491</v>
      </c>
      <c r="D1408" s="585" t="s">
        <v>939</v>
      </c>
      <c r="E1408" s="586" t="s">
        <v>508</v>
      </c>
      <c r="F1408">
        <v>3</v>
      </c>
      <c r="G1408" s="587" t="s">
        <v>46</v>
      </c>
      <c r="H1408" s="588">
        <v>72836</v>
      </c>
      <c r="I1408" s="588">
        <v>127463</v>
      </c>
      <c r="J1408" s="588">
        <v>100633</v>
      </c>
      <c r="K1408" s="588">
        <v>176108</v>
      </c>
      <c r="L1408" s="588">
        <v>127660</v>
      </c>
      <c r="M1408" s="588">
        <v>223406</v>
      </c>
      <c r="N1408" s="588">
        <v>166771</v>
      </c>
      <c r="O1408" s="588">
        <v>291849</v>
      </c>
      <c r="P1408" s="588">
        <v>207900</v>
      </c>
      <c r="Q1408" s="588">
        <v>363825</v>
      </c>
      <c r="R1408" s="588">
        <v>234059</v>
      </c>
      <c r="S1408" s="588">
        <v>409604</v>
      </c>
      <c r="T1408" s="588">
        <v>259856</v>
      </c>
      <c r="U1408" s="588">
        <v>454748</v>
      </c>
    </row>
    <row r="1409" spans="1:21" ht="21.95" customHeight="1">
      <c r="A1409" s="583">
        <v>9</v>
      </c>
      <c r="B1409" s="584" t="s">
        <v>482</v>
      </c>
      <c r="C1409" s="585" t="s">
        <v>491</v>
      </c>
      <c r="D1409" s="585" t="s">
        <v>939</v>
      </c>
      <c r="E1409" s="586" t="s">
        <v>508</v>
      </c>
      <c r="F1409">
        <v>4</v>
      </c>
      <c r="G1409" s="587" t="s">
        <v>23</v>
      </c>
      <c r="H1409" s="588">
        <v>83702</v>
      </c>
      <c r="I1409" s="588">
        <v>133923</v>
      </c>
      <c r="J1409" s="588">
        <v>117183</v>
      </c>
      <c r="K1409" s="588">
        <v>187493</v>
      </c>
      <c r="L1409" s="588">
        <v>150664</v>
      </c>
      <c r="M1409" s="588">
        <v>241062</v>
      </c>
      <c r="N1409" s="588">
        <v>200885</v>
      </c>
      <c r="O1409" s="588">
        <v>321416</v>
      </c>
      <c r="P1409" s="588">
        <v>251106</v>
      </c>
      <c r="Q1409" s="588">
        <v>401770</v>
      </c>
      <c r="R1409" s="588">
        <v>284587</v>
      </c>
      <c r="S1409" s="588">
        <v>455339</v>
      </c>
      <c r="T1409" s="588">
        <v>318068</v>
      </c>
      <c r="U1409" s="588">
        <v>508909</v>
      </c>
    </row>
    <row r="1410" spans="1:21" ht="22.5" customHeight="1">
      <c r="A1410" s="583">
        <v>9</v>
      </c>
      <c r="B1410" s="584" t="s">
        <v>482</v>
      </c>
      <c r="C1410" s="585" t="s">
        <v>491</v>
      </c>
      <c r="D1410" s="585" t="s">
        <v>939</v>
      </c>
      <c r="E1410" s="586" t="s">
        <v>509</v>
      </c>
      <c r="F1410">
        <v>1</v>
      </c>
      <c r="G1410" s="587" t="s">
        <v>171</v>
      </c>
      <c r="H1410" s="588">
        <v>94419</v>
      </c>
      <c r="I1410" s="588">
        <v>165234</v>
      </c>
      <c r="J1410" s="588">
        <v>124210</v>
      </c>
      <c r="K1410" s="588">
        <v>217368</v>
      </c>
      <c r="L1410" s="588">
        <v>148524</v>
      </c>
      <c r="M1410" s="588">
        <v>259917</v>
      </c>
      <c r="N1410" s="588">
        <v>178320</v>
      </c>
      <c r="O1410" s="588">
        <v>312061</v>
      </c>
      <c r="P1410" s="588">
        <v>210158</v>
      </c>
      <c r="Q1410" s="588">
        <v>367776</v>
      </c>
      <c r="R1410" s="588">
        <v>229723</v>
      </c>
      <c r="S1410" s="588">
        <v>402014</v>
      </c>
      <c r="T1410" s="588">
        <v>247176</v>
      </c>
      <c r="U1410" s="588">
        <v>432558</v>
      </c>
    </row>
    <row r="1411" spans="1:21" ht="21.95" customHeight="1">
      <c r="A1411" s="583">
        <v>9</v>
      </c>
      <c r="B1411" s="584" t="s">
        <v>482</v>
      </c>
      <c r="C1411" s="585" t="s">
        <v>491</v>
      </c>
      <c r="D1411" s="585" t="s">
        <v>939</v>
      </c>
      <c r="E1411" s="586" t="s">
        <v>509</v>
      </c>
      <c r="F1411">
        <v>2</v>
      </c>
      <c r="G1411" s="587" t="s">
        <v>21</v>
      </c>
      <c r="H1411" s="588">
        <v>89962</v>
      </c>
      <c r="I1411" s="588">
        <v>157434</v>
      </c>
      <c r="J1411" s="588">
        <v>118631</v>
      </c>
      <c r="K1411" s="588">
        <v>207605</v>
      </c>
      <c r="L1411" s="588">
        <v>142206</v>
      </c>
      <c r="M1411" s="588">
        <v>248860</v>
      </c>
      <c r="N1411" s="588">
        <v>171603</v>
      </c>
      <c r="O1411" s="588">
        <v>300305</v>
      </c>
      <c r="P1411" s="588">
        <v>204057</v>
      </c>
      <c r="Q1411" s="588">
        <v>357099</v>
      </c>
      <c r="R1411" s="588">
        <v>224937</v>
      </c>
      <c r="S1411" s="588">
        <v>393639</v>
      </c>
      <c r="T1411" s="588">
        <v>244482</v>
      </c>
      <c r="U1411" s="588">
        <v>427843</v>
      </c>
    </row>
    <row r="1412" spans="1:21" ht="21.95" customHeight="1">
      <c r="A1412" s="583">
        <v>9</v>
      </c>
      <c r="B1412" s="584" t="s">
        <v>482</v>
      </c>
      <c r="C1412" s="585" t="s">
        <v>491</v>
      </c>
      <c r="D1412" s="585" t="s">
        <v>939</v>
      </c>
      <c r="E1412" s="586" t="s">
        <v>509</v>
      </c>
      <c r="F1412">
        <v>3</v>
      </c>
      <c r="G1412" s="587" t="s">
        <v>46</v>
      </c>
      <c r="H1412" s="588">
        <v>73868</v>
      </c>
      <c r="I1412" s="588">
        <v>129270</v>
      </c>
      <c r="J1412" s="588">
        <v>102089</v>
      </c>
      <c r="K1412" s="588">
        <v>178657</v>
      </c>
      <c r="L1412" s="588">
        <v>129548</v>
      </c>
      <c r="M1412" s="588">
        <v>226709</v>
      </c>
      <c r="N1412" s="588">
        <v>169317</v>
      </c>
      <c r="O1412" s="588">
        <v>296304</v>
      </c>
      <c r="P1412" s="588">
        <v>211087</v>
      </c>
      <c r="Q1412" s="588">
        <v>369402</v>
      </c>
      <c r="R1412" s="588">
        <v>237685</v>
      </c>
      <c r="S1412" s="588">
        <v>415948</v>
      </c>
      <c r="T1412" s="588">
        <v>263923</v>
      </c>
      <c r="U1412" s="588">
        <v>461865</v>
      </c>
    </row>
    <row r="1413" spans="1:21" ht="21.95" customHeight="1">
      <c r="A1413" s="583">
        <v>9</v>
      </c>
      <c r="B1413" s="584" t="s">
        <v>482</v>
      </c>
      <c r="C1413" s="585" t="s">
        <v>491</v>
      </c>
      <c r="D1413" s="585" t="s">
        <v>939</v>
      </c>
      <c r="E1413" s="586" t="s">
        <v>509</v>
      </c>
      <c r="F1413">
        <v>4</v>
      </c>
      <c r="G1413" s="587" t="s">
        <v>23</v>
      </c>
      <c r="H1413" s="588">
        <v>84531</v>
      </c>
      <c r="I1413" s="588">
        <v>135249</v>
      </c>
      <c r="J1413" s="588">
        <v>118343</v>
      </c>
      <c r="K1413" s="588">
        <v>189348</v>
      </c>
      <c r="L1413" s="588">
        <v>152155</v>
      </c>
      <c r="M1413" s="588">
        <v>243448</v>
      </c>
      <c r="N1413" s="588">
        <v>202873</v>
      </c>
      <c r="O1413" s="588">
        <v>324597</v>
      </c>
      <c r="P1413" s="588">
        <v>253592</v>
      </c>
      <c r="Q1413" s="588">
        <v>405747</v>
      </c>
      <c r="R1413" s="588">
        <v>287404</v>
      </c>
      <c r="S1413" s="588">
        <v>459846</v>
      </c>
      <c r="T1413" s="588">
        <v>321216</v>
      </c>
      <c r="U1413" s="588">
        <v>513946</v>
      </c>
    </row>
    <row r="1414" spans="1:21" ht="22.5" customHeight="1">
      <c r="A1414" s="583">
        <v>9</v>
      </c>
      <c r="B1414" s="584" t="s">
        <v>482</v>
      </c>
      <c r="C1414" s="585" t="s">
        <v>491</v>
      </c>
      <c r="D1414" s="585" t="s">
        <v>939</v>
      </c>
      <c r="E1414" s="586" t="s">
        <v>510</v>
      </c>
      <c r="F1414">
        <v>1</v>
      </c>
      <c r="G1414" s="587" t="s">
        <v>171</v>
      </c>
      <c r="H1414" s="588">
        <v>100481</v>
      </c>
      <c r="I1414" s="588">
        <v>175841</v>
      </c>
      <c r="J1414" s="588">
        <v>132228</v>
      </c>
      <c r="K1414" s="588">
        <v>231400</v>
      </c>
      <c r="L1414" s="588">
        <v>158182</v>
      </c>
      <c r="M1414" s="588">
        <v>276819</v>
      </c>
      <c r="N1414" s="588">
        <v>190039</v>
      </c>
      <c r="O1414" s="588">
        <v>332568</v>
      </c>
      <c r="P1414" s="588">
        <v>223994</v>
      </c>
      <c r="Q1414" s="588">
        <v>391989</v>
      </c>
      <c r="R1414" s="588">
        <v>244853</v>
      </c>
      <c r="S1414" s="588">
        <v>428492</v>
      </c>
      <c r="T1414" s="588">
        <v>263464</v>
      </c>
      <c r="U1414" s="588">
        <v>461062</v>
      </c>
    </row>
    <row r="1415" spans="1:21" ht="21.95" customHeight="1">
      <c r="A1415" s="583">
        <v>9</v>
      </c>
      <c r="B1415" s="584" t="s">
        <v>482</v>
      </c>
      <c r="C1415" s="585" t="s">
        <v>491</v>
      </c>
      <c r="D1415" s="585" t="s">
        <v>939</v>
      </c>
      <c r="E1415" s="586" t="s">
        <v>510</v>
      </c>
      <c r="F1415">
        <v>2</v>
      </c>
      <c r="G1415" s="587" t="s">
        <v>21</v>
      </c>
      <c r="H1415" s="588">
        <v>95678</v>
      </c>
      <c r="I1415" s="588">
        <v>167436</v>
      </c>
      <c r="J1415" s="588">
        <v>126217</v>
      </c>
      <c r="K1415" s="588">
        <v>220879</v>
      </c>
      <c r="L1415" s="588">
        <v>151374</v>
      </c>
      <c r="M1415" s="588">
        <v>264905</v>
      </c>
      <c r="N1415" s="588">
        <v>182800</v>
      </c>
      <c r="O1415" s="588">
        <v>319900</v>
      </c>
      <c r="P1415" s="588">
        <v>217420</v>
      </c>
      <c r="Q1415" s="588">
        <v>380484</v>
      </c>
      <c r="R1415" s="588">
        <v>239695</v>
      </c>
      <c r="S1415" s="588">
        <v>419467</v>
      </c>
      <c r="T1415" s="588">
        <v>260561</v>
      </c>
      <c r="U1415" s="588">
        <v>455981</v>
      </c>
    </row>
    <row r="1416" spans="1:21" ht="21.95" customHeight="1">
      <c r="A1416" s="583">
        <v>9</v>
      </c>
      <c r="B1416" s="584" t="s">
        <v>482</v>
      </c>
      <c r="C1416" s="585" t="s">
        <v>491</v>
      </c>
      <c r="D1416" s="585" t="s">
        <v>939</v>
      </c>
      <c r="E1416" s="586" t="s">
        <v>510</v>
      </c>
      <c r="F1416">
        <v>3</v>
      </c>
      <c r="G1416" s="587" t="s">
        <v>46</v>
      </c>
      <c r="H1416" s="588">
        <v>78468</v>
      </c>
      <c r="I1416" s="588">
        <v>137318</v>
      </c>
      <c r="J1416" s="588">
        <v>108425</v>
      </c>
      <c r="K1416" s="588">
        <v>189744</v>
      </c>
      <c r="L1416" s="588">
        <v>137561</v>
      </c>
      <c r="M1416" s="588">
        <v>240732</v>
      </c>
      <c r="N1416" s="588">
        <v>179736</v>
      </c>
      <c r="O1416" s="588">
        <v>314539</v>
      </c>
      <c r="P1416" s="588">
        <v>224068</v>
      </c>
      <c r="Q1416" s="588">
        <v>392120</v>
      </c>
      <c r="R1416" s="588">
        <v>252277</v>
      </c>
      <c r="S1416" s="588">
        <v>441485</v>
      </c>
      <c r="T1416" s="588">
        <v>280098</v>
      </c>
      <c r="U1416" s="588">
        <v>490171</v>
      </c>
    </row>
    <row r="1417" spans="1:21" ht="21.95" customHeight="1">
      <c r="A1417" s="583">
        <v>9</v>
      </c>
      <c r="B1417" s="584" t="s">
        <v>482</v>
      </c>
      <c r="C1417" s="585" t="s">
        <v>491</v>
      </c>
      <c r="D1417" s="585" t="s">
        <v>939</v>
      </c>
      <c r="E1417" s="586" t="s">
        <v>510</v>
      </c>
      <c r="F1417">
        <v>4</v>
      </c>
      <c r="G1417" s="587" t="s">
        <v>23</v>
      </c>
      <c r="H1417" s="588">
        <v>90033</v>
      </c>
      <c r="I1417" s="588">
        <v>144052</v>
      </c>
      <c r="J1417" s="588">
        <v>126046</v>
      </c>
      <c r="K1417" s="588">
        <v>201673</v>
      </c>
      <c r="L1417" s="588">
        <v>162059</v>
      </c>
      <c r="M1417" s="588">
        <v>259294</v>
      </c>
      <c r="N1417" s="588">
        <v>216079</v>
      </c>
      <c r="O1417" s="588">
        <v>345726</v>
      </c>
      <c r="P1417" s="588">
        <v>270098</v>
      </c>
      <c r="Q1417" s="588">
        <v>432157</v>
      </c>
      <c r="R1417" s="588">
        <v>306111</v>
      </c>
      <c r="S1417" s="588">
        <v>489778</v>
      </c>
      <c r="T1417" s="588">
        <v>342124</v>
      </c>
      <c r="U1417" s="588">
        <v>547399</v>
      </c>
    </row>
    <row r="1418" spans="1:21" ht="22.5" customHeight="1">
      <c r="A1418" s="583">
        <v>9</v>
      </c>
      <c r="B1418" s="584" t="s">
        <v>482</v>
      </c>
      <c r="C1418" s="585" t="s">
        <v>491</v>
      </c>
      <c r="D1418" s="585" t="s">
        <v>939</v>
      </c>
      <c r="E1418" s="586" t="s">
        <v>511</v>
      </c>
      <c r="F1418">
        <v>1</v>
      </c>
      <c r="G1418" s="587" t="s">
        <v>171</v>
      </c>
      <c r="H1418" s="588">
        <v>91849</v>
      </c>
      <c r="I1418" s="588">
        <v>160736</v>
      </c>
      <c r="J1418" s="588">
        <v>120977</v>
      </c>
      <c r="K1418" s="588">
        <v>211709</v>
      </c>
      <c r="L1418" s="588">
        <v>144893</v>
      </c>
      <c r="M1418" s="588">
        <v>253562</v>
      </c>
      <c r="N1418" s="588">
        <v>174367</v>
      </c>
      <c r="O1418" s="588">
        <v>305142</v>
      </c>
      <c r="P1418" s="588">
        <v>205582</v>
      </c>
      <c r="Q1418" s="588">
        <v>359769</v>
      </c>
      <c r="R1418" s="588">
        <v>224741</v>
      </c>
      <c r="S1418" s="588">
        <v>393296</v>
      </c>
      <c r="T1418" s="588">
        <v>241843</v>
      </c>
      <c r="U1418" s="588">
        <v>423226</v>
      </c>
    </row>
    <row r="1419" spans="1:21" ht="21.95" customHeight="1">
      <c r="A1419" s="583">
        <v>9</v>
      </c>
      <c r="B1419" s="584" t="s">
        <v>482</v>
      </c>
      <c r="C1419" s="585" t="s">
        <v>491</v>
      </c>
      <c r="D1419" s="585" t="s">
        <v>939</v>
      </c>
      <c r="E1419" s="586" t="s">
        <v>511</v>
      </c>
      <c r="F1419">
        <v>2</v>
      </c>
      <c r="G1419" s="587" t="s">
        <v>21</v>
      </c>
      <c r="H1419" s="588">
        <v>87315</v>
      </c>
      <c r="I1419" s="588">
        <v>152801</v>
      </c>
      <c r="J1419" s="588">
        <v>115301</v>
      </c>
      <c r="K1419" s="588">
        <v>201778</v>
      </c>
      <c r="L1419" s="588">
        <v>138466</v>
      </c>
      <c r="M1419" s="588">
        <v>242315</v>
      </c>
      <c r="N1419" s="588">
        <v>167533</v>
      </c>
      <c r="O1419" s="588">
        <v>293183</v>
      </c>
      <c r="P1419" s="588">
        <v>199376</v>
      </c>
      <c r="Q1419" s="588">
        <v>348908</v>
      </c>
      <c r="R1419" s="588">
        <v>219872</v>
      </c>
      <c r="S1419" s="588">
        <v>384776</v>
      </c>
      <c r="T1419" s="588">
        <v>239102</v>
      </c>
      <c r="U1419" s="588">
        <v>418429</v>
      </c>
    </row>
    <row r="1420" spans="1:21" ht="21.95" customHeight="1">
      <c r="A1420" s="583">
        <v>9</v>
      </c>
      <c r="B1420" s="584" t="s">
        <v>482</v>
      </c>
      <c r="C1420" s="585" t="s">
        <v>491</v>
      </c>
      <c r="D1420" s="585" t="s">
        <v>939</v>
      </c>
      <c r="E1420" s="586" t="s">
        <v>511</v>
      </c>
      <c r="F1420">
        <v>3</v>
      </c>
      <c r="G1420" s="587" t="s">
        <v>46</v>
      </c>
      <c r="H1420" s="588">
        <v>71383</v>
      </c>
      <c r="I1420" s="588">
        <v>124921</v>
      </c>
      <c r="J1420" s="588">
        <v>98587</v>
      </c>
      <c r="K1420" s="588">
        <v>172528</v>
      </c>
      <c r="L1420" s="588">
        <v>125015</v>
      </c>
      <c r="M1420" s="588">
        <v>218777</v>
      </c>
      <c r="N1420" s="588">
        <v>163215</v>
      </c>
      <c r="O1420" s="588">
        <v>285625</v>
      </c>
      <c r="P1420" s="588">
        <v>203450</v>
      </c>
      <c r="Q1420" s="588">
        <v>356037</v>
      </c>
      <c r="R1420" s="588">
        <v>229003</v>
      </c>
      <c r="S1420" s="588">
        <v>400755</v>
      </c>
      <c r="T1420" s="588">
        <v>254190</v>
      </c>
      <c r="U1420" s="588">
        <v>444832</v>
      </c>
    </row>
    <row r="1421" spans="1:21" ht="21.95" customHeight="1">
      <c r="A1421" s="583">
        <v>9</v>
      </c>
      <c r="B1421" s="584" t="s">
        <v>482</v>
      </c>
      <c r="C1421" s="585" t="s">
        <v>491</v>
      </c>
      <c r="D1421" s="585" t="s">
        <v>939</v>
      </c>
      <c r="E1421" s="586" t="s">
        <v>511</v>
      </c>
      <c r="F1421">
        <v>4</v>
      </c>
      <c r="G1421" s="587" t="s">
        <v>23</v>
      </c>
      <c r="H1421" s="588">
        <v>82481</v>
      </c>
      <c r="I1421" s="588">
        <v>131969</v>
      </c>
      <c r="J1421" s="588">
        <v>115473</v>
      </c>
      <c r="K1421" s="588">
        <v>184757</v>
      </c>
      <c r="L1421" s="588">
        <v>148466</v>
      </c>
      <c r="M1421" s="588">
        <v>237545</v>
      </c>
      <c r="N1421" s="588">
        <v>197954</v>
      </c>
      <c r="O1421" s="588">
        <v>316727</v>
      </c>
      <c r="P1421" s="588">
        <v>247443</v>
      </c>
      <c r="Q1421" s="588">
        <v>395908</v>
      </c>
      <c r="R1421" s="588">
        <v>280435</v>
      </c>
      <c r="S1421" s="588">
        <v>448696</v>
      </c>
      <c r="T1421" s="588">
        <v>313427</v>
      </c>
      <c r="U1421" s="588">
        <v>501484</v>
      </c>
    </row>
    <row r="1422" spans="1:21" ht="22.5" customHeight="1">
      <c r="A1422" s="583">
        <v>9</v>
      </c>
      <c r="B1422" s="584" t="s">
        <v>482</v>
      </c>
      <c r="C1422" s="585" t="s">
        <v>491</v>
      </c>
      <c r="D1422" s="585" t="s">
        <v>939</v>
      </c>
      <c r="E1422" s="586" t="s">
        <v>512</v>
      </c>
      <c r="F1422">
        <v>1</v>
      </c>
      <c r="G1422" s="587" t="s">
        <v>171</v>
      </c>
      <c r="H1422" s="588">
        <v>95860</v>
      </c>
      <c r="I1422" s="588">
        <v>167754</v>
      </c>
      <c r="J1422" s="588">
        <v>126169</v>
      </c>
      <c r="K1422" s="588">
        <v>220796</v>
      </c>
      <c r="L1422" s="588">
        <v>150968</v>
      </c>
      <c r="M1422" s="588">
        <v>264193</v>
      </c>
      <c r="N1422" s="588">
        <v>181430</v>
      </c>
      <c r="O1422" s="588">
        <v>317503</v>
      </c>
      <c r="P1422" s="588">
        <v>213859</v>
      </c>
      <c r="Q1422" s="588">
        <v>374253</v>
      </c>
      <c r="R1422" s="588">
        <v>233777</v>
      </c>
      <c r="S1422" s="588">
        <v>409110</v>
      </c>
      <c r="T1422" s="588">
        <v>251550</v>
      </c>
      <c r="U1422" s="588">
        <v>440213</v>
      </c>
    </row>
    <row r="1423" spans="1:21" ht="21.95" customHeight="1">
      <c r="A1423" s="583">
        <v>9</v>
      </c>
      <c r="B1423" s="584" t="s">
        <v>482</v>
      </c>
      <c r="C1423" s="585" t="s">
        <v>491</v>
      </c>
      <c r="D1423" s="585" t="s">
        <v>939</v>
      </c>
      <c r="E1423" s="586" t="s">
        <v>512</v>
      </c>
      <c r="F1423">
        <v>2</v>
      </c>
      <c r="G1423" s="587" t="s">
        <v>21</v>
      </c>
      <c r="H1423" s="588">
        <v>91249</v>
      </c>
      <c r="I1423" s="588">
        <v>159685</v>
      </c>
      <c r="J1423" s="588">
        <v>120398</v>
      </c>
      <c r="K1423" s="588">
        <v>210696</v>
      </c>
      <c r="L1423" s="588">
        <v>144432</v>
      </c>
      <c r="M1423" s="588">
        <v>252756</v>
      </c>
      <c r="N1423" s="588">
        <v>174481</v>
      </c>
      <c r="O1423" s="588">
        <v>305342</v>
      </c>
      <c r="P1423" s="588">
        <v>207548</v>
      </c>
      <c r="Q1423" s="588">
        <v>363208</v>
      </c>
      <c r="R1423" s="588">
        <v>228826</v>
      </c>
      <c r="S1423" s="588">
        <v>400446</v>
      </c>
      <c r="T1423" s="588">
        <v>248763</v>
      </c>
      <c r="U1423" s="588">
        <v>435336</v>
      </c>
    </row>
    <row r="1424" spans="1:21" ht="21.95" customHeight="1">
      <c r="A1424" s="583">
        <v>9</v>
      </c>
      <c r="B1424" s="584" t="s">
        <v>482</v>
      </c>
      <c r="C1424" s="585" t="s">
        <v>491</v>
      </c>
      <c r="D1424" s="585" t="s">
        <v>939</v>
      </c>
      <c r="E1424" s="586" t="s">
        <v>512</v>
      </c>
      <c r="F1424">
        <v>3</v>
      </c>
      <c r="G1424" s="587" t="s">
        <v>46</v>
      </c>
      <c r="H1424" s="588">
        <v>74790</v>
      </c>
      <c r="I1424" s="588">
        <v>130883</v>
      </c>
      <c r="J1424" s="588">
        <v>103334</v>
      </c>
      <c r="K1424" s="588">
        <v>180835</v>
      </c>
      <c r="L1424" s="588">
        <v>131089</v>
      </c>
      <c r="M1424" s="588">
        <v>229406</v>
      </c>
      <c r="N1424" s="588">
        <v>171254</v>
      </c>
      <c r="O1424" s="588">
        <v>299694</v>
      </c>
      <c r="P1424" s="588">
        <v>213490</v>
      </c>
      <c r="Q1424" s="588">
        <v>373607</v>
      </c>
      <c r="R1424" s="588">
        <v>240354</v>
      </c>
      <c r="S1424" s="588">
        <v>420620</v>
      </c>
      <c r="T1424" s="588">
        <v>266847</v>
      </c>
      <c r="U1424" s="588">
        <v>466982</v>
      </c>
    </row>
    <row r="1425" spans="1:21" ht="21.95" customHeight="1">
      <c r="A1425" s="583">
        <v>9</v>
      </c>
      <c r="B1425" s="584" t="s">
        <v>482</v>
      </c>
      <c r="C1425" s="585" t="s">
        <v>491</v>
      </c>
      <c r="D1425" s="585" t="s">
        <v>939</v>
      </c>
      <c r="E1425" s="586" t="s">
        <v>512</v>
      </c>
      <c r="F1425">
        <v>4</v>
      </c>
      <c r="G1425" s="587" t="s">
        <v>23</v>
      </c>
      <c r="H1425" s="588">
        <v>85929</v>
      </c>
      <c r="I1425" s="588">
        <v>137486</v>
      </c>
      <c r="J1425" s="588">
        <v>120300</v>
      </c>
      <c r="K1425" s="588">
        <v>192481</v>
      </c>
      <c r="L1425" s="588">
        <v>154672</v>
      </c>
      <c r="M1425" s="588">
        <v>247475</v>
      </c>
      <c r="N1425" s="588">
        <v>206229</v>
      </c>
      <c r="O1425" s="588">
        <v>329967</v>
      </c>
      <c r="P1425" s="588">
        <v>257786</v>
      </c>
      <c r="Q1425" s="588">
        <v>412458</v>
      </c>
      <c r="R1425" s="588">
        <v>292158</v>
      </c>
      <c r="S1425" s="588">
        <v>467453</v>
      </c>
      <c r="T1425" s="588">
        <v>326529</v>
      </c>
      <c r="U1425" s="588">
        <v>522447</v>
      </c>
    </row>
    <row r="1426" spans="1:21" ht="22.5" customHeight="1">
      <c r="A1426" s="583">
        <v>9</v>
      </c>
      <c r="B1426" s="584" t="s">
        <v>482</v>
      </c>
      <c r="C1426" s="585" t="s">
        <v>491</v>
      </c>
      <c r="D1426" s="585" t="s">
        <v>939</v>
      </c>
      <c r="E1426" s="586" t="s">
        <v>513</v>
      </c>
      <c r="F1426">
        <v>1</v>
      </c>
      <c r="G1426" s="587" t="s">
        <v>171</v>
      </c>
      <c r="H1426" s="588">
        <v>90048</v>
      </c>
      <c r="I1426" s="588">
        <v>157585</v>
      </c>
      <c r="J1426" s="588">
        <v>118528</v>
      </c>
      <c r="K1426" s="588">
        <v>207424</v>
      </c>
      <c r="L1426" s="588">
        <v>141838</v>
      </c>
      <c r="M1426" s="588">
        <v>248216</v>
      </c>
      <c r="N1426" s="588">
        <v>170479</v>
      </c>
      <c r="O1426" s="588">
        <v>298339</v>
      </c>
      <c r="P1426" s="588">
        <v>200955</v>
      </c>
      <c r="Q1426" s="588">
        <v>351672</v>
      </c>
      <c r="R1426" s="588">
        <v>219673</v>
      </c>
      <c r="S1426" s="588">
        <v>384427</v>
      </c>
      <c r="T1426" s="588">
        <v>236375</v>
      </c>
      <c r="U1426" s="588">
        <v>413657</v>
      </c>
    </row>
    <row r="1427" spans="1:21" ht="21.95" customHeight="1">
      <c r="A1427" s="583">
        <v>9</v>
      </c>
      <c r="B1427" s="584" t="s">
        <v>482</v>
      </c>
      <c r="C1427" s="585" t="s">
        <v>491</v>
      </c>
      <c r="D1427" s="585" t="s">
        <v>939</v>
      </c>
      <c r="E1427" s="586" t="s">
        <v>513</v>
      </c>
      <c r="F1427">
        <v>2</v>
      </c>
      <c r="G1427" s="587" t="s">
        <v>21</v>
      </c>
      <c r="H1427" s="588">
        <v>85706</v>
      </c>
      <c r="I1427" s="588">
        <v>149986</v>
      </c>
      <c r="J1427" s="588">
        <v>113094</v>
      </c>
      <c r="K1427" s="588">
        <v>197914</v>
      </c>
      <c r="L1427" s="588">
        <v>135683</v>
      </c>
      <c r="M1427" s="588">
        <v>237446</v>
      </c>
      <c r="N1427" s="588">
        <v>163936</v>
      </c>
      <c r="O1427" s="588">
        <v>286887</v>
      </c>
      <c r="P1427" s="588">
        <v>195012</v>
      </c>
      <c r="Q1427" s="588">
        <v>341272</v>
      </c>
      <c r="R1427" s="588">
        <v>215011</v>
      </c>
      <c r="S1427" s="588">
        <v>376268</v>
      </c>
      <c r="T1427" s="588">
        <v>233751</v>
      </c>
      <c r="U1427" s="588">
        <v>409064</v>
      </c>
    </row>
    <row r="1428" spans="1:21" ht="21.95" customHeight="1">
      <c r="A1428" s="583">
        <v>9</v>
      </c>
      <c r="B1428" s="584" t="s">
        <v>482</v>
      </c>
      <c r="C1428" s="585" t="s">
        <v>491</v>
      </c>
      <c r="D1428" s="585" t="s">
        <v>939</v>
      </c>
      <c r="E1428" s="586" t="s">
        <v>513</v>
      </c>
      <c r="F1428">
        <v>3</v>
      </c>
      <c r="G1428" s="587" t="s">
        <v>46</v>
      </c>
      <c r="H1428" s="588">
        <v>70231</v>
      </c>
      <c r="I1428" s="588">
        <v>122904</v>
      </c>
      <c r="J1428" s="588">
        <v>97031</v>
      </c>
      <c r="K1428" s="588">
        <v>169805</v>
      </c>
      <c r="L1428" s="588">
        <v>123089</v>
      </c>
      <c r="M1428" s="588">
        <v>215405</v>
      </c>
      <c r="N1428" s="588">
        <v>160793</v>
      </c>
      <c r="O1428" s="588">
        <v>281387</v>
      </c>
      <c r="P1428" s="588">
        <v>200447</v>
      </c>
      <c r="Q1428" s="588">
        <v>350782</v>
      </c>
      <c r="R1428" s="588">
        <v>225666</v>
      </c>
      <c r="S1428" s="588">
        <v>394915</v>
      </c>
      <c r="T1428" s="588">
        <v>250535</v>
      </c>
      <c r="U1428" s="588">
        <v>438435</v>
      </c>
    </row>
    <row r="1429" spans="1:21" ht="21.95" customHeight="1">
      <c r="A1429" s="583">
        <v>9</v>
      </c>
      <c r="B1429" s="584" t="s">
        <v>482</v>
      </c>
      <c r="C1429" s="585" t="s">
        <v>491</v>
      </c>
      <c r="D1429" s="585" t="s">
        <v>939</v>
      </c>
      <c r="E1429" s="586" t="s">
        <v>513</v>
      </c>
      <c r="F1429">
        <v>4</v>
      </c>
      <c r="G1429" s="587" t="s">
        <v>23</v>
      </c>
      <c r="H1429" s="588">
        <v>80733</v>
      </c>
      <c r="I1429" s="588">
        <v>129173</v>
      </c>
      <c r="J1429" s="588">
        <v>113026</v>
      </c>
      <c r="K1429" s="588">
        <v>180842</v>
      </c>
      <c r="L1429" s="588">
        <v>145319</v>
      </c>
      <c r="M1429" s="588">
        <v>232511</v>
      </c>
      <c r="N1429" s="588">
        <v>193759</v>
      </c>
      <c r="O1429" s="588">
        <v>310015</v>
      </c>
      <c r="P1429" s="588">
        <v>242199</v>
      </c>
      <c r="Q1429" s="588">
        <v>387519</v>
      </c>
      <c r="R1429" s="588">
        <v>274492</v>
      </c>
      <c r="S1429" s="588">
        <v>439188</v>
      </c>
      <c r="T1429" s="588">
        <v>306786</v>
      </c>
      <c r="U1429" s="588">
        <v>490857</v>
      </c>
    </row>
    <row r="1430" spans="1:21" ht="22.5" customHeight="1">
      <c r="A1430" s="583">
        <v>9</v>
      </c>
      <c r="B1430" s="584" t="s">
        <v>482</v>
      </c>
      <c r="C1430" s="585" t="s">
        <v>491</v>
      </c>
      <c r="D1430" s="585" t="s">
        <v>939</v>
      </c>
      <c r="E1430" s="586" t="s">
        <v>514</v>
      </c>
      <c r="F1430">
        <v>1</v>
      </c>
      <c r="G1430" s="587" t="s">
        <v>171</v>
      </c>
      <c r="H1430" s="588">
        <v>90769</v>
      </c>
      <c r="I1430" s="588">
        <v>158845</v>
      </c>
      <c r="J1430" s="588">
        <v>119508</v>
      </c>
      <c r="K1430" s="588">
        <v>209138</v>
      </c>
      <c r="L1430" s="588">
        <v>143060</v>
      </c>
      <c r="M1430" s="588">
        <v>250354</v>
      </c>
      <c r="N1430" s="588">
        <v>172034</v>
      </c>
      <c r="O1430" s="588">
        <v>301060</v>
      </c>
      <c r="P1430" s="588">
        <v>202806</v>
      </c>
      <c r="Q1430" s="588">
        <v>354911</v>
      </c>
      <c r="R1430" s="588">
        <v>221700</v>
      </c>
      <c r="S1430" s="588">
        <v>387975</v>
      </c>
      <c r="T1430" s="588">
        <v>238562</v>
      </c>
      <c r="U1430" s="588">
        <v>417484</v>
      </c>
    </row>
    <row r="1431" spans="1:21" ht="21.95" customHeight="1">
      <c r="A1431" s="583">
        <v>9</v>
      </c>
      <c r="B1431" s="584" t="s">
        <v>482</v>
      </c>
      <c r="C1431" s="585" t="s">
        <v>491</v>
      </c>
      <c r="D1431" s="585" t="s">
        <v>939</v>
      </c>
      <c r="E1431" s="586" t="s">
        <v>514</v>
      </c>
      <c r="F1431">
        <v>2</v>
      </c>
      <c r="G1431" s="587" t="s">
        <v>21</v>
      </c>
      <c r="H1431" s="588">
        <v>86350</v>
      </c>
      <c r="I1431" s="588">
        <v>151112</v>
      </c>
      <c r="J1431" s="588">
        <v>113977</v>
      </c>
      <c r="K1431" s="588">
        <v>199459</v>
      </c>
      <c r="L1431" s="588">
        <v>136796</v>
      </c>
      <c r="M1431" s="588">
        <v>239394</v>
      </c>
      <c r="N1431" s="588">
        <v>165375</v>
      </c>
      <c r="O1431" s="588">
        <v>289406</v>
      </c>
      <c r="P1431" s="588">
        <v>196758</v>
      </c>
      <c r="Q1431" s="588">
        <v>344326</v>
      </c>
      <c r="R1431" s="588">
        <v>216955</v>
      </c>
      <c r="S1431" s="588">
        <v>379672</v>
      </c>
      <c r="T1431" s="588">
        <v>235891</v>
      </c>
      <c r="U1431" s="588">
        <v>412810</v>
      </c>
    </row>
    <row r="1432" spans="1:21" ht="21.95" customHeight="1">
      <c r="A1432" s="583">
        <v>9</v>
      </c>
      <c r="B1432" s="584" t="s">
        <v>482</v>
      </c>
      <c r="C1432" s="585" t="s">
        <v>491</v>
      </c>
      <c r="D1432" s="585" t="s">
        <v>939</v>
      </c>
      <c r="E1432" s="586" t="s">
        <v>514</v>
      </c>
      <c r="F1432">
        <v>3</v>
      </c>
      <c r="G1432" s="587" t="s">
        <v>46</v>
      </c>
      <c r="H1432" s="588">
        <v>70692</v>
      </c>
      <c r="I1432" s="588">
        <v>123711</v>
      </c>
      <c r="J1432" s="588">
        <v>97654</v>
      </c>
      <c r="K1432" s="588">
        <v>170894</v>
      </c>
      <c r="L1432" s="588">
        <v>123859</v>
      </c>
      <c r="M1432" s="588">
        <v>216754</v>
      </c>
      <c r="N1432" s="588">
        <v>161762</v>
      </c>
      <c r="O1432" s="588">
        <v>283083</v>
      </c>
      <c r="P1432" s="588">
        <v>201648</v>
      </c>
      <c r="Q1432" s="588">
        <v>352884</v>
      </c>
      <c r="R1432" s="588">
        <v>227001</v>
      </c>
      <c r="S1432" s="588">
        <v>397251</v>
      </c>
      <c r="T1432" s="588">
        <v>251997</v>
      </c>
      <c r="U1432" s="588">
        <v>440994</v>
      </c>
    </row>
    <row r="1433" spans="1:21" ht="21.95" customHeight="1">
      <c r="A1433" s="583">
        <v>9</v>
      </c>
      <c r="B1433" s="584" t="s">
        <v>482</v>
      </c>
      <c r="C1433" s="585" t="s">
        <v>491</v>
      </c>
      <c r="D1433" s="585" t="s">
        <v>939</v>
      </c>
      <c r="E1433" s="586" t="s">
        <v>514</v>
      </c>
      <c r="F1433">
        <v>4</v>
      </c>
      <c r="G1433" s="587" t="s">
        <v>23</v>
      </c>
      <c r="H1433" s="588">
        <v>81432</v>
      </c>
      <c r="I1433" s="588">
        <v>130291</v>
      </c>
      <c r="J1433" s="588">
        <v>114005</v>
      </c>
      <c r="K1433" s="588">
        <v>182408</v>
      </c>
      <c r="L1433" s="588">
        <v>146578</v>
      </c>
      <c r="M1433" s="588">
        <v>234525</v>
      </c>
      <c r="N1433" s="588">
        <v>195437</v>
      </c>
      <c r="O1433" s="588">
        <v>312700</v>
      </c>
      <c r="P1433" s="588">
        <v>244297</v>
      </c>
      <c r="Q1433" s="588">
        <v>390874</v>
      </c>
      <c r="R1433" s="588">
        <v>276869</v>
      </c>
      <c r="S1433" s="588">
        <v>442991</v>
      </c>
      <c r="T1433" s="588">
        <v>309442</v>
      </c>
      <c r="U1433" s="588">
        <v>495108</v>
      </c>
    </row>
    <row r="1434" spans="1:21" ht="22.5" customHeight="1">
      <c r="A1434" s="583">
        <v>9</v>
      </c>
      <c r="B1434" s="584" t="s">
        <v>482</v>
      </c>
      <c r="C1434" s="585" t="s">
        <v>491</v>
      </c>
      <c r="D1434" s="585" t="s">
        <v>939</v>
      </c>
      <c r="E1434" s="586" t="s">
        <v>515</v>
      </c>
      <c r="F1434">
        <v>1</v>
      </c>
      <c r="G1434" s="587" t="s">
        <v>171</v>
      </c>
      <c r="H1434" s="588">
        <v>109172</v>
      </c>
      <c r="I1434" s="588">
        <v>191052</v>
      </c>
      <c r="J1434" s="588">
        <v>143786</v>
      </c>
      <c r="K1434" s="588">
        <v>251626</v>
      </c>
      <c r="L1434" s="588">
        <v>172200</v>
      </c>
      <c r="M1434" s="588">
        <v>301350</v>
      </c>
      <c r="N1434" s="588">
        <v>207209</v>
      </c>
      <c r="O1434" s="588">
        <v>362616</v>
      </c>
      <c r="P1434" s="588">
        <v>244300</v>
      </c>
      <c r="Q1434" s="588">
        <v>427525</v>
      </c>
      <c r="R1434" s="588">
        <v>267066</v>
      </c>
      <c r="S1434" s="588">
        <v>467365</v>
      </c>
      <c r="T1434" s="588">
        <v>287388</v>
      </c>
      <c r="U1434" s="588">
        <v>502929</v>
      </c>
    </row>
    <row r="1435" spans="1:21" ht="21.95" customHeight="1">
      <c r="A1435" s="583">
        <v>9</v>
      </c>
      <c r="B1435" s="584" t="s">
        <v>482</v>
      </c>
      <c r="C1435" s="585" t="s">
        <v>491</v>
      </c>
      <c r="D1435" s="585" t="s">
        <v>939</v>
      </c>
      <c r="E1435" s="586" t="s">
        <v>515</v>
      </c>
      <c r="F1435">
        <v>2</v>
      </c>
      <c r="G1435" s="587" t="s">
        <v>21</v>
      </c>
      <c r="H1435" s="588">
        <v>103793</v>
      </c>
      <c r="I1435" s="588">
        <v>181638</v>
      </c>
      <c r="J1435" s="588">
        <v>137053</v>
      </c>
      <c r="K1435" s="588">
        <v>239843</v>
      </c>
      <c r="L1435" s="588">
        <v>164575</v>
      </c>
      <c r="M1435" s="588">
        <v>288007</v>
      </c>
      <c r="N1435" s="588">
        <v>199102</v>
      </c>
      <c r="O1435" s="588">
        <v>348428</v>
      </c>
      <c r="P1435" s="588">
        <v>236937</v>
      </c>
      <c r="Q1435" s="588">
        <v>414639</v>
      </c>
      <c r="R1435" s="588">
        <v>261290</v>
      </c>
      <c r="S1435" s="588">
        <v>457257</v>
      </c>
      <c r="T1435" s="588">
        <v>284136</v>
      </c>
      <c r="U1435" s="588">
        <v>497238</v>
      </c>
    </row>
    <row r="1436" spans="1:21" ht="21.95" customHeight="1">
      <c r="A1436" s="583">
        <v>9</v>
      </c>
      <c r="B1436" s="584" t="s">
        <v>482</v>
      </c>
      <c r="C1436" s="585" t="s">
        <v>491</v>
      </c>
      <c r="D1436" s="585" t="s">
        <v>939</v>
      </c>
      <c r="E1436" s="586" t="s">
        <v>515</v>
      </c>
      <c r="F1436">
        <v>3</v>
      </c>
      <c r="G1436" s="587" t="s">
        <v>46</v>
      </c>
      <c r="H1436" s="588">
        <v>84870</v>
      </c>
      <c r="I1436" s="588">
        <v>148523</v>
      </c>
      <c r="J1436" s="588">
        <v>117218</v>
      </c>
      <c r="K1436" s="588">
        <v>205131</v>
      </c>
      <c r="L1436" s="588">
        <v>148644</v>
      </c>
      <c r="M1436" s="588">
        <v>260128</v>
      </c>
      <c r="N1436" s="588">
        <v>194072</v>
      </c>
      <c r="O1436" s="588">
        <v>339627</v>
      </c>
      <c r="P1436" s="588">
        <v>241916</v>
      </c>
      <c r="Q1436" s="588">
        <v>423353</v>
      </c>
      <c r="R1436" s="588">
        <v>272304</v>
      </c>
      <c r="S1436" s="588">
        <v>476533</v>
      </c>
      <c r="T1436" s="588">
        <v>302259</v>
      </c>
      <c r="U1436" s="588">
        <v>528953</v>
      </c>
    </row>
    <row r="1437" spans="1:21" ht="21.95" customHeight="1">
      <c r="A1437" s="583">
        <v>9</v>
      </c>
      <c r="B1437" s="584" t="s">
        <v>482</v>
      </c>
      <c r="C1437" s="585" t="s">
        <v>491</v>
      </c>
      <c r="D1437" s="585" t="s">
        <v>939</v>
      </c>
      <c r="E1437" s="586" t="s">
        <v>515</v>
      </c>
      <c r="F1437">
        <v>4</v>
      </c>
      <c r="G1437" s="587" t="s">
        <v>23</v>
      </c>
      <c r="H1437" s="588">
        <v>98025</v>
      </c>
      <c r="I1437" s="588">
        <v>156840</v>
      </c>
      <c r="J1437" s="588">
        <v>137235</v>
      </c>
      <c r="K1437" s="588">
        <v>219576</v>
      </c>
      <c r="L1437" s="588">
        <v>176445</v>
      </c>
      <c r="M1437" s="588">
        <v>282312</v>
      </c>
      <c r="N1437" s="588">
        <v>235260</v>
      </c>
      <c r="O1437" s="588">
        <v>376416</v>
      </c>
      <c r="P1437" s="588">
        <v>294075</v>
      </c>
      <c r="Q1437" s="588">
        <v>470520</v>
      </c>
      <c r="R1437" s="588">
        <v>333285</v>
      </c>
      <c r="S1437" s="588">
        <v>533256</v>
      </c>
      <c r="T1437" s="588">
        <v>372495</v>
      </c>
      <c r="U1437" s="588">
        <v>595992</v>
      </c>
    </row>
    <row r="1438" spans="1:21" ht="22.5" customHeight="1">
      <c r="A1438" s="583">
        <v>9</v>
      </c>
      <c r="B1438" s="584" t="s">
        <v>482</v>
      </c>
      <c r="C1438" s="585" t="s">
        <v>491</v>
      </c>
      <c r="D1438" s="585" t="s">
        <v>939</v>
      </c>
      <c r="E1438" s="586" t="s">
        <v>516</v>
      </c>
      <c r="F1438">
        <v>1</v>
      </c>
      <c r="G1438" s="587" t="s">
        <v>171</v>
      </c>
      <c r="H1438" s="588">
        <v>107152</v>
      </c>
      <c r="I1438" s="588">
        <v>187516</v>
      </c>
      <c r="J1438" s="588">
        <v>141114</v>
      </c>
      <c r="K1438" s="588">
        <v>246949</v>
      </c>
      <c r="L1438" s="588">
        <v>168981</v>
      </c>
      <c r="M1438" s="588">
        <v>295716</v>
      </c>
      <c r="N1438" s="588">
        <v>203303</v>
      </c>
      <c r="O1438" s="588">
        <v>355780</v>
      </c>
      <c r="P1438" s="588">
        <v>239688</v>
      </c>
      <c r="Q1438" s="588">
        <v>419454</v>
      </c>
      <c r="R1438" s="588">
        <v>262022</v>
      </c>
      <c r="S1438" s="588">
        <v>458539</v>
      </c>
      <c r="T1438" s="588">
        <v>281958</v>
      </c>
      <c r="U1438" s="588">
        <v>493427</v>
      </c>
    </row>
    <row r="1439" spans="1:21" ht="21.95" customHeight="1">
      <c r="A1439" s="583">
        <v>9</v>
      </c>
      <c r="B1439" s="584" t="s">
        <v>482</v>
      </c>
      <c r="C1439" s="585" t="s">
        <v>491</v>
      </c>
      <c r="D1439" s="585" t="s">
        <v>939</v>
      </c>
      <c r="E1439" s="586" t="s">
        <v>516</v>
      </c>
      <c r="F1439">
        <v>2</v>
      </c>
      <c r="G1439" s="587" t="s">
        <v>21</v>
      </c>
      <c r="H1439" s="588">
        <v>101888</v>
      </c>
      <c r="I1439" s="588">
        <v>178304</v>
      </c>
      <c r="J1439" s="588">
        <v>134525</v>
      </c>
      <c r="K1439" s="588">
        <v>235419</v>
      </c>
      <c r="L1439" s="588">
        <v>161519</v>
      </c>
      <c r="M1439" s="588">
        <v>282658</v>
      </c>
      <c r="N1439" s="588">
        <v>195369</v>
      </c>
      <c r="O1439" s="588">
        <v>341896</v>
      </c>
      <c r="P1439" s="588">
        <v>232483</v>
      </c>
      <c r="Q1439" s="588">
        <v>406844</v>
      </c>
      <c r="R1439" s="588">
        <v>256370</v>
      </c>
      <c r="S1439" s="588">
        <v>448648</v>
      </c>
      <c r="T1439" s="588">
        <v>278776</v>
      </c>
      <c r="U1439" s="588">
        <v>487859</v>
      </c>
    </row>
    <row r="1440" spans="1:21" ht="21.95" customHeight="1">
      <c r="A1440" s="583">
        <v>9</v>
      </c>
      <c r="B1440" s="584" t="s">
        <v>482</v>
      </c>
      <c r="C1440" s="585" t="s">
        <v>491</v>
      </c>
      <c r="D1440" s="585" t="s">
        <v>939</v>
      </c>
      <c r="E1440" s="586" t="s">
        <v>516</v>
      </c>
      <c r="F1440">
        <v>3</v>
      </c>
      <c r="G1440" s="587" t="s">
        <v>46</v>
      </c>
      <c r="H1440" s="588">
        <v>83337</v>
      </c>
      <c r="I1440" s="588">
        <v>145840</v>
      </c>
      <c r="J1440" s="588">
        <v>115106</v>
      </c>
      <c r="K1440" s="588">
        <v>201435</v>
      </c>
      <c r="L1440" s="588">
        <v>145973</v>
      </c>
      <c r="M1440" s="588">
        <v>255453</v>
      </c>
      <c r="N1440" s="588">
        <v>190599</v>
      </c>
      <c r="O1440" s="588">
        <v>333549</v>
      </c>
      <c r="P1440" s="588">
        <v>237589</v>
      </c>
      <c r="Q1440" s="588">
        <v>415781</v>
      </c>
      <c r="R1440" s="588">
        <v>267440</v>
      </c>
      <c r="S1440" s="588">
        <v>468021</v>
      </c>
      <c r="T1440" s="588">
        <v>296867</v>
      </c>
      <c r="U1440" s="588">
        <v>519517</v>
      </c>
    </row>
    <row r="1441" spans="1:21" ht="21.95" customHeight="1">
      <c r="A1441" s="583">
        <v>9</v>
      </c>
      <c r="B1441" s="584" t="s">
        <v>482</v>
      </c>
      <c r="C1441" s="585" t="s">
        <v>491</v>
      </c>
      <c r="D1441" s="585" t="s">
        <v>939</v>
      </c>
      <c r="E1441" s="586" t="s">
        <v>516</v>
      </c>
      <c r="F1441">
        <v>4</v>
      </c>
      <c r="G1441" s="587" t="s">
        <v>23</v>
      </c>
      <c r="H1441" s="588">
        <v>96191</v>
      </c>
      <c r="I1441" s="588">
        <v>153906</v>
      </c>
      <c r="J1441" s="588">
        <v>134667</v>
      </c>
      <c r="K1441" s="588">
        <v>215468</v>
      </c>
      <c r="L1441" s="588">
        <v>173144</v>
      </c>
      <c r="M1441" s="588">
        <v>277030</v>
      </c>
      <c r="N1441" s="588">
        <v>230858</v>
      </c>
      <c r="O1441" s="588">
        <v>369373</v>
      </c>
      <c r="P1441" s="588">
        <v>288573</v>
      </c>
      <c r="Q1441" s="588">
        <v>461717</v>
      </c>
      <c r="R1441" s="588">
        <v>327049</v>
      </c>
      <c r="S1441" s="588">
        <v>523279</v>
      </c>
      <c r="T1441" s="588">
        <v>365526</v>
      </c>
      <c r="U1441" s="588">
        <v>584841</v>
      </c>
    </row>
    <row r="1442" spans="1:21" ht="22.5" customHeight="1">
      <c r="A1442" s="583">
        <v>9</v>
      </c>
      <c r="B1442" s="584" t="s">
        <v>482</v>
      </c>
      <c r="C1442" s="585" t="s">
        <v>491</v>
      </c>
      <c r="D1442" s="585" t="s">
        <v>939</v>
      </c>
      <c r="E1442" s="586" t="s">
        <v>517</v>
      </c>
      <c r="F1442">
        <v>1</v>
      </c>
      <c r="G1442" s="587" t="s">
        <v>171</v>
      </c>
      <c r="H1442" s="588">
        <v>93399</v>
      </c>
      <c r="I1442" s="588">
        <v>163449</v>
      </c>
      <c r="J1442" s="588">
        <v>123047</v>
      </c>
      <c r="K1442" s="588">
        <v>215333</v>
      </c>
      <c r="L1442" s="588">
        <v>147419</v>
      </c>
      <c r="M1442" s="588">
        <v>257983</v>
      </c>
      <c r="N1442" s="588">
        <v>177486</v>
      </c>
      <c r="O1442" s="588">
        <v>310600</v>
      </c>
      <c r="P1442" s="588">
        <v>209276</v>
      </c>
      <c r="Q1442" s="588">
        <v>366233</v>
      </c>
      <c r="R1442" s="588">
        <v>228783</v>
      </c>
      <c r="S1442" s="588">
        <v>400370</v>
      </c>
      <c r="T1442" s="588">
        <v>246198</v>
      </c>
      <c r="U1442" s="588">
        <v>430847</v>
      </c>
    </row>
    <row r="1443" spans="1:21" ht="21.95" customHeight="1">
      <c r="A1443" s="583">
        <v>9</v>
      </c>
      <c r="B1443" s="584" t="s">
        <v>482</v>
      </c>
      <c r="C1443" s="585" t="s">
        <v>491</v>
      </c>
      <c r="D1443" s="585" t="s">
        <v>939</v>
      </c>
      <c r="E1443" s="586" t="s">
        <v>517</v>
      </c>
      <c r="F1443">
        <v>2</v>
      </c>
      <c r="G1443" s="587" t="s">
        <v>21</v>
      </c>
      <c r="H1443" s="588">
        <v>88750</v>
      </c>
      <c r="I1443" s="588">
        <v>155312</v>
      </c>
      <c r="J1443" s="588">
        <v>117228</v>
      </c>
      <c r="K1443" s="588">
        <v>205149</v>
      </c>
      <c r="L1443" s="588">
        <v>140829</v>
      </c>
      <c r="M1443" s="588">
        <v>246450</v>
      </c>
      <c r="N1443" s="588">
        <v>170479</v>
      </c>
      <c r="O1443" s="588">
        <v>298338</v>
      </c>
      <c r="P1443" s="588">
        <v>202912</v>
      </c>
      <c r="Q1443" s="588">
        <v>355096</v>
      </c>
      <c r="R1443" s="588">
        <v>223791</v>
      </c>
      <c r="S1443" s="588">
        <v>391633</v>
      </c>
      <c r="T1443" s="588">
        <v>243388</v>
      </c>
      <c r="U1443" s="588">
        <v>425929</v>
      </c>
    </row>
    <row r="1444" spans="1:21" ht="21.95" customHeight="1">
      <c r="A1444" s="583">
        <v>9</v>
      </c>
      <c r="B1444" s="584" t="s">
        <v>482</v>
      </c>
      <c r="C1444" s="585" t="s">
        <v>491</v>
      </c>
      <c r="D1444" s="585" t="s">
        <v>939</v>
      </c>
      <c r="E1444" s="586" t="s">
        <v>517</v>
      </c>
      <c r="F1444">
        <v>3</v>
      </c>
      <c r="G1444" s="587" t="s">
        <v>46</v>
      </c>
      <c r="H1444" s="588">
        <v>72495</v>
      </c>
      <c r="I1444" s="588">
        <v>126867</v>
      </c>
      <c r="J1444" s="588">
        <v>100110</v>
      </c>
      <c r="K1444" s="588">
        <v>175192</v>
      </c>
      <c r="L1444" s="588">
        <v>126929</v>
      </c>
      <c r="M1444" s="588">
        <v>222126</v>
      </c>
      <c r="N1444" s="588">
        <v>165678</v>
      </c>
      <c r="O1444" s="588">
        <v>289936</v>
      </c>
      <c r="P1444" s="588">
        <v>206514</v>
      </c>
      <c r="Q1444" s="588">
        <v>361400</v>
      </c>
      <c r="R1444" s="588">
        <v>232436</v>
      </c>
      <c r="S1444" s="588">
        <v>406763</v>
      </c>
      <c r="T1444" s="588">
        <v>257982</v>
      </c>
      <c r="U1444" s="588">
        <v>451469</v>
      </c>
    </row>
    <row r="1445" spans="1:21" ht="21.95" customHeight="1">
      <c r="A1445" s="583">
        <v>9</v>
      </c>
      <c r="B1445" s="584" t="s">
        <v>482</v>
      </c>
      <c r="C1445" s="585" t="s">
        <v>491</v>
      </c>
      <c r="D1445" s="585" t="s">
        <v>939</v>
      </c>
      <c r="E1445" s="586" t="s">
        <v>517</v>
      </c>
      <c r="F1445">
        <v>4</v>
      </c>
      <c r="G1445" s="587" t="s">
        <v>23</v>
      </c>
      <c r="H1445" s="588">
        <v>83922</v>
      </c>
      <c r="I1445" s="588">
        <v>134276</v>
      </c>
      <c r="J1445" s="588">
        <v>117491</v>
      </c>
      <c r="K1445" s="588">
        <v>187986</v>
      </c>
      <c r="L1445" s="588">
        <v>151060</v>
      </c>
      <c r="M1445" s="588">
        <v>241696</v>
      </c>
      <c r="N1445" s="588">
        <v>201413</v>
      </c>
      <c r="O1445" s="588">
        <v>322261</v>
      </c>
      <c r="P1445" s="588">
        <v>251767</v>
      </c>
      <c r="Q1445" s="588">
        <v>402827</v>
      </c>
      <c r="R1445" s="588">
        <v>285336</v>
      </c>
      <c r="S1445" s="588">
        <v>456537</v>
      </c>
      <c r="T1445" s="588">
        <v>318905</v>
      </c>
      <c r="U1445" s="588">
        <v>510247</v>
      </c>
    </row>
    <row r="1446" spans="1:21" ht="22.5" customHeight="1">
      <c r="A1446" s="583">
        <v>9</v>
      </c>
      <c r="B1446" s="584" t="s">
        <v>482</v>
      </c>
      <c r="C1446" s="585" t="s">
        <v>491</v>
      </c>
      <c r="D1446" s="585" t="s">
        <v>939</v>
      </c>
      <c r="E1446" s="586" t="s">
        <v>518</v>
      </c>
      <c r="F1446">
        <v>1</v>
      </c>
      <c r="G1446" s="587" t="s">
        <v>171</v>
      </c>
      <c r="H1446" s="588">
        <v>94339</v>
      </c>
      <c r="I1446" s="588">
        <v>165094</v>
      </c>
      <c r="J1446" s="588">
        <v>124251</v>
      </c>
      <c r="K1446" s="588">
        <v>217439</v>
      </c>
      <c r="L1446" s="588">
        <v>148805</v>
      </c>
      <c r="M1446" s="588">
        <v>260409</v>
      </c>
      <c r="N1446" s="588">
        <v>179060</v>
      </c>
      <c r="O1446" s="588">
        <v>313355</v>
      </c>
      <c r="P1446" s="588">
        <v>211112</v>
      </c>
      <c r="Q1446" s="588">
        <v>369446</v>
      </c>
      <c r="R1446" s="588">
        <v>230785</v>
      </c>
      <c r="S1446" s="588">
        <v>403874</v>
      </c>
      <c r="T1446" s="588">
        <v>248347</v>
      </c>
      <c r="U1446" s="588">
        <v>434607</v>
      </c>
    </row>
    <row r="1447" spans="1:21" ht="21.95" customHeight="1">
      <c r="A1447" s="583">
        <v>9</v>
      </c>
      <c r="B1447" s="584" t="s">
        <v>482</v>
      </c>
      <c r="C1447" s="585" t="s">
        <v>491</v>
      </c>
      <c r="D1447" s="585" t="s">
        <v>939</v>
      </c>
      <c r="E1447" s="586" t="s">
        <v>518</v>
      </c>
      <c r="F1447">
        <v>2</v>
      </c>
      <c r="G1447" s="587" t="s">
        <v>21</v>
      </c>
      <c r="H1447" s="588">
        <v>89690</v>
      </c>
      <c r="I1447" s="588">
        <v>156958</v>
      </c>
      <c r="J1447" s="588">
        <v>118432</v>
      </c>
      <c r="K1447" s="588">
        <v>207256</v>
      </c>
      <c r="L1447" s="588">
        <v>142215</v>
      </c>
      <c r="M1447" s="588">
        <v>248877</v>
      </c>
      <c r="N1447" s="588">
        <v>172053</v>
      </c>
      <c r="O1447" s="588">
        <v>301092</v>
      </c>
      <c r="P1447" s="588">
        <v>204748</v>
      </c>
      <c r="Q1447" s="588">
        <v>358310</v>
      </c>
      <c r="R1447" s="588">
        <v>225793</v>
      </c>
      <c r="S1447" s="588">
        <v>395138</v>
      </c>
      <c r="T1447" s="588">
        <v>245536</v>
      </c>
      <c r="U1447" s="588">
        <v>429689</v>
      </c>
    </row>
    <row r="1448" spans="1:21" ht="21.95" customHeight="1">
      <c r="A1448" s="583">
        <v>9</v>
      </c>
      <c r="B1448" s="584" t="s">
        <v>482</v>
      </c>
      <c r="C1448" s="585" t="s">
        <v>491</v>
      </c>
      <c r="D1448" s="585" t="s">
        <v>939</v>
      </c>
      <c r="E1448" s="586" t="s">
        <v>518</v>
      </c>
      <c r="F1448">
        <v>3</v>
      </c>
      <c r="G1448" s="587" t="s">
        <v>46</v>
      </c>
      <c r="H1448" s="588">
        <v>73337</v>
      </c>
      <c r="I1448" s="588">
        <v>128340</v>
      </c>
      <c r="J1448" s="588">
        <v>101288</v>
      </c>
      <c r="K1448" s="588">
        <v>177255</v>
      </c>
      <c r="L1448" s="588">
        <v>128444</v>
      </c>
      <c r="M1448" s="588">
        <v>224777</v>
      </c>
      <c r="N1448" s="588">
        <v>167698</v>
      </c>
      <c r="O1448" s="588">
        <v>293471</v>
      </c>
      <c r="P1448" s="588">
        <v>209040</v>
      </c>
      <c r="Q1448" s="588">
        <v>365819</v>
      </c>
      <c r="R1448" s="588">
        <v>235298</v>
      </c>
      <c r="S1448" s="588">
        <v>411771</v>
      </c>
      <c r="T1448" s="588">
        <v>261181</v>
      </c>
      <c r="U1448" s="588">
        <v>457066</v>
      </c>
    </row>
    <row r="1449" spans="1:21" ht="21.95" customHeight="1">
      <c r="A1449" s="583">
        <v>9</v>
      </c>
      <c r="B1449" s="584" t="s">
        <v>482</v>
      </c>
      <c r="C1449" s="585" t="s">
        <v>491</v>
      </c>
      <c r="D1449" s="585" t="s">
        <v>939</v>
      </c>
      <c r="E1449" s="586" t="s">
        <v>518</v>
      </c>
      <c r="F1449">
        <v>4</v>
      </c>
      <c r="G1449" s="587" t="s">
        <v>23</v>
      </c>
      <c r="H1449" s="588">
        <v>84708</v>
      </c>
      <c r="I1449" s="588">
        <v>135532</v>
      </c>
      <c r="J1449" s="588">
        <v>118591</v>
      </c>
      <c r="K1449" s="588">
        <v>189745</v>
      </c>
      <c r="L1449" s="588">
        <v>152474</v>
      </c>
      <c r="M1449" s="588">
        <v>243958</v>
      </c>
      <c r="N1449" s="588">
        <v>203298</v>
      </c>
      <c r="O1449" s="588">
        <v>325277</v>
      </c>
      <c r="P1449" s="588">
        <v>254123</v>
      </c>
      <c r="Q1449" s="588">
        <v>406597</v>
      </c>
      <c r="R1449" s="588">
        <v>288006</v>
      </c>
      <c r="S1449" s="588">
        <v>460810</v>
      </c>
      <c r="T1449" s="588">
        <v>321889</v>
      </c>
      <c r="U1449" s="588">
        <v>515022</v>
      </c>
    </row>
    <row r="1450" spans="1:21" ht="22.5" customHeight="1">
      <c r="A1450" s="583">
        <v>9</v>
      </c>
      <c r="B1450" s="584" t="s">
        <v>482</v>
      </c>
      <c r="C1450" s="585" t="s">
        <v>491</v>
      </c>
      <c r="D1450" s="585" t="s">
        <v>939</v>
      </c>
      <c r="E1450" s="586" t="s">
        <v>519</v>
      </c>
      <c r="F1450">
        <v>1</v>
      </c>
      <c r="G1450" s="587" t="s">
        <v>171</v>
      </c>
      <c r="H1450" s="588">
        <v>98930</v>
      </c>
      <c r="I1450" s="588">
        <v>173128</v>
      </c>
      <c r="J1450" s="588">
        <v>130158</v>
      </c>
      <c r="K1450" s="588">
        <v>227776</v>
      </c>
      <c r="L1450" s="588">
        <v>155656</v>
      </c>
      <c r="M1450" s="588">
        <v>272398</v>
      </c>
      <c r="N1450" s="588">
        <v>186920</v>
      </c>
      <c r="O1450" s="588">
        <v>327109</v>
      </c>
      <c r="P1450" s="588">
        <v>220300</v>
      </c>
      <c r="Q1450" s="588">
        <v>385525</v>
      </c>
      <c r="R1450" s="588">
        <v>240811</v>
      </c>
      <c r="S1450" s="588">
        <v>421419</v>
      </c>
      <c r="T1450" s="588">
        <v>259109</v>
      </c>
      <c r="U1450" s="588">
        <v>453441</v>
      </c>
    </row>
    <row r="1451" spans="1:21" ht="21.95" customHeight="1">
      <c r="A1451" s="583">
        <v>9</v>
      </c>
      <c r="B1451" s="584" t="s">
        <v>482</v>
      </c>
      <c r="C1451" s="585" t="s">
        <v>491</v>
      </c>
      <c r="D1451" s="585" t="s">
        <v>939</v>
      </c>
      <c r="E1451" s="586" t="s">
        <v>519</v>
      </c>
      <c r="F1451">
        <v>2</v>
      </c>
      <c r="G1451" s="587" t="s">
        <v>21</v>
      </c>
      <c r="H1451" s="588">
        <v>94242</v>
      </c>
      <c r="I1451" s="588">
        <v>164924</v>
      </c>
      <c r="J1451" s="588">
        <v>124290</v>
      </c>
      <c r="K1451" s="588">
        <v>217508</v>
      </c>
      <c r="L1451" s="588">
        <v>149012</v>
      </c>
      <c r="M1451" s="588">
        <v>260770</v>
      </c>
      <c r="N1451" s="588">
        <v>179855</v>
      </c>
      <c r="O1451" s="588">
        <v>314746</v>
      </c>
      <c r="P1451" s="588">
        <v>213883</v>
      </c>
      <c r="Q1451" s="588">
        <v>374296</v>
      </c>
      <c r="R1451" s="588">
        <v>235777</v>
      </c>
      <c r="S1451" s="588">
        <v>412610</v>
      </c>
      <c r="T1451" s="588">
        <v>256275</v>
      </c>
      <c r="U1451" s="588">
        <v>448482</v>
      </c>
    </row>
    <row r="1452" spans="1:21" ht="21.95" customHeight="1">
      <c r="A1452" s="583">
        <v>9</v>
      </c>
      <c r="B1452" s="584" t="s">
        <v>482</v>
      </c>
      <c r="C1452" s="585" t="s">
        <v>491</v>
      </c>
      <c r="D1452" s="585" t="s">
        <v>939</v>
      </c>
      <c r="E1452" s="586" t="s">
        <v>519</v>
      </c>
      <c r="F1452">
        <v>3</v>
      </c>
      <c r="G1452" s="587" t="s">
        <v>46</v>
      </c>
      <c r="H1452" s="588">
        <v>77355</v>
      </c>
      <c r="I1452" s="588">
        <v>135372</v>
      </c>
      <c r="J1452" s="588">
        <v>106903</v>
      </c>
      <c r="K1452" s="588">
        <v>187080</v>
      </c>
      <c r="L1452" s="588">
        <v>135648</v>
      </c>
      <c r="M1452" s="588">
        <v>237383</v>
      </c>
      <c r="N1452" s="588">
        <v>177273</v>
      </c>
      <c r="O1452" s="588">
        <v>310228</v>
      </c>
      <c r="P1452" s="588">
        <v>221004</v>
      </c>
      <c r="Q1452" s="588">
        <v>386757</v>
      </c>
      <c r="R1452" s="588">
        <v>248844</v>
      </c>
      <c r="S1452" s="588">
        <v>435477</v>
      </c>
      <c r="T1452" s="588">
        <v>276306</v>
      </c>
      <c r="U1452" s="588">
        <v>483535</v>
      </c>
    </row>
    <row r="1453" spans="1:21" ht="21.95" customHeight="1">
      <c r="A1453" s="583">
        <v>9</v>
      </c>
      <c r="B1453" s="584" t="s">
        <v>482</v>
      </c>
      <c r="C1453" s="585" t="s">
        <v>491</v>
      </c>
      <c r="D1453" s="585" t="s">
        <v>939</v>
      </c>
      <c r="E1453" s="586" t="s">
        <v>519</v>
      </c>
      <c r="F1453">
        <v>4</v>
      </c>
      <c r="G1453" s="587" t="s">
        <v>23</v>
      </c>
      <c r="H1453" s="588">
        <v>88591</v>
      </c>
      <c r="I1453" s="588">
        <v>141746</v>
      </c>
      <c r="J1453" s="588">
        <v>124028</v>
      </c>
      <c r="K1453" s="588">
        <v>198445</v>
      </c>
      <c r="L1453" s="588">
        <v>159464</v>
      </c>
      <c r="M1453" s="588">
        <v>255143</v>
      </c>
      <c r="N1453" s="588">
        <v>212619</v>
      </c>
      <c r="O1453" s="588">
        <v>340191</v>
      </c>
      <c r="P1453" s="588">
        <v>265774</v>
      </c>
      <c r="Q1453" s="588">
        <v>425239</v>
      </c>
      <c r="R1453" s="588">
        <v>301211</v>
      </c>
      <c r="S1453" s="588">
        <v>481937</v>
      </c>
      <c r="T1453" s="588">
        <v>336647</v>
      </c>
      <c r="U1453" s="588">
        <v>538636</v>
      </c>
    </row>
    <row r="1454" spans="1:21" ht="22.5" customHeight="1">
      <c r="A1454" s="583">
        <v>9</v>
      </c>
      <c r="B1454" s="584" t="s">
        <v>482</v>
      </c>
      <c r="C1454" s="585" t="s">
        <v>491</v>
      </c>
      <c r="D1454" s="585" t="s">
        <v>939</v>
      </c>
      <c r="E1454" s="586" t="s">
        <v>520</v>
      </c>
      <c r="F1454">
        <v>1</v>
      </c>
      <c r="G1454" s="587" t="s">
        <v>171</v>
      </c>
      <c r="H1454" s="588">
        <v>95530</v>
      </c>
      <c r="I1454" s="588">
        <v>167177</v>
      </c>
      <c r="J1454" s="588">
        <v>125832</v>
      </c>
      <c r="K1454" s="588">
        <v>220207</v>
      </c>
      <c r="L1454" s="588">
        <v>150721</v>
      </c>
      <c r="M1454" s="588">
        <v>263761</v>
      </c>
      <c r="N1454" s="588">
        <v>181402</v>
      </c>
      <c r="O1454" s="588">
        <v>317453</v>
      </c>
      <c r="P1454" s="588">
        <v>213881</v>
      </c>
      <c r="Q1454" s="588">
        <v>374292</v>
      </c>
      <c r="R1454" s="588">
        <v>233814</v>
      </c>
      <c r="S1454" s="588">
        <v>409174</v>
      </c>
      <c r="T1454" s="588">
        <v>251608</v>
      </c>
      <c r="U1454" s="588">
        <v>440315</v>
      </c>
    </row>
    <row r="1455" spans="1:21" ht="21.95" customHeight="1">
      <c r="A1455" s="583">
        <v>9</v>
      </c>
      <c r="B1455" s="584" t="s">
        <v>482</v>
      </c>
      <c r="C1455" s="585" t="s">
        <v>491</v>
      </c>
      <c r="D1455" s="585" t="s">
        <v>939</v>
      </c>
      <c r="E1455" s="586" t="s">
        <v>520</v>
      </c>
      <c r="F1455">
        <v>2</v>
      </c>
      <c r="G1455" s="587" t="s">
        <v>21</v>
      </c>
      <c r="H1455" s="588">
        <v>90803</v>
      </c>
      <c r="I1455" s="588">
        <v>158906</v>
      </c>
      <c r="J1455" s="588">
        <v>119917</v>
      </c>
      <c r="K1455" s="588">
        <v>209854</v>
      </c>
      <c r="L1455" s="588">
        <v>144022</v>
      </c>
      <c r="M1455" s="588">
        <v>252038</v>
      </c>
      <c r="N1455" s="588">
        <v>174279</v>
      </c>
      <c r="O1455" s="588">
        <v>304988</v>
      </c>
      <c r="P1455" s="588">
        <v>207412</v>
      </c>
      <c r="Q1455" s="588">
        <v>362971</v>
      </c>
      <c r="R1455" s="588">
        <v>228739</v>
      </c>
      <c r="S1455" s="588">
        <v>400293</v>
      </c>
      <c r="T1455" s="588">
        <v>248751</v>
      </c>
      <c r="U1455" s="588">
        <v>435315</v>
      </c>
    </row>
    <row r="1456" spans="1:21" ht="21.95" customHeight="1">
      <c r="A1456" s="583">
        <v>9</v>
      </c>
      <c r="B1456" s="584" t="s">
        <v>482</v>
      </c>
      <c r="C1456" s="585" t="s">
        <v>491</v>
      </c>
      <c r="D1456" s="585" t="s">
        <v>939</v>
      </c>
      <c r="E1456" s="586" t="s">
        <v>520</v>
      </c>
      <c r="F1456">
        <v>3</v>
      </c>
      <c r="G1456" s="587" t="s">
        <v>46</v>
      </c>
      <c r="H1456" s="588">
        <v>74219</v>
      </c>
      <c r="I1456" s="588">
        <v>129883</v>
      </c>
      <c r="J1456" s="588">
        <v>102500</v>
      </c>
      <c r="K1456" s="588">
        <v>179375</v>
      </c>
      <c r="L1456" s="588">
        <v>129972</v>
      </c>
      <c r="M1456" s="588">
        <v>227452</v>
      </c>
      <c r="N1456" s="588">
        <v>169677</v>
      </c>
      <c r="O1456" s="588">
        <v>296934</v>
      </c>
      <c r="P1456" s="588">
        <v>211504</v>
      </c>
      <c r="Q1456" s="588">
        <v>370131</v>
      </c>
      <c r="R1456" s="588">
        <v>238064</v>
      </c>
      <c r="S1456" s="588">
        <v>416611</v>
      </c>
      <c r="T1456" s="588">
        <v>264242</v>
      </c>
      <c r="U1456" s="588">
        <v>462424</v>
      </c>
    </row>
    <row r="1457" spans="1:21" ht="21.95" customHeight="1">
      <c r="A1457" s="583">
        <v>9</v>
      </c>
      <c r="B1457" s="584" t="s">
        <v>482</v>
      </c>
      <c r="C1457" s="585" t="s">
        <v>491</v>
      </c>
      <c r="D1457" s="585" t="s">
        <v>939</v>
      </c>
      <c r="E1457" s="586" t="s">
        <v>520</v>
      </c>
      <c r="F1457">
        <v>4</v>
      </c>
      <c r="G1457" s="587" t="s">
        <v>23</v>
      </c>
      <c r="H1457" s="588">
        <v>85799</v>
      </c>
      <c r="I1457" s="588">
        <v>137279</v>
      </c>
      <c r="J1457" s="588">
        <v>120119</v>
      </c>
      <c r="K1457" s="588">
        <v>192191</v>
      </c>
      <c r="L1457" s="588">
        <v>154439</v>
      </c>
      <c r="M1457" s="588">
        <v>247102</v>
      </c>
      <c r="N1457" s="588">
        <v>205919</v>
      </c>
      <c r="O1457" s="588">
        <v>329470</v>
      </c>
      <c r="P1457" s="588">
        <v>257398</v>
      </c>
      <c r="Q1457" s="588">
        <v>411837</v>
      </c>
      <c r="R1457" s="588">
        <v>291718</v>
      </c>
      <c r="S1457" s="588">
        <v>466749</v>
      </c>
      <c r="T1457" s="588">
        <v>326038</v>
      </c>
      <c r="U1457" s="588">
        <v>521661</v>
      </c>
    </row>
    <row r="1458" spans="1:21" ht="22.5" customHeight="1">
      <c r="A1458" s="583">
        <v>9</v>
      </c>
      <c r="B1458" s="584" t="s">
        <v>482</v>
      </c>
      <c r="C1458" s="585" t="s">
        <v>491</v>
      </c>
      <c r="D1458" s="585" t="s">
        <v>939</v>
      </c>
      <c r="E1458" s="586" t="s">
        <v>521</v>
      </c>
      <c r="F1458">
        <v>1</v>
      </c>
      <c r="G1458" s="587" t="s">
        <v>171</v>
      </c>
      <c r="H1458" s="588">
        <v>99980</v>
      </c>
      <c r="I1458" s="588">
        <v>174966</v>
      </c>
      <c r="J1458" s="588">
        <v>131474</v>
      </c>
      <c r="K1458" s="588">
        <v>230079</v>
      </c>
      <c r="L1458" s="588">
        <v>157125</v>
      </c>
      <c r="M1458" s="588">
        <v>274969</v>
      </c>
      <c r="N1458" s="588">
        <v>188503</v>
      </c>
      <c r="O1458" s="588">
        <v>329880</v>
      </c>
      <c r="P1458" s="588">
        <v>222129</v>
      </c>
      <c r="Q1458" s="588">
        <v>388725</v>
      </c>
      <c r="R1458" s="588">
        <v>242801</v>
      </c>
      <c r="S1458" s="588">
        <v>424902</v>
      </c>
      <c r="T1458" s="588">
        <v>261238</v>
      </c>
      <c r="U1458" s="588">
        <v>457167</v>
      </c>
    </row>
    <row r="1459" spans="1:21" ht="21.95" customHeight="1">
      <c r="A1459" s="583">
        <v>9</v>
      </c>
      <c r="B1459" s="584" t="s">
        <v>482</v>
      </c>
      <c r="C1459" s="585" t="s">
        <v>491</v>
      </c>
      <c r="D1459" s="585" t="s">
        <v>939</v>
      </c>
      <c r="E1459" s="586" t="s">
        <v>521</v>
      </c>
      <c r="F1459">
        <v>2</v>
      </c>
      <c r="G1459" s="587" t="s">
        <v>21</v>
      </c>
      <c r="H1459" s="588">
        <v>95331</v>
      </c>
      <c r="I1459" s="588">
        <v>166829</v>
      </c>
      <c r="J1459" s="588">
        <v>125654</v>
      </c>
      <c r="K1459" s="588">
        <v>219895</v>
      </c>
      <c r="L1459" s="588">
        <v>150535</v>
      </c>
      <c r="M1459" s="588">
        <v>263436</v>
      </c>
      <c r="N1459" s="588">
        <v>181496</v>
      </c>
      <c r="O1459" s="588">
        <v>317618</v>
      </c>
      <c r="P1459" s="588">
        <v>215765</v>
      </c>
      <c r="Q1459" s="588">
        <v>377588</v>
      </c>
      <c r="R1459" s="588">
        <v>237809</v>
      </c>
      <c r="S1459" s="588">
        <v>416165</v>
      </c>
      <c r="T1459" s="588">
        <v>258428</v>
      </c>
      <c r="U1459" s="588">
        <v>452249</v>
      </c>
    </row>
    <row r="1460" spans="1:21" ht="21.95" customHeight="1">
      <c r="A1460" s="583">
        <v>9</v>
      </c>
      <c r="B1460" s="584" t="s">
        <v>482</v>
      </c>
      <c r="C1460" s="585" t="s">
        <v>491</v>
      </c>
      <c r="D1460" s="585" t="s">
        <v>939</v>
      </c>
      <c r="E1460" s="586" t="s">
        <v>521</v>
      </c>
      <c r="F1460">
        <v>3</v>
      </c>
      <c r="G1460" s="587" t="s">
        <v>46</v>
      </c>
      <c r="H1460" s="588">
        <v>78388</v>
      </c>
      <c r="I1460" s="588">
        <v>137178</v>
      </c>
      <c r="J1460" s="588">
        <v>108359</v>
      </c>
      <c r="K1460" s="588">
        <v>189628</v>
      </c>
      <c r="L1460" s="588">
        <v>137535</v>
      </c>
      <c r="M1460" s="588">
        <v>240686</v>
      </c>
      <c r="N1460" s="588">
        <v>179819</v>
      </c>
      <c r="O1460" s="588">
        <v>314684</v>
      </c>
      <c r="P1460" s="588">
        <v>224191</v>
      </c>
      <c r="Q1460" s="588">
        <v>392335</v>
      </c>
      <c r="R1460" s="588">
        <v>252469</v>
      </c>
      <c r="S1460" s="588">
        <v>441822</v>
      </c>
      <c r="T1460" s="588">
        <v>280373</v>
      </c>
      <c r="U1460" s="588">
        <v>490652</v>
      </c>
    </row>
    <row r="1461" spans="1:21" ht="21.95" customHeight="1">
      <c r="A1461" s="583">
        <v>9</v>
      </c>
      <c r="B1461" s="584" t="s">
        <v>482</v>
      </c>
      <c r="C1461" s="585" t="s">
        <v>491</v>
      </c>
      <c r="D1461" s="585" t="s">
        <v>939</v>
      </c>
      <c r="E1461" s="586" t="s">
        <v>521</v>
      </c>
      <c r="F1461">
        <v>4</v>
      </c>
      <c r="G1461" s="587" t="s">
        <v>23</v>
      </c>
      <c r="H1461" s="588">
        <v>89420</v>
      </c>
      <c r="I1461" s="588">
        <v>143072</v>
      </c>
      <c r="J1461" s="588">
        <v>125188</v>
      </c>
      <c r="K1461" s="588">
        <v>200301</v>
      </c>
      <c r="L1461" s="588">
        <v>160956</v>
      </c>
      <c r="M1461" s="588">
        <v>257529</v>
      </c>
      <c r="N1461" s="588">
        <v>214608</v>
      </c>
      <c r="O1461" s="588">
        <v>343372</v>
      </c>
      <c r="P1461" s="588">
        <v>268260</v>
      </c>
      <c r="Q1461" s="588">
        <v>429215</v>
      </c>
      <c r="R1461" s="588">
        <v>304028</v>
      </c>
      <c r="S1461" s="588">
        <v>486444</v>
      </c>
      <c r="T1461" s="588">
        <v>339796</v>
      </c>
      <c r="U1461" s="588">
        <v>543673</v>
      </c>
    </row>
    <row r="1462" spans="1:21" ht="22.5" customHeight="1">
      <c r="A1462" s="583">
        <v>9</v>
      </c>
      <c r="B1462" s="584" t="s">
        <v>482</v>
      </c>
      <c r="C1462" s="585" t="s">
        <v>491</v>
      </c>
      <c r="D1462" s="585" t="s">
        <v>939</v>
      </c>
      <c r="E1462" s="586" t="s">
        <v>522</v>
      </c>
      <c r="F1462">
        <v>1</v>
      </c>
      <c r="G1462" s="587" t="s">
        <v>171</v>
      </c>
      <c r="H1462" s="588">
        <v>98210</v>
      </c>
      <c r="I1462" s="588">
        <v>171868</v>
      </c>
      <c r="J1462" s="588">
        <v>129178</v>
      </c>
      <c r="K1462" s="588">
        <v>226062</v>
      </c>
      <c r="L1462" s="588">
        <v>154434</v>
      </c>
      <c r="M1462" s="588">
        <v>270260</v>
      </c>
      <c r="N1462" s="588">
        <v>185365</v>
      </c>
      <c r="O1462" s="588">
        <v>324388</v>
      </c>
      <c r="P1462" s="588">
        <v>218449</v>
      </c>
      <c r="Q1462" s="588">
        <v>382286</v>
      </c>
      <c r="R1462" s="588">
        <v>238783</v>
      </c>
      <c r="S1462" s="588">
        <v>417871</v>
      </c>
      <c r="T1462" s="588">
        <v>256922</v>
      </c>
      <c r="U1462" s="588">
        <v>449613</v>
      </c>
    </row>
    <row r="1463" spans="1:21" ht="21.95" customHeight="1">
      <c r="A1463" s="583">
        <v>9</v>
      </c>
      <c r="B1463" s="584" t="s">
        <v>482</v>
      </c>
      <c r="C1463" s="585" t="s">
        <v>491</v>
      </c>
      <c r="D1463" s="585" t="s">
        <v>939</v>
      </c>
      <c r="E1463" s="586" t="s">
        <v>522</v>
      </c>
      <c r="F1463">
        <v>2</v>
      </c>
      <c r="G1463" s="587" t="s">
        <v>21</v>
      </c>
      <c r="H1463" s="588">
        <v>93599</v>
      </c>
      <c r="I1463" s="588">
        <v>163798</v>
      </c>
      <c r="J1463" s="588">
        <v>123407</v>
      </c>
      <c r="K1463" s="588">
        <v>215962</v>
      </c>
      <c r="L1463" s="588">
        <v>147899</v>
      </c>
      <c r="M1463" s="588">
        <v>258823</v>
      </c>
      <c r="N1463" s="588">
        <v>178416</v>
      </c>
      <c r="O1463" s="588">
        <v>312227</v>
      </c>
      <c r="P1463" s="588">
        <v>212138</v>
      </c>
      <c r="Q1463" s="588">
        <v>371241</v>
      </c>
      <c r="R1463" s="588">
        <v>233833</v>
      </c>
      <c r="S1463" s="588">
        <v>409207</v>
      </c>
      <c r="T1463" s="588">
        <v>254135</v>
      </c>
      <c r="U1463" s="588">
        <v>444735</v>
      </c>
    </row>
    <row r="1464" spans="1:21" ht="21.95" customHeight="1">
      <c r="A1464" s="583">
        <v>9</v>
      </c>
      <c r="B1464" s="584" t="s">
        <v>482</v>
      </c>
      <c r="C1464" s="585" t="s">
        <v>491</v>
      </c>
      <c r="D1464" s="585" t="s">
        <v>939</v>
      </c>
      <c r="E1464" s="586" t="s">
        <v>522</v>
      </c>
      <c r="F1464">
        <v>3</v>
      </c>
      <c r="G1464" s="587" t="s">
        <v>46</v>
      </c>
      <c r="H1464" s="588">
        <v>76895</v>
      </c>
      <c r="I1464" s="588">
        <v>134565</v>
      </c>
      <c r="J1464" s="588">
        <v>106280</v>
      </c>
      <c r="K1464" s="588">
        <v>185990</v>
      </c>
      <c r="L1464" s="588">
        <v>134877</v>
      </c>
      <c r="M1464" s="588">
        <v>236035</v>
      </c>
      <c r="N1464" s="588">
        <v>176304</v>
      </c>
      <c r="O1464" s="588">
        <v>308533</v>
      </c>
      <c r="P1464" s="588">
        <v>219803</v>
      </c>
      <c r="Q1464" s="588">
        <v>384655</v>
      </c>
      <c r="R1464" s="588">
        <v>247509</v>
      </c>
      <c r="S1464" s="588">
        <v>433141</v>
      </c>
      <c r="T1464" s="588">
        <v>274844</v>
      </c>
      <c r="U1464" s="588">
        <v>480976</v>
      </c>
    </row>
    <row r="1465" spans="1:21" ht="21.95" customHeight="1">
      <c r="A1465" s="583">
        <v>9</v>
      </c>
      <c r="B1465" s="584" t="s">
        <v>482</v>
      </c>
      <c r="C1465" s="585" t="s">
        <v>491</v>
      </c>
      <c r="D1465" s="585" t="s">
        <v>939</v>
      </c>
      <c r="E1465" s="586" t="s">
        <v>522</v>
      </c>
      <c r="F1465">
        <v>4</v>
      </c>
      <c r="G1465" s="587" t="s">
        <v>23</v>
      </c>
      <c r="H1465" s="588">
        <v>87892</v>
      </c>
      <c r="I1465" s="588">
        <v>140628</v>
      </c>
      <c r="J1465" s="588">
        <v>123049</v>
      </c>
      <c r="K1465" s="588">
        <v>196879</v>
      </c>
      <c r="L1465" s="588">
        <v>158206</v>
      </c>
      <c r="M1465" s="588">
        <v>253130</v>
      </c>
      <c r="N1465" s="588">
        <v>210941</v>
      </c>
      <c r="O1465" s="588">
        <v>337506</v>
      </c>
      <c r="P1465" s="588">
        <v>263677</v>
      </c>
      <c r="Q1465" s="588">
        <v>421883</v>
      </c>
      <c r="R1465" s="588">
        <v>298834</v>
      </c>
      <c r="S1465" s="588">
        <v>478134</v>
      </c>
      <c r="T1465" s="588">
        <v>333991</v>
      </c>
      <c r="U1465" s="588">
        <v>534385</v>
      </c>
    </row>
    <row r="1466" spans="1:21" ht="22.5" customHeight="1">
      <c r="A1466" s="583">
        <v>9</v>
      </c>
      <c r="B1466" s="584" t="s">
        <v>482</v>
      </c>
      <c r="C1466" s="585" t="s">
        <v>491</v>
      </c>
      <c r="D1466" s="585" t="s">
        <v>939</v>
      </c>
      <c r="E1466" s="586" t="s">
        <v>523</v>
      </c>
      <c r="F1466">
        <v>1</v>
      </c>
      <c r="G1466" s="587" t="s">
        <v>171</v>
      </c>
      <c r="H1466" s="588">
        <v>91849</v>
      </c>
      <c r="I1466" s="588">
        <v>160736</v>
      </c>
      <c r="J1466" s="588">
        <v>120977</v>
      </c>
      <c r="K1466" s="588">
        <v>211709</v>
      </c>
      <c r="L1466" s="588">
        <v>144893</v>
      </c>
      <c r="M1466" s="588">
        <v>253562</v>
      </c>
      <c r="N1466" s="588">
        <v>174367</v>
      </c>
      <c r="O1466" s="588">
        <v>305142</v>
      </c>
      <c r="P1466" s="588">
        <v>205582</v>
      </c>
      <c r="Q1466" s="588">
        <v>359769</v>
      </c>
      <c r="R1466" s="588">
        <v>224741</v>
      </c>
      <c r="S1466" s="588">
        <v>393296</v>
      </c>
      <c r="T1466" s="588">
        <v>241843</v>
      </c>
      <c r="U1466" s="588">
        <v>423226</v>
      </c>
    </row>
    <row r="1467" spans="1:21" ht="21.95" customHeight="1">
      <c r="A1467" s="583">
        <v>9</v>
      </c>
      <c r="B1467" s="584" t="s">
        <v>482</v>
      </c>
      <c r="C1467" s="585" t="s">
        <v>491</v>
      </c>
      <c r="D1467" s="585" t="s">
        <v>939</v>
      </c>
      <c r="E1467" s="586" t="s">
        <v>523</v>
      </c>
      <c r="F1467">
        <v>2</v>
      </c>
      <c r="G1467" s="587" t="s">
        <v>21</v>
      </c>
      <c r="H1467" s="588">
        <v>87315</v>
      </c>
      <c r="I1467" s="588">
        <v>152801</v>
      </c>
      <c r="J1467" s="588">
        <v>115301</v>
      </c>
      <c r="K1467" s="588">
        <v>201778</v>
      </c>
      <c r="L1467" s="588">
        <v>138466</v>
      </c>
      <c r="M1467" s="588">
        <v>242315</v>
      </c>
      <c r="N1467" s="588">
        <v>167533</v>
      </c>
      <c r="O1467" s="588">
        <v>293183</v>
      </c>
      <c r="P1467" s="588">
        <v>199376</v>
      </c>
      <c r="Q1467" s="588">
        <v>348908</v>
      </c>
      <c r="R1467" s="588">
        <v>219872</v>
      </c>
      <c r="S1467" s="588">
        <v>384776</v>
      </c>
      <c r="T1467" s="588">
        <v>239102</v>
      </c>
      <c r="U1467" s="588">
        <v>418429</v>
      </c>
    </row>
    <row r="1468" spans="1:21" ht="21.95" customHeight="1">
      <c r="A1468" s="583">
        <v>9</v>
      </c>
      <c r="B1468" s="584" t="s">
        <v>482</v>
      </c>
      <c r="C1468" s="585" t="s">
        <v>491</v>
      </c>
      <c r="D1468" s="585" t="s">
        <v>939</v>
      </c>
      <c r="E1468" s="586" t="s">
        <v>523</v>
      </c>
      <c r="F1468">
        <v>3</v>
      </c>
      <c r="G1468" s="587" t="s">
        <v>46</v>
      </c>
      <c r="H1468" s="588">
        <v>71383</v>
      </c>
      <c r="I1468" s="588">
        <v>124921</v>
      </c>
      <c r="J1468" s="588">
        <v>98587</v>
      </c>
      <c r="K1468" s="588">
        <v>172528</v>
      </c>
      <c r="L1468" s="588">
        <v>125015</v>
      </c>
      <c r="M1468" s="588">
        <v>218777</v>
      </c>
      <c r="N1468" s="588">
        <v>163215</v>
      </c>
      <c r="O1468" s="588">
        <v>285625</v>
      </c>
      <c r="P1468" s="588">
        <v>203450</v>
      </c>
      <c r="Q1468" s="588">
        <v>356037</v>
      </c>
      <c r="R1468" s="588">
        <v>229003</v>
      </c>
      <c r="S1468" s="588">
        <v>400755</v>
      </c>
      <c r="T1468" s="588">
        <v>254190</v>
      </c>
      <c r="U1468" s="588">
        <v>444832</v>
      </c>
    </row>
    <row r="1469" spans="1:21" ht="21.95" customHeight="1">
      <c r="A1469" s="583">
        <v>9</v>
      </c>
      <c r="B1469" s="584" t="s">
        <v>482</v>
      </c>
      <c r="C1469" s="585" t="s">
        <v>491</v>
      </c>
      <c r="D1469" s="585" t="s">
        <v>939</v>
      </c>
      <c r="E1469" s="586" t="s">
        <v>523</v>
      </c>
      <c r="F1469">
        <v>4</v>
      </c>
      <c r="G1469" s="587" t="s">
        <v>23</v>
      </c>
      <c r="H1469" s="588">
        <v>82481</v>
      </c>
      <c r="I1469" s="588">
        <v>131969</v>
      </c>
      <c r="J1469" s="588">
        <v>115473</v>
      </c>
      <c r="K1469" s="588">
        <v>184757</v>
      </c>
      <c r="L1469" s="588">
        <v>148466</v>
      </c>
      <c r="M1469" s="588">
        <v>237545</v>
      </c>
      <c r="N1469" s="588">
        <v>197954</v>
      </c>
      <c r="O1469" s="588">
        <v>316727</v>
      </c>
      <c r="P1469" s="588">
        <v>247443</v>
      </c>
      <c r="Q1469" s="588">
        <v>395908</v>
      </c>
      <c r="R1469" s="588">
        <v>280435</v>
      </c>
      <c r="S1469" s="588">
        <v>448696</v>
      </c>
      <c r="T1469" s="588">
        <v>313427</v>
      </c>
      <c r="U1469" s="588">
        <v>501484</v>
      </c>
    </row>
    <row r="1470" spans="1:21" ht="22.5" customHeight="1">
      <c r="A1470" s="583">
        <v>9</v>
      </c>
      <c r="B1470" s="584" t="s">
        <v>482</v>
      </c>
      <c r="C1470" s="585" t="s">
        <v>491</v>
      </c>
      <c r="D1470" s="585" t="s">
        <v>939</v>
      </c>
      <c r="E1470" s="586" t="s">
        <v>524</v>
      </c>
      <c r="F1470">
        <v>1</v>
      </c>
      <c r="G1470" s="587" t="s">
        <v>171</v>
      </c>
      <c r="H1470" s="588">
        <v>94810</v>
      </c>
      <c r="I1470" s="588">
        <v>165917</v>
      </c>
      <c r="J1470" s="588">
        <v>124853</v>
      </c>
      <c r="K1470" s="588">
        <v>218493</v>
      </c>
      <c r="L1470" s="588">
        <v>149499</v>
      </c>
      <c r="M1470" s="588">
        <v>261623</v>
      </c>
      <c r="N1470" s="588">
        <v>179847</v>
      </c>
      <c r="O1470" s="588">
        <v>314732</v>
      </c>
      <c r="P1470" s="588">
        <v>212030</v>
      </c>
      <c r="Q1470" s="588">
        <v>371053</v>
      </c>
      <c r="R1470" s="588">
        <v>231787</v>
      </c>
      <c r="S1470" s="588">
        <v>405627</v>
      </c>
      <c r="T1470" s="588">
        <v>249421</v>
      </c>
      <c r="U1470" s="588">
        <v>436487</v>
      </c>
    </row>
    <row r="1471" spans="1:21" ht="21.95" customHeight="1">
      <c r="A1471" s="583">
        <v>9</v>
      </c>
      <c r="B1471" s="584" t="s">
        <v>482</v>
      </c>
      <c r="C1471" s="585" t="s">
        <v>491</v>
      </c>
      <c r="D1471" s="585" t="s">
        <v>939</v>
      </c>
      <c r="E1471" s="586" t="s">
        <v>524</v>
      </c>
      <c r="F1471">
        <v>2</v>
      </c>
      <c r="G1471" s="587" t="s">
        <v>21</v>
      </c>
      <c r="H1471" s="588">
        <v>90160</v>
      </c>
      <c r="I1471" s="588">
        <v>157780</v>
      </c>
      <c r="J1471" s="588">
        <v>119034</v>
      </c>
      <c r="K1471" s="588">
        <v>208309</v>
      </c>
      <c r="L1471" s="588">
        <v>142909</v>
      </c>
      <c r="M1471" s="588">
        <v>250090</v>
      </c>
      <c r="N1471" s="588">
        <v>172840</v>
      </c>
      <c r="O1471" s="588">
        <v>302469</v>
      </c>
      <c r="P1471" s="588">
        <v>205666</v>
      </c>
      <c r="Q1471" s="588">
        <v>359916</v>
      </c>
      <c r="R1471" s="588">
        <v>226794</v>
      </c>
      <c r="S1471" s="588">
        <v>396890</v>
      </c>
      <c r="T1471" s="588">
        <v>246611</v>
      </c>
      <c r="U1471" s="588">
        <v>431569</v>
      </c>
    </row>
    <row r="1472" spans="1:21" ht="21.95" customHeight="1">
      <c r="A1472" s="583">
        <v>9</v>
      </c>
      <c r="B1472" s="584" t="s">
        <v>482</v>
      </c>
      <c r="C1472" s="585" t="s">
        <v>491</v>
      </c>
      <c r="D1472" s="585" t="s">
        <v>939</v>
      </c>
      <c r="E1472" s="586" t="s">
        <v>524</v>
      </c>
      <c r="F1472">
        <v>3</v>
      </c>
      <c r="G1472" s="587" t="s">
        <v>46</v>
      </c>
      <c r="H1472" s="588">
        <v>73758</v>
      </c>
      <c r="I1472" s="588">
        <v>129076</v>
      </c>
      <c r="J1472" s="588">
        <v>101878</v>
      </c>
      <c r="K1472" s="588">
        <v>178286</v>
      </c>
      <c r="L1472" s="588">
        <v>129202</v>
      </c>
      <c r="M1472" s="588">
        <v>226103</v>
      </c>
      <c r="N1472" s="588">
        <v>168708</v>
      </c>
      <c r="O1472" s="588">
        <v>295239</v>
      </c>
      <c r="P1472" s="588">
        <v>210302</v>
      </c>
      <c r="Q1472" s="588">
        <v>368029</v>
      </c>
      <c r="R1472" s="588">
        <v>236729</v>
      </c>
      <c r="S1472" s="588">
        <v>414275</v>
      </c>
      <c r="T1472" s="588">
        <v>262780</v>
      </c>
      <c r="U1472" s="588">
        <v>459865</v>
      </c>
    </row>
    <row r="1473" spans="1:21" ht="21.95" customHeight="1">
      <c r="A1473" s="583">
        <v>9</v>
      </c>
      <c r="B1473" s="584" t="s">
        <v>482</v>
      </c>
      <c r="C1473" s="585" t="s">
        <v>491</v>
      </c>
      <c r="D1473" s="585" t="s">
        <v>939</v>
      </c>
      <c r="E1473" s="586" t="s">
        <v>524</v>
      </c>
      <c r="F1473">
        <v>4</v>
      </c>
      <c r="G1473" s="587" t="s">
        <v>23</v>
      </c>
      <c r="H1473" s="588">
        <v>85100</v>
      </c>
      <c r="I1473" s="588">
        <v>136161</v>
      </c>
      <c r="J1473" s="588">
        <v>119140</v>
      </c>
      <c r="K1473" s="588">
        <v>190625</v>
      </c>
      <c r="L1473" s="588">
        <v>153181</v>
      </c>
      <c r="M1473" s="588">
        <v>245089</v>
      </c>
      <c r="N1473" s="588">
        <v>204241</v>
      </c>
      <c r="O1473" s="588">
        <v>326785</v>
      </c>
      <c r="P1473" s="588">
        <v>255301</v>
      </c>
      <c r="Q1473" s="588">
        <v>408482</v>
      </c>
      <c r="R1473" s="588">
        <v>289341</v>
      </c>
      <c r="S1473" s="588">
        <v>462946</v>
      </c>
      <c r="T1473" s="588">
        <v>323381</v>
      </c>
      <c r="U1473" s="588">
        <v>517410</v>
      </c>
    </row>
    <row r="1474" spans="1:21" ht="22.5" customHeight="1">
      <c r="A1474" s="583">
        <v>9</v>
      </c>
      <c r="B1474" s="584" t="s">
        <v>482</v>
      </c>
      <c r="C1474" s="585" t="s">
        <v>491</v>
      </c>
      <c r="D1474" s="585" t="s">
        <v>939</v>
      </c>
      <c r="E1474" s="586" t="s">
        <v>525</v>
      </c>
      <c r="F1474">
        <v>1</v>
      </c>
      <c r="G1474" s="587" t="s">
        <v>171</v>
      </c>
      <c r="H1474" s="588">
        <v>90769</v>
      </c>
      <c r="I1474" s="588">
        <v>158845</v>
      </c>
      <c r="J1474" s="588">
        <v>119508</v>
      </c>
      <c r="K1474" s="588">
        <v>209138</v>
      </c>
      <c r="L1474" s="588">
        <v>143060</v>
      </c>
      <c r="M1474" s="588">
        <v>250354</v>
      </c>
      <c r="N1474" s="588">
        <v>172034</v>
      </c>
      <c r="O1474" s="588">
        <v>301060</v>
      </c>
      <c r="P1474" s="588">
        <v>202806</v>
      </c>
      <c r="Q1474" s="588">
        <v>354911</v>
      </c>
      <c r="R1474" s="588">
        <v>221700</v>
      </c>
      <c r="S1474" s="588">
        <v>387975</v>
      </c>
      <c r="T1474" s="588">
        <v>238562</v>
      </c>
      <c r="U1474" s="588">
        <v>417484</v>
      </c>
    </row>
    <row r="1475" spans="1:21" ht="21.95" customHeight="1">
      <c r="A1475" s="583">
        <v>9</v>
      </c>
      <c r="B1475" s="584" t="s">
        <v>482</v>
      </c>
      <c r="C1475" s="585" t="s">
        <v>491</v>
      </c>
      <c r="D1475" s="585" t="s">
        <v>939</v>
      </c>
      <c r="E1475" s="586" t="s">
        <v>525</v>
      </c>
      <c r="F1475">
        <v>2</v>
      </c>
      <c r="G1475" s="587" t="s">
        <v>21</v>
      </c>
      <c r="H1475" s="588">
        <v>86350</v>
      </c>
      <c r="I1475" s="588">
        <v>151112</v>
      </c>
      <c r="J1475" s="588">
        <v>113977</v>
      </c>
      <c r="K1475" s="588">
        <v>199459</v>
      </c>
      <c r="L1475" s="588">
        <v>136796</v>
      </c>
      <c r="M1475" s="588">
        <v>239394</v>
      </c>
      <c r="N1475" s="588">
        <v>165375</v>
      </c>
      <c r="O1475" s="588">
        <v>289406</v>
      </c>
      <c r="P1475" s="588">
        <v>196758</v>
      </c>
      <c r="Q1475" s="588">
        <v>344326</v>
      </c>
      <c r="R1475" s="588">
        <v>216955</v>
      </c>
      <c r="S1475" s="588">
        <v>379672</v>
      </c>
      <c r="T1475" s="588">
        <v>235891</v>
      </c>
      <c r="U1475" s="588">
        <v>412810</v>
      </c>
    </row>
    <row r="1476" spans="1:21" ht="21.95" customHeight="1">
      <c r="A1476" s="583">
        <v>9</v>
      </c>
      <c r="B1476" s="584" t="s">
        <v>482</v>
      </c>
      <c r="C1476" s="585" t="s">
        <v>491</v>
      </c>
      <c r="D1476" s="585" t="s">
        <v>939</v>
      </c>
      <c r="E1476" s="586" t="s">
        <v>525</v>
      </c>
      <c r="F1476">
        <v>3</v>
      </c>
      <c r="G1476" s="587" t="s">
        <v>46</v>
      </c>
      <c r="H1476" s="588">
        <v>70692</v>
      </c>
      <c r="I1476" s="588">
        <v>123711</v>
      </c>
      <c r="J1476" s="588">
        <v>97654</v>
      </c>
      <c r="K1476" s="588">
        <v>170894</v>
      </c>
      <c r="L1476" s="588">
        <v>123859</v>
      </c>
      <c r="M1476" s="588">
        <v>216754</v>
      </c>
      <c r="N1476" s="588">
        <v>161762</v>
      </c>
      <c r="O1476" s="588">
        <v>283083</v>
      </c>
      <c r="P1476" s="588">
        <v>201648</v>
      </c>
      <c r="Q1476" s="588">
        <v>352884</v>
      </c>
      <c r="R1476" s="588">
        <v>227001</v>
      </c>
      <c r="S1476" s="588">
        <v>397251</v>
      </c>
      <c r="T1476" s="588">
        <v>251997</v>
      </c>
      <c r="U1476" s="588">
        <v>440994</v>
      </c>
    </row>
    <row r="1477" spans="1:21" ht="21.95" customHeight="1">
      <c r="A1477" s="583">
        <v>9</v>
      </c>
      <c r="B1477" s="584" t="s">
        <v>482</v>
      </c>
      <c r="C1477" s="585" t="s">
        <v>491</v>
      </c>
      <c r="D1477" s="585" t="s">
        <v>939</v>
      </c>
      <c r="E1477" s="586" t="s">
        <v>525</v>
      </c>
      <c r="F1477">
        <v>4</v>
      </c>
      <c r="G1477" s="587" t="s">
        <v>23</v>
      </c>
      <c r="H1477" s="588">
        <v>81432</v>
      </c>
      <c r="I1477" s="588">
        <v>130291</v>
      </c>
      <c r="J1477" s="588">
        <v>114005</v>
      </c>
      <c r="K1477" s="588">
        <v>182408</v>
      </c>
      <c r="L1477" s="588">
        <v>146578</v>
      </c>
      <c r="M1477" s="588">
        <v>234525</v>
      </c>
      <c r="N1477" s="588">
        <v>195437</v>
      </c>
      <c r="O1477" s="588">
        <v>312700</v>
      </c>
      <c r="P1477" s="588">
        <v>244297</v>
      </c>
      <c r="Q1477" s="588">
        <v>390874</v>
      </c>
      <c r="R1477" s="588">
        <v>276869</v>
      </c>
      <c r="S1477" s="588">
        <v>442991</v>
      </c>
      <c r="T1477" s="588">
        <v>309442</v>
      </c>
      <c r="U1477" s="588">
        <v>495108</v>
      </c>
    </row>
    <row r="1478" spans="1:21" ht="22.5" customHeight="1">
      <c r="A1478" s="583">
        <v>9</v>
      </c>
      <c r="B1478" s="584" t="s">
        <v>482</v>
      </c>
      <c r="C1478" s="585" t="s">
        <v>491</v>
      </c>
      <c r="D1478" s="585" t="s">
        <v>939</v>
      </c>
      <c r="E1478" s="586" t="s">
        <v>526</v>
      </c>
      <c r="F1478">
        <v>1</v>
      </c>
      <c r="G1478" s="587" t="s">
        <v>171</v>
      </c>
      <c r="H1478" s="588">
        <v>100481</v>
      </c>
      <c r="I1478" s="588">
        <v>175841</v>
      </c>
      <c r="J1478" s="588">
        <v>132228</v>
      </c>
      <c r="K1478" s="588">
        <v>231400</v>
      </c>
      <c r="L1478" s="588">
        <v>158182</v>
      </c>
      <c r="M1478" s="588">
        <v>276819</v>
      </c>
      <c r="N1478" s="588">
        <v>190039</v>
      </c>
      <c r="O1478" s="588">
        <v>332568</v>
      </c>
      <c r="P1478" s="588">
        <v>223994</v>
      </c>
      <c r="Q1478" s="588">
        <v>391989</v>
      </c>
      <c r="R1478" s="588">
        <v>244853</v>
      </c>
      <c r="S1478" s="588">
        <v>428492</v>
      </c>
      <c r="T1478" s="588">
        <v>263464</v>
      </c>
      <c r="U1478" s="588">
        <v>461062</v>
      </c>
    </row>
    <row r="1479" spans="1:21" ht="21.95" customHeight="1">
      <c r="A1479" s="583">
        <v>9</v>
      </c>
      <c r="B1479" s="584" t="s">
        <v>482</v>
      </c>
      <c r="C1479" s="585" t="s">
        <v>491</v>
      </c>
      <c r="D1479" s="585" t="s">
        <v>939</v>
      </c>
      <c r="E1479" s="586" t="s">
        <v>526</v>
      </c>
      <c r="F1479">
        <v>2</v>
      </c>
      <c r="G1479" s="587" t="s">
        <v>21</v>
      </c>
      <c r="H1479" s="588">
        <v>95678</v>
      </c>
      <c r="I1479" s="588">
        <v>167436</v>
      </c>
      <c r="J1479" s="588">
        <v>126217</v>
      </c>
      <c r="K1479" s="588">
        <v>220879</v>
      </c>
      <c r="L1479" s="588">
        <v>151374</v>
      </c>
      <c r="M1479" s="588">
        <v>264905</v>
      </c>
      <c r="N1479" s="588">
        <v>182800</v>
      </c>
      <c r="O1479" s="588">
        <v>319900</v>
      </c>
      <c r="P1479" s="588">
        <v>217420</v>
      </c>
      <c r="Q1479" s="588">
        <v>380484</v>
      </c>
      <c r="R1479" s="588">
        <v>239695</v>
      </c>
      <c r="S1479" s="588">
        <v>419467</v>
      </c>
      <c r="T1479" s="588">
        <v>260561</v>
      </c>
      <c r="U1479" s="588">
        <v>455981</v>
      </c>
    </row>
    <row r="1480" spans="1:21" ht="21.95" customHeight="1">
      <c r="A1480" s="583">
        <v>9</v>
      </c>
      <c r="B1480" s="584" t="s">
        <v>482</v>
      </c>
      <c r="C1480" s="585" t="s">
        <v>491</v>
      </c>
      <c r="D1480" s="585" t="s">
        <v>939</v>
      </c>
      <c r="E1480" s="586" t="s">
        <v>526</v>
      </c>
      <c r="F1480">
        <v>3</v>
      </c>
      <c r="G1480" s="587" t="s">
        <v>46</v>
      </c>
      <c r="H1480" s="588">
        <v>78468</v>
      </c>
      <c r="I1480" s="588">
        <v>137318</v>
      </c>
      <c r="J1480" s="588">
        <v>108425</v>
      </c>
      <c r="K1480" s="588">
        <v>189744</v>
      </c>
      <c r="L1480" s="588">
        <v>137561</v>
      </c>
      <c r="M1480" s="588">
        <v>240732</v>
      </c>
      <c r="N1480" s="588">
        <v>179736</v>
      </c>
      <c r="O1480" s="588">
        <v>314539</v>
      </c>
      <c r="P1480" s="588">
        <v>224068</v>
      </c>
      <c r="Q1480" s="588">
        <v>392120</v>
      </c>
      <c r="R1480" s="588">
        <v>252277</v>
      </c>
      <c r="S1480" s="588">
        <v>441485</v>
      </c>
      <c r="T1480" s="588">
        <v>280098</v>
      </c>
      <c r="U1480" s="588">
        <v>490171</v>
      </c>
    </row>
    <row r="1481" spans="1:21" ht="21.95" customHeight="1">
      <c r="A1481" s="583">
        <v>9</v>
      </c>
      <c r="B1481" s="584" t="s">
        <v>482</v>
      </c>
      <c r="C1481" s="585" t="s">
        <v>491</v>
      </c>
      <c r="D1481" s="585" t="s">
        <v>939</v>
      </c>
      <c r="E1481" s="586" t="s">
        <v>526</v>
      </c>
      <c r="F1481">
        <v>4</v>
      </c>
      <c r="G1481" s="587" t="s">
        <v>23</v>
      </c>
      <c r="H1481" s="588">
        <v>90033</v>
      </c>
      <c r="I1481" s="588">
        <v>144052</v>
      </c>
      <c r="J1481" s="588">
        <v>126046</v>
      </c>
      <c r="K1481" s="588">
        <v>201673</v>
      </c>
      <c r="L1481" s="588">
        <v>162059</v>
      </c>
      <c r="M1481" s="588">
        <v>259294</v>
      </c>
      <c r="N1481" s="588">
        <v>216079</v>
      </c>
      <c r="O1481" s="588">
        <v>345726</v>
      </c>
      <c r="P1481" s="588">
        <v>270098</v>
      </c>
      <c r="Q1481" s="588">
        <v>432157</v>
      </c>
      <c r="R1481" s="588">
        <v>306111</v>
      </c>
      <c r="S1481" s="588">
        <v>489778</v>
      </c>
      <c r="T1481" s="588">
        <v>342124</v>
      </c>
      <c r="U1481" s="588">
        <v>547399</v>
      </c>
    </row>
    <row r="1482" spans="1:21" ht="22.5" customHeight="1">
      <c r="A1482" s="583">
        <v>9</v>
      </c>
      <c r="B1482" s="584" t="s">
        <v>482</v>
      </c>
      <c r="C1482" s="585" t="s">
        <v>527</v>
      </c>
      <c r="D1482" s="585" t="s">
        <v>619</v>
      </c>
      <c r="E1482" s="586" t="s">
        <v>528</v>
      </c>
      <c r="F1482">
        <v>1</v>
      </c>
      <c r="G1482" s="587" t="s">
        <v>171</v>
      </c>
      <c r="H1482" s="588">
        <v>91329</v>
      </c>
      <c r="I1482" s="588">
        <v>159826</v>
      </c>
      <c r="J1482" s="588">
        <v>120569</v>
      </c>
      <c r="K1482" s="588">
        <v>210995</v>
      </c>
      <c r="L1482" s="588">
        <v>144845</v>
      </c>
      <c r="M1482" s="588">
        <v>253478</v>
      </c>
      <c r="N1482" s="588">
        <v>175068</v>
      </c>
      <c r="O1482" s="588">
        <v>306370</v>
      </c>
      <c r="P1482" s="588">
        <v>206566</v>
      </c>
      <c r="Q1482" s="588">
        <v>361490</v>
      </c>
      <c r="R1482" s="588">
        <v>225853</v>
      </c>
      <c r="S1482" s="588">
        <v>395242</v>
      </c>
      <c r="T1482" s="588">
        <v>243091</v>
      </c>
      <c r="U1482" s="588">
        <v>425410</v>
      </c>
    </row>
    <row r="1483" spans="1:21" ht="21.95" customHeight="1">
      <c r="A1483" s="583">
        <v>9</v>
      </c>
      <c r="B1483" s="584" t="s">
        <v>482</v>
      </c>
      <c r="C1483" s="585" t="s">
        <v>527</v>
      </c>
      <c r="D1483" s="585" t="s">
        <v>619</v>
      </c>
      <c r="E1483" s="586" t="s">
        <v>528</v>
      </c>
      <c r="F1483">
        <v>2</v>
      </c>
      <c r="G1483" s="587" t="s">
        <v>21</v>
      </c>
      <c r="H1483" s="588">
        <v>86449</v>
      </c>
      <c r="I1483" s="588">
        <v>151286</v>
      </c>
      <c r="J1483" s="588">
        <v>114461</v>
      </c>
      <c r="K1483" s="588">
        <v>200306</v>
      </c>
      <c r="L1483" s="588">
        <v>137928</v>
      </c>
      <c r="M1483" s="588">
        <v>241374</v>
      </c>
      <c r="N1483" s="588">
        <v>167714</v>
      </c>
      <c r="O1483" s="588">
        <v>293499</v>
      </c>
      <c r="P1483" s="588">
        <v>199886</v>
      </c>
      <c r="Q1483" s="588">
        <v>349801</v>
      </c>
      <c r="R1483" s="588">
        <v>220613</v>
      </c>
      <c r="S1483" s="588">
        <v>386073</v>
      </c>
      <c r="T1483" s="588">
        <v>240142</v>
      </c>
      <c r="U1483" s="588">
        <v>420248</v>
      </c>
    </row>
    <row r="1484" spans="1:21" ht="21.95" customHeight="1">
      <c r="A1484" s="583">
        <v>9</v>
      </c>
      <c r="B1484" s="584" t="s">
        <v>482</v>
      </c>
      <c r="C1484" s="585" t="s">
        <v>527</v>
      </c>
      <c r="D1484" s="585" t="s">
        <v>619</v>
      </c>
      <c r="E1484" s="586" t="s">
        <v>528</v>
      </c>
      <c r="F1484">
        <v>3</v>
      </c>
      <c r="G1484" s="587" t="s">
        <v>46</v>
      </c>
      <c r="H1484" s="588">
        <v>70090</v>
      </c>
      <c r="I1484" s="588">
        <v>122658</v>
      </c>
      <c r="J1484" s="588">
        <v>96674</v>
      </c>
      <c r="K1484" s="588">
        <v>169179</v>
      </c>
      <c r="L1484" s="588">
        <v>122423</v>
      </c>
      <c r="M1484" s="588">
        <v>214240</v>
      </c>
      <c r="N1484" s="588">
        <v>159493</v>
      </c>
      <c r="O1484" s="588">
        <v>279113</v>
      </c>
      <c r="P1484" s="588">
        <v>198755</v>
      </c>
      <c r="Q1484" s="588">
        <v>347820</v>
      </c>
      <c r="R1484" s="588">
        <v>223561</v>
      </c>
      <c r="S1484" s="588">
        <v>391232</v>
      </c>
      <c r="T1484" s="588">
        <v>247974</v>
      </c>
      <c r="U1484" s="588">
        <v>433955</v>
      </c>
    </row>
    <row r="1485" spans="1:21" ht="21.95" customHeight="1">
      <c r="A1485" s="583">
        <v>9</v>
      </c>
      <c r="B1485" s="584" t="s">
        <v>482</v>
      </c>
      <c r="C1485" s="585" t="s">
        <v>527</v>
      </c>
      <c r="D1485" s="585" t="s">
        <v>619</v>
      </c>
      <c r="E1485" s="586" t="s">
        <v>528</v>
      </c>
      <c r="F1485">
        <v>4</v>
      </c>
      <c r="G1485" s="587" t="s">
        <v>23</v>
      </c>
      <c r="H1485" s="588">
        <v>82485</v>
      </c>
      <c r="I1485" s="588">
        <v>131977</v>
      </c>
      <c r="J1485" s="588">
        <v>115480</v>
      </c>
      <c r="K1485" s="588">
        <v>184768</v>
      </c>
      <c r="L1485" s="588">
        <v>148474</v>
      </c>
      <c r="M1485" s="588">
        <v>237558</v>
      </c>
      <c r="N1485" s="588">
        <v>197965</v>
      </c>
      <c r="O1485" s="588">
        <v>316744</v>
      </c>
      <c r="P1485" s="588">
        <v>247456</v>
      </c>
      <c r="Q1485" s="588">
        <v>395930</v>
      </c>
      <c r="R1485" s="588">
        <v>280451</v>
      </c>
      <c r="S1485" s="588">
        <v>448721</v>
      </c>
      <c r="T1485" s="588">
        <v>313445</v>
      </c>
      <c r="U1485" s="588">
        <v>501512</v>
      </c>
    </row>
    <row r="1486" spans="1:21" ht="22.5" customHeight="1">
      <c r="A1486" s="583">
        <v>9</v>
      </c>
      <c r="B1486" s="584" t="s">
        <v>482</v>
      </c>
      <c r="C1486" s="585" t="s">
        <v>527</v>
      </c>
      <c r="D1486" s="585" t="s">
        <v>619</v>
      </c>
      <c r="E1486" s="586" t="s">
        <v>529</v>
      </c>
      <c r="F1486">
        <v>1</v>
      </c>
      <c r="G1486" s="587" t="s">
        <v>171</v>
      </c>
      <c r="H1486" s="588">
        <v>118455</v>
      </c>
      <c r="I1486" s="588">
        <v>207296</v>
      </c>
      <c r="J1486" s="588">
        <v>156559</v>
      </c>
      <c r="K1486" s="588">
        <v>273977</v>
      </c>
      <c r="L1486" s="588">
        <v>188367</v>
      </c>
      <c r="M1486" s="588">
        <v>329642</v>
      </c>
      <c r="N1486" s="588">
        <v>228162</v>
      </c>
      <c r="O1486" s="588">
        <v>399284</v>
      </c>
      <c r="P1486" s="588">
        <v>269313</v>
      </c>
      <c r="Q1486" s="588">
        <v>471298</v>
      </c>
      <c r="R1486" s="588">
        <v>294482</v>
      </c>
      <c r="S1486" s="588">
        <v>515343</v>
      </c>
      <c r="T1486" s="588">
        <v>316992</v>
      </c>
      <c r="U1486" s="588">
        <v>554736</v>
      </c>
    </row>
    <row r="1487" spans="1:21" ht="21.95" customHeight="1">
      <c r="A1487" s="583">
        <v>9</v>
      </c>
      <c r="B1487" s="584" t="s">
        <v>482</v>
      </c>
      <c r="C1487" s="585" t="s">
        <v>527</v>
      </c>
      <c r="D1487" s="585" t="s">
        <v>619</v>
      </c>
      <c r="E1487" s="586" t="s">
        <v>529</v>
      </c>
      <c r="F1487">
        <v>2</v>
      </c>
      <c r="G1487" s="587" t="s">
        <v>21</v>
      </c>
      <c r="H1487" s="588">
        <v>111884</v>
      </c>
      <c r="I1487" s="588">
        <v>195797</v>
      </c>
      <c r="J1487" s="588">
        <v>148335</v>
      </c>
      <c r="K1487" s="588">
        <v>259585</v>
      </c>
      <c r="L1487" s="588">
        <v>179054</v>
      </c>
      <c r="M1487" s="588">
        <v>313344</v>
      </c>
      <c r="N1487" s="588">
        <v>218260</v>
      </c>
      <c r="O1487" s="588">
        <v>381955</v>
      </c>
      <c r="P1487" s="588">
        <v>260320</v>
      </c>
      <c r="Q1487" s="588">
        <v>455559</v>
      </c>
      <c r="R1487" s="588">
        <v>287427</v>
      </c>
      <c r="S1487" s="588">
        <v>502997</v>
      </c>
      <c r="T1487" s="588">
        <v>313020</v>
      </c>
      <c r="U1487" s="588">
        <v>547786</v>
      </c>
    </row>
    <row r="1488" spans="1:21" ht="21.95" customHeight="1">
      <c r="A1488" s="583">
        <v>9</v>
      </c>
      <c r="B1488" s="584" t="s">
        <v>482</v>
      </c>
      <c r="C1488" s="585" t="s">
        <v>527</v>
      </c>
      <c r="D1488" s="585" t="s">
        <v>619</v>
      </c>
      <c r="E1488" s="586" t="s">
        <v>529</v>
      </c>
      <c r="F1488">
        <v>3</v>
      </c>
      <c r="G1488" s="587" t="s">
        <v>46</v>
      </c>
      <c r="H1488" s="588">
        <v>90330</v>
      </c>
      <c r="I1488" s="588">
        <v>158078</v>
      </c>
      <c r="J1488" s="588">
        <v>124507</v>
      </c>
      <c r="K1488" s="588">
        <v>217887</v>
      </c>
      <c r="L1488" s="588">
        <v>157560</v>
      </c>
      <c r="M1488" s="588">
        <v>275729</v>
      </c>
      <c r="N1488" s="588">
        <v>205047</v>
      </c>
      <c r="O1488" s="588">
        <v>358832</v>
      </c>
      <c r="P1488" s="588">
        <v>255485</v>
      </c>
      <c r="Q1488" s="588">
        <v>447099</v>
      </c>
      <c r="R1488" s="588">
        <v>287269</v>
      </c>
      <c r="S1488" s="588">
        <v>502721</v>
      </c>
      <c r="T1488" s="588">
        <v>318523</v>
      </c>
      <c r="U1488" s="588">
        <v>557415</v>
      </c>
    </row>
    <row r="1489" spans="1:21" ht="21.95" customHeight="1">
      <c r="A1489" s="583">
        <v>9</v>
      </c>
      <c r="B1489" s="584" t="s">
        <v>482</v>
      </c>
      <c r="C1489" s="585" t="s">
        <v>527</v>
      </c>
      <c r="D1489" s="585" t="s">
        <v>619</v>
      </c>
      <c r="E1489" s="586" t="s">
        <v>529</v>
      </c>
      <c r="F1489">
        <v>4</v>
      </c>
      <c r="G1489" s="587" t="s">
        <v>23</v>
      </c>
      <c r="H1489" s="588">
        <v>107291</v>
      </c>
      <c r="I1489" s="588">
        <v>171665</v>
      </c>
      <c r="J1489" s="588">
        <v>150207</v>
      </c>
      <c r="K1489" s="588">
        <v>240332</v>
      </c>
      <c r="L1489" s="588">
        <v>193124</v>
      </c>
      <c r="M1489" s="588">
        <v>308998</v>
      </c>
      <c r="N1489" s="588">
        <v>257498</v>
      </c>
      <c r="O1489" s="588">
        <v>411997</v>
      </c>
      <c r="P1489" s="588">
        <v>321873</v>
      </c>
      <c r="Q1489" s="588">
        <v>514996</v>
      </c>
      <c r="R1489" s="588">
        <v>364789</v>
      </c>
      <c r="S1489" s="588">
        <v>583662</v>
      </c>
      <c r="T1489" s="588">
        <v>407705</v>
      </c>
      <c r="U1489" s="588">
        <v>652329</v>
      </c>
    </row>
    <row r="1490" spans="1:21" ht="22.5" customHeight="1">
      <c r="A1490" s="583">
        <v>9</v>
      </c>
      <c r="B1490" s="584" t="s">
        <v>482</v>
      </c>
      <c r="C1490" s="585" t="s">
        <v>527</v>
      </c>
      <c r="D1490" s="585" t="s">
        <v>619</v>
      </c>
      <c r="E1490" s="586" t="s">
        <v>530</v>
      </c>
      <c r="F1490">
        <v>1</v>
      </c>
      <c r="G1490" s="587" t="s">
        <v>171</v>
      </c>
      <c r="H1490" s="588">
        <v>113494</v>
      </c>
      <c r="I1490" s="588">
        <v>198614</v>
      </c>
      <c r="J1490" s="588">
        <v>149662</v>
      </c>
      <c r="K1490" s="588">
        <v>261909</v>
      </c>
      <c r="L1490" s="588">
        <v>179532</v>
      </c>
      <c r="M1490" s="588">
        <v>314181</v>
      </c>
      <c r="N1490" s="588">
        <v>216539</v>
      </c>
      <c r="O1490" s="588">
        <v>378942</v>
      </c>
      <c r="P1490" s="588">
        <v>255404</v>
      </c>
      <c r="Q1490" s="588">
        <v>446957</v>
      </c>
      <c r="R1490" s="588">
        <v>279229</v>
      </c>
      <c r="S1490" s="588">
        <v>488650</v>
      </c>
      <c r="T1490" s="588">
        <v>300511</v>
      </c>
      <c r="U1490" s="588">
        <v>525894</v>
      </c>
    </row>
    <row r="1491" spans="1:21" ht="21.95" customHeight="1">
      <c r="A1491" s="583">
        <v>9</v>
      </c>
      <c r="B1491" s="584" t="s">
        <v>482</v>
      </c>
      <c r="C1491" s="585" t="s">
        <v>527</v>
      </c>
      <c r="D1491" s="585" t="s">
        <v>619</v>
      </c>
      <c r="E1491" s="586" t="s">
        <v>530</v>
      </c>
      <c r="F1491">
        <v>2</v>
      </c>
      <c r="G1491" s="587" t="s">
        <v>21</v>
      </c>
      <c r="H1491" s="588">
        <v>107653</v>
      </c>
      <c r="I1491" s="588">
        <v>188393</v>
      </c>
      <c r="J1491" s="588">
        <v>142352</v>
      </c>
      <c r="K1491" s="588">
        <v>249116</v>
      </c>
      <c r="L1491" s="588">
        <v>171253</v>
      </c>
      <c r="M1491" s="588">
        <v>299693</v>
      </c>
      <c r="N1491" s="588">
        <v>207736</v>
      </c>
      <c r="O1491" s="588">
        <v>363538</v>
      </c>
      <c r="P1491" s="588">
        <v>247410</v>
      </c>
      <c r="Q1491" s="588">
        <v>432967</v>
      </c>
      <c r="R1491" s="588">
        <v>272958</v>
      </c>
      <c r="S1491" s="588">
        <v>477676</v>
      </c>
      <c r="T1491" s="588">
        <v>296981</v>
      </c>
      <c r="U1491" s="588">
        <v>519716</v>
      </c>
    </row>
    <row r="1492" spans="1:21" ht="21.95" customHeight="1">
      <c r="A1492" s="583">
        <v>9</v>
      </c>
      <c r="B1492" s="584" t="s">
        <v>482</v>
      </c>
      <c r="C1492" s="585" t="s">
        <v>527</v>
      </c>
      <c r="D1492" s="585" t="s">
        <v>619</v>
      </c>
      <c r="E1492" s="586" t="s">
        <v>530</v>
      </c>
      <c r="F1492">
        <v>3</v>
      </c>
      <c r="G1492" s="587" t="s">
        <v>46</v>
      </c>
      <c r="H1492" s="588">
        <v>87635</v>
      </c>
      <c r="I1492" s="588">
        <v>153362</v>
      </c>
      <c r="J1492" s="588">
        <v>120952</v>
      </c>
      <c r="K1492" s="588">
        <v>211665</v>
      </c>
      <c r="L1492" s="588">
        <v>153268</v>
      </c>
      <c r="M1492" s="588">
        <v>268220</v>
      </c>
      <c r="N1492" s="588">
        <v>199885</v>
      </c>
      <c r="O1492" s="588">
        <v>349798</v>
      </c>
      <c r="P1492" s="588">
        <v>249124</v>
      </c>
      <c r="Q1492" s="588">
        <v>435967</v>
      </c>
      <c r="R1492" s="588">
        <v>280313</v>
      </c>
      <c r="S1492" s="588">
        <v>490548</v>
      </c>
      <c r="T1492" s="588">
        <v>311031</v>
      </c>
      <c r="U1492" s="588">
        <v>544304</v>
      </c>
    </row>
    <row r="1493" spans="1:21" ht="21.95" customHeight="1">
      <c r="A1493" s="583">
        <v>9</v>
      </c>
      <c r="B1493" s="584" t="s">
        <v>482</v>
      </c>
      <c r="C1493" s="585" t="s">
        <v>527</v>
      </c>
      <c r="D1493" s="585" t="s">
        <v>619</v>
      </c>
      <c r="E1493" s="586" t="s">
        <v>530</v>
      </c>
      <c r="F1493">
        <v>4</v>
      </c>
      <c r="G1493" s="587" t="s">
        <v>23</v>
      </c>
      <c r="H1493" s="588">
        <v>102220</v>
      </c>
      <c r="I1493" s="588">
        <v>163552</v>
      </c>
      <c r="J1493" s="588">
        <v>143108</v>
      </c>
      <c r="K1493" s="588">
        <v>228972</v>
      </c>
      <c r="L1493" s="588">
        <v>183996</v>
      </c>
      <c r="M1493" s="588">
        <v>294393</v>
      </c>
      <c r="N1493" s="588">
        <v>245328</v>
      </c>
      <c r="O1493" s="588">
        <v>392524</v>
      </c>
      <c r="P1493" s="588">
        <v>306660</v>
      </c>
      <c r="Q1493" s="588">
        <v>490655</v>
      </c>
      <c r="R1493" s="588">
        <v>347548</v>
      </c>
      <c r="S1493" s="588">
        <v>556076</v>
      </c>
      <c r="T1493" s="588">
        <v>388435</v>
      </c>
      <c r="U1493" s="588">
        <v>621497</v>
      </c>
    </row>
    <row r="1494" spans="1:21" ht="22.5" customHeight="1">
      <c r="A1494" s="583">
        <v>9</v>
      </c>
      <c r="B1494" s="584" t="s">
        <v>482</v>
      </c>
      <c r="C1494" s="585" t="s">
        <v>527</v>
      </c>
      <c r="D1494" s="585" t="s">
        <v>619</v>
      </c>
      <c r="E1494" s="586" t="s">
        <v>850</v>
      </c>
      <c r="F1494">
        <v>1</v>
      </c>
      <c r="G1494" s="587" t="s">
        <v>171</v>
      </c>
      <c r="H1494" s="588">
        <v>126017</v>
      </c>
      <c r="I1494" s="588">
        <v>220529</v>
      </c>
      <c r="J1494" s="588">
        <v>166841</v>
      </c>
      <c r="K1494" s="588">
        <v>291972</v>
      </c>
      <c r="L1494" s="588">
        <v>201198</v>
      </c>
      <c r="M1494" s="588">
        <v>352096</v>
      </c>
      <c r="N1494" s="588">
        <v>244489</v>
      </c>
      <c r="O1494" s="588">
        <v>427855</v>
      </c>
      <c r="P1494" s="588">
        <v>288745</v>
      </c>
      <c r="Q1494" s="588">
        <v>505304</v>
      </c>
      <c r="R1494" s="588">
        <v>315767</v>
      </c>
      <c r="S1494" s="588">
        <v>552593</v>
      </c>
      <c r="T1494" s="588">
        <v>339958</v>
      </c>
      <c r="U1494" s="588">
        <v>594926</v>
      </c>
    </row>
    <row r="1495" spans="1:21" ht="21.95" customHeight="1">
      <c r="A1495" s="583">
        <v>9</v>
      </c>
      <c r="B1495" s="584" t="s">
        <v>482</v>
      </c>
      <c r="C1495" s="585" t="s">
        <v>527</v>
      </c>
      <c r="D1495" s="585" t="s">
        <v>619</v>
      </c>
      <c r="E1495" s="586" t="s">
        <v>850</v>
      </c>
      <c r="F1495">
        <v>2</v>
      </c>
      <c r="G1495" s="587" t="s">
        <v>21</v>
      </c>
      <c r="H1495" s="588">
        <v>118639</v>
      </c>
      <c r="I1495" s="588">
        <v>207618</v>
      </c>
      <c r="J1495" s="588">
        <v>157607</v>
      </c>
      <c r="K1495" s="588">
        <v>275813</v>
      </c>
      <c r="L1495" s="588">
        <v>190741</v>
      </c>
      <c r="M1495" s="588">
        <v>333796</v>
      </c>
      <c r="N1495" s="588">
        <v>233370</v>
      </c>
      <c r="O1495" s="588">
        <v>408398</v>
      </c>
      <c r="P1495" s="588">
        <v>278647</v>
      </c>
      <c r="Q1495" s="588">
        <v>487632</v>
      </c>
      <c r="R1495" s="588">
        <v>307846</v>
      </c>
      <c r="S1495" s="588">
        <v>538730</v>
      </c>
      <c r="T1495" s="588">
        <v>335498</v>
      </c>
      <c r="U1495" s="588">
        <v>587122</v>
      </c>
    </row>
    <row r="1496" spans="1:21" ht="21.95" customHeight="1">
      <c r="A1496" s="583">
        <v>9</v>
      </c>
      <c r="B1496" s="584" t="s">
        <v>482</v>
      </c>
      <c r="C1496" s="585" t="s">
        <v>527</v>
      </c>
      <c r="D1496" s="585" t="s">
        <v>619</v>
      </c>
      <c r="E1496" s="586" t="s">
        <v>850</v>
      </c>
      <c r="F1496">
        <v>3</v>
      </c>
      <c r="G1496" s="587" t="s">
        <v>46</v>
      </c>
      <c r="H1496" s="588">
        <v>95169</v>
      </c>
      <c r="I1496" s="588">
        <v>166546</v>
      </c>
      <c r="J1496" s="588">
        <v>131042</v>
      </c>
      <c r="K1496" s="588">
        <v>229323</v>
      </c>
      <c r="L1496" s="588">
        <v>165652</v>
      </c>
      <c r="M1496" s="588">
        <v>289891</v>
      </c>
      <c r="N1496" s="588">
        <v>215219</v>
      </c>
      <c r="O1496" s="588">
        <v>376632</v>
      </c>
      <c r="P1496" s="588">
        <v>268098</v>
      </c>
      <c r="Q1496" s="588">
        <v>469172</v>
      </c>
      <c r="R1496" s="588">
        <v>301284</v>
      </c>
      <c r="S1496" s="588">
        <v>527247</v>
      </c>
      <c r="T1496" s="588">
        <v>333874</v>
      </c>
      <c r="U1496" s="588">
        <v>584280</v>
      </c>
    </row>
    <row r="1497" spans="1:21" ht="21.95" customHeight="1">
      <c r="A1497" s="583">
        <v>9</v>
      </c>
      <c r="B1497" s="584" t="s">
        <v>482</v>
      </c>
      <c r="C1497" s="585" t="s">
        <v>527</v>
      </c>
      <c r="D1497" s="585" t="s">
        <v>619</v>
      </c>
      <c r="E1497" s="586" t="s">
        <v>850</v>
      </c>
      <c r="F1497">
        <v>4</v>
      </c>
      <c r="G1497" s="587" t="s">
        <v>23</v>
      </c>
      <c r="H1497" s="588">
        <v>114632</v>
      </c>
      <c r="I1497" s="588">
        <v>183411</v>
      </c>
      <c r="J1497" s="588">
        <v>160485</v>
      </c>
      <c r="K1497" s="588">
        <v>256775</v>
      </c>
      <c r="L1497" s="588">
        <v>206337</v>
      </c>
      <c r="M1497" s="588">
        <v>330140</v>
      </c>
      <c r="N1497" s="588">
        <v>275116</v>
      </c>
      <c r="O1497" s="588">
        <v>440186</v>
      </c>
      <c r="P1497" s="588">
        <v>343895</v>
      </c>
      <c r="Q1497" s="588">
        <v>550233</v>
      </c>
      <c r="R1497" s="588">
        <v>389748</v>
      </c>
      <c r="S1497" s="588">
        <v>623597</v>
      </c>
      <c r="T1497" s="588">
        <v>435601</v>
      </c>
      <c r="U1497" s="588">
        <v>696961</v>
      </c>
    </row>
    <row r="1498" spans="1:21" ht="22.5" customHeight="1">
      <c r="A1498" s="583">
        <v>9</v>
      </c>
      <c r="B1498" s="584" t="s">
        <v>482</v>
      </c>
      <c r="C1498" s="585" t="s">
        <v>527</v>
      </c>
      <c r="D1498" s="585" t="s">
        <v>619</v>
      </c>
      <c r="E1498" s="586" t="s">
        <v>531</v>
      </c>
      <c r="F1498">
        <v>1</v>
      </c>
      <c r="G1498" s="587" t="s">
        <v>171</v>
      </c>
      <c r="H1498" s="588">
        <v>111613</v>
      </c>
      <c r="I1498" s="588">
        <v>195323</v>
      </c>
      <c r="J1498" s="588">
        <v>147255</v>
      </c>
      <c r="K1498" s="588">
        <v>257696</v>
      </c>
      <c r="L1498" s="588">
        <v>176759</v>
      </c>
      <c r="M1498" s="588">
        <v>309328</v>
      </c>
      <c r="N1498" s="588">
        <v>213391</v>
      </c>
      <c r="O1498" s="588">
        <v>373434</v>
      </c>
      <c r="P1498" s="588">
        <v>251732</v>
      </c>
      <c r="Q1498" s="588">
        <v>440531</v>
      </c>
      <c r="R1498" s="588">
        <v>275224</v>
      </c>
      <c r="S1498" s="588">
        <v>481641</v>
      </c>
      <c r="T1498" s="588">
        <v>296214</v>
      </c>
      <c r="U1498" s="588">
        <v>518374</v>
      </c>
    </row>
    <row r="1499" spans="1:21" ht="21.95" customHeight="1">
      <c r="A1499" s="583">
        <v>9</v>
      </c>
      <c r="B1499" s="584" t="s">
        <v>482</v>
      </c>
      <c r="C1499" s="585" t="s">
        <v>527</v>
      </c>
      <c r="D1499" s="585" t="s">
        <v>619</v>
      </c>
      <c r="E1499" s="586" t="s">
        <v>531</v>
      </c>
      <c r="F1499">
        <v>2</v>
      </c>
      <c r="G1499" s="587" t="s">
        <v>21</v>
      </c>
      <c r="H1499" s="588">
        <v>105773</v>
      </c>
      <c r="I1499" s="588">
        <v>185102</v>
      </c>
      <c r="J1499" s="588">
        <v>139945</v>
      </c>
      <c r="K1499" s="588">
        <v>244903</v>
      </c>
      <c r="L1499" s="588">
        <v>168480</v>
      </c>
      <c r="M1499" s="588">
        <v>294840</v>
      </c>
      <c r="N1499" s="588">
        <v>204589</v>
      </c>
      <c r="O1499" s="588">
        <v>358030</v>
      </c>
      <c r="P1499" s="588">
        <v>243738</v>
      </c>
      <c r="Q1499" s="588">
        <v>426541</v>
      </c>
      <c r="R1499" s="588">
        <v>268952</v>
      </c>
      <c r="S1499" s="588">
        <v>470667</v>
      </c>
      <c r="T1499" s="588">
        <v>292683</v>
      </c>
      <c r="U1499" s="588">
        <v>512196</v>
      </c>
    </row>
    <row r="1500" spans="1:21" ht="21.95" customHeight="1">
      <c r="A1500" s="583">
        <v>9</v>
      </c>
      <c r="B1500" s="584" t="s">
        <v>482</v>
      </c>
      <c r="C1500" s="585" t="s">
        <v>527</v>
      </c>
      <c r="D1500" s="585" t="s">
        <v>619</v>
      </c>
      <c r="E1500" s="586" t="s">
        <v>531</v>
      </c>
      <c r="F1500">
        <v>3</v>
      </c>
      <c r="G1500" s="587" t="s">
        <v>46</v>
      </c>
      <c r="H1500" s="588">
        <v>85952</v>
      </c>
      <c r="I1500" s="588">
        <v>150416</v>
      </c>
      <c r="J1500" s="588">
        <v>118595</v>
      </c>
      <c r="K1500" s="588">
        <v>207541</v>
      </c>
      <c r="L1500" s="588">
        <v>150238</v>
      </c>
      <c r="M1500" s="588">
        <v>262917</v>
      </c>
      <c r="N1500" s="588">
        <v>195844</v>
      </c>
      <c r="O1500" s="588">
        <v>342728</v>
      </c>
      <c r="P1500" s="588">
        <v>244073</v>
      </c>
      <c r="Q1500" s="588">
        <v>427128</v>
      </c>
      <c r="R1500" s="588">
        <v>274589</v>
      </c>
      <c r="S1500" s="588">
        <v>480531</v>
      </c>
      <c r="T1500" s="588">
        <v>304634</v>
      </c>
      <c r="U1500" s="588">
        <v>533109</v>
      </c>
    </row>
    <row r="1501" spans="1:21" ht="21.95" customHeight="1">
      <c r="A1501" s="583">
        <v>9</v>
      </c>
      <c r="B1501" s="584" t="s">
        <v>482</v>
      </c>
      <c r="C1501" s="585" t="s">
        <v>527</v>
      </c>
      <c r="D1501" s="585" t="s">
        <v>619</v>
      </c>
      <c r="E1501" s="586" t="s">
        <v>531</v>
      </c>
      <c r="F1501">
        <v>4</v>
      </c>
      <c r="G1501" s="587" t="s">
        <v>23</v>
      </c>
      <c r="H1501" s="588">
        <v>100649</v>
      </c>
      <c r="I1501" s="588">
        <v>161039</v>
      </c>
      <c r="J1501" s="588">
        <v>140909</v>
      </c>
      <c r="K1501" s="588">
        <v>225454</v>
      </c>
      <c r="L1501" s="588">
        <v>181168</v>
      </c>
      <c r="M1501" s="588">
        <v>289869</v>
      </c>
      <c r="N1501" s="588">
        <v>241558</v>
      </c>
      <c r="O1501" s="588">
        <v>386493</v>
      </c>
      <c r="P1501" s="588">
        <v>301947</v>
      </c>
      <c r="Q1501" s="588">
        <v>483116</v>
      </c>
      <c r="R1501" s="588">
        <v>342207</v>
      </c>
      <c r="S1501" s="588">
        <v>547531</v>
      </c>
      <c r="T1501" s="588">
        <v>382467</v>
      </c>
      <c r="U1501" s="588">
        <v>611947</v>
      </c>
    </row>
    <row r="1502" spans="1:21" ht="22.5" customHeight="1">
      <c r="A1502" s="583">
        <v>9</v>
      </c>
      <c r="B1502" s="584" t="s">
        <v>482</v>
      </c>
      <c r="C1502" s="585" t="s">
        <v>527</v>
      </c>
      <c r="D1502" s="585" t="s">
        <v>619</v>
      </c>
      <c r="E1502" s="586" t="s">
        <v>532</v>
      </c>
      <c r="F1502">
        <v>1</v>
      </c>
      <c r="G1502" s="587" t="s">
        <v>171</v>
      </c>
      <c r="H1502" s="588">
        <v>112693</v>
      </c>
      <c r="I1502" s="588">
        <v>197214</v>
      </c>
      <c r="J1502" s="588">
        <v>148724</v>
      </c>
      <c r="K1502" s="588">
        <v>260267</v>
      </c>
      <c r="L1502" s="588">
        <v>178592</v>
      </c>
      <c r="M1502" s="588">
        <v>312535</v>
      </c>
      <c r="N1502" s="588">
        <v>215723</v>
      </c>
      <c r="O1502" s="588">
        <v>377516</v>
      </c>
      <c r="P1502" s="588">
        <v>254508</v>
      </c>
      <c r="Q1502" s="588">
        <v>445389</v>
      </c>
      <c r="R1502" s="588">
        <v>278264</v>
      </c>
      <c r="S1502" s="588">
        <v>486963</v>
      </c>
      <c r="T1502" s="588">
        <v>299495</v>
      </c>
      <c r="U1502" s="588">
        <v>524116</v>
      </c>
    </row>
    <row r="1503" spans="1:21" ht="21.95" customHeight="1">
      <c r="A1503" s="583">
        <v>9</v>
      </c>
      <c r="B1503" s="584" t="s">
        <v>482</v>
      </c>
      <c r="C1503" s="585" t="s">
        <v>527</v>
      </c>
      <c r="D1503" s="585" t="s">
        <v>619</v>
      </c>
      <c r="E1503" s="586" t="s">
        <v>532</v>
      </c>
      <c r="F1503">
        <v>2</v>
      </c>
      <c r="G1503" s="587" t="s">
        <v>21</v>
      </c>
      <c r="H1503" s="588">
        <v>106738</v>
      </c>
      <c r="I1503" s="588">
        <v>186791</v>
      </c>
      <c r="J1503" s="588">
        <v>141269</v>
      </c>
      <c r="K1503" s="588">
        <v>247222</v>
      </c>
      <c r="L1503" s="588">
        <v>170150</v>
      </c>
      <c r="M1503" s="588">
        <v>297762</v>
      </c>
      <c r="N1503" s="588">
        <v>206747</v>
      </c>
      <c r="O1503" s="588">
        <v>361808</v>
      </c>
      <c r="P1503" s="588">
        <v>246356</v>
      </c>
      <c r="Q1503" s="588">
        <v>431123</v>
      </c>
      <c r="R1503" s="588">
        <v>271869</v>
      </c>
      <c r="S1503" s="588">
        <v>475772</v>
      </c>
      <c r="T1503" s="588">
        <v>295894</v>
      </c>
      <c r="U1503" s="588">
        <v>517815</v>
      </c>
    </row>
    <row r="1504" spans="1:21" ht="21.95" customHeight="1">
      <c r="A1504" s="583">
        <v>9</v>
      </c>
      <c r="B1504" s="584" t="s">
        <v>482</v>
      </c>
      <c r="C1504" s="585" t="s">
        <v>527</v>
      </c>
      <c r="D1504" s="585" t="s">
        <v>619</v>
      </c>
      <c r="E1504" s="586" t="s">
        <v>532</v>
      </c>
      <c r="F1504">
        <v>3</v>
      </c>
      <c r="G1504" s="587" t="s">
        <v>46</v>
      </c>
      <c r="H1504" s="588">
        <v>86643</v>
      </c>
      <c r="I1504" s="588">
        <v>151626</v>
      </c>
      <c r="J1504" s="588">
        <v>119528</v>
      </c>
      <c r="K1504" s="588">
        <v>209174</v>
      </c>
      <c r="L1504" s="588">
        <v>151394</v>
      </c>
      <c r="M1504" s="588">
        <v>264940</v>
      </c>
      <c r="N1504" s="588">
        <v>197297</v>
      </c>
      <c r="O1504" s="588">
        <v>345270</v>
      </c>
      <c r="P1504" s="588">
        <v>245875</v>
      </c>
      <c r="Q1504" s="588">
        <v>430282</v>
      </c>
      <c r="R1504" s="588">
        <v>276591</v>
      </c>
      <c r="S1504" s="588">
        <v>484035</v>
      </c>
      <c r="T1504" s="588">
        <v>306827</v>
      </c>
      <c r="U1504" s="588">
        <v>536947</v>
      </c>
    </row>
    <row r="1505" spans="1:21" ht="21.95" customHeight="1">
      <c r="A1505" s="583">
        <v>9</v>
      </c>
      <c r="B1505" s="584" t="s">
        <v>482</v>
      </c>
      <c r="C1505" s="585" t="s">
        <v>527</v>
      </c>
      <c r="D1505" s="585" t="s">
        <v>619</v>
      </c>
      <c r="E1505" s="586" t="s">
        <v>532</v>
      </c>
      <c r="F1505">
        <v>4</v>
      </c>
      <c r="G1505" s="587" t="s">
        <v>23</v>
      </c>
      <c r="H1505" s="588">
        <v>101698</v>
      </c>
      <c r="I1505" s="588">
        <v>162717</v>
      </c>
      <c r="J1505" s="588">
        <v>142377</v>
      </c>
      <c r="K1505" s="588">
        <v>227803</v>
      </c>
      <c r="L1505" s="588">
        <v>183056</v>
      </c>
      <c r="M1505" s="588">
        <v>292890</v>
      </c>
      <c r="N1505" s="588">
        <v>244075</v>
      </c>
      <c r="O1505" s="588">
        <v>390520</v>
      </c>
      <c r="P1505" s="588">
        <v>305093</v>
      </c>
      <c r="Q1505" s="588">
        <v>488150</v>
      </c>
      <c r="R1505" s="588">
        <v>345773</v>
      </c>
      <c r="S1505" s="588">
        <v>553236</v>
      </c>
      <c r="T1505" s="588">
        <v>386452</v>
      </c>
      <c r="U1505" s="588">
        <v>618323</v>
      </c>
    </row>
    <row r="1506" spans="1:21" ht="22.5" customHeight="1">
      <c r="A1506" s="583">
        <v>9</v>
      </c>
      <c r="B1506" s="584" t="s">
        <v>482</v>
      </c>
      <c r="C1506" s="585" t="s">
        <v>533</v>
      </c>
      <c r="D1506" s="585" t="s">
        <v>620</v>
      </c>
      <c r="E1506" s="586" t="s">
        <v>534</v>
      </c>
      <c r="F1506">
        <v>1</v>
      </c>
      <c r="G1506" s="587" t="s">
        <v>171</v>
      </c>
      <c r="H1506" s="588">
        <v>89108</v>
      </c>
      <c r="I1506" s="588">
        <v>155940</v>
      </c>
      <c r="J1506" s="588">
        <v>117324</v>
      </c>
      <c r="K1506" s="588">
        <v>205318</v>
      </c>
      <c r="L1506" s="588">
        <v>140451</v>
      </c>
      <c r="M1506" s="588">
        <v>245789</v>
      </c>
      <c r="N1506" s="588">
        <v>168906</v>
      </c>
      <c r="O1506" s="588">
        <v>295585</v>
      </c>
      <c r="P1506" s="588">
        <v>199119</v>
      </c>
      <c r="Q1506" s="588">
        <v>348459</v>
      </c>
      <c r="R1506" s="588">
        <v>217670</v>
      </c>
      <c r="S1506" s="588">
        <v>380923</v>
      </c>
      <c r="T1506" s="588">
        <v>234227</v>
      </c>
      <c r="U1506" s="588">
        <v>409897</v>
      </c>
    </row>
    <row r="1507" spans="1:21" ht="21.95" customHeight="1">
      <c r="A1507" s="583">
        <v>9</v>
      </c>
      <c r="B1507" s="584" t="s">
        <v>482</v>
      </c>
      <c r="C1507" s="585" t="s">
        <v>533</v>
      </c>
      <c r="D1507" s="585" t="s">
        <v>620</v>
      </c>
      <c r="E1507" s="586" t="s">
        <v>534</v>
      </c>
      <c r="F1507">
        <v>2</v>
      </c>
      <c r="G1507" s="587" t="s">
        <v>21</v>
      </c>
      <c r="H1507" s="588">
        <v>84766</v>
      </c>
      <c r="I1507" s="588">
        <v>148341</v>
      </c>
      <c r="J1507" s="588">
        <v>111890</v>
      </c>
      <c r="K1507" s="588">
        <v>195807</v>
      </c>
      <c r="L1507" s="588">
        <v>134297</v>
      </c>
      <c r="M1507" s="588">
        <v>235019</v>
      </c>
      <c r="N1507" s="588">
        <v>162362</v>
      </c>
      <c r="O1507" s="588">
        <v>284133</v>
      </c>
      <c r="P1507" s="588">
        <v>193176</v>
      </c>
      <c r="Q1507" s="588">
        <v>338058</v>
      </c>
      <c r="R1507" s="588">
        <v>213008</v>
      </c>
      <c r="S1507" s="588">
        <v>372764</v>
      </c>
      <c r="T1507" s="588">
        <v>231602</v>
      </c>
      <c r="U1507" s="588">
        <v>405304</v>
      </c>
    </row>
    <row r="1508" spans="1:21" ht="21.95" customHeight="1">
      <c r="A1508" s="583">
        <v>9</v>
      </c>
      <c r="B1508" s="584" t="s">
        <v>482</v>
      </c>
      <c r="C1508" s="585" t="s">
        <v>533</v>
      </c>
      <c r="D1508" s="585" t="s">
        <v>620</v>
      </c>
      <c r="E1508" s="586" t="s">
        <v>534</v>
      </c>
      <c r="F1508">
        <v>3</v>
      </c>
      <c r="G1508" s="587" t="s">
        <v>46</v>
      </c>
      <c r="H1508" s="588">
        <v>69389</v>
      </c>
      <c r="I1508" s="588">
        <v>121431</v>
      </c>
      <c r="J1508" s="588">
        <v>95853</v>
      </c>
      <c r="K1508" s="588">
        <v>167743</v>
      </c>
      <c r="L1508" s="588">
        <v>121574</v>
      </c>
      <c r="M1508" s="588">
        <v>212754</v>
      </c>
      <c r="N1508" s="588">
        <v>158773</v>
      </c>
      <c r="O1508" s="588">
        <v>277852</v>
      </c>
      <c r="P1508" s="588">
        <v>197921</v>
      </c>
      <c r="Q1508" s="588">
        <v>346363</v>
      </c>
      <c r="R1508" s="588">
        <v>222804</v>
      </c>
      <c r="S1508" s="588">
        <v>389907</v>
      </c>
      <c r="T1508" s="588">
        <v>247336</v>
      </c>
      <c r="U1508" s="588">
        <v>432838</v>
      </c>
    </row>
    <row r="1509" spans="1:21" ht="21.95" customHeight="1">
      <c r="A1509" s="583">
        <v>9</v>
      </c>
      <c r="B1509" s="584" t="s">
        <v>482</v>
      </c>
      <c r="C1509" s="585" t="s">
        <v>533</v>
      </c>
      <c r="D1509" s="585" t="s">
        <v>620</v>
      </c>
      <c r="E1509" s="586" t="s">
        <v>534</v>
      </c>
      <c r="F1509">
        <v>4</v>
      </c>
      <c r="G1509" s="587" t="s">
        <v>23</v>
      </c>
      <c r="H1509" s="588">
        <v>79948</v>
      </c>
      <c r="I1509" s="588">
        <v>127916</v>
      </c>
      <c r="J1509" s="588">
        <v>111927</v>
      </c>
      <c r="K1509" s="588">
        <v>179083</v>
      </c>
      <c r="L1509" s="588">
        <v>143906</v>
      </c>
      <c r="M1509" s="588">
        <v>230249</v>
      </c>
      <c r="N1509" s="588">
        <v>191874</v>
      </c>
      <c r="O1509" s="588">
        <v>306999</v>
      </c>
      <c r="P1509" s="588">
        <v>239843</v>
      </c>
      <c r="Q1509" s="588">
        <v>383749</v>
      </c>
      <c r="R1509" s="588">
        <v>271822</v>
      </c>
      <c r="S1509" s="588">
        <v>434915</v>
      </c>
      <c r="T1509" s="588">
        <v>303801</v>
      </c>
      <c r="U1509" s="588">
        <v>486082</v>
      </c>
    </row>
    <row r="1510" spans="1:21" ht="22.5" customHeight="1">
      <c r="A1510" s="583">
        <v>9</v>
      </c>
      <c r="B1510" s="584" t="s">
        <v>482</v>
      </c>
      <c r="C1510" s="585" t="s">
        <v>533</v>
      </c>
      <c r="D1510" s="585" t="s">
        <v>620</v>
      </c>
      <c r="E1510" s="586" t="s">
        <v>535</v>
      </c>
      <c r="F1510">
        <v>1</v>
      </c>
      <c r="G1510" s="587" t="s">
        <v>171</v>
      </c>
      <c r="H1510" s="588">
        <v>81387</v>
      </c>
      <c r="I1510" s="588">
        <v>142427</v>
      </c>
      <c r="J1510" s="588">
        <v>107123</v>
      </c>
      <c r="K1510" s="588">
        <v>187466</v>
      </c>
      <c r="L1510" s="588">
        <v>128184</v>
      </c>
      <c r="M1510" s="588">
        <v>224322</v>
      </c>
      <c r="N1510" s="588">
        <v>154058</v>
      </c>
      <c r="O1510" s="588">
        <v>269602</v>
      </c>
      <c r="P1510" s="588">
        <v>181597</v>
      </c>
      <c r="Q1510" s="588">
        <v>317794</v>
      </c>
      <c r="R1510" s="588">
        <v>198510</v>
      </c>
      <c r="S1510" s="588">
        <v>347393</v>
      </c>
      <c r="T1510" s="588">
        <v>213603</v>
      </c>
      <c r="U1510" s="588">
        <v>373805</v>
      </c>
    </row>
    <row r="1511" spans="1:21" ht="21.95" customHeight="1">
      <c r="A1511" s="583">
        <v>9</v>
      </c>
      <c r="B1511" s="584" t="s">
        <v>482</v>
      </c>
      <c r="C1511" s="585" t="s">
        <v>533</v>
      </c>
      <c r="D1511" s="585" t="s">
        <v>620</v>
      </c>
      <c r="E1511" s="586" t="s">
        <v>535</v>
      </c>
      <c r="F1511">
        <v>2</v>
      </c>
      <c r="G1511" s="587" t="s">
        <v>21</v>
      </c>
      <c r="H1511" s="588">
        <v>77467</v>
      </c>
      <c r="I1511" s="588">
        <v>135568</v>
      </c>
      <c r="J1511" s="588">
        <v>102218</v>
      </c>
      <c r="K1511" s="588">
        <v>178881</v>
      </c>
      <c r="L1511" s="588">
        <v>122629</v>
      </c>
      <c r="M1511" s="588">
        <v>214600</v>
      </c>
      <c r="N1511" s="588">
        <v>148151</v>
      </c>
      <c r="O1511" s="588">
        <v>259265</v>
      </c>
      <c r="P1511" s="588">
        <v>176232</v>
      </c>
      <c r="Q1511" s="588">
        <v>308406</v>
      </c>
      <c r="R1511" s="588">
        <v>194302</v>
      </c>
      <c r="S1511" s="588">
        <v>340028</v>
      </c>
      <c r="T1511" s="588">
        <v>211234</v>
      </c>
      <c r="U1511" s="588">
        <v>369659</v>
      </c>
    </row>
    <row r="1512" spans="1:21" ht="21.95" customHeight="1">
      <c r="A1512" s="583">
        <v>9</v>
      </c>
      <c r="B1512" s="584" t="s">
        <v>482</v>
      </c>
      <c r="C1512" s="585" t="s">
        <v>533</v>
      </c>
      <c r="D1512" s="585" t="s">
        <v>620</v>
      </c>
      <c r="E1512" s="586" t="s">
        <v>535</v>
      </c>
      <c r="F1512">
        <v>3</v>
      </c>
      <c r="G1512" s="587" t="s">
        <v>46</v>
      </c>
      <c r="H1512" s="588">
        <v>63487</v>
      </c>
      <c r="I1512" s="588">
        <v>111103</v>
      </c>
      <c r="J1512" s="588">
        <v>87716</v>
      </c>
      <c r="K1512" s="588">
        <v>153503</v>
      </c>
      <c r="L1512" s="588">
        <v>111274</v>
      </c>
      <c r="M1512" s="588">
        <v>194730</v>
      </c>
      <c r="N1512" s="588">
        <v>145364</v>
      </c>
      <c r="O1512" s="588">
        <v>254387</v>
      </c>
      <c r="P1512" s="588">
        <v>181214</v>
      </c>
      <c r="Q1512" s="588">
        <v>317124</v>
      </c>
      <c r="R1512" s="588">
        <v>204015</v>
      </c>
      <c r="S1512" s="588">
        <v>357026</v>
      </c>
      <c r="T1512" s="588">
        <v>226500</v>
      </c>
      <c r="U1512" s="588">
        <v>396375</v>
      </c>
    </row>
    <row r="1513" spans="1:21" ht="21.95" customHeight="1">
      <c r="A1513" s="583">
        <v>9</v>
      </c>
      <c r="B1513" s="584" t="s">
        <v>482</v>
      </c>
      <c r="C1513" s="585" t="s">
        <v>533</v>
      </c>
      <c r="D1513" s="585" t="s">
        <v>620</v>
      </c>
      <c r="E1513" s="586" t="s">
        <v>535</v>
      </c>
      <c r="F1513">
        <v>4</v>
      </c>
      <c r="G1513" s="587" t="s">
        <v>23</v>
      </c>
      <c r="H1513" s="588">
        <v>72961</v>
      </c>
      <c r="I1513" s="588">
        <v>116738</v>
      </c>
      <c r="J1513" s="588">
        <v>102145</v>
      </c>
      <c r="K1513" s="588">
        <v>163433</v>
      </c>
      <c r="L1513" s="588">
        <v>131330</v>
      </c>
      <c r="M1513" s="588">
        <v>210128</v>
      </c>
      <c r="N1513" s="588">
        <v>175106</v>
      </c>
      <c r="O1513" s="588">
        <v>280170</v>
      </c>
      <c r="P1513" s="588">
        <v>218883</v>
      </c>
      <c r="Q1513" s="588">
        <v>350213</v>
      </c>
      <c r="R1513" s="588">
        <v>248067</v>
      </c>
      <c r="S1513" s="588">
        <v>396908</v>
      </c>
      <c r="T1513" s="588">
        <v>277252</v>
      </c>
      <c r="U1513" s="588">
        <v>443603</v>
      </c>
    </row>
    <row r="1514" spans="1:21" ht="22.5" customHeight="1">
      <c r="A1514" s="583">
        <v>10</v>
      </c>
      <c r="B1514" s="584" t="s">
        <v>536</v>
      </c>
      <c r="C1514" s="585" t="s">
        <v>537</v>
      </c>
      <c r="D1514" s="585" t="s">
        <v>621</v>
      </c>
      <c r="E1514" s="586" t="s">
        <v>538</v>
      </c>
      <c r="F1514">
        <v>1</v>
      </c>
      <c r="G1514" s="587" t="s">
        <v>171</v>
      </c>
      <c r="H1514" s="588">
        <v>104851</v>
      </c>
      <c r="I1514" s="588">
        <v>183490</v>
      </c>
      <c r="J1514" s="588">
        <v>137911</v>
      </c>
      <c r="K1514" s="588">
        <v>241343</v>
      </c>
      <c r="L1514" s="588">
        <v>164868</v>
      </c>
      <c r="M1514" s="588">
        <v>288520</v>
      </c>
      <c r="N1514" s="588">
        <v>197880</v>
      </c>
      <c r="O1514" s="588">
        <v>346290</v>
      </c>
      <c r="P1514" s="588">
        <v>233196</v>
      </c>
      <c r="Q1514" s="588">
        <v>408093</v>
      </c>
      <c r="R1514" s="588">
        <v>254903</v>
      </c>
      <c r="S1514" s="588">
        <v>446080</v>
      </c>
      <c r="T1514" s="588">
        <v>274265</v>
      </c>
      <c r="U1514" s="588">
        <v>479963</v>
      </c>
    </row>
    <row r="1515" spans="1:21" ht="21.95" customHeight="1">
      <c r="A1515" s="583">
        <v>10</v>
      </c>
      <c r="B1515" s="584" t="s">
        <v>536</v>
      </c>
      <c r="C1515" s="585" t="s">
        <v>537</v>
      </c>
      <c r="D1515" s="585" t="s">
        <v>621</v>
      </c>
      <c r="E1515" s="586" t="s">
        <v>538</v>
      </c>
      <c r="F1515">
        <v>2</v>
      </c>
      <c r="G1515" s="587" t="s">
        <v>21</v>
      </c>
      <c r="H1515" s="588">
        <v>99933</v>
      </c>
      <c r="I1515" s="588">
        <v>174883</v>
      </c>
      <c r="J1515" s="588">
        <v>131755</v>
      </c>
      <c r="K1515" s="588">
        <v>230570</v>
      </c>
      <c r="L1515" s="588">
        <v>157897</v>
      </c>
      <c r="M1515" s="588">
        <v>276320</v>
      </c>
      <c r="N1515" s="588">
        <v>190467</v>
      </c>
      <c r="O1515" s="588">
        <v>333318</v>
      </c>
      <c r="P1515" s="588">
        <v>226464</v>
      </c>
      <c r="Q1515" s="588">
        <v>396312</v>
      </c>
      <c r="R1515" s="588">
        <v>249622</v>
      </c>
      <c r="S1515" s="588">
        <v>436838</v>
      </c>
      <c r="T1515" s="588">
        <v>271292</v>
      </c>
      <c r="U1515" s="588">
        <v>474761</v>
      </c>
    </row>
    <row r="1516" spans="1:21" ht="21.95" customHeight="1">
      <c r="A1516" s="583">
        <v>10</v>
      </c>
      <c r="B1516" s="584" t="s">
        <v>536</v>
      </c>
      <c r="C1516" s="585" t="s">
        <v>537</v>
      </c>
      <c r="D1516" s="585" t="s">
        <v>621</v>
      </c>
      <c r="E1516" s="586" t="s">
        <v>538</v>
      </c>
      <c r="F1516">
        <v>3</v>
      </c>
      <c r="G1516" s="587" t="s">
        <v>46</v>
      </c>
      <c r="H1516" s="588">
        <v>82105</v>
      </c>
      <c r="I1516" s="588">
        <v>143684</v>
      </c>
      <c r="J1516" s="588">
        <v>113483</v>
      </c>
      <c r="K1516" s="588">
        <v>198596</v>
      </c>
      <c r="L1516" s="588">
        <v>144020</v>
      </c>
      <c r="M1516" s="588">
        <v>252036</v>
      </c>
      <c r="N1516" s="588">
        <v>188260</v>
      </c>
      <c r="O1516" s="588">
        <v>329455</v>
      </c>
      <c r="P1516" s="588">
        <v>234709</v>
      </c>
      <c r="Q1516" s="588">
        <v>410740</v>
      </c>
      <c r="R1516" s="588">
        <v>264296</v>
      </c>
      <c r="S1516" s="588">
        <v>462518</v>
      </c>
      <c r="T1516" s="588">
        <v>293486</v>
      </c>
      <c r="U1516" s="588">
        <v>513601</v>
      </c>
    </row>
    <row r="1517" spans="1:21" ht="21.95" customHeight="1">
      <c r="A1517" s="583">
        <v>10</v>
      </c>
      <c r="B1517" s="584" t="s">
        <v>536</v>
      </c>
      <c r="C1517" s="585" t="s">
        <v>537</v>
      </c>
      <c r="D1517" s="585" t="s">
        <v>621</v>
      </c>
      <c r="E1517" s="586" t="s">
        <v>538</v>
      </c>
      <c r="F1517">
        <v>4</v>
      </c>
      <c r="G1517" s="587" t="s">
        <v>23</v>
      </c>
      <c r="H1517" s="588">
        <v>93830</v>
      </c>
      <c r="I1517" s="588">
        <v>150128</v>
      </c>
      <c r="J1517" s="588">
        <v>131362</v>
      </c>
      <c r="K1517" s="588">
        <v>210180</v>
      </c>
      <c r="L1517" s="588">
        <v>168894</v>
      </c>
      <c r="M1517" s="588">
        <v>270231</v>
      </c>
      <c r="N1517" s="588">
        <v>225193</v>
      </c>
      <c r="O1517" s="588">
        <v>360308</v>
      </c>
      <c r="P1517" s="588">
        <v>281491</v>
      </c>
      <c r="Q1517" s="588">
        <v>450385</v>
      </c>
      <c r="R1517" s="588">
        <v>319023</v>
      </c>
      <c r="S1517" s="588">
        <v>510437</v>
      </c>
      <c r="T1517" s="588">
        <v>356555</v>
      </c>
      <c r="U1517" s="588">
        <v>570488</v>
      </c>
    </row>
    <row r="1518" spans="1:21" ht="18.75">
      <c r="A1518" s="583">
        <v>10</v>
      </c>
      <c r="B1518" s="584" t="s">
        <v>536</v>
      </c>
      <c r="C1518" s="585" t="s">
        <v>537</v>
      </c>
      <c r="D1518" s="585" t="s">
        <v>621</v>
      </c>
      <c r="E1518" s="586" t="s">
        <v>539</v>
      </c>
      <c r="F1518">
        <v>1</v>
      </c>
      <c r="G1518" s="587" t="s">
        <v>171</v>
      </c>
      <c r="H1518" s="588">
        <v>106982</v>
      </c>
      <c r="I1518" s="588">
        <v>187218</v>
      </c>
      <c r="J1518" s="588">
        <v>140695</v>
      </c>
      <c r="K1518" s="588">
        <v>246217</v>
      </c>
      <c r="L1518" s="588">
        <v>168170</v>
      </c>
      <c r="M1518" s="588">
        <v>294298</v>
      </c>
      <c r="N1518" s="588">
        <v>201795</v>
      </c>
      <c r="O1518" s="588">
        <v>353142</v>
      </c>
      <c r="P1518" s="588">
        <v>237801</v>
      </c>
      <c r="Q1518" s="588">
        <v>416151</v>
      </c>
      <c r="R1518" s="588">
        <v>259934</v>
      </c>
      <c r="S1518" s="588">
        <v>454884</v>
      </c>
      <c r="T1518" s="588">
        <v>279675</v>
      </c>
      <c r="U1518" s="588">
        <v>489431</v>
      </c>
    </row>
    <row r="1519" spans="1:21" ht="18.75">
      <c r="A1519" s="583">
        <v>10</v>
      </c>
      <c r="B1519" s="584" t="s">
        <v>536</v>
      </c>
      <c r="C1519" s="585" t="s">
        <v>537</v>
      </c>
      <c r="D1519" s="585" t="s">
        <v>621</v>
      </c>
      <c r="E1519" s="586" t="s">
        <v>539</v>
      </c>
      <c r="F1519">
        <v>2</v>
      </c>
      <c r="G1519" s="587" t="s">
        <v>21</v>
      </c>
      <c r="H1519" s="588">
        <v>101987</v>
      </c>
      <c r="I1519" s="588">
        <v>178477</v>
      </c>
      <c r="J1519" s="588">
        <v>134443</v>
      </c>
      <c r="K1519" s="588">
        <v>235276</v>
      </c>
      <c r="L1519" s="588">
        <v>161090</v>
      </c>
      <c r="M1519" s="588">
        <v>281908</v>
      </c>
      <c r="N1519" s="588">
        <v>194267</v>
      </c>
      <c r="O1519" s="588">
        <v>339968</v>
      </c>
      <c r="P1519" s="588">
        <v>230963</v>
      </c>
      <c r="Q1519" s="588">
        <v>404186</v>
      </c>
      <c r="R1519" s="588">
        <v>254570</v>
      </c>
      <c r="S1519" s="588">
        <v>445498</v>
      </c>
      <c r="T1519" s="588">
        <v>276655</v>
      </c>
      <c r="U1519" s="588">
        <v>484147</v>
      </c>
    </row>
    <row r="1520" spans="1:21" ht="18.75">
      <c r="A1520" s="583">
        <v>10</v>
      </c>
      <c r="B1520" s="584" t="s">
        <v>536</v>
      </c>
      <c r="C1520" s="585" t="s">
        <v>537</v>
      </c>
      <c r="D1520" s="585" t="s">
        <v>621</v>
      </c>
      <c r="E1520" s="586" t="s">
        <v>539</v>
      </c>
      <c r="F1520">
        <v>3</v>
      </c>
      <c r="G1520" s="587" t="s">
        <v>46</v>
      </c>
      <c r="H1520" s="588">
        <v>83829</v>
      </c>
      <c r="I1520" s="588">
        <v>146700</v>
      </c>
      <c r="J1520" s="588">
        <v>115873</v>
      </c>
      <c r="K1520" s="588">
        <v>202779</v>
      </c>
      <c r="L1520" s="588">
        <v>147064</v>
      </c>
      <c r="M1520" s="588">
        <v>257362</v>
      </c>
      <c r="N1520" s="588">
        <v>192259</v>
      </c>
      <c r="O1520" s="588">
        <v>336454</v>
      </c>
      <c r="P1520" s="588">
        <v>239698</v>
      </c>
      <c r="Q1520" s="588">
        <v>419471</v>
      </c>
      <c r="R1520" s="588">
        <v>269924</v>
      </c>
      <c r="S1520" s="588">
        <v>472366</v>
      </c>
      <c r="T1520" s="588">
        <v>299746</v>
      </c>
      <c r="U1520" s="588">
        <v>524556</v>
      </c>
    </row>
    <row r="1521" spans="1:21" ht="18.75">
      <c r="A1521" s="583">
        <v>10</v>
      </c>
      <c r="B1521" s="584" t="s">
        <v>536</v>
      </c>
      <c r="C1521" s="585" t="s">
        <v>537</v>
      </c>
      <c r="D1521" s="585" t="s">
        <v>621</v>
      </c>
      <c r="E1521" s="586" t="s">
        <v>539</v>
      </c>
      <c r="F1521">
        <v>4</v>
      </c>
      <c r="G1521" s="587" t="s">
        <v>23</v>
      </c>
      <c r="H1521" s="588">
        <v>95707</v>
      </c>
      <c r="I1521" s="588">
        <v>153132</v>
      </c>
      <c r="J1521" s="588">
        <v>133990</v>
      </c>
      <c r="K1521" s="588">
        <v>214385</v>
      </c>
      <c r="L1521" s="588">
        <v>172273</v>
      </c>
      <c r="M1521" s="588">
        <v>275637</v>
      </c>
      <c r="N1521" s="588">
        <v>229698</v>
      </c>
      <c r="O1521" s="588">
        <v>367517</v>
      </c>
      <c r="P1521" s="588">
        <v>287122</v>
      </c>
      <c r="Q1521" s="588">
        <v>459396</v>
      </c>
      <c r="R1521" s="588">
        <v>325405</v>
      </c>
      <c r="S1521" s="588">
        <v>520649</v>
      </c>
      <c r="T1521" s="588">
        <v>363688</v>
      </c>
      <c r="U1521" s="588">
        <v>581901</v>
      </c>
    </row>
    <row r="1522" spans="1:21" ht="18.75">
      <c r="A1522" s="583">
        <v>10</v>
      </c>
      <c r="B1522" s="584" t="s">
        <v>536</v>
      </c>
      <c r="C1522" s="585" t="s">
        <v>537</v>
      </c>
      <c r="D1522" s="585" t="s">
        <v>621</v>
      </c>
      <c r="E1522" s="586" t="s">
        <v>540</v>
      </c>
      <c r="F1522">
        <v>1</v>
      </c>
      <c r="G1522" s="587" t="s">
        <v>171</v>
      </c>
      <c r="H1522" s="588">
        <v>117521</v>
      </c>
      <c r="I1522" s="588">
        <v>205661</v>
      </c>
      <c r="J1522" s="588">
        <v>150468</v>
      </c>
      <c r="K1522" s="588">
        <v>263318</v>
      </c>
      <c r="L1522" s="588">
        <v>173328</v>
      </c>
      <c r="M1522" s="588">
        <v>303323</v>
      </c>
      <c r="N1522" s="588">
        <v>196732</v>
      </c>
      <c r="O1522" s="588">
        <v>344282</v>
      </c>
      <c r="P1522" s="588">
        <v>229507</v>
      </c>
      <c r="Q1522" s="588">
        <v>401636</v>
      </c>
      <c r="R1522" s="588">
        <v>250325</v>
      </c>
      <c r="S1522" s="588">
        <v>438069</v>
      </c>
      <c r="T1522" s="588">
        <v>268570</v>
      </c>
      <c r="U1522" s="588">
        <v>469997</v>
      </c>
    </row>
    <row r="1523" spans="1:21" ht="18.75">
      <c r="A1523" s="583">
        <v>10</v>
      </c>
      <c r="B1523" s="584" t="s">
        <v>536</v>
      </c>
      <c r="C1523" s="585" t="s">
        <v>537</v>
      </c>
      <c r="D1523" s="585" t="s">
        <v>621</v>
      </c>
      <c r="E1523" s="586" t="s">
        <v>540</v>
      </c>
      <c r="F1523">
        <v>2</v>
      </c>
      <c r="G1523" s="587" t="s">
        <v>21</v>
      </c>
      <c r="H1523" s="588">
        <v>117521</v>
      </c>
      <c r="I1523" s="588">
        <v>205661</v>
      </c>
      <c r="J1523" s="588">
        <v>150468</v>
      </c>
      <c r="K1523" s="588">
        <v>263318</v>
      </c>
      <c r="L1523" s="588">
        <v>173328</v>
      </c>
      <c r="M1523" s="588">
        <v>303323</v>
      </c>
      <c r="N1523" s="588">
        <v>196732</v>
      </c>
      <c r="O1523" s="588">
        <v>344282</v>
      </c>
      <c r="P1523" s="588">
        <v>229507</v>
      </c>
      <c r="Q1523" s="588">
        <v>401636</v>
      </c>
      <c r="R1523" s="588">
        <v>250325</v>
      </c>
      <c r="S1523" s="588">
        <v>438069</v>
      </c>
      <c r="T1523" s="588">
        <v>268570</v>
      </c>
      <c r="U1523" s="588">
        <v>469997</v>
      </c>
    </row>
    <row r="1524" spans="1:21" ht="18.75">
      <c r="A1524" s="583">
        <v>10</v>
      </c>
      <c r="B1524" s="584" t="s">
        <v>536</v>
      </c>
      <c r="C1524" s="585" t="s">
        <v>537</v>
      </c>
      <c r="D1524" s="585" t="s">
        <v>621</v>
      </c>
      <c r="E1524" s="586" t="s">
        <v>540</v>
      </c>
      <c r="F1524">
        <v>3</v>
      </c>
      <c r="G1524" s="587" t="s">
        <v>46</v>
      </c>
      <c r="H1524" s="588">
        <v>105219</v>
      </c>
      <c r="I1524" s="588">
        <v>184133</v>
      </c>
      <c r="J1524" s="588">
        <v>147306</v>
      </c>
      <c r="K1524" s="588">
        <v>257786</v>
      </c>
      <c r="L1524" s="588">
        <v>189394</v>
      </c>
      <c r="M1524" s="588">
        <v>331439</v>
      </c>
      <c r="N1524" s="588">
        <v>252525</v>
      </c>
      <c r="O1524" s="588">
        <v>441919</v>
      </c>
      <c r="P1524" s="588">
        <v>315656</v>
      </c>
      <c r="Q1524" s="588">
        <v>552398</v>
      </c>
      <c r="R1524" s="588">
        <v>357744</v>
      </c>
      <c r="S1524" s="588">
        <v>626052</v>
      </c>
      <c r="T1524" s="588">
        <v>399831</v>
      </c>
      <c r="U1524" s="588">
        <v>699705</v>
      </c>
    </row>
    <row r="1525" spans="1:21" ht="18.75">
      <c r="A1525" s="583">
        <v>10</v>
      </c>
      <c r="B1525" s="584" t="s">
        <v>536</v>
      </c>
      <c r="C1525" s="585" t="s">
        <v>537</v>
      </c>
      <c r="D1525" s="585" t="s">
        <v>621</v>
      </c>
      <c r="E1525" s="586" t="s">
        <v>540</v>
      </c>
      <c r="F1525">
        <v>4</v>
      </c>
      <c r="G1525" s="587" t="s">
        <v>23</v>
      </c>
      <c r="H1525" s="588">
        <v>98171</v>
      </c>
      <c r="I1525" s="588">
        <v>157074</v>
      </c>
      <c r="J1525" s="588">
        <v>137440</v>
      </c>
      <c r="K1525" s="588">
        <v>219904</v>
      </c>
      <c r="L1525" s="588">
        <v>176709</v>
      </c>
      <c r="M1525" s="588">
        <v>282734</v>
      </c>
      <c r="N1525" s="588">
        <v>235611</v>
      </c>
      <c r="O1525" s="588">
        <v>376978</v>
      </c>
      <c r="P1525" s="588">
        <v>294514</v>
      </c>
      <c r="Q1525" s="588">
        <v>471223</v>
      </c>
      <c r="R1525" s="588">
        <v>333783</v>
      </c>
      <c r="S1525" s="588">
        <v>534053</v>
      </c>
      <c r="T1525" s="588">
        <v>373051</v>
      </c>
      <c r="U1525" s="588">
        <v>596882</v>
      </c>
    </row>
    <row r="1526" spans="1:21" ht="18.75">
      <c r="A1526" s="583">
        <v>10</v>
      </c>
      <c r="B1526" s="584" t="s">
        <v>536</v>
      </c>
      <c r="C1526" s="585" t="s">
        <v>537</v>
      </c>
      <c r="D1526" s="585" t="s">
        <v>621</v>
      </c>
      <c r="E1526" s="586" t="s">
        <v>541</v>
      </c>
      <c r="F1526">
        <v>1</v>
      </c>
      <c r="G1526" s="587" t="s">
        <v>171</v>
      </c>
      <c r="H1526" s="588">
        <v>104851</v>
      </c>
      <c r="I1526" s="588">
        <v>183490</v>
      </c>
      <c r="J1526" s="588">
        <v>137911</v>
      </c>
      <c r="K1526" s="588">
        <v>241343</v>
      </c>
      <c r="L1526" s="588">
        <v>164868</v>
      </c>
      <c r="M1526" s="588">
        <v>288520</v>
      </c>
      <c r="N1526" s="588">
        <v>197880</v>
      </c>
      <c r="O1526" s="588">
        <v>346290</v>
      </c>
      <c r="P1526" s="588">
        <v>233196</v>
      </c>
      <c r="Q1526" s="588">
        <v>408093</v>
      </c>
      <c r="R1526" s="588">
        <v>254903</v>
      </c>
      <c r="S1526" s="588">
        <v>446080</v>
      </c>
      <c r="T1526" s="588">
        <v>274265</v>
      </c>
      <c r="U1526" s="588">
        <v>479963</v>
      </c>
    </row>
    <row r="1527" spans="1:21" ht="18.75">
      <c r="A1527" s="583">
        <v>10</v>
      </c>
      <c r="B1527" s="584" t="s">
        <v>536</v>
      </c>
      <c r="C1527" s="585" t="s">
        <v>537</v>
      </c>
      <c r="D1527" s="585" t="s">
        <v>621</v>
      </c>
      <c r="E1527" s="586" t="s">
        <v>541</v>
      </c>
      <c r="F1527">
        <v>2</v>
      </c>
      <c r="G1527" s="587" t="s">
        <v>21</v>
      </c>
      <c r="H1527" s="588">
        <v>99933</v>
      </c>
      <c r="I1527" s="588">
        <v>174883</v>
      </c>
      <c r="J1527" s="588">
        <v>131755</v>
      </c>
      <c r="K1527" s="588">
        <v>230570</v>
      </c>
      <c r="L1527" s="588">
        <v>157897</v>
      </c>
      <c r="M1527" s="588">
        <v>276320</v>
      </c>
      <c r="N1527" s="588">
        <v>190467</v>
      </c>
      <c r="O1527" s="588">
        <v>333318</v>
      </c>
      <c r="P1527" s="588">
        <v>226464</v>
      </c>
      <c r="Q1527" s="588">
        <v>396312</v>
      </c>
      <c r="R1527" s="588">
        <v>249622</v>
      </c>
      <c r="S1527" s="588">
        <v>436838</v>
      </c>
      <c r="T1527" s="588">
        <v>271292</v>
      </c>
      <c r="U1527" s="588">
        <v>474761</v>
      </c>
    </row>
    <row r="1528" spans="1:21" ht="18.75">
      <c r="A1528" s="583">
        <v>10</v>
      </c>
      <c r="B1528" s="584" t="s">
        <v>536</v>
      </c>
      <c r="C1528" s="585" t="s">
        <v>537</v>
      </c>
      <c r="D1528" s="585" t="s">
        <v>621</v>
      </c>
      <c r="E1528" s="586" t="s">
        <v>541</v>
      </c>
      <c r="F1528">
        <v>3</v>
      </c>
      <c r="G1528" s="587" t="s">
        <v>46</v>
      </c>
      <c r="H1528" s="588">
        <v>82105</v>
      </c>
      <c r="I1528" s="588">
        <v>143684</v>
      </c>
      <c r="J1528" s="588">
        <v>113483</v>
      </c>
      <c r="K1528" s="588">
        <v>198596</v>
      </c>
      <c r="L1528" s="588">
        <v>144020</v>
      </c>
      <c r="M1528" s="588">
        <v>252036</v>
      </c>
      <c r="N1528" s="588">
        <v>188260</v>
      </c>
      <c r="O1528" s="588">
        <v>329455</v>
      </c>
      <c r="P1528" s="588">
        <v>234709</v>
      </c>
      <c r="Q1528" s="588">
        <v>410740</v>
      </c>
      <c r="R1528" s="588">
        <v>264296</v>
      </c>
      <c r="S1528" s="588">
        <v>462518</v>
      </c>
      <c r="T1528" s="588">
        <v>293486</v>
      </c>
      <c r="U1528" s="588">
        <v>513601</v>
      </c>
    </row>
    <row r="1529" spans="1:21" ht="18.75">
      <c r="A1529" s="583">
        <v>10</v>
      </c>
      <c r="B1529" s="584" t="s">
        <v>536</v>
      </c>
      <c r="C1529" s="585" t="s">
        <v>537</v>
      </c>
      <c r="D1529" s="585" t="s">
        <v>621</v>
      </c>
      <c r="E1529" s="586" t="s">
        <v>541</v>
      </c>
      <c r="F1529">
        <v>4</v>
      </c>
      <c r="G1529" s="587" t="s">
        <v>23</v>
      </c>
      <c r="H1529" s="588">
        <v>93830</v>
      </c>
      <c r="I1529" s="588">
        <v>150128</v>
      </c>
      <c r="J1529" s="588">
        <v>131362</v>
      </c>
      <c r="K1529" s="588">
        <v>210180</v>
      </c>
      <c r="L1529" s="588">
        <v>168894</v>
      </c>
      <c r="M1529" s="588">
        <v>270231</v>
      </c>
      <c r="N1529" s="588">
        <v>225193</v>
      </c>
      <c r="O1529" s="588">
        <v>360308</v>
      </c>
      <c r="P1529" s="588">
        <v>281491</v>
      </c>
      <c r="Q1529" s="588">
        <v>450385</v>
      </c>
      <c r="R1529" s="588">
        <v>319023</v>
      </c>
      <c r="S1529" s="588">
        <v>510437</v>
      </c>
      <c r="T1529" s="588">
        <v>356555</v>
      </c>
      <c r="U1529" s="588">
        <v>570488</v>
      </c>
    </row>
    <row r="1530" spans="1:21" ht="18.75">
      <c r="A1530" s="583">
        <v>10</v>
      </c>
      <c r="B1530" s="584" t="s">
        <v>536</v>
      </c>
      <c r="C1530" s="585" t="s">
        <v>537</v>
      </c>
      <c r="D1530" s="585" t="s">
        <v>621</v>
      </c>
      <c r="E1530" s="586" t="s">
        <v>542</v>
      </c>
      <c r="F1530">
        <v>1</v>
      </c>
      <c r="G1530" s="587" t="s">
        <v>171</v>
      </c>
      <c r="H1530" s="588">
        <v>109612</v>
      </c>
      <c r="I1530" s="588">
        <v>191822</v>
      </c>
      <c r="J1530" s="588">
        <v>144235</v>
      </c>
      <c r="K1530" s="588">
        <v>252412</v>
      </c>
      <c r="L1530" s="588">
        <v>172530</v>
      </c>
      <c r="M1530" s="588">
        <v>301927</v>
      </c>
      <c r="N1530" s="588">
        <v>207247</v>
      </c>
      <c r="O1530" s="588">
        <v>362682</v>
      </c>
      <c r="P1530" s="588">
        <v>244271</v>
      </c>
      <c r="Q1530" s="588">
        <v>427474</v>
      </c>
      <c r="R1530" s="588">
        <v>267017</v>
      </c>
      <c r="S1530" s="588">
        <v>467279</v>
      </c>
      <c r="T1530" s="588">
        <v>287311</v>
      </c>
      <c r="U1530" s="588">
        <v>502794</v>
      </c>
    </row>
    <row r="1531" spans="1:21" ht="18.75">
      <c r="A1531" s="583">
        <v>10</v>
      </c>
      <c r="B1531" s="584" t="s">
        <v>536</v>
      </c>
      <c r="C1531" s="585" t="s">
        <v>537</v>
      </c>
      <c r="D1531" s="585" t="s">
        <v>621</v>
      </c>
      <c r="E1531" s="586" t="s">
        <v>542</v>
      </c>
      <c r="F1531">
        <v>2</v>
      </c>
      <c r="G1531" s="587" t="s">
        <v>21</v>
      </c>
      <c r="H1531" s="588">
        <v>104387</v>
      </c>
      <c r="I1531" s="588">
        <v>182677</v>
      </c>
      <c r="J1531" s="588">
        <v>137695</v>
      </c>
      <c r="K1531" s="588">
        <v>240966</v>
      </c>
      <c r="L1531" s="588">
        <v>165122</v>
      </c>
      <c r="M1531" s="588">
        <v>288964</v>
      </c>
      <c r="N1531" s="588">
        <v>199371</v>
      </c>
      <c r="O1531" s="588">
        <v>348900</v>
      </c>
      <c r="P1531" s="588">
        <v>237118</v>
      </c>
      <c r="Q1531" s="588">
        <v>414956</v>
      </c>
      <c r="R1531" s="588">
        <v>261405</v>
      </c>
      <c r="S1531" s="588">
        <v>457460</v>
      </c>
      <c r="T1531" s="588">
        <v>284152</v>
      </c>
      <c r="U1531" s="588">
        <v>497266</v>
      </c>
    </row>
    <row r="1532" spans="1:21" ht="18.75">
      <c r="A1532" s="583">
        <v>10</v>
      </c>
      <c r="B1532" s="584" t="s">
        <v>536</v>
      </c>
      <c r="C1532" s="585" t="s">
        <v>537</v>
      </c>
      <c r="D1532" s="585" t="s">
        <v>621</v>
      </c>
      <c r="E1532" s="586" t="s">
        <v>542</v>
      </c>
      <c r="F1532">
        <v>3</v>
      </c>
      <c r="G1532" s="587" t="s">
        <v>46</v>
      </c>
      <c r="H1532" s="588">
        <v>85632</v>
      </c>
      <c r="I1532" s="588">
        <v>149856</v>
      </c>
      <c r="J1532" s="588">
        <v>118330</v>
      </c>
      <c r="K1532" s="588">
        <v>207077</v>
      </c>
      <c r="L1532" s="588">
        <v>150133</v>
      </c>
      <c r="M1532" s="588">
        <v>262733</v>
      </c>
      <c r="N1532" s="588">
        <v>196175</v>
      </c>
      <c r="O1532" s="588">
        <v>343307</v>
      </c>
      <c r="P1532" s="588">
        <v>244564</v>
      </c>
      <c r="Q1532" s="588">
        <v>427987</v>
      </c>
      <c r="R1532" s="588">
        <v>275359</v>
      </c>
      <c r="S1532" s="588">
        <v>481878</v>
      </c>
      <c r="T1532" s="588">
        <v>305732</v>
      </c>
      <c r="U1532" s="588">
        <v>535031</v>
      </c>
    </row>
    <row r="1533" spans="1:21" ht="18.75">
      <c r="A1533" s="583">
        <v>10</v>
      </c>
      <c r="B1533" s="584" t="s">
        <v>536</v>
      </c>
      <c r="C1533" s="585" t="s">
        <v>537</v>
      </c>
      <c r="D1533" s="585" t="s">
        <v>621</v>
      </c>
      <c r="E1533" s="586" t="s">
        <v>542</v>
      </c>
      <c r="F1533">
        <v>4</v>
      </c>
      <c r="G1533" s="587" t="s">
        <v>23</v>
      </c>
      <c r="H1533" s="588">
        <v>98198</v>
      </c>
      <c r="I1533" s="588">
        <v>157116</v>
      </c>
      <c r="J1533" s="588">
        <v>137477</v>
      </c>
      <c r="K1533" s="588">
        <v>219962</v>
      </c>
      <c r="L1533" s="588">
        <v>176756</v>
      </c>
      <c r="M1533" s="588">
        <v>282809</v>
      </c>
      <c r="N1533" s="588">
        <v>235674</v>
      </c>
      <c r="O1533" s="588">
        <v>377079</v>
      </c>
      <c r="P1533" s="588">
        <v>294593</v>
      </c>
      <c r="Q1533" s="588">
        <v>471348</v>
      </c>
      <c r="R1533" s="588">
        <v>333872</v>
      </c>
      <c r="S1533" s="588">
        <v>534195</v>
      </c>
      <c r="T1533" s="588">
        <v>373151</v>
      </c>
      <c r="U1533" s="588">
        <v>597041</v>
      </c>
    </row>
    <row r="1534" spans="1:21" ht="18.75">
      <c r="A1534" s="583">
        <v>10</v>
      </c>
      <c r="B1534" s="584" t="s">
        <v>536</v>
      </c>
      <c r="C1534" s="585" t="s">
        <v>537</v>
      </c>
      <c r="D1534" s="585" t="s">
        <v>621</v>
      </c>
      <c r="E1534" s="586" t="s">
        <v>543</v>
      </c>
      <c r="F1534">
        <v>1</v>
      </c>
      <c r="G1534" s="587" t="s">
        <v>171</v>
      </c>
      <c r="H1534" s="588">
        <v>109893</v>
      </c>
      <c r="I1534" s="588">
        <v>192312</v>
      </c>
      <c r="J1534" s="588">
        <v>144766</v>
      </c>
      <c r="K1534" s="588">
        <v>253340</v>
      </c>
      <c r="L1534" s="588">
        <v>173422</v>
      </c>
      <c r="M1534" s="588">
        <v>303489</v>
      </c>
      <c r="N1534" s="588">
        <v>208764</v>
      </c>
      <c r="O1534" s="588">
        <v>365337</v>
      </c>
      <c r="P1534" s="588">
        <v>246151</v>
      </c>
      <c r="Q1534" s="588">
        <v>430764</v>
      </c>
      <c r="R1534" s="588">
        <v>269093</v>
      </c>
      <c r="S1534" s="588">
        <v>470913</v>
      </c>
      <c r="T1534" s="588">
        <v>289575</v>
      </c>
      <c r="U1534" s="588">
        <v>506756</v>
      </c>
    </row>
    <row r="1535" spans="1:21" ht="18.75">
      <c r="A1535" s="583">
        <v>10</v>
      </c>
      <c r="B1535" s="584" t="s">
        <v>536</v>
      </c>
      <c r="C1535" s="585" t="s">
        <v>537</v>
      </c>
      <c r="D1535" s="585" t="s">
        <v>621</v>
      </c>
      <c r="E1535" s="586" t="s">
        <v>543</v>
      </c>
      <c r="F1535">
        <v>2</v>
      </c>
      <c r="G1535" s="587" t="s">
        <v>21</v>
      </c>
      <c r="H1535" s="588">
        <v>104436</v>
      </c>
      <c r="I1535" s="588">
        <v>182764</v>
      </c>
      <c r="J1535" s="588">
        <v>137937</v>
      </c>
      <c r="K1535" s="588">
        <v>241389</v>
      </c>
      <c r="L1535" s="588">
        <v>165688</v>
      </c>
      <c r="M1535" s="588">
        <v>289955</v>
      </c>
      <c r="N1535" s="588">
        <v>200541</v>
      </c>
      <c r="O1535" s="588">
        <v>350947</v>
      </c>
      <c r="P1535" s="588">
        <v>238682</v>
      </c>
      <c r="Q1535" s="588">
        <v>417694</v>
      </c>
      <c r="R1535" s="588">
        <v>263234</v>
      </c>
      <c r="S1535" s="588">
        <v>460660</v>
      </c>
      <c r="T1535" s="588">
        <v>286277</v>
      </c>
      <c r="U1535" s="588">
        <v>500984</v>
      </c>
    </row>
    <row r="1536" spans="1:21" ht="18.75">
      <c r="A1536" s="583">
        <v>10</v>
      </c>
      <c r="B1536" s="584" t="s">
        <v>536</v>
      </c>
      <c r="C1536" s="585" t="s">
        <v>537</v>
      </c>
      <c r="D1536" s="585" t="s">
        <v>621</v>
      </c>
      <c r="E1536" s="586" t="s">
        <v>543</v>
      </c>
      <c r="F1536">
        <v>3</v>
      </c>
      <c r="G1536" s="587" t="s">
        <v>46</v>
      </c>
      <c r="H1536" s="588">
        <v>85331</v>
      </c>
      <c r="I1536" s="588">
        <v>149329</v>
      </c>
      <c r="J1536" s="588">
        <v>117840</v>
      </c>
      <c r="K1536" s="588">
        <v>206220</v>
      </c>
      <c r="L1536" s="588">
        <v>149415</v>
      </c>
      <c r="M1536" s="588">
        <v>261476</v>
      </c>
      <c r="N1536" s="588">
        <v>195041</v>
      </c>
      <c r="O1536" s="588">
        <v>341322</v>
      </c>
      <c r="P1536" s="588">
        <v>243117</v>
      </c>
      <c r="Q1536" s="588">
        <v>425456</v>
      </c>
      <c r="R1536" s="588">
        <v>273639</v>
      </c>
      <c r="S1536" s="588">
        <v>478869</v>
      </c>
      <c r="T1536" s="588">
        <v>303721</v>
      </c>
      <c r="U1536" s="588">
        <v>531511</v>
      </c>
    </row>
    <row r="1537" spans="1:21" ht="18.75">
      <c r="A1537" s="583">
        <v>10</v>
      </c>
      <c r="B1537" s="584" t="s">
        <v>536</v>
      </c>
      <c r="C1537" s="585" t="s">
        <v>537</v>
      </c>
      <c r="D1537" s="585" t="s">
        <v>621</v>
      </c>
      <c r="E1537" s="586" t="s">
        <v>543</v>
      </c>
      <c r="F1537">
        <v>4</v>
      </c>
      <c r="G1537" s="587" t="s">
        <v>23</v>
      </c>
      <c r="H1537" s="588">
        <v>98724</v>
      </c>
      <c r="I1537" s="588">
        <v>157959</v>
      </c>
      <c r="J1537" s="588">
        <v>138214</v>
      </c>
      <c r="K1537" s="588">
        <v>221142</v>
      </c>
      <c r="L1537" s="588">
        <v>177704</v>
      </c>
      <c r="M1537" s="588">
        <v>284326</v>
      </c>
      <c r="N1537" s="588">
        <v>236938</v>
      </c>
      <c r="O1537" s="588">
        <v>379101</v>
      </c>
      <c r="P1537" s="588">
        <v>296173</v>
      </c>
      <c r="Q1537" s="588">
        <v>473876</v>
      </c>
      <c r="R1537" s="588">
        <v>335662</v>
      </c>
      <c r="S1537" s="588">
        <v>537060</v>
      </c>
      <c r="T1537" s="588">
        <v>375152</v>
      </c>
      <c r="U1537" s="588">
        <v>600243</v>
      </c>
    </row>
    <row r="1538" spans="1:21" ht="18.75">
      <c r="A1538" s="583">
        <v>10</v>
      </c>
      <c r="B1538" s="584" t="s">
        <v>536</v>
      </c>
      <c r="C1538" s="585" t="s">
        <v>544</v>
      </c>
      <c r="D1538" s="585" t="s">
        <v>622</v>
      </c>
      <c r="E1538" s="586" t="s">
        <v>545</v>
      </c>
      <c r="F1538">
        <v>1</v>
      </c>
      <c r="G1538" s="587" t="s">
        <v>171</v>
      </c>
      <c r="H1538" s="588">
        <v>80542</v>
      </c>
      <c r="I1538" s="588">
        <v>140948</v>
      </c>
      <c r="J1538" s="588">
        <v>106236</v>
      </c>
      <c r="K1538" s="588">
        <v>185912</v>
      </c>
      <c r="L1538" s="588">
        <v>127480</v>
      </c>
      <c r="M1538" s="588">
        <v>223090</v>
      </c>
      <c r="N1538" s="588">
        <v>153830</v>
      </c>
      <c r="O1538" s="588">
        <v>269202</v>
      </c>
      <c r="P1538" s="588">
        <v>181454</v>
      </c>
      <c r="Q1538" s="588">
        <v>317545</v>
      </c>
      <c r="R1538" s="588">
        <v>198385</v>
      </c>
      <c r="S1538" s="588">
        <v>347173</v>
      </c>
      <c r="T1538" s="588">
        <v>213510</v>
      </c>
      <c r="U1538" s="588">
        <v>373642</v>
      </c>
    </row>
    <row r="1539" spans="1:21" ht="18.75">
      <c r="A1539" s="583">
        <v>10</v>
      </c>
      <c r="B1539" s="584" t="s">
        <v>536</v>
      </c>
      <c r="C1539" s="585" t="s">
        <v>544</v>
      </c>
      <c r="D1539" s="585" t="s">
        <v>622</v>
      </c>
      <c r="E1539" s="586" t="s">
        <v>545</v>
      </c>
      <c r="F1539">
        <v>2</v>
      </c>
      <c r="G1539" s="587" t="s">
        <v>21</v>
      </c>
      <c r="H1539" s="588">
        <v>76361</v>
      </c>
      <c r="I1539" s="588">
        <v>133632</v>
      </c>
      <c r="J1539" s="588">
        <v>101003</v>
      </c>
      <c r="K1539" s="588">
        <v>176756</v>
      </c>
      <c r="L1539" s="588">
        <v>121555</v>
      </c>
      <c r="M1539" s="588">
        <v>212721</v>
      </c>
      <c r="N1539" s="588">
        <v>147529</v>
      </c>
      <c r="O1539" s="588">
        <v>258176</v>
      </c>
      <c r="P1539" s="588">
        <v>175733</v>
      </c>
      <c r="Q1539" s="588">
        <v>307532</v>
      </c>
      <c r="R1539" s="588">
        <v>193896</v>
      </c>
      <c r="S1539" s="588">
        <v>339318</v>
      </c>
      <c r="T1539" s="588">
        <v>210983</v>
      </c>
      <c r="U1539" s="588">
        <v>369220</v>
      </c>
    </row>
    <row r="1540" spans="1:21" ht="18.75">
      <c r="A1540" s="583">
        <v>10</v>
      </c>
      <c r="B1540" s="584" t="s">
        <v>536</v>
      </c>
      <c r="C1540" s="585" t="s">
        <v>544</v>
      </c>
      <c r="D1540" s="585" t="s">
        <v>622</v>
      </c>
      <c r="E1540" s="586" t="s">
        <v>545</v>
      </c>
      <c r="F1540">
        <v>3</v>
      </c>
      <c r="G1540" s="587" t="s">
        <v>46</v>
      </c>
      <c r="H1540" s="588">
        <v>62106</v>
      </c>
      <c r="I1540" s="588">
        <v>108686</v>
      </c>
      <c r="J1540" s="588">
        <v>85705</v>
      </c>
      <c r="K1540" s="588">
        <v>149983</v>
      </c>
      <c r="L1540" s="588">
        <v>108588</v>
      </c>
      <c r="M1540" s="588">
        <v>190029</v>
      </c>
      <c r="N1540" s="588">
        <v>141583</v>
      </c>
      <c r="O1540" s="588">
        <v>247769</v>
      </c>
      <c r="P1540" s="588">
        <v>176454</v>
      </c>
      <c r="Q1540" s="588">
        <v>308795</v>
      </c>
      <c r="R1540" s="588">
        <v>198530</v>
      </c>
      <c r="S1540" s="588">
        <v>347428</v>
      </c>
      <c r="T1540" s="588">
        <v>220269</v>
      </c>
      <c r="U1540" s="588">
        <v>385471</v>
      </c>
    </row>
    <row r="1541" spans="1:21" ht="18.75">
      <c r="A1541" s="583">
        <v>10</v>
      </c>
      <c r="B1541" s="584" t="s">
        <v>536</v>
      </c>
      <c r="C1541" s="585" t="s">
        <v>544</v>
      </c>
      <c r="D1541" s="585" t="s">
        <v>622</v>
      </c>
      <c r="E1541" s="586" t="s">
        <v>545</v>
      </c>
      <c r="F1541">
        <v>4</v>
      </c>
      <c r="G1541" s="587" t="s">
        <v>23</v>
      </c>
      <c r="H1541" s="588">
        <v>72586</v>
      </c>
      <c r="I1541" s="588">
        <v>116138</v>
      </c>
      <c r="J1541" s="588">
        <v>101621</v>
      </c>
      <c r="K1541" s="588">
        <v>162593</v>
      </c>
      <c r="L1541" s="588">
        <v>130655</v>
      </c>
      <c r="M1541" s="588">
        <v>209048</v>
      </c>
      <c r="N1541" s="588">
        <v>174207</v>
      </c>
      <c r="O1541" s="588">
        <v>278731</v>
      </c>
      <c r="P1541" s="588">
        <v>217758</v>
      </c>
      <c r="Q1541" s="588">
        <v>348413</v>
      </c>
      <c r="R1541" s="588">
        <v>246793</v>
      </c>
      <c r="S1541" s="588">
        <v>394869</v>
      </c>
      <c r="T1541" s="588">
        <v>275827</v>
      </c>
      <c r="U1541" s="588">
        <v>441324</v>
      </c>
    </row>
    <row r="1542" spans="1:21" ht="18.75">
      <c r="A1542" s="583">
        <v>10</v>
      </c>
      <c r="B1542" s="584" t="s">
        <v>536</v>
      </c>
      <c r="C1542" s="585" t="s">
        <v>544</v>
      </c>
      <c r="D1542" s="585" t="s">
        <v>622</v>
      </c>
      <c r="E1542" s="586" t="s">
        <v>546</v>
      </c>
      <c r="F1542">
        <v>1</v>
      </c>
      <c r="G1542" s="587" t="s">
        <v>171</v>
      </c>
      <c r="H1542" s="588">
        <v>84459</v>
      </c>
      <c r="I1542" s="588">
        <v>147803</v>
      </c>
      <c r="J1542" s="588">
        <v>111189</v>
      </c>
      <c r="K1542" s="588">
        <v>194580</v>
      </c>
      <c r="L1542" s="588">
        <v>133084</v>
      </c>
      <c r="M1542" s="588">
        <v>232896</v>
      </c>
      <c r="N1542" s="588">
        <v>160007</v>
      </c>
      <c r="O1542" s="588">
        <v>280013</v>
      </c>
      <c r="P1542" s="588">
        <v>188621</v>
      </c>
      <c r="Q1542" s="588">
        <v>330087</v>
      </c>
      <c r="R1542" s="588">
        <v>206192</v>
      </c>
      <c r="S1542" s="588">
        <v>360836</v>
      </c>
      <c r="T1542" s="588">
        <v>221873</v>
      </c>
      <c r="U1542" s="588">
        <v>388278</v>
      </c>
    </row>
    <row r="1543" spans="1:21" ht="18.75">
      <c r="A1543" s="583">
        <v>10</v>
      </c>
      <c r="B1543" s="584" t="s">
        <v>536</v>
      </c>
      <c r="C1543" s="585" t="s">
        <v>544</v>
      </c>
      <c r="D1543" s="585" t="s">
        <v>622</v>
      </c>
      <c r="E1543" s="586" t="s">
        <v>546</v>
      </c>
      <c r="F1543">
        <v>2</v>
      </c>
      <c r="G1543" s="587" t="s">
        <v>21</v>
      </c>
      <c r="H1543" s="588">
        <v>80362</v>
      </c>
      <c r="I1543" s="588">
        <v>140634</v>
      </c>
      <c r="J1543" s="588">
        <v>106061</v>
      </c>
      <c r="K1543" s="588">
        <v>185607</v>
      </c>
      <c r="L1543" s="588">
        <v>127277</v>
      </c>
      <c r="M1543" s="588">
        <v>222735</v>
      </c>
      <c r="N1543" s="588">
        <v>153833</v>
      </c>
      <c r="O1543" s="588">
        <v>269208</v>
      </c>
      <c r="P1543" s="588">
        <v>183014</v>
      </c>
      <c r="Q1543" s="588">
        <v>320275</v>
      </c>
      <c r="R1543" s="588">
        <v>201793</v>
      </c>
      <c r="S1543" s="588">
        <v>353139</v>
      </c>
      <c r="T1543" s="588">
        <v>219397</v>
      </c>
      <c r="U1543" s="588">
        <v>383944</v>
      </c>
    </row>
    <row r="1544" spans="1:21" ht="18.75">
      <c r="A1544" s="583">
        <v>10</v>
      </c>
      <c r="B1544" s="584" t="s">
        <v>536</v>
      </c>
      <c r="C1544" s="585" t="s">
        <v>544</v>
      </c>
      <c r="D1544" s="585" t="s">
        <v>622</v>
      </c>
      <c r="E1544" s="586" t="s">
        <v>546</v>
      </c>
      <c r="F1544">
        <v>3</v>
      </c>
      <c r="G1544" s="587" t="s">
        <v>46</v>
      </c>
      <c r="H1544" s="588">
        <v>65814</v>
      </c>
      <c r="I1544" s="588">
        <v>115174</v>
      </c>
      <c r="J1544" s="588">
        <v>90920</v>
      </c>
      <c r="K1544" s="588">
        <v>159110</v>
      </c>
      <c r="L1544" s="588">
        <v>115325</v>
      </c>
      <c r="M1544" s="588">
        <v>201820</v>
      </c>
      <c r="N1544" s="588">
        <v>150630</v>
      </c>
      <c r="O1544" s="588">
        <v>263602</v>
      </c>
      <c r="P1544" s="588">
        <v>187774</v>
      </c>
      <c r="Q1544" s="588">
        <v>328604</v>
      </c>
      <c r="R1544" s="588">
        <v>211388</v>
      </c>
      <c r="S1544" s="588">
        <v>369929</v>
      </c>
      <c r="T1544" s="588">
        <v>234672</v>
      </c>
      <c r="U1544" s="588">
        <v>410676</v>
      </c>
    </row>
    <row r="1545" spans="1:21" ht="18.75">
      <c r="A1545" s="583">
        <v>10</v>
      </c>
      <c r="B1545" s="584" t="s">
        <v>536</v>
      </c>
      <c r="C1545" s="585" t="s">
        <v>544</v>
      </c>
      <c r="D1545" s="585" t="s">
        <v>622</v>
      </c>
      <c r="E1545" s="586" t="s">
        <v>546</v>
      </c>
      <c r="F1545">
        <v>4</v>
      </c>
      <c r="G1545" s="587" t="s">
        <v>23</v>
      </c>
      <c r="H1545" s="588">
        <v>75752</v>
      </c>
      <c r="I1545" s="588">
        <v>121204</v>
      </c>
      <c r="J1545" s="588">
        <v>106053</v>
      </c>
      <c r="K1545" s="588">
        <v>169685</v>
      </c>
      <c r="L1545" s="588">
        <v>136354</v>
      </c>
      <c r="M1545" s="588">
        <v>218167</v>
      </c>
      <c r="N1545" s="588">
        <v>181806</v>
      </c>
      <c r="O1545" s="588">
        <v>290889</v>
      </c>
      <c r="P1545" s="588">
        <v>227257</v>
      </c>
      <c r="Q1545" s="588">
        <v>363612</v>
      </c>
      <c r="R1545" s="588">
        <v>257558</v>
      </c>
      <c r="S1545" s="588">
        <v>412093</v>
      </c>
      <c r="T1545" s="588">
        <v>287859</v>
      </c>
      <c r="U1545" s="588">
        <v>460575</v>
      </c>
    </row>
    <row r="1546" spans="1:21" ht="18.75">
      <c r="A1546" s="583">
        <v>10</v>
      </c>
      <c r="B1546" s="584" t="s">
        <v>536</v>
      </c>
      <c r="C1546" s="585" t="s">
        <v>544</v>
      </c>
      <c r="D1546" s="585" t="s">
        <v>622</v>
      </c>
      <c r="E1546" s="586" t="s">
        <v>547</v>
      </c>
      <c r="F1546">
        <v>1</v>
      </c>
      <c r="G1546" s="587" t="s">
        <v>171</v>
      </c>
      <c r="H1546" s="588">
        <v>79210</v>
      </c>
      <c r="I1546" s="588">
        <v>138617</v>
      </c>
      <c r="J1546" s="588">
        <v>104499</v>
      </c>
      <c r="K1546" s="588">
        <v>182873</v>
      </c>
      <c r="L1546" s="588">
        <v>125429</v>
      </c>
      <c r="M1546" s="588">
        <v>219500</v>
      </c>
      <c r="N1546" s="588">
        <v>151410</v>
      </c>
      <c r="O1546" s="588">
        <v>264967</v>
      </c>
      <c r="P1546" s="588">
        <v>178612</v>
      </c>
      <c r="Q1546" s="588">
        <v>312571</v>
      </c>
      <c r="R1546" s="588">
        <v>195279</v>
      </c>
      <c r="S1546" s="588">
        <v>341739</v>
      </c>
      <c r="T1546" s="588">
        <v>210172</v>
      </c>
      <c r="U1546" s="588">
        <v>367800</v>
      </c>
    </row>
    <row r="1547" spans="1:21" ht="18.75">
      <c r="A1547" s="583">
        <v>10</v>
      </c>
      <c r="B1547" s="584" t="s">
        <v>536</v>
      </c>
      <c r="C1547" s="585" t="s">
        <v>544</v>
      </c>
      <c r="D1547" s="585" t="s">
        <v>622</v>
      </c>
      <c r="E1547" s="586" t="s">
        <v>547</v>
      </c>
      <c r="F1547">
        <v>2</v>
      </c>
      <c r="G1547" s="587" t="s">
        <v>21</v>
      </c>
      <c r="H1547" s="588">
        <v>75071</v>
      </c>
      <c r="I1547" s="588">
        <v>131375</v>
      </c>
      <c r="J1547" s="588">
        <v>99319</v>
      </c>
      <c r="K1547" s="588">
        <v>173809</v>
      </c>
      <c r="L1547" s="588">
        <v>119563</v>
      </c>
      <c r="M1547" s="588">
        <v>209235</v>
      </c>
      <c r="N1547" s="588">
        <v>145173</v>
      </c>
      <c r="O1547" s="588">
        <v>254052</v>
      </c>
      <c r="P1547" s="588">
        <v>172947</v>
      </c>
      <c r="Q1547" s="588">
        <v>302658</v>
      </c>
      <c r="R1547" s="588">
        <v>190836</v>
      </c>
      <c r="S1547" s="588">
        <v>333962</v>
      </c>
      <c r="T1547" s="588">
        <v>207670</v>
      </c>
      <c r="U1547" s="588">
        <v>363422</v>
      </c>
    </row>
    <row r="1548" spans="1:21" ht="18.75">
      <c r="A1548" s="583">
        <v>10</v>
      </c>
      <c r="B1548" s="584" t="s">
        <v>536</v>
      </c>
      <c r="C1548" s="585" t="s">
        <v>544</v>
      </c>
      <c r="D1548" s="585" t="s">
        <v>622</v>
      </c>
      <c r="E1548" s="586" t="s">
        <v>547</v>
      </c>
      <c r="F1548">
        <v>3</v>
      </c>
      <c r="G1548" s="587" t="s">
        <v>46</v>
      </c>
      <c r="H1548" s="588">
        <v>61014</v>
      </c>
      <c r="I1548" s="588">
        <v>106774</v>
      </c>
      <c r="J1548" s="588">
        <v>84188</v>
      </c>
      <c r="K1548" s="588">
        <v>147329</v>
      </c>
      <c r="L1548" s="588">
        <v>106654</v>
      </c>
      <c r="M1548" s="588">
        <v>186644</v>
      </c>
      <c r="N1548" s="588">
        <v>139035</v>
      </c>
      <c r="O1548" s="588">
        <v>243312</v>
      </c>
      <c r="P1548" s="588">
        <v>173276</v>
      </c>
      <c r="Q1548" s="588">
        <v>303232</v>
      </c>
      <c r="R1548" s="588">
        <v>194942</v>
      </c>
      <c r="S1548" s="588">
        <v>341149</v>
      </c>
      <c r="T1548" s="588">
        <v>216275</v>
      </c>
      <c r="U1548" s="588">
        <v>378482</v>
      </c>
    </row>
    <row r="1549" spans="1:21" ht="18.75">
      <c r="A1549" s="583">
        <v>10</v>
      </c>
      <c r="B1549" s="584" t="s">
        <v>536</v>
      </c>
      <c r="C1549" s="585" t="s">
        <v>544</v>
      </c>
      <c r="D1549" s="585" t="s">
        <v>622</v>
      </c>
      <c r="E1549" s="586" t="s">
        <v>547</v>
      </c>
      <c r="F1549">
        <v>4</v>
      </c>
      <c r="G1549" s="587" t="s">
        <v>23</v>
      </c>
      <c r="H1549" s="588">
        <v>71420</v>
      </c>
      <c r="I1549" s="588">
        <v>114273</v>
      </c>
      <c r="J1549" s="588">
        <v>99989</v>
      </c>
      <c r="K1549" s="588">
        <v>159982</v>
      </c>
      <c r="L1549" s="588">
        <v>128557</v>
      </c>
      <c r="M1549" s="588">
        <v>205691</v>
      </c>
      <c r="N1549" s="588">
        <v>171409</v>
      </c>
      <c r="O1549" s="588">
        <v>274255</v>
      </c>
      <c r="P1549" s="588">
        <v>214261</v>
      </c>
      <c r="Q1549" s="588">
        <v>342818</v>
      </c>
      <c r="R1549" s="588">
        <v>242830</v>
      </c>
      <c r="S1549" s="588">
        <v>388527</v>
      </c>
      <c r="T1549" s="588">
        <v>271398</v>
      </c>
      <c r="U1549" s="588">
        <v>434236</v>
      </c>
    </row>
    <row r="1550" spans="1:21" ht="18.75">
      <c r="A1550" s="583">
        <v>10</v>
      </c>
      <c r="B1550" s="584" t="s">
        <v>536</v>
      </c>
      <c r="C1550" s="585" t="s">
        <v>544</v>
      </c>
      <c r="D1550" s="585" t="s">
        <v>622</v>
      </c>
      <c r="E1550" s="586" t="s">
        <v>548</v>
      </c>
      <c r="F1550">
        <v>1</v>
      </c>
      <c r="G1550" s="587" t="s">
        <v>171</v>
      </c>
      <c r="H1550" s="588">
        <v>78113</v>
      </c>
      <c r="I1550" s="588">
        <v>136697</v>
      </c>
      <c r="J1550" s="588">
        <v>102970</v>
      </c>
      <c r="K1550" s="588">
        <v>180198</v>
      </c>
      <c r="L1550" s="588">
        <v>123463</v>
      </c>
      <c r="M1550" s="588">
        <v>216061</v>
      </c>
      <c r="N1550" s="588">
        <v>148814</v>
      </c>
      <c r="O1550" s="588">
        <v>260424</v>
      </c>
      <c r="P1550" s="588">
        <v>175503</v>
      </c>
      <c r="Q1550" s="588">
        <v>307130</v>
      </c>
      <c r="R1550" s="588">
        <v>191870</v>
      </c>
      <c r="S1550" s="588">
        <v>335772</v>
      </c>
      <c r="T1550" s="588">
        <v>206487</v>
      </c>
      <c r="U1550" s="588">
        <v>361352</v>
      </c>
    </row>
    <row r="1551" spans="1:21" ht="18.75">
      <c r="A1551" s="583">
        <v>10</v>
      </c>
      <c r="B1551" s="584" t="s">
        <v>536</v>
      </c>
      <c r="C1551" s="585" t="s">
        <v>544</v>
      </c>
      <c r="D1551" s="585" t="s">
        <v>622</v>
      </c>
      <c r="E1551" s="586" t="s">
        <v>548</v>
      </c>
      <c r="F1551">
        <v>2</v>
      </c>
      <c r="G1551" s="587" t="s">
        <v>21</v>
      </c>
      <c r="H1551" s="588">
        <v>74142</v>
      </c>
      <c r="I1551" s="588">
        <v>129748</v>
      </c>
      <c r="J1551" s="588">
        <v>98000</v>
      </c>
      <c r="K1551" s="588">
        <v>171499</v>
      </c>
      <c r="L1551" s="588">
        <v>117834</v>
      </c>
      <c r="M1551" s="588">
        <v>206210</v>
      </c>
      <c r="N1551" s="588">
        <v>142829</v>
      </c>
      <c r="O1551" s="588">
        <v>249950</v>
      </c>
      <c r="P1551" s="588">
        <v>170067</v>
      </c>
      <c r="Q1551" s="588">
        <v>297618</v>
      </c>
      <c r="R1551" s="588">
        <v>187606</v>
      </c>
      <c r="S1551" s="588">
        <v>328310</v>
      </c>
      <c r="T1551" s="588">
        <v>204086</v>
      </c>
      <c r="U1551" s="588">
        <v>357151</v>
      </c>
    </row>
    <row r="1552" spans="1:21" ht="18.75">
      <c r="A1552" s="583">
        <v>10</v>
      </c>
      <c r="B1552" s="584" t="s">
        <v>536</v>
      </c>
      <c r="C1552" s="585" t="s">
        <v>544</v>
      </c>
      <c r="D1552" s="585" t="s">
        <v>622</v>
      </c>
      <c r="E1552" s="586" t="s">
        <v>548</v>
      </c>
      <c r="F1552">
        <v>3</v>
      </c>
      <c r="G1552" s="587" t="s">
        <v>46</v>
      </c>
      <c r="H1552" s="588">
        <v>60432</v>
      </c>
      <c r="I1552" s="588">
        <v>105756</v>
      </c>
      <c r="J1552" s="588">
        <v>83423</v>
      </c>
      <c r="K1552" s="588">
        <v>145990</v>
      </c>
      <c r="L1552" s="588">
        <v>105734</v>
      </c>
      <c r="M1552" s="588">
        <v>185035</v>
      </c>
      <c r="N1552" s="588">
        <v>137938</v>
      </c>
      <c r="O1552" s="588">
        <v>241391</v>
      </c>
      <c r="P1552" s="588">
        <v>171924</v>
      </c>
      <c r="Q1552" s="588">
        <v>300868</v>
      </c>
      <c r="R1552" s="588">
        <v>193469</v>
      </c>
      <c r="S1552" s="588">
        <v>338571</v>
      </c>
      <c r="T1552" s="588">
        <v>214694</v>
      </c>
      <c r="U1552" s="588">
        <v>375714</v>
      </c>
    </row>
    <row r="1553" spans="1:21" ht="18.75">
      <c r="A1553" s="583">
        <v>10</v>
      </c>
      <c r="B1553" s="584" t="s">
        <v>536</v>
      </c>
      <c r="C1553" s="585" t="s">
        <v>544</v>
      </c>
      <c r="D1553" s="585" t="s">
        <v>622</v>
      </c>
      <c r="E1553" s="586" t="s">
        <v>548</v>
      </c>
      <c r="F1553">
        <v>4</v>
      </c>
      <c r="G1553" s="587" t="s">
        <v>23</v>
      </c>
      <c r="H1553" s="588">
        <v>70292</v>
      </c>
      <c r="I1553" s="588">
        <v>112467</v>
      </c>
      <c r="J1553" s="588">
        <v>98409</v>
      </c>
      <c r="K1553" s="588">
        <v>157454</v>
      </c>
      <c r="L1553" s="588">
        <v>126526</v>
      </c>
      <c r="M1553" s="588">
        <v>202441</v>
      </c>
      <c r="N1553" s="588">
        <v>168701</v>
      </c>
      <c r="O1553" s="588">
        <v>269921</v>
      </c>
      <c r="P1553" s="588">
        <v>210876</v>
      </c>
      <c r="Q1553" s="588">
        <v>337401</v>
      </c>
      <c r="R1553" s="588">
        <v>238993</v>
      </c>
      <c r="S1553" s="588">
        <v>382388</v>
      </c>
      <c r="T1553" s="588">
        <v>267109</v>
      </c>
      <c r="U1553" s="588">
        <v>427375</v>
      </c>
    </row>
    <row r="1554" spans="1:21" ht="18.75">
      <c r="A1554" s="583">
        <v>10</v>
      </c>
      <c r="B1554" s="584" t="s">
        <v>536</v>
      </c>
      <c r="C1554" s="585" t="s">
        <v>549</v>
      </c>
      <c r="D1554" s="585" t="s">
        <v>623</v>
      </c>
      <c r="E1554" s="586" t="s">
        <v>550</v>
      </c>
      <c r="F1554">
        <v>1</v>
      </c>
      <c r="G1554" s="587" t="s">
        <v>171</v>
      </c>
      <c r="H1554" s="588">
        <v>86258</v>
      </c>
      <c r="I1554" s="588">
        <v>150951</v>
      </c>
      <c r="J1554" s="588">
        <v>113560</v>
      </c>
      <c r="K1554" s="588">
        <v>198730</v>
      </c>
      <c r="L1554" s="588">
        <v>135927</v>
      </c>
      <c r="M1554" s="588">
        <v>237873</v>
      </c>
      <c r="N1554" s="588">
        <v>163435</v>
      </c>
      <c r="O1554" s="588">
        <v>286011</v>
      </c>
      <c r="P1554" s="588">
        <v>192664</v>
      </c>
      <c r="Q1554" s="588">
        <v>337162</v>
      </c>
      <c r="R1554" s="588">
        <v>210612</v>
      </c>
      <c r="S1554" s="588">
        <v>368571</v>
      </c>
      <c r="T1554" s="588">
        <v>226629</v>
      </c>
      <c r="U1554" s="588">
        <v>396602</v>
      </c>
    </row>
    <row r="1555" spans="1:21" ht="18.75">
      <c r="A1555" s="583">
        <v>10</v>
      </c>
      <c r="B1555" s="584" t="s">
        <v>536</v>
      </c>
      <c r="C1555" s="585" t="s">
        <v>549</v>
      </c>
      <c r="D1555" s="585" t="s">
        <v>623</v>
      </c>
      <c r="E1555" s="586" t="s">
        <v>550</v>
      </c>
      <c r="F1555">
        <v>2</v>
      </c>
      <c r="G1555" s="587" t="s">
        <v>21</v>
      </c>
      <c r="H1555" s="588">
        <v>82069</v>
      </c>
      <c r="I1555" s="588">
        <v>143622</v>
      </c>
      <c r="J1555" s="588">
        <v>108318</v>
      </c>
      <c r="K1555" s="588">
        <v>189557</v>
      </c>
      <c r="L1555" s="588">
        <v>129991</v>
      </c>
      <c r="M1555" s="588">
        <v>227484</v>
      </c>
      <c r="N1555" s="588">
        <v>157123</v>
      </c>
      <c r="O1555" s="588">
        <v>274965</v>
      </c>
      <c r="P1555" s="588">
        <v>186931</v>
      </c>
      <c r="Q1555" s="588">
        <v>327130</v>
      </c>
      <c r="R1555" s="588">
        <v>206115</v>
      </c>
      <c r="S1555" s="588">
        <v>360701</v>
      </c>
      <c r="T1555" s="588">
        <v>224098</v>
      </c>
      <c r="U1555" s="588">
        <v>392171</v>
      </c>
    </row>
    <row r="1556" spans="1:21" ht="18.75">
      <c r="A1556" s="583">
        <v>10</v>
      </c>
      <c r="B1556" s="584" t="s">
        <v>536</v>
      </c>
      <c r="C1556" s="585" t="s">
        <v>549</v>
      </c>
      <c r="D1556" s="585" t="s">
        <v>623</v>
      </c>
      <c r="E1556" s="586" t="s">
        <v>550</v>
      </c>
      <c r="F1556">
        <v>3</v>
      </c>
      <c r="G1556" s="587" t="s">
        <v>46</v>
      </c>
      <c r="H1556" s="588">
        <v>67205</v>
      </c>
      <c r="I1556" s="588">
        <v>117609</v>
      </c>
      <c r="J1556" s="588">
        <v>92841</v>
      </c>
      <c r="K1556" s="588">
        <v>162471</v>
      </c>
      <c r="L1556" s="588">
        <v>117760</v>
      </c>
      <c r="M1556" s="588">
        <v>206079</v>
      </c>
      <c r="N1556" s="588">
        <v>153805</v>
      </c>
      <c r="O1556" s="588">
        <v>269159</v>
      </c>
      <c r="P1556" s="588">
        <v>191731</v>
      </c>
      <c r="Q1556" s="588">
        <v>335529</v>
      </c>
      <c r="R1556" s="588">
        <v>215841</v>
      </c>
      <c r="S1556" s="588">
        <v>377723</v>
      </c>
      <c r="T1556" s="588">
        <v>239614</v>
      </c>
      <c r="U1556" s="588">
        <v>419324</v>
      </c>
    </row>
    <row r="1557" spans="1:21" ht="18.75">
      <c r="A1557" s="583">
        <v>10</v>
      </c>
      <c r="B1557" s="584" t="s">
        <v>536</v>
      </c>
      <c r="C1557" s="585" t="s">
        <v>549</v>
      </c>
      <c r="D1557" s="585" t="s">
        <v>623</v>
      </c>
      <c r="E1557" s="586" t="s">
        <v>550</v>
      </c>
      <c r="F1557">
        <v>4</v>
      </c>
      <c r="G1557" s="587" t="s">
        <v>23</v>
      </c>
      <c r="H1557" s="588">
        <v>77371</v>
      </c>
      <c r="I1557" s="588">
        <v>123794</v>
      </c>
      <c r="J1557" s="588">
        <v>108320</v>
      </c>
      <c r="K1557" s="588">
        <v>173312</v>
      </c>
      <c r="L1557" s="588">
        <v>139268</v>
      </c>
      <c r="M1557" s="588">
        <v>222829</v>
      </c>
      <c r="N1557" s="588">
        <v>185691</v>
      </c>
      <c r="O1557" s="588">
        <v>297106</v>
      </c>
      <c r="P1557" s="588">
        <v>232114</v>
      </c>
      <c r="Q1557" s="588">
        <v>371382</v>
      </c>
      <c r="R1557" s="588">
        <v>263063</v>
      </c>
      <c r="S1557" s="588">
        <v>420900</v>
      </c>
      <c r="T1557" s="588">
        <v>294011</v>
      </c>
      <c r="U1557" s="588">
        <v>470418</v>
      </c>
    </row>
    <row r="1558" spans="1:21" ht="18.75">
      <c r="A1558" s="583">
        <v>10</v>
      </c>
      <c r="B1558" s="584" t="s">
        <v>536</v>
      </c>
      <c r="C1558" s="585" t="s">
        <v>549</v>
      </c>
      <c r="D1558" s="585" t="s">
        <v>623</v>
      </c>
      <c r="E1558" s="586" t="s">
        <v>551</v>
      </c>
      <c r="F1558">
        <v>1</v>
      </c>
      <c r="G1558" s="587" t="s">
        <v>171</v>
      </c>
      <c r="H1558" s="588">
        <v>83627</v>
      </c>
      <c r="I1558" s="588">
        <v>146347</v>
      </c>
      <c r="J1558" s="588">
        <v>110020</v>
      </c>
      <c r="K1558" s="588">
        <v>192536</v>
      </c>
      <c r="L1558" s="588">
        <v>131568</v>
      </c>
      <c r="M1558" s="588">
        <v>230244</v>
      </c>
      <c r="N1558" s="588">
        <v>157983</v>
      </c>
      <c r="O1558" s="588">
        <v>276471</v>
      </c>
      <c r="P1558" s="588">
        <v>186194</v>
      </c>
      <c r="Q1558" s="588">
        <v>325839</v>
      </c>
      <c r="R1558" s="588">
        <v>203529</v>
      </c>
      <c r="S1558" s="588">
        <v>356176</v>
      </c>
      <c r="T1558" s="588">
        <v>218994</v>
      </c>
      <c r="U1558" s="588">
        <v>383239</v>
      </c>
    </row>
    <row r="1559" spans="1:21" ht="18.75">
      <c r="A1559" s="583">
        <v>10</v>
      </c>
      <c r="B1559" s="584" t="s">
        <v>536</v>
      </c>
      <c r="C1559" s="585" t="s">
        <v>549</v>
      </c>
      <c r="D1559" s="585" t="s">
        <v>623</v>
      </c>
      <c r="E1559" s="586" t="s">
        <v>551</v>
      </c>
      <c r="F1559">
        <v>2</v>
      </c>
      <c r="G1559" s="587" t="s">
        <v>21</v>
      </c>
      <c r="H1559" s="588">
        <v>79669</v>
      </c>
      <c r="I1559" s="588">
        <v>139421</v>
      </c>
      <c r="J1559" s="588">
        <v>105067</v>
      </c>
      <c r="K1559" s="588">
        <v>183867</v>
      </c>
      <c r="L1559" s="588">
        <v>125958</v>
      </c>
      <c r="M1559" s="588">
        <v>220427</v>
      </c>
      <c r="N1559" s="588">
        <v>152019</v>
      </c>
      <c r="O1559" s="588">
        <v>266033</v>
      </c>
      <c r="P1559" s="588">
        <v>180777</v>
      </c>
      <c r="Q1559" s="588">
        <v>316359</v>
      </c>
      <c r="R1559" s="588">
        <v>199279</v>
      </c>
      <c r="S1559" s="588">
        <v>348739</v>
      </c>
      <c r="T1559" s="588">
        <v>216601</v>
      </c>
      <c r="U1559" s="588">
        <v>379052</v>
      </c>
    </row>
    <row r="1560" spans="1:21" ht="18.75">
      <c r="A1560" s="583">
        <v>10</v>
      </c>
      <c r="B1560" s="584" t="s">
        <v>536</v>
      </c>
      <c r="C1560" s="585" t="s">
        <v>549</v>
      </c>
      <c r="D1560" s="585" t="s">
        <v>623</v>
      </c>
      <c r="E1560" s="586" t="s">
        <v>551</v>
      </c>
      <c r="F1560">
        <v>3</v>
      </c>
      <c r="G1560" s="587" t="s">
        <v>46</v>
      </c>
      <c r="H1560" s="588">
        <v>65401</v>
      </c>
      <c r="I1560" s="588">
        <v>114452</v>
      </c>
      <c r="J1560" s="588">
        <v>90384</v>
      </c>
      <c r="K1560" s="588">
        <v>158172</v>
      </c>
      <c r="L1560" s="588">
        <v>114690</v>
      </c>
      <c r="M1560" s="588">
        <v>200707</v>
      </c>
      <c r="N1560" s="588">
        <v>149889</v>
      </c>
      <c r="O1560" s="588">
        <v>262305</v>
      </c>
      <c r="P1560" s="588">
        <v>186865</v>
      </c>
      <c r="Q1560" s="588">
        <v>327013</v>
      </c>
      <c r="R1560" s="588">
        <v>210406</v>
      </c>
      <c r="S1560" s="588">
        <v>368211</v>
      </c>
      <c r="T1560" s="588">
        <v>233628</v>
      </c>
      <c r="U1560" s="588">
        <v>408850</v>
      </c>
    </row>
    <row r="1561" spans="1:21" ht="18.75">
      <c r="A1561" s="583">
        <v>10</v>
      </c>
      <c r="B1561" s="584" t="s">
        <v>536</v>
      </c>
      <c r="C1561" s="585" t="s">
        <v>549</v>
      </c>
      <c r="D1561" s="585" t="s">
        <v>623</v>
      </c>
      <c r="E1561" s="586" t="s">
        <v>551</v>
      </c>
      <c r="F1561">
        <v>4</v>
      </c>
      <c r="G1561" s="587" t="s">
        <v>23</v>
      </c>
      <c r="H1561" s="588">
        <v>74881</v>
      </c>
      <c r="I1561" s="588">
        <v>119810</v>
      </c>
      <c r="J1561" s="588">
        <v>104834</v>
      </c>
      <c r="K1561" s="588">
        <v>167734</v>
      </c>
      <c r="L1561" s="588">
        <v>134786</v>
      </c>
      <c r="M1561" s="588">
        <v>215658</v>
      </c>
      <c r="N1561" s="588">
        <v>179715</v>
      </c>
      <c r="O1561" s="588">
        <v>287544</v>
      </c>
      <c r="P1561" s="588">
        <v>224644</v>
      </c>
      <c r="Q1561" s="588">
        <v>359430</v>
      </c>
      <c r="R1561" s="588">
        <v>254596</v>
      </c>
      <c r="S1561" s="588">
        <v>407354</v>
      </c>
      <c r="T1561" s="588">
        <v>284549</v>
      </c>
      <c r="U1561" s="588">
        <v>455278</v>
      </c>
    </row>
    <row r="1562" spans="1:21" ht="18.75">
      <c r="A1562" s="583">
        <v>10</v>
      </c>
      <c r="B1562" s="584" t="s">
        <v>536</v>
      </c>
      <c r="C1562" s="585" t="s">
        <v>549</v>
      </c>
      <c r="D1562" s="585" t="s">
        <v>623</v>
      </c>
      <c r="E1562" s="586" t="s">
        <v>552</v>
      </c>
      <c r="F1562">
        <v>1</v>
      </c>
      <c r="G1562" s="587" t="s">
        <v>171</v>
      </c>
      <c r="H1562" s="588">
        <v>85428</v>
      </c>
      <c r="I1562" s="588">
        <v>149498</v>
      </c>
      <c r="J1562" s="588">
        <v>112469</v>
      </c>
      <c r="K1562" s="588">
        <v>196820</v>
      </c>
      <c r="L1562" s="588">
        <v>134623</v>
      </c>
      <c r="M1562" s="588">
        <v>235590</v>
      </c>
      <c r="N1562" s="588">
        <v>161871</v>
      </c>
      <c r="O1562" s="588">
        <v>283274</v>
      </c>
      <c r="P1562" s="588">
        <v>190821</v>
      </c>
      <c r="Q1562" s="588">
        <v>333936</v>
      </c>
      <c r="R1562" s="588">
        <v>208597</v>
      </c>
      <c r="S1562" s="588">
        <v>365045</v>
      </c>
      <c r="T1562" s="588">
        <v>224462</v>
      </c>
      <c r="U1562" s="588">
        <v>392808</v>
      </c>
    </row>
    <row r="1563" spans="1:21" ht="18.75">
      <c r="A1563" s="583">
        <v>10</v>
      </c>
      <c r="B1563" s="584" t="s">
        <v>536</v>
      </c>
      <c r="C1563" s="585" t="s">
        <v>549</v>
      </c>
      <c r="D1563" s="585" t="s">
        <v>623</v>
      </c>
      <c r="E1563" s="586" t="s">
        <v>552</v>
      </c>
      <c r="F1563">
        <v>2</v>
      </c>
      <c r="G1563" s="587" t="s">
        <v>21</v>
      </c>
      <c r="H1563" s="588">
        <v>81278</v>
      </c>
      <c r="I1563" s="588">
        <v>142236</v>
      </c>
      <c r="J1563" s="588">
        <v>107275</v>
      </c>
      <c r="K1563" s="588">
        <v>187730</v>
      </c>
      <c r="L1563" s="588">
        <v>128741</v>
      </c>
      <c r="M1563" s="588">
        <v>225297</v>
      </c>
      <c r="N1563" s="588">
        <v>155616</v>
      </c>
      <c r="O1563" s="588">
        <v>272329</v>
      </c>
      <c r="P1563" s="588">
        <v>185140</v>
      </c>
      <c r="Q1563" s="588">
        <v>323996</v>
      </c>
      <c r="R1563" s="588">
        <v>204141</v>
      </c>
      <c r="S1563" s="588">
        <v>357247</v>
      </c>
      <c r="T1563" s="588">
        <v>221953</v>
      </c>
      <c r="U1563" s="588">
        <v>388418</v>
      </c>
    </row>
    <row r="1564" spans="1:21" ht="18.75">
      <c r="A1564" s="583">
        <v>10</v>
      </c>
      <c r="B1564" s="584" t="s">
        <v>536</v>
      </c>
      <c r="C1564" s="585" t="s">
        <v>549</v>
      </c>
      <c r="D1564" s="585" t="s">
        <v>623</v>
      </c>
      <c r="E1564" s="586" t="s">
        <v>552</v>
      </c>
      <c r="F1564">
        <v>3</v>
      </c>
      <c r="G1564" s="587" t="s">
        <v>46</v>
      </c>
      <c r="H1564" s="588">
        <v>66554</v>
      </c>
      <c r="I1564" s="588">
        <v>116469</v>
      </c>
      <c r="J1564" s="588">
        <v>91940</v>
      </c>
      <c r="K1564" s="588">
        <v>160895</v>
      </c>
      <c r="L1564" s="588">
        <v>116617</v>
      </c>
      <c r="M1564" s="588">
        <v>204079</v>
      </c>
      <c r="N1564" s="588">
        <v>152310</v>
      </c>
      <c r="O1564" s="588">
        <v>266543</v>
      </c>
      <c r="P1564" s="588">
        <v>189868</v>
      </c>
      <c r="Q1564" s="588">
        <v>332269</v>
      </c>
      <c r="R1564" s="588">
        <v>213743</v>
      </c>
      <c r="S1564" s="588">
        <v>374050</v>
      </c>
      <c r="T1564" s="588">
        <v>237283</v>
      </c>
      <c r="U1564" s="588">
        <v>415246</v>
      </c>
    </row>
    <row r="1565" spans="1:21" ht="18.75">
      <c r="A1565" s="583">
        <v>10</v>
      </c>
      <c r="B1565" s="584" t="s">
        <v>536</v>
      </c>
      <c r="C1565" s="585" t="s">
        <v>549</v>
      </c>
      <c r="D1565" s="585" t="s">
        <v>623</v>
      </c>
      <c r="E1565" s="586" t="s">
        <v>552</v>
      </c>
      <c r="F1565">
        <v>4</v>
      </c>
      <c r="G1565" s="587" t="s">
        <v>23</v>
      </c>
      <c r="H1565" s="588">
        <v>76629</v>
      </c>
      <c r="I1565" s="588">
        <v>122607</v>
      </c>
      <c r="J1565" s="588">
        <v>107281</v>
      </c>
      <c r="K1565" s="588">
        <v>171649</v>
      </c>
      <c r="L1565" s="588">
        <v>137932</v>
      </c>
      <c r="M1565" s="588">
        <v>220692</v>
      </c>
      <c r="N1565" s="588">
        <v>183910</v>
      </c>
      <c r="O1565" s="588">
        <v>294256</v>
      </c>
      <c r="P1565" s="588">
        <v>229887</v>
      </c>
      <c r="Q1565" s="588">
        <v>367820</v>
      </c>
      <c r="R1565" s="588">
        <v>260539</v>
      </c>
      <c r="S1565" s="588">
        <v>416862</v>
      </c>
      <c r="T1565" s="588">
        <v>291191</v>
      </c>
      <c r="U1565" s="588">
        <v>465905</v>
      </c>
    </row>
    <row r="1566" spans="1:21" ht="18.75">
      <c r="A1566" s="583">
        <v>10</v>
      </c>
      <c r="B1566" s="584" t="s">
        <v>536</v>
      </c>
      <c r="C1566" s="585" t="s">
        <v>549</v>
      </c>
      <c r="D1566" s="585" t="s">
        <v>623</v>
      </c>
      <c r="E1566" s="586" t="s">
        <v>553</v>
      </c>
      <c r="F1566">
        <v>1</v>
      </c>
      <c r="G1566" s="587" t="s">
        <v>171</v>
      </c>
      <c r="H1566" s="588">
        <v>85067</v>
      </c>
      <c r="I1566" s="588">
        <v>148868</v>
      </c>
      <c r="J1566" s="588">
        <v>111979</v>
      </c>
      <c r="K1566" s="588">
        <v>195963</v>
      </c>
      <c r="L1566" s="588">
        <v>134012</v>
      </c>
      <c r="M1566" s="588">
        <v>234521</v>
      </c>
      <c r="N1566" s="588">
        <v>161093</v>
      </c>
      <c r="O1566" s="588">
        <v>281913</v>
      </c>
      <c r="P1566" s="588">
        <v>189895</v>
      </c>
      <c r="Q1566" s="588">
        <v>332317</v>
      </c>
      <c r="R1566" s="588">
        <v>207583</v>
      </c>
      <c r="S1566" s="588">
        <v>363271</v>
      </c>
      <c r="T1566" s="588">
        <v>223368</v>
      </c>
      <c r="U1566" s="588">
        <v>390894</v>
      </c>
    </row>
    <row r="1567" spans="1:21" ht="18.75">
      <c r="A1567" s="583">
        <v>10</v>
      </c>
      <c r="B1567" s="584" t="s">
        <v>536</v>
      </c>
      <c r="C1567" s="585" t="s">
        <v>549</v>
      </c>
      <c r="D1567" s="585" t="s">
        <v>623</v>
      </c>
      <c r="E1567" s="586" t="s">
        <v>553</v>
      </c>
      <c r="F1567">
        <v>2</v>
      </c>
      <c r="G1567" s="587" t="s">
        <v>21</v>
      </c>
      <c r="H1567" s="588">
        <v>80956</v>
      </c>
      <c r="I1567" s="588">
        <v>141673</v>
      </c>
      <c r="J1567" s="588">
        <v>106833</v>
      </c>
      <c r="K1567" s="588">
        <v>186958</v>
      </c>
      <c r="L1567" s="588">
        <v>128184</v>
      </c>
      <c r="M1567" s="588">
        <v>224323</v>
      </c>
      <c r="N1567" s="588">
        <v>154897</v>
      </c>
      <c r="O1567" s="588">
        <v>271069</v>
      </c>
      <c r="P1567" s="588">
        <v>184268</v>
      </c>
      <c r="Q1567" s="588">
        <v>322469</v>
      </c>
      <c r="R1567" s="588">
        <v>203169</v>
      </c>
      <c r="S1567" s="588">
        <v>355545</v>
      </c>
      <c r="T1567" s="588">
        <v>220883</v>
      </c>
      <c r="U1567" s="588">
        <v>386545</v>
      </c>
    </row>
    <row r="1568" spans="1:21" ht="18.75">
      <c r="A1568" s="583">
        <v>10</v>
      </c>
      <c r="B1568" s="584" t="s">
        <v>536</v>
      </c>
      <c r="C1568" s="585" t="s">
        <v>549</v>
      </c>
      <c r="D1568" s="585" t="s">
        <v>623</v>
      </c>
      <c r="E1568" s="586" t="s">
        <v>553</v>
      </c>
      <c r="F1568">
        <v>3</v>
      </c>
      <c r="G1568" s="587" t="s">
        <v>46</v>
      </c>
      <c r="H1568" s="588">
        <v>66323</v>
      </c>
      <c r="I1568" s="588">
        <v>116066</v>
      </c>
      <c r="J1568" s="588">
        <v>91629</v>
      </c>
      <c r="K1568" s="588">
        <v>160351</v>
      </c>
      <c r="L1568" s="588">
        <v>116231</v>
      </c>
      <c r="M1568" s="588">
        <v>203405</v>
      </c>
      <c r="N1568" s="588">
        <v>151826</v>
      </c>
      <c r="O1568" s="588">
        <v>265696</v>
      </c>
      <c r="P1568" s="588">
        <v>189267</v>
      </c>
      <c r="Q1568" s="588">
        <v>331218</v>
      </c>
      <c r="R1568" s="588">
        <v>213076</v>
      </c>
      <c r="S1568" s="588">
        <v>372883</v>
      </c>
      <c r="T1568" s="588">
        <v>236552</v>
      </c>
      <c r="U1568" s="588">
        <v>413967</v>
      </c>
    </row>
    <row r="1569" spans="1:21" ht="18.75">
      <c r="A1569" s="583">
        <v>10</v>
      </c>
      <c r="B1569" s="584" t="s">
        <v>536</v>
      </c>
      <c r="C1569" s="585" t="s">
        <v>549</v>
      </c>
      <c r="D1569" s="585" t="s">
        <v>623</v>
      </c>
      <c r="E1569" s="586" t="s">
        <v>553</v>
      </c>
      <c r="F1569">
        <v>4</v>
      </c>
      <c r="G1569" s="587" t="s">
        <v>23</v>
      </c>
      <c r="H1569" s="588">
        <v>76280</v>
      </c>
      <c r="I1569" s="588">
        <v>122047</v>
      </c>
      <c r="J1569" s="588">
        <v>106791</v>
      </c>
      <c r="K1569" s="588">
        <v>170866</v>
      </c>
      <c r="L1569" s="588">
        <v>137303</v>
      </c>
      <c r="M1569" s="588">
        <v>219685</v>
      </c>
      <c r="N1569" s="588">
        <v>183071</v>
      </c>
      <c r="O1569" s="588">
        <v>292913</v>
      </c>
      <c r="P1569" s="588">
        <v>228839</v>
      </c>
      <c r="Q1569" s="588">
        <v>366142</v>
      </c>
      <c r="R1569" s="588">
        <v>259350</v>
      </c>
      <c r="S1569" s="588">
        <v>414961</v>
      </c>
      <c r="T1569" s="588">
        <v>289862</v>
      </c>
      <c r="U1569" s="588">
        <v>463780</v>
      </c>
    </row>
    <row r="1570" spans="1:21" ht="18.75">
      <c r="A1570" s="583">
        <v>10</v>
      </c>
      <c r="B1570" s="584" t="s">
        <v>536</v>
      </c>
      <c r="C1570" s="585" t="s">
        <v>554</v>
      </c>
      <c r="D1570" s="585" t="s">
        <v>624</v>
      </c>
      <c r="E1570" s="586" t="s">
        <v>555</v>
      </c>
      <c r="F1570">
        <v>1</v>
      </c>
      <c r="G1570" s="587" t="s">
        <v>171</v>
      </c>
      <c r="H1570" s="588">
        <v>88558</v>
      </c>
      <c r="I1570" s="588">
        <v>154977</v>
      </c>
      <c r="J1570" s="588">
        <v>116763</v>
      </c>
      <c r="K1570" s="588">
        <v>204336</v>
      </c>
      <c r="L1570" s="588">
        <v>140039</v>
      </c>
      <c r="M1570" s="588">
        <v>245069</v>
      </c>
      <c r="N1570" s="588">
        <v>168858</v>
      </c>
      <c r="O1570" s="588">
        <v>295502</v>
      </c>
      <c r="P1570" s="588">
        <v>199156</v>
      </c>
      <c r="Q1570" s="588">
        <v>348523</v>
      </c>
      <c r="R1570" s="588">
        <v>217732</v>
      </c>
      <c r="S1570" s="588">
        <v>381030</v>
      </c>
      <c r="T1570" s="588">
        <v>234323</v>
      </c>
      <c r="U1570" s="588">
        <v>410066</v>
      </c>
    </row>
    <row r="1571" spans="1:21" ht="18.75">
      <c r="A1571" s="583">
        <v>10</v>
      </c>
      <c r="B1571" s="584" t="s">
        <v>536</v>
      </c>
      <c r="C1571" s="585" t="s">
        <v>554</v>
      </c>
      <c r="D1571" s="585" t="s">
        <v>624</v>
      </c>
      <c r="E1571" s="586" t="s">
        <v>555</v>
      </c>
      <c r="F1571">
        <v>2</v>
      </c>
      <c r="G1571" s="587" t="s">
        <v>21</v>
      </c>
      <c r="H1571" s="588">
        <v>84024</v>
      </c>
      <c r="I1571" s="588">
        <v>147042</v>
      </c>
      <c r="J1571" s="588">
        <v>111088</v>
      </c>
      <c r="K1571" s="588">
        <v>194405</v>
      </c>
      <c r="L1571" s="588">
        <v>133613</v>
      </c>
      <c r="M1571" s="588">
        <v>233822</v>
      </c>
      <c r="N1571" s="588">
        <v>162025</v>
      </c>
      <c r="O1571" s="588">
        <v>283543</v>
      </c>
      <c r="P1571" s="588">
        <v>192950</v>
      </c>
      <c r="Q1571" s="588">
        <v>337662</v>
      </c>
      <c r="R1571" s="588">
        <v>212863</v>
      </c>
      <c r="S1571" s="588">
        <v>372510</v>
      </c>
      <c r="T1571" s="588">
        <v>231583</v>
      </c>
      <c r="U1571" s="588">
        <v>405269</v>
      </c>
    </row>
    <row r="1572" spans="1:21" ht="18.75">
      <c r="A1572" s="583">
        <v>10</v>
      </c>
      <c r="B1572" s="584" t="s">
        <v>536</v>
      </c>
      <c r="C1572" s="585" t="s">
        <v>554</v>
      </c>
      <c r="D1572" s="585" t="s">
        <v>624</v>
      </c>
      <c r="E1572" s="586" t="s">
        <v>555</v>
      </c>
      <c r="F1572">
        <v>3</v>
      </c>
      <c r="G1572" s="587" t="s">
        <v>46</v>
      </c>
      <c r="H1572" s="588">
        <v>68437</v>
      </c>
      <c r="I1572" s="588">
        <v>119765</v>
      </c>
      <c r="J1572" s="588">
        <v>94463</v>
      </c>
      <c r="K1572" s="588">
        <v>165310</v>
      </c>
      <c r="L1572" s="588">
        <v>119712</v>
      </c>
      <c r="M1572" s="588">
        <v>209497</v>
      </c>
      <c r="N1572" s="588">
        <v>156144</v>
      </c>
      <c r="O1572" s="588">
        <v>273252</v>
      </c>
      <c r="P1572" s="588">
        <v>194612</v>
      </c>
      <c r="Q1572" s="588">
        <v>340570</v>
      </c>
      <c r="R1572" s="588">
        <v>218986</v>
      </c>
      <c r="S1572" s="588">
        <v>383225</v>
      </c>
      <c r="T1572" s="588">
        <v>242994</v>
      </c>
      <c r="U1572" s="588">
        <v>425240</v>
      </c>
    </row>
    <row r="1573" spans="1:21" ht="18.75">
      <c r="A1573" s="583">
        <v>10</v>
      </c>
      <c r="B1573" s="584" t="s">
        <v>536</v>
      </c>
      <c r="C1573" s="585" t="s">
        <v>554</v>
      </c>
      <c r="D1573" s="585" t="s">
        <v>624</v>
      </c>
      <c r="E1573" s="586" t="s">
        <v>555</v>
      </c>
      <c r="F1573">
        <v>4</v>
      </c>
      <c r="G1573" s="587" t="s">
        <v>23</v>
      </c>
      <c r="H1573" s="588">
        <v>79732</v>
      </c>
      <c r="I1573" s="588">
        <v>127571</v>
      </c>
      <c r="J1573" s="588">
        <v>111625</v>
      </c>
      <c r="K1573" s="588">
        <v>178600</v>
      </c>
      <c r="L1573" s="588">
        <v>143518</v>
      </c>
      <c r="M1573" s="588">
        <v>229628</v>
      </c>
      <c r="N1573" s="588">
        <v>191357</v>
      </c>
      <c r="O1573" s="588">
        <v>306171</v>
      </c>
      <c r="P1573" s="588">
        <v>239196</v>
      </c>
      <c r="Q1573" s="588">
        <v>382714</v>
      </c>
      <c r="R1573" s="588">
        <v>271089</v>
      </c>
      <c r="S1573" s="588">
        <v>433743</v>
      </c>
      <c r="T1573" s="588">
        <v>302982</v>
      </c>
      <c r="U1573" s="588">
        <v>484771</v>
      </c>
    </row>
    <row r="1574" spans="1:21" ht="18.75">
      <c r="A1574" s="583">
        <v>10</v>
      </c>
      <c r="B1574" s="584" t="s">
        <v>536</v>
      </c>
      <c r="C1574" s="585" t="s">
        <v>554</v>
      </c>
      <c r="D1574" s="585" t="s">
        <v>624</v>
      </c>
      <c r="E1574" s="586" t="s">
        <v>556</v>
      </c>
      <c r="F1574">
        <v>1</v>
      </c>
      <c r="G1574" s="587" t="s">
        <v>171</v>
      </c>
      <c r="H1574" s="588">
        <v>89218</v>
      </c>
      <c r="I1574" s="588">
        <v>156132</v>
      </c>
      <c r="J1574" s="588">
        <v>117437</v>
      </c>
      <c r="K1574" s="588">
        <v>205514</v>
      </c>
      <c r="L1574" s="588">
        <v>140533</v>
      </c>
      <c r="M1574" s="588">
        <v>245933</v>
      </c>
      <c r="N1574" s="588">
        <v>168915</v>
      </c>
      <c r="O1574" s="588">
        <v>295601</v>
      </c>
      <c r="P1574" s="588">
        <v>199112</v>
      </c>
      <c r="Q1574" s="588">
        <v>348446</v>
      </c>
      <c r="R1574" s="588">
        <v>217658</v>
      </c>
      <c r="S1574" s="588">
        <v>380901</v>
      </c>
      <c r="T1574" s="588">
        <v>234207</v>
      </c>
      <c r="U1574" s="588">
        <v>409863</v>
      </c>
    </row>
    <row r="1575" spans="1:21" ht="18.75">
      <c r="A1575" s="583">
        <v>10</v>
      </c>
      <c r="B1575" s="584" t="s">
        <v>536</v>
      </c>
      <c r="C1575" s="585" t="s">
        <v>554</v>
      </c>
      <c r="D1575" s="585" t="s">
        <v>624</v>
      </c>
      <c r="E1575" s="586" t="s">
        <v>556</v>
      </c>
      <c r="F1575">
        <v>2</v>
      </c>
      <c r="G1575" s="587" t="s">
        <v>21</v>
      </c>
      <c r="H1575" s="588">
        <v>84915</v>
      </c>
      <c r="I1575" s="588">
        <v>148601</v>
      </c>
      <c r="J1575" s="588">
        <v>112050</v>
      </c>
      <c r="K1575" s="588">
        <v>196088</v>
      </c>
      <c r="L1575" s="588">
        <v>134433</v>
      </c>
      <c r="M1575" s="588">
        <v>235259</v>
      </c>
      <c r="N1575" s="588">
        <v>162429</v>
      </c>
      <c r="O1575" s="588">
        <v>284251</v>
      </c>
      <c r="P1575" s="588">
        <v>193222</v>
      </c>
      <c r="Q1575" s="588">
        <v>338138</v>
      </c>
      <c r="R1575" s="588">
        <v>213037</v>
      </c>
      <c r="S1575" s="588">
        <v>372815</v>
      </c>
      <c r="T1575" s="588">
        <v>231606</v>
      </c>
      <c r="U1575" s="588">
        <v>405311</v>
      </c>
    </row>
    <row r="1576" spans="1:21" ht="18.75">
      <c r="A1576" s="583">
        <v>10</v>
      </c>
      <c r="B1576" s="584" t="s">
        <v>536</v>
      </c>
      <c r="C1576" s="585" t="s">
        <v>554</v>
      </c>
      <c r="D1576" s="585" t="s">
        <v>624</v>
      </c>
      <c r="E1576" s="586" t="s">
        <v>556</v>
      </c>
      <c r="F1576">
        <v>3</v>
      </c>
      <c r="G1576" s="587" t="s">
        <v>46</v>
      </c>
      <c r="H1576" s="588">
        <v>69580</v>
      </c>
      <c r="I1576" s="588">
        <v>121764</v>
      </c>
      <c r="J1576" s="588">
        <v>96131</v>
      </c>
      <c r="K1576" s="588">
        <v>168229</v>
      </c>
      <c r="L1576" s="588">
        <v>121946</v>
      </c>
      <c r="M1576" s="588">
        <v>213405</v>
      </c>
      <c r="N1576" s="588">
        <v>159298</v>
      </c>
      <c r="O1576" s="588">
        <v>278772</v>
      </c>
      <c r="P1576" s="588">
        <v>198583</v>
      </c>
      <c r="Q1576" s="588">
        <v>347521</v>
      </c>
      <c r="R1576" s="588">
        <v>223567</v>
      </c>
      <c r="S1576" s="588">
        <v>391243</v>
      </c>
      <c r="T1576" s="588">
        <v>248204</v>
      </c>
      <c r="U1576" s="588">
        <v>434357</v>
      </c>
    </row>
    <row r="1577" spans="1:21" ht="18.75">
      <c r="A1577" s="583">
        <v>10</v>
      </c>
      <c r="B1577" s="584" t="s">
        <v>536</v>
      </c>
      <c r="C1577" s="585" t="s">
        <v>554</v>
      </c>
      <c r="D1577" s="585" t="s">
        <v>624</v>
      </c>
      <c r="E1577" s="586" t="s">
        <v>556</v>
      </c>
      <c r="F1577">
        <v>4</v>
      </c>
      <c r="G1577" s="587" t="s">
        <v>23</v>
      </c>
      <c r="H1577" s="588">
        <v>79991</v>
      </c>
      <c r="I1577" s="588">
        <v>127985</v>
      </c>
      <c r="J1577" s="588">
        <v>111987</v>
      </c>
      <c r="K1577" s="588">
        <v>179179</v>
      </c>
      <c r="L1577" s="588">
        <v>143983</v>
      </c>
      <c r="M1577" s="588">
        <v>230373</v>
      </c>
      <c r="N1577" s="588">
        <v>191978</v>
      </c>
      <c r="O1577" s="588">
        <v>307165</v>
      </c>
      <c r="P1577" s="588">
        <v>239972</v>
      </c>
      <c r="Q1577" s="588">
        <v>383956</v>
      </c>
      <c r="R1577" s="588">
        <v>271969</v>
      </c>
      <c r="S1577" s="588">
        <v>435150</v>
      </c>
      <c r="T1577" s="588">
        <v>303965</v>
      </c>
      <c r="U1577" s="588">
        <v>486344</v>
      </c>
    </row>
    <row r="1578" spans="1:21" ht="18.75">
      <c r="A1578" s="583">
        <v>10</v>
      </c>
      <c r="B1578" s="584" t="s">
        <v>536</v>
      </c>
      <c r="C1578" s="585" t="s">
        <v>554</v>
      </c>
      <c r="D1578" s="585" t="s">
        <v>624</v>
      </c>
      <c r="E1578" s="586" t="s">
        <v>557</v>
      </c>
      <c r="F1578">
        <v>1</v>
      </c>
      <c r="G1578" s="587" t="s">
        <v>171</v>
      </c>
      <c r="H1578" s="588">
        <v>84457</v>
      </c>
      <c r="I1578" s="588">
        <v>147800</v>
      </c>
      <c r="J1578" s="588">
        <v>111112</v>
      </c>
      <c r="K1578" s="588">
        <v>194446</v>
      </c>
      <c r="L1578" s="588">
        <v>132872</v>
      </c>
      <c r="M1578" s="588">
        <v>232527</v>
      </c>
      <c r="N1578" s="588">
        <v>159548</v>
      </c>
      <c r="O1578" s="588">
        <v>279209</v>
      </c>
      <c r="P1578" s="588">
        <v>188037</v>
      </c>
      <c r="Q1578" s="588">
        <v>329065</v>
      </c>
      <c r="R1578" s="588">
        <v>205544</v>
      </c>
      <c r="S1578" s="588">
        <v>359702</v>
      </c>
      <c r="T1578" s="588">
        <v>221162</v>
      </c>
      <c r="U1578" s="588">
        <v>387033</v>
      </c>
    </row>
    <row r="1579" spans="1:21" ht="18.75">
      <c r="A1579" s="583">
        <v>10</v>
      </c>
      <c r="B1579" s="584" t="s">
        <v>536</v>
      </c>
      <c r="C1579" s="585" t="s">
        <v>554</v>
      </c>
      <c r="D1579" s="585" t="s">
        <v>624</v>
      </c>
      <c r="E1579" s="586" t="s">
        <v>557</v>
      </c>
      <c r="F1579">
        <v>2</v>
      </c>
      <c r="G1579" s="587" t="s">
        <v>21</v>
      </c>
      <c r="H1579" s="588">
        <v>80461</v>
      </c>
      <c r="I1579" s="588">
        <v>140807</v>
      </c>
      <c r="J1579" s="588">
        <v>106110</v>
      </c>
      <c r="K1579" s="588">
        <v>185693</v>
      </c>
      <c r="L1579" s="588">
        <v>127208</v>
      </c>
      <c r="M1579" s="588">
        <v>222614</v>
      </c>
      <c r="N1579" s="588">
        <v>153525</v>
      </c>
      <c r="O1579" s="588">
        <v>268669</v>
      </c>
      <c r="P1579" s="588">
        <v>182568</v>
      </c>
      <c r="Q1579" s="588">
        <v>319493</v>
      </c>
      <c r="R1579" s="588">
        <v>201253</v>
      </c>
      <c r="S1579" s="588">
        <v>352193</v>
      </c>
      <c r="T1579" s="588">
        <v>218746</v>
      </c>
      <c r="U1579" s="588">
        <v>382805</v>
      </c>
    </row>
    <row r="1580" spans="1:21" ht="18.75">
      <c r="A1580" s="583">
        <v>10</v>
      </c>
      <c r="B1580" s="584" t="s">
        <v>536</v>
      </c>
      <c r="C1580" s="585" t="s">
        <v>554</v>
      </c>
      <c r="D1580" s="585" t="s">
        <v>624</v>
      </c>
      <c r="E1580" s="586" t="s">
        <v>557</v>
      </c>
      <c r="F1580">
        <v>3</v>
      </c>
      <c r="G1580" s="587" t="s">
        <v>46</v>
      </c>
      <c r="H1580" s="588">
        <v>66053</v>
      </c>
      <c r="I1580" s="588">
        <v>115592</v>
      </c>
      <c r="J1580" s="588">
        <v>91285</v>
      </c>
      <c r="K1580" s="588">
        <v>159748</v>
      </c>
      <c r="L1580" s="588">
        <v>115833</v>
      </c>
      <c r="M1580" s="588">
        <v>202707</v>
      </c>
      <c r="N1580" s="588">
        <v>151383</v>
      </c>
      <c r="O1580" s="588">
        <v>264920</v>
      </c>
      <c r="P1580" s="588">
        <v>188728</v>
      </c>
      <c r="Q1580" s="588">
        <v>330274</v>
      </c>
      <c r="R1580" s="588">
        <v>212505</v>
      </c>
      <c r="S1580" s="588">
        <v>371883</v>
      </c>
      <c r="T1580" s="588">
        <v>235959</v>
      </c>
      <c r="U1580" s="588">
        <v>412928</v>
      </c>
    </row>
    <row r="1581" spans="1:21" ht="18.75">
      <c r="A1581" s="583">
        <v>10</v>
      </c>
      <c r="B1581" s="584" t="s">
        <v>536</v>
      </c>
      <c r="C1581" s="585" t="s">
        <v>554</v>
      </c>
      <c r="D1581" s="585" t="s">
        <v>624</v>
      </c>
      <c r="E1581" s="586" t="s">
        <v>557</v>
      </c>
      <c r="F1581">
        <v>4</v>
      </c>
      <c r="G1581" s="587" t="s">
        <v>23</v>
      </c>
      <c r="H1581" s="588">
        <v>75624</v>
      </c>
      <c r="I1581" s="588">
        <v>120998</v>
      </c>
      <c r="J1581" s="588">
        <v>105873</v>
      </c>
      <c r="K1581" s="588">
        <v>169397</v>
      </c>
      <c r="L1581" s="588">
        <v>136122</v>
      </c>
      <c r="M1581" s="588">
        <v>217796</v>
      </c>
      <c r="N1581" s="588">
        <v>181496</v>
      </c>
      <c r="O1581" s="588">
        <v>290394</v>
      </c>
      <c r="P1581" s="588">
        <v>226871</v>
      </c>
      <c r="Q1581" s="588">
        <v>362993</v>
      </c>
      <c r="R1581" s="588">
        <v>257120</v>
      </c>
      <c r="S1581" s="588">
        <v>411392</v>
      </c>
      <c r="T1581" s="588">
        <v>287369</v>
      </c>
      <c r="U1581" s="588">
        <v>459791</v>
      </c>
    </row>
    <row r="1582" spans="1:21" ht="18.75">
      <c r="A1582" s="583">
        <v>10</v>
      </c>
      <c r="B1582" s="584" t="s">
        <v>536</v>
      </c>
      <c r="C1582" s="585" t="s">
        <v>554</v>
      </c>
      <c r="D1582" s="585" t="s">
        <v>624</v>
      </c>
      <c r="E1582" s="586" t="s">
        <v>558</v>
      </c>
      <c r="F1582">
        <v>1</v>
      </c>
      <c r="G1582" s="587" t="s">
        <v>171</v>
      </c>
      <c r="H1582" s="588">
        <v>85538</v>
      </c>
      <c r="I1582" s="588">
        <v>149691</v>
      </c>
      <c r="J1582" s="588">
        <v>112581</v>
      </c>
      <c r="K1582" s="588">
        <v>197017</v>
      </c>
      <c r="L1582" s="588">
        <v>134705</v>
      </c>
      <c r="M1582" s="588">
        <v>235734</v>
      </c>
      <c r="N1582" s="588">
        <v>161880</v>
      </c>
      <c r="O1582" s="588">
        <v>283290</v>
      </c>
      <c r="P1582" s="588">
        <v>190813</v>
      </c>
      <c r="Q1582" s="588">
        <v>333923</v>
      </c>
      <c r="R1582" s="588">
        <v>208585</v>
      </c>
      <c r="S1582" s="588">
        <v>365023</v>
      </c>
      <c r="T1582" s="588">
        <v>224442</v>
      </c>
      <c r="U1582" s="588">
        <v>392774</v>
      </c>
    </row>
    <row r="1583" spans="1:21" ht="18.75">
      <c r="A1583" s="583">
        <v>10</v>
      </c>
      <c r="B1583" s="584" t="s">
        <v>536</v>
      </c>
      <c r="C1583" s="585" t="s">
        <v>554</v>
      </c>
      <c r="D1583" s="585" t="s">
        <v>624</v>
      </c>
      <c r="E1583" s="586" t="s">
        <v>558</v>
      </c>
      <c r="F1583">
        <v>2</v>
      </c>
      <c r="G1583" s="587" t="s">
        <v>21</v>
      </c>
      <c r="H1583" s="588">
        <v>81426</v>
      </c>
      <c r="I1583" s="588">
        <v>142496</v>
      </c>
      <c r="J1583" s="588">
        <v>107435</v>
      </c>
      <c r="K1583" s="588">
        <v>188011</v>
      </c>
      <c r="L1583" s="588">
        <v>128878</v>
      </c>
      <c r="M1583" s="588">
        <v>225536</v>
      </c>
      <c r="N1583" s="588">
        <v>155684</v>
      </c>
      <c r="O1583" s="588">
        <v>272447</v>
      </c>
      <c r="P1583" s="588">
        <v>185186</v>
      </c>
      <c r="Q1583" s="588">
        <v>324075</v>
      </c>
      <c r="R1583" s="588">
        <v>204170</v>
      </c>
      <c r="S1583" s="588">
        <v>357298</v>
      </c>
      <c r="T1583" s="588">
        <v>221957</v>
      </c>
      <c r="U1583" s="588">
        <v>388425</v>
      </c>
    </row>
    <row r="1584" spans="1:21" ht="18.75">
      <c r="A1584" s="583">
        <v>10</v>
      </c>
      <c r="B1584" s="584" t="s">
        <v>536</v>
      </c>
      <c r="C1584" s="585" t="s">
        <v>554</v>
      </c>
      <c r="D1584" s="585" t="s">
        <v>624</v>
      </c>
      <c r="E1584" s="586" t="s">
        <v>558</v>
      </c>
      <c r="F1584">
        <v>3</v>
      </c>
      <c r="G1584" s="587" t="s">
        <v>46</v>
      </c>
      <c r="H1584" s="588">
        <v>66744</v>
      </c>
      <c r="I1584" s="588">
        <v>116802</v>
      </c>
      <c r="J1584" s="588">
        <v>92218</v>
      </c>
      <c r="K1584" s="588">
        <v>161382</v>
      </c>
      <c r="L1584" s="588">
        <v>116989</v>
      </c>
      <c r="M1584" s="588">
        <v>204730</v>
      </c>
      <c r="N1584" s="588">
        <v>152836</v>
      </c>
      <c r="O1584" s="588">
        <v>267463</v>
      </c>
      <c r="P1584" s="588">
        <v>190530</v>
      </c>
      <c r="Q1584" s="588">
        <v>333427</v>
      </c>
      <c r="R1584" s="588">
        <v>214507</v>
      </c>
      <c r="S1584" s="588">
        <v>375387</v>
      </c>
      <c r="T1584" s="588">
        <v>238152</v>
      </c>
      <c r="U1584" s="588">
        <v>416766</v>
      </c>
    </row>
    <row r="1585" spans="1:21" ht="18.75">
      <c r="A1585" s="583">
        <v>10</v>
      </c>
      <c r="B1585" s="584" t="s">
        <v>536</v>
      </c>
      <c r="C1585" s="585" t="s">
        <v>554</v>
      </c>
      <c r="D1585" s="585" t="s">
        <v>624</v>
      </c>
      <c r="E1585" s="586" t="s">
        <v>558</v>
      </c>
      <c r="F1585">
        <v>4</v>
      </c>
      <c r="G1585" s="587" t="s">
        <v>23</v>
      </c>
      <c r="H1585" s="588">
        <v>76672</v>
      </c>
      <c r="I1585" s="588">
        <v>122676</v>
      </c>
      <c r="J1585" s="588">
        <v>107341</v>
      </c>
      <c r="K1585" s="588">
        <v>171746</v>
      </c>
      <c r="L1585" s="588">
        <v>138010</v>
      </c>
      <c r="M1585" s="588">
        <v>220816</v>
      </c>
      <c r="N1585" s="588">
        <v>184013</v>
      </c>
      <c r="O1585" s="588">
        <v>294421</v>
      </c>
      <c r="P1585" s="588">
        <v>230017</v>
      </c>
      <c r="Q1585" s="588">
        <v>368027</v>
      </c>
      <c r="R1585" s="588">
        <v>260686</v>
      </c>
      <c r="S1585" s="588">
        <v>417097</v>
      </c>
      <c r="T1585" s="588">
        <v>291354</v>
      </c>
      <c r="U1585" s="588">
        <v>466167</v>
      </c>
    </row>
    <row r="1586" spans="1:21" ht="18.75">
      <c r="A1586" s="583">
        <v>10</v>
      </c>
      <c r="B1586" s="584" t="s">
        <v>536</v>
      </c>
      <c r="C1586" s="585" t="s">
        <v>554</v>
      </c>
      <c r="D1586" s="585" t="s">
        <v>624</v>
      </c>
      <c r="E1586" s="586" t="s">
        <v>559</v>
      </c>
      <c r="F1586">
        <v>1</v>
      </c>
      <c r="G1586" s="587" t="s">
        <v>171</v>
      </c>
      <c r="H1586" s="588">
        <v>82937</v>
      </c>
      <c r="I1586" s="588">
        <v>145140</v>
      </c>
      <c r="J1586" s="588">
        <v>109194</v>
      </c>
      <c r="K1586" s="588">
        <v>191090</v>
      </c>
      <c r="L1586" s="588">
        <v>130710</v>
      </c>
      <c r="M1586" s="588">
        <v>228743</v>
      </c>
      <c r="N1586" s="588">
        <v>157177</v>
      </c>
      <c r="O1586" s="588">
        <v>275061</v>
      </c>
      <c r="P1586" s="588">
        <v>185291</v>
      </c>
      <c r="Q1586" s="588">
        <v>324258</v>
      </c>
      <c r="R1586" s="588">
        <v>202552</v>
      </c>
      <c r="S1586" s="588">
        <v>354466</v>
      </c>
      <c r="T1586" s="588">
        <v>217958</v>
      </c>
      <c r="U1586" s="588">
        <v>381426</v>
      </c>
    </row>
    <row r="1587" spans="1:21" ht="18.75">
      <c r="A1587" s="583">
        <v>10</v>
      </c>
      <c r="B1587" s="584" t="s">
        <v>536</v>
      </c>
      <c r="C1587" s="585" t="s">
        <v>554</v>
      </c>
      <c r="D1587" s="585" t="s">
        <v>624</v>
      </c>
      <c r="E1587" s="586" t="s">
        <v>559</v>
      </c>
      <c r="F1587">
        <v>2</v>
      </c>
      <c r="G1587" s="587" t="s">
        <v>21</v>
      </c>
      <c r="H1587" s="588">
        <v>78902</v>
      </c>
      <c r="I1587" s="588">
        <v>138079</v>
      </c>
      <c r="J1587" s="588">
        <v>104144</v>
      </c>
      <c r="K1587" s="588">
        <v>182252</v>
      </c>
      <c r="L1587" s="588">
        <v>124991</v>
      </c>
      <c r="M1587" s="588">
        <v>218735</v>
      </c>
      <c r="N1587" s="588">
        <v>151097</v>
      </c>
      <c r="O1587" s="588">
        <v>264420</v>
      </c>
      <c r="P1587" s="588">
        <v>179768</v>
      </c>
      <c r="Q1587" s="588">
        <v>314594</v>
      </c>
      <c r="R1587" s="588">
        <v>198220</v>
      </c>
      <c r="S1587" s="588">
        <v>346885</v>
      </c>
      <c r="T1587" s="588">
        <v>215519</v>
      </c>
      <c r="U1587" s="588">
        <v>377159</v>
      </c>
    </row>
    <row r="1588" spans="1:21" ht="18.75">
      <c r="A1588" s="583">
        <v>10</v>
      </c>
      <c r="B1588" s="584" t="s">
        <v>536</v>
      </c>
      <c r="C1588" s="585" t="s">
        <v>554</v>
      </c>
      <c r="D1588" s="585" t="s">
        <v>624</v>
      </c>
      <c r="E1588" s="586" t="s">
        <v>559</v>
      </c>
      <c r="F1588">
        <v>3</v>
      </c>
      <c r="G1588" s="587" t="s">
        <v>46</v>
      </c>
      <c r="H1588" s="588">
        <v>64600</v>
      </c>
      <c r="I1588" s="588">
        <v>113049</v>
      </c>
      <c r="J1588" s="588">
        <v>89239</v>
      </c>
      <c r="K1588" s="588">
        <v>156168</v>
      </c>
      <c r="L1588" s="588">
        <v>113188</v>
      </c>
      <c r="M1588" s="588">
        <v>198079</v>
      </c>
      <c r="N1588" s="588">
        <v>147827</v>
      </c>
      <c r="O1588" s="588">
        <v>258697</v>
      </c>
      <c r="P1588" s="588">
        <v>184278</v>
      </c>
      <c r="Q1588" s="588">
        <v>322487</v>
      </c>
      <c r="R1588" s="588">
        <v>207448</v>
      </c>
      <c r="S1588" s="588">
        <v>363034</v>
      </c>
      <c r="T1588" s="588">
        <v>230292</v>
      </c>
      <c r="U1588" s="588">
        <v>403012</v>
      </c>
    </row>
    <row r="1589" spans="1:21" ht="18.75">
      <c r="A1589" s="583">
        <v>10</v>
      </c>
      <c r="B1589" s="584" t="s">
        <v>536</v>
      </c>
      <c r="C1589" s="585" t="s">
        <v>554</v>
      </c>
      <c r="D1589" s="585" t="s">
        <v>624</v>
      </c>
      <c r="E1589" s="586" t="s">
        <v>559</v>
      </c>
      <c r="F1589">
        <v>4</v>
      </c>
      <c r="G1589" s="587" t="s">
        <v>23</v>
      </c>
      <c r="H1589" s="588">
        <v>74402</v>
      </c>
      <c r="I1589" s="588">
        <v>119044</v>
      </c>
      <c r="J1589" s="588">
        <v>104163</v>
      </c>
      <c r="K1589" s="588">
        <v>166661</v>
      </c>
      <c r="L1589" s="588">
        <v>133924</v>
      </c>
      <c r="M1589" s="588">
        <v>214279</v>
      </c>
      <c r="N1589" s="588">
        <v>178566</v>
      </c>
      <c r="O1589" s="588">
        <v>285705</v>
      </c>
      <c r="P1589" s="588">
        <v>223207</v>
      </c>
      <c r="Q1589" s="588">
        <v>357131</v>
      </c>
      <c r="R1589" s="588">
        <v>252968</v>
      </c>
      <c r="S1589" s="588">
        <v>404749</v>
      </c>
      <c r="T1589" s="588">
        <v>282729</v>
      </c>
      <c r="U1589" s="588">
        <v>452366</v>
      </c>
    </row>
    <row r="1590" spans="1:21" ht="18.75">
      <c r="A1590" s="583">
        <v>10</v>
      </c>
      <c r="B1590" s="584" t="s">
        <v>536</v>
      </c>
      <c r="C1590" s="585" t="s">
        <v>554</v>
      </c>
      <c r="D1590" s="585" t="s">
        <v>624</v>
      </c>
      <c r="E1590" s="586" t="s">
        <v>560</v>
      </c>
      <c r="F1590">
        <v>1</v>
      </c>
      <c r="G1590" s="587" t="s">
        <v>171</v>
      </c>
      <c r="H1590" s="588">
        <v>88918</v>
      </c>
      <c r="I1590" s="588">
        <v>155607</v>
      </c>
      <c r="J1590" s="588">
        <v>117253</v>
      </c>
      <c r="K1590" s="588">
        <v>205193</v>
      </c>
      <c r="L1590" s="588">
        <v>140650</v>
      </c>
      <c r="M1590" s="588">
        <v>246138</v>
      </c>
      <c r="N1590" s="588">
        <v>169636</v>
      </c>
      <c r="O1590" s="588">
        <v>296862</v>
      </c>
      <c r="P1590" s="588">
        <v>200081</v>
      </c>
      <c r="Q1590" s="588">
        <v>350142</v>
      </c>
      <c r="R1590" s="588">
        <v>218745</v>
      </c>
      <c r="S1590" s="588">
        <v>382804</v>
      </c>
      <c r="T1590" s="588">
        <v>235417</v>
      </c>
      <c r="U1590" s="588">
        <v>411980</v>
      </c>
    </row>
    <row r="1591" spans="1:21" ht="18.75">
      <c r="A1591" s="583">
        <v>10</v>
      </c>
      <c r="B1591" s="584" t="s">
        <v>536</v>
      </c>
      <c r="C1591" s="585" t="s">
        <v>554</v>
      </c>
      <c r="D1591" s="585" t="s">
        <v>624</v>
      </c>
      <c r="E1591" s="586" t="s">
        <v>560</v>
      </c>
      <c r="F1591">
        <v>2</v>
      </c>
      <c r="G1591" s="587" t="s">
        <v>21</v>
      </c>
      <c r="H1591" s="588">
        <v>84346</v>
      </c>
      <c r="I1591" s="588">
        <v>147605</v>
      </c>
      <c r="J1591" s="588">
        <v>111530</v>
      </c>
      <c r="K1591" s="588">
        <v>195177</v>
      </c>
      <c r="L1591" s="588">
        <v>134169</v>
      </c>
      <c r="M1591" s="588">
        <v>234796</v>
      </c>
      <c r="N1591" s="588">
        <v>162744</v>
      </c>
      <c r="O1591" s="588">
        <v>284803</v>
      </c>
      <c r="P1591" s="588">
        <v>193823</v>
      </c>
      <c r="Q1591" s="588">
        <v>339189</v>
      </c>
      <c r="R1591" s="588">
        <v>213835</v>
      </c>
      <c r="S1591" s="588">
        <v>374212</v>
      </c>
      <c r="T1591" s="588">
        <v>232653</v>
      </c>
      <c r="U1591" s="588">
        <v>407143</v>
      </c>
    </row>
    <row r="1592" spans="1:21" ht="18.75">
      <c r="A1592" s="583">
        <v>10</v>
      </c>
      <c r="B1592" s="584" t="s">
        <v>536</v>
      </c>
      <c r="C1592" s="585" t="s">
        <v>554</v>
      </c>
      <c r="D1592" s="585" t="s">
        <v>624</v>
      </c>
      <c r="E1592" s="586" t="s">
        <v>560</v>
      </c>
      <c r="F1592">
        <v>3</v>
      </c>
      <c r="G1592" s="587" t="s">
        <v>46</v>
      </c>
      <c r="H1592" s="588">
        <v>68667</v>
      </c>
      <c r="I1592" s="588">
        <v>120168</v>
      </c>
      <c r="J1592" s="588">
        <v>94774</v>
      </c>
      <c r="K1592" s="588">
        <v>165854</v>
      </c>
      <c r="L1592" s="588">
        <v>120098</v>
      </c>
      <c r="M1592" s="588">
        <v>210171</v>
      </c>
      <c r="N1592" s="588">
        <v>156628</v>
      </c>
      <c r="O1592" s="588">
        <v>274099</v>
      </c>
      <c r="P1592" s="588">
        <v>195212</v>
      </c>
      <c r="Q1592" s="588">
        <v>341621</v>
      </c>
      <c r="R1592" s="588">
        <v>219653</v>
      </c>
      <c r="S1592" s="588">
        <v>384393</v>
      </c>
      <c r="T1592" s="588">
        <v>243725</v>
      </c>
      <c r="U1592" s="588">
        <v>426519</v>
      </c>
    </row>
    <row r="1593" spans="1:21" ht="18.75">
      <c r="A1593" s="583">
        <v>10</v>
      </c>
      <c r="B1593" s="584" t="s">
        <v>536</v>
      </c>
      <c r="C1593" s="585" t="s">
        <v>554</v>
      </c>
      <c r="D1593" s="585" t="s">
        <v>624</v>
      </c>
      <c r="E1593" s="586" t="s">
        <v>560</v>
      </c>
      <c r="F1593">
        <v>4</v>
      </c>
      <c r="G1593" s="587" t="s">
        <v>23</v>
      </c>
      <c r="H1593" s="588">
        <v>80082</v>
      </c>
      <c r="I1593" s="588">
        <v>128131</v>
      </c>
      <c r="J1593" s="588">
        <v>112114</v>
      </c>
      <c r="K1593" s="588">
        <v>179383</v>
      </c>
      <c r="L1593" s="588">
        <v>144147</v>
      </c>
      <c r="M1593" s="588">
        <v>230635</v>
      </c>
      <c r="N1593" s="588">
        <v>192196</v>
      </c>
      <c r="O1593" s="588">
        <v>307514</v>
      </c>
      <c r="P1593" s="588">
        <v>240245</v>
      </c>
      <c r="Q1593" s="588">
        <v>384392</v>
      </c>
      <c r="R1593" s="588">
        <v>272278</v>
      </c>
      <c r="S1593" s="588">
        <v>435644</v>
      </c>
      <c r="T1593" s="588">
        <v>304310</v>
      </c>
      <c r="U1593" s="588">
        <v>486896</v>
      </c>
    </row>
    <row r="1594" spans="1:21" ht="18.75">
      <c r="A1594" s="583">
        <v>10</v>
      </c>
      <c r="B1594" s="584" t="s">
        <v>536</v>
      </c>
      <c r="C1594" s="585" t="s">
        <v>554</v>
      </c>
      <c r="D1594" s="585" t="s">
        <v>624</v>
      </c>
      <c r="E1594" s="586" t="s">
        <v>561</v>
      </c>
      <c r="F1594">
        <v>1</v>
      </c>
      <c r="G1594" s="587" t="s">
        <v>171</v>
      </c>
      <c r="H1594" s="588">
        <v>89969</v>
      </c>
      <c r="I1594" s="588">
        <v>157445</v>
      </c>
      <c r="J1594" s="588">
        <v>118569</v>
      </c>
      <c r="K1594" s="588">
        <v>207496</v>
      </c>
      <c r="L1594" s="588">
        <v>142119</v>
      </c>
      <c r="M1594" s="588">
        <v>248709</v>
      </c>
      <c r="N1594" s="588">
        <v>171219</v>
      </c>
      <c r="O1594" s="588">
        <v>299633</v>
      </c>
      <c r="P1594" s="588">
        <v>201910</v>
      </c>
      <c r="Q1594" s="588">
        <v>353343</v>
      </c>
      <c r="R1594" s="588">
        <v>220735</v>
      </c>
      <c r="S1594" s="588">
        <v>386287</v>
      </c>
      <c r="T1594" s="588">
        <v>237546</v>
      </c>
      <c r="U1594" s="588">
        <v>415706</v>
      </c>
    </row>
    <row r="1595" spans="1:21" ht="18.75">
      <c r="A1595" s="583">
        <v>10</v>
      </c>
      <c r="B1595" s="584" t="s">
        <v>536</v>
      </c>
      <c r="C1595" s="585" t="s">
        <v>554</v>
      </c>
      <c r="D1595" s="585" t="s">
        <v>624</v>
      </c>
      <c r="E1595" s="586" t="s">
        <v>561</v>
      </c>
      <c r="F1595">
        <v>2</v>
      </c>
      <c r="G1595" s="587" t="s">
        <v>21</v>
      </c>
      <c r="H1595" s="588">
        <v>85434</v>
      </c>
      <c r="I1595" s="588">
        <v>149510</v>
      </c>
      <c r="J1595" s="588">
        <v>112894</v>
      </c>
      <c r="K1595" s="588">
        <v>197564</v>
      </c>
      <c r="L1595" s="588">
        <v>135693</v>
      </c>
      <c r="M1595" s="588">
        <v>237462</v>
      </c>
      <c r="N1595" s="588">
        <v>164386</v>
      </c>
      <c r="O1595" s="588">
        <v>287675</v>
      </c>
      <c r="P1595" s="588">
        <v>195704</v>
      </c>
      <c r="Q1595" s="588">
        <v>342482</v>
      </c>
      <c r="R1595" s="588">
        <v>215867</v>
      </c>
      <c r="S1595" s="588">
        <v>377767</v>
      </c>
      <c r="T1595" s="588">
        <v>234805</v>
      </c>
      <c r="U1595" s="588">
        <v>410909</v>
      </c>
    </row>
    <row r="1596" spans="1:21" ht="18.75">
      <c r="A1596" s="583">
        <v>10</v>
      </c>
      <c r="B1596" s="584" t="s">
        <v>536</v>
      </c>
      <c r="C1596" s="585" t="s">
        <v>554</v>
      </c>
      <c r="D1596" s="585" t="s">
        <v>624</v>
      </c>
      <c r="E1596" s="586" t="s">
        <v>561</v>
      </c>
      <c r="F1596">
        <v>3</v>
      </c>
      <c r="G1596" s="587" t="s">
        <v>46</v>
      </c>
      <c r="H1596" s="588">
        <v>69700</v>
      </c>
      <c r="I1596" s="588">
        <v>121974</v>
      </c>
      <c r="J1596" s="588">
        <v>96230</v>
      </c>
      <c r="K1596" s="588">
        <v>168403</v>
      </c>
      <c r="L1596" s="588">
        <v>121985</v>
      </c>
      <c r="M1596" s="588">
        <v>213474</v>
      </c>
      <c r="N1596" s="588">
        <v>159174</v>
      </c>
      <c r="O1596" s="588">
        <v>278555</v>
      </c>
      <c r="P1596" s="588">
        <v>198399</v>
      </c>
      <c r="Q1596" s="588">
        <v>347199</v>
      </c>
      <c r="R1596" s="588">
        <v>223279</v>
      </c>
      <c r="S1596" s="588">
        <v>390738</v>
      </c>
      <c r="T1596" s="588">
        <v>247792</v>
      </c>
      <c r="U1596" s="588">
        <v>433637</v>
      </c>
    </row>
    <row r="1597" spans="1:21" ht="18.75">
      <c r="A1597" s="583">
        <v>10</v>
      </c>
      <c r="B1597" s="584" t="s">
        <v>536</v>
      </c>
      <c r="C1597" s="585" t="s">
        <v>554</v>
      </c>
      <c r="D1597" s="585" t="s">
        <v>624</v>
      </c>
      <c r="E1597" s="586" t="s">
        <v>561</v>
      </c>
      <c r="F1597">
        <v>4</v>
      </c>
      <c r="G1597" s="587" t="s">
        <v>23</v>
      </c>
      <c r="H1597" s="588">
        <v>80910</v>
      </c>
      <c r="I1597" s="588">
        <v>129456</v>
      </c>
      <c r="J1597" s="588">
        <v>113274</v>
      </c>
      <c r="K1597" s="588">
        <v>181239</v>
      </c>
      <c r="L1597" s="588">
        <v>145638</v>
      </c>
      <c r="M1597" s="588">
        <v>233021</v>
      </c>
      <c r="N1597" s="588">
        <v>194184</v>
      </c>
      <c r="O1597" s="588">
        <v>310695</v>
      </c>
      <c r="P1597" s="588">
        <v>242730</v>
      </c>
      <c r="Q1597" s="588">
        <v>388369</v>
      </c>
      <c r="R1597" s="588">
        <v>275094</v>
      </c>
      <c r="S1597" s="588">
        <v>440151</v>
      </c>
      <c r="T1597" s="588">
        <v>307459</v>
      </c>
      <c r="U1597" s="588">
        <v>491934</v>
      </c>
    </row>
    <row r="1598" spans="1:21" ht="18.75">
      <c r="A1598" s="583">
        <v>10</v>
      </c>
      <c r="B1598" s="584" t="s">
        <v>536</v>
      </c>
      <c r="C1598" s="585" t="s">
        <v>554</v>
      </c>
      <c r="D1598" s="585" t="s">
        <v>624</v>
      </c>
      <c r="E1598" s="586" t="s">
        <v>562</v>
      </c>
      <c r="F1598">
        <v>1</v>
      </c>
      <c r="G1598" s="587" t="s">
        <v>171</v>
      </c>
      <c r="H1598" s="588">
        <v>84457</v>
      </c>
      <c r="I1598" s="588">
        <v>147800</v>
      </c>
      <c r="J1598" s="588">
        <v>111112</v>
      </c>
      <c r="K1598" s="588">
        <v>194446</v>
      </c>
      <c r="L1598" s="588">
        <v>132872</v>
      </c>
      <c r="M1598" s="588">
        <v>232527</v>
      </c>
      <c r="N1598" s="588">
        <v>159548</v>
      </c>
      <c r="O1598" s="588">
        <v>279209</v>
      </c>
      <c r="P1598" s="588">
        <v>188037</v>
      </c>
      <c r="Q1598" s="588">
        <v>329065</v>
      </c>
      <c r="R1598" s="588">
        <v>205544</v>
      </c>
      <c r="S1598" s="588">
        <v>359702</v>
      </c>
      <c r="T1598" s="588">
        <v>221162</v>
      </c>
      <c r="U1598" s="588">
        <v>387033</v>
      </c>
    </row>
    <row r="1599" spans="1:21" ht="18.75">
      <c r="A1599" s="583">
        <v>10</v>
      </c>
      <c r="B1599" s="584" t="s">
        <v>536</v>
      </c>
      <c r="C1599" s="585" t="s">
        <v>554</v>
      </c>
      <c r="D1599" s="585" t="s">
        <v>624</v>
      </c>
      <c r="E1599" s="586" t="s">
        <v>562</v>
      </c>
      <c r="F1599">
        <v>2</v>
      </c>
      <c r="G1599" s="587" t="s">
        <v>21</v>
      </c>
      <c r="H1599" s="588">
        <v>80461</v>
      </c>
      <c r="I1599" s="588">
        <v>140807</v>
      </c>
      <c r="J1599" s="588">
        <v>106110</v>
      </c>
      <c r="K1599" s="588">
        <v>185693</v>
      </c>
      <c r="L1599" s="588">
        <v>127208</v>
      </c>
      <c r="M1599" s="588">
        <v>222614</v>
      </c>
      <c r="N1599" s="588">
        <v>153525</v>
      </c>
      <c r="O1599" s="588">
        <v>268669</v>
      </c>
      <c r="P1599" s="588">
        <v>182568</v>
      </c>
      <c r="Q1599" s="588">
        <v>319493</v>
      </c>
      <c r="R1599" s="588">
        <v>201253</v>
      </c>
      <c r="S1599" s="588">
        <v>352193</v>
      </c>
      <c r="T1599" s="588">
        <v>218746</v>
      </c>
      <c r="U1599" s="588">
        <v>382805</v>
      </c>
    </row>
    <row r="1600" spans="1:21" ht="18.75">
      <c r="A1600" s="583">
        <v>10</v>
      </c>
      <c r="B1600" s="584" t="s">
        <v>536</v>
      </c>
      <c r="C1600" s="585" t="s">
        <v>554</v>
      </c>
      <c r="D1600" s="585" t="s">
        <v>624</v>
      </c>
      <c r="E1600" s="586" t="s">
        <v>562</v>
      </c>
      <c r="F1600">
        <v>3</v>
      </c>
      <c r="G1600" s="587" t="s">
        <v>46</v>
      </c>
      <c r="H1600" s="588">
        <v>66053</v>
      </c>
      <c r="I1600" s="588">
        <v>115592</v>
      </c>
      <c r="J1600" s="588">
        <v>91285</v>
      </c>
      <c r="K1600" s="588">
        <v>159748</v>
      </c>
      <c r="L1600" s="588">
        <v>115833</v>
      </c>
      <c r="M1600" s="588">
        <v>202707</v>
      </c>
      <c r="N1600" s="588">
        <v>151383</v>
      </c>
      <c r="O1600" s="588">
        <v>264920</v>
      </c>
      <c r="P1600" s="588">
        <v>188728</v>
      </c>
      <c r="Q1600" s="588">
        <v>330274</v>
      </c>
      <c r="R1600" s="588">
        <v>212505</v>
      </c>
      <c r="S1600" s="588">
        <v>371883</v>
      </c>
      <c r="T1600" s="588">
        <v>235959</v>
      </c>
      <c r="U1600" s="588">
        <v>412928</v>
      </c>
    </row>
    <row r="1601" spans="1:21" ht="18.75">
      <c r="A1601" s="583">
        <v>10</v>
      </c>
      <c r="B1601" s="584" t="s">
        <v>536</v>
      </c>
      <c r="C1601" s="585" t="s">
        <v>554</v>
      </c>
      <c r="D1601" s="585" t="s">
        <v>624</v>
      </c>
      <c r="E1601" s="586" t="s">
        <v>562</v>
      </c>
      <c r="F1601">
        <v>4</v>
      </c>
      <c r="G1601" s="587" t="s">
        <v>23</v>
      </c>
      <c r="H1601" s="588">
        <v>75624</v>
      </c>
      <c r="I1601" s="588">
        <v>120998</v>
      </c>
      <c r="J1601" s="588">
        <v>105873</v>
      </c>
      <c r="K1601" s="588">
        <v>169397</v>
      </c>
      <c r="L1601" s="588">
        <v>136122</v>
      </c>
      <c r="M1601" s="588">
        <v>217796</v>
      </c>
      <c r="N1601" s="588">
        <v>181496</v>
      </c>
      <c r="O1601" s="588">
        <v>290394</v>
      </c>
      <c r="P1601" s="588">
        <v>226871</v>
      </c>
      <c r="Q1601" s="588">
        <v>362993</v>
      </c>
      <c r="R1601" s="588">
        <v>257120</v>
      </c>
      <c r="S1601" s="588">
        <v>411392</v>
      </c>
      <c r="T1601" s="588">
        <v>287369</v>
      </c>
      <c r="U1601" s="588">
        <v>459791</v>
      </c>
    </row>
    <row r="1602" spans="1:21" ht="18.75">
      <c r="A1602" s="583">
        <v>10</v>
      </c>
      <c r="B1602" s="584" t="s">
        <v>536</v>
      </c>
      <c r="C1602" s="585" t="s">
        <v>554</v>
      </c>
      <c r="D1602" s="585" t="s">
        <v>624</v>
      </c>
      <c r="E1602" s="586" t="s">
        <v>563</v>
      </c>
      <c r="F1602">
        <v>1</v>
      </c>
      <c r="G1602" s="587" t="s">
        <v>171</v>
      </c>
      <c r="H1602" s="588">
        <v>90909</v>
      </c>
      <c r="I1602" s="588">
        <v>159090</v>
      </c>
      <c r="J1602" s="588">
        <v>119773</v>
      </c>
      <c r="K1602" s="588">
        <v>209602</v>
      </c>
      <c r="L1602" s="588">
        <v>143506</v>
      </c>
      <c r="M1602" s="588">
        <v>251135</v>
      </c>
      <c r="N1602" s="588">
        <v>172793</v>
      </c>
      <c r="O1602" s="588">
        <v>302387</v>
      </c>
      <c r="P1602" s="588">
        <v>203746</v>
      </c>
      <c r="Q1602" s="588">
        <v>356556</v>
      </c>
      <c r="R1602" s="588">
        <v>222738</v>
      </c>
      <c r="S1602" s="588">
        <v>389792</v>
      </c>
      <c r="T1602" s="588">
        <v>239695</v>
      </c>
      <c r="U1602" s="588">
        <v>419466</v>
      </c>
    </row>
    <row r="1603" spans="1:21" ht="18.75">
      <c r="A1603" s="583">
        <v>10</v>
      </c>
      <c r="B1603" s="584" t="s">
        <v>536</v>
      </c>
      <c r="C1603" s="585" t="s">
        <v>554</v>
      </c>
      <c r="D1603" s="585" t="s">
        <v>624</v>
      </c>
      <c r="E1603" s="586" t="s">
        <v>563</v>
      </c>
      <c r="F1603">
        <v>2</v>
      </c>
      <c r="G1603" s="587" t="s">
        <v>21</v>
      </c>
      <c r="H1603" s="588">
        <v>86375</v>
      </c>
      <c r="I1603" s="588">
        <v>151156</v>
      </c>
      <c r="J1603" s="588">
        <v>114098</v>
      </c>
      <c r="K1603" s="588">
        <v>199671</v>
      </c>
      <c r="L1603" s="588">
        <v>137079</v>
      </c>
      <c r="M1603" s="588">
        <v>239889</v>
      </c>
      <c r="N1603" s="588">
        <v>165959</v>
      </c>
      <c r="O1603" s="588">
        <v>290429</v>
      </c>
      <c r="P1603" s="588">
        <v>197540</v>
      </c>
      <c r="Q1603" s="588">
        <v>345695</v>
      </c>
      <c r="R1603" s="588">
        <v>217870</v>
      </c>
      <c r="S1603" s="588">
        <v>381272</v>
      </c>
      <c r="T1603" s="588">
        <v>236954</v>
      </c>
      <c r="U1603" s="588">
        <v>414669</v>
      </c>
    </row>
    <row r="1604" spans="1:21" ht="18.75">
      <c r="A1604" s="583">
        <v>10</v>
      </c>
      <c r="B1604" s="584" t="s">
        <v>536</v>
      </c>
      <c r="C1604" s="585" t="s">
        <v>554</v>
      </c>
      <c r="D1604" s="585" t="s">
        <v>624</v>
      </c>
      <c r="E1604" s="586" t="s">
        <v>563</v>
      </c>
      <c r="F1604">
        <v>3</v>
      </c>
      <c r="G1604" s="587" t="s">
        <v>46</v>
      </c>
      <c r="H1604" s="588">
        <v>70541</v>
      </c>
      <c r="I1604" s="588">
        <v>123447</v>
      </c>
      <c r="J1604" s="588">
        <v>97409</v>
      </c>
      <c r="K1604" s="588">
        <v>170465</v>
      </c>
      <c r="L1604" s="588">
        <v>123500</v>
      </c>
      <c r="M1604" s="588">
        <v>216125</v>
      </c>
      <c r="N1604" s="588">
        <v>161194</v>
      </c>
      <c r="O1604" s="588">
        <v>282090</v>
      </c>
      <c r="P1604" s="588">
        <v>200925</v>
      </c>
      <c r="Q1604" s="588">
        <v>351618</v>
      </c>
      <c r="R1604" s="588">
        <v>226141</v>
      </c>
      <c r="S1604" s="588">
        <v>395746</v>
      </c>
      <c r="T1604" s="588">
        <v>250991</v>
      </c>
      <c r="U1604" s="588">
        <v>439234</v>
      </c>
    </row>
    <row r="1605" spans="1:21" ht="18.75">
      <c r="A1605" s="583">
        <v>10</v>
      </c>
      <c r="B1605" s="584" t="s">
        <v>536</v>
      </c>
      <c r="C1605" s="585" t="s">
        <v>554</v>
      </c>
      <c r="D1605" s="585" t="s">
        <v>624</v>
      </c>
      <c r="E1605" s="586" t="s">
        <v>563</v>
      </c>
      <c r="F1605">
        <v>4</v>
      </c>
      <c r="G1605" s="587" t="s">
        <v>23</v>
      </c>
      <c r="H1605" s="588">
        <v>81696</v>
      </c>
      <c r="I1605" s="588">
        <v>130713</v>
      </c>
      <c r="J1605" s="588">
        <v>114374</v>
      </c>
      <c r="K1605" s="588">
        <v>182998</v>
      </c>
      <c r="L1605" s="588">
        <v>147052</v>
      </c>
      <c r="M1605" s="588">
        <v>235283</v>
      </c>
      <c r="N1605" s="588">
        <v>196069</v>
      </c>
      <c r="O1605" s="588">
        <v>313711</v>
      </c>
      <c r="P1605" s="588">
        <v>245087</v>
      </c>
      <c r="Q1605" s="588">
        <v>392138</v>
      </c>
      <c r="R1605" s="588">
        <v>277765</v>
      </c>
      <c r="S1605" s="588">
        <v>444424</v>
      </c>
      <c r="T1605" s="588">
        <v>310443</v>
      </c>
      <c r="U1605" s="588">
        <v>496709</v>
      </c>
    </row>
    <row r="1606" spans="1:21" ht="18.75">
      <c r="A1606" s="583">
        <v>10</v>
      </c>
      <c r="B1606" s="584" t="s">
        <v>536</v>
      </c>
      <c r="C1606" s="585" t="s">
        <v>554</v>
      </c>
      <c r="D1606" s="585" t="s">
        <v>624</v>
      </c>
      <c r="E1606" s="586" t="s">
        <v>564</v>
      </c>
      <c r="F1606">
        <v>1</v>
      </c>
      <c r="G1606" s="587" t="s">
        <v>171</v>
      </c>
      <c r="H1606" s="588">
        <v>84457</v>
      </c>
      <c r="I1606" s="588">
        <v>147800</v>
      </c>
      <c r="J1606" s="588">
        <v>111112</v>
      </c>
      <c r="K1606" s="588">
        <v>194446</v>
      </c>
      <c r="L1606" s="588">
        <v>132872</v>
      </c>
      <c r="M1606" s="588">
        <v>232527</v>
      </c>
      <c r="N1606" s="588">
        <v>159548</v>
      </c>
      <c r="O1606" s="588">
        <v>279209</v>
      </c>
      <c r="P1606" s="588">
        <v>188037</v>
      </c>
      <c r="Q1606" s="588">
        <v>329065</v>
      </c>
      <c r="R1606" s="588">
        <v>205544</v>
      </c>
      <c r="S1606" s="588">
        <v>359702</v>
      </c>
      <c r="T1606" s="588">
        <v>221162</v>
      </c>
      <c r="U1606" s="588">
        <v>387033</v>
      </c>
    </row>
    <row r="1607" spans="1:21" ht="18.75">
      <c r="A1607" s="583">
        <v>10</v>
      </c>
      <c r="B1607" s="584" t="s">
        <v>536</v>
      </c>
      <c r="C1607" s="585" t="s">
        <v>554</v>
      </c>
      <c r="D1607" s="585" t="s">
        <v>624</v>
      </c>
      <c r="E1607" s="586" t="s">
        <v>564</v>
      </c>
      <c r="F1607">
        <v>2</v>
      </c>
      <c r="G1607" s="587" t="s">
        <v>21</v>
      </c>
      <c r="H1607" s="588">
        <v>80461</v>
      </c>
      <c r="I1607" s="588">
        <v>140807</v>
      </c>
      <c r="J1607" s="588">
        <v>106110</v>
      </c>
      <c r="K1607" s="588">
        <v>185693</v>
      </c>
      <c r="L1607" s="588">
        <v>127208</v>
      </c>
      <c r="M1607" s="588">
        <v>222614</v>
      </c>
      <c r="N1607" s="588">
        <v>153525</v>
      </c>
      <c r="O1607" s="588">
        <v>268669</v>
      </c>
      <c r="P1607" s="588">
        <v>182568</v>
      </c>
      <c r="Q1607" s="588">
        <v>319493</v>
      </c>
      <c r="R1607" s="588">
        <v>201253</v>
      </c>
      <c r="S1607" s="588">
        <v>352193</v>
      </c>
      <c r="T1607" s="588">
        <v>218746</v>
      </c>
      <c r="U1607" s="588">
        <v>382805</v>
      </c>
    </row>
    <row r="1608" spans="1:21" ht="18.75">
      <c r="A1608" s="583">
        <v>10</v>
      </c>
      <c r="B1608" s="584" t="s">
        <v>536</v>
      </c>
      <c r="C1608" s="585" t="s">
        <v>554</v>
      </c>
      <c r="D1608" s="585" t="s">
        <v>624</v>
      </c>
      <c r="E1608" s="586" t="s">
        <v>564</v>
      </c>
      <c r="F1608">
        <v>3</v>
      </c>
      <c r="G1608" s="587" t="s">
        <v>46</v>
      </c>
      <c r="H1608" s="588">
        <v>66053</v>
      </c>
      <c r="I1608" s="588">
        <v>115592</v>
      </c>
      <c r="J1608" s="588">
        <v>91285</v>
      </c>
      <c r="K1608" s="588">
        <v>159748</v>
      </c>
      <c r="L1608" s="588">
        <v>115833</v>
      </c>
      <c r="M1608" s="588">
        <v>202707</v>
      </c>
      <c r="N1608" s="588">
        <v>151383</v>
      </c>
      <c r="O1608" s="588">
        <v>264920</v>
      </c>
      <c r="P1608" s="588">
        <v>188728</v>
      </c>
      <c r="Q1608" s="588">
        <v>330274</v>
      </c>
      <c r="R1608" s="588">
        <v>212505</v>
      </c>
      <c r="S1608" s="588">
        <v>371883</v>
      </c>
      <c r="T1608" s="588">
        <v>235959</v>
      </c>
      <c r="U1608" s="588">
        <v>412928</v>
      </c>
    </row>
    <row r="1609" spans="1:21" ht="18.75">
      <c r="A1609" s="583">
        <v>10</v>
      </c>
      <c r="B1609" s="584" t="s">
        <v>536</v>
      </c>
      <c r="C1609" s="585" t="s">
        <v>554</v>
      </c>
      <c r="D1609" s="585" t="s">
        <v>624</v>
      </c>
      <c r="E1609" s="586" t="s">
        <v>564</v>
      </c>
      <c r="F1609">
        <v>4</v>
      </c>
      <c r="G1609" s="587" t="s">
        <v>23</v>
      </c>
      <c r="H1609" s="588">
        <v>75624</v>
      </c>
      <c r="I1609" s="588">
        <v>120998</v>
      </c>
      <c r="J1609" s="588">
        <v>105873</v>
      </c>
      <c r="K1609" s="588">
        <v>169397</v>
      </c>
      <c r="L1609" s="588">
        <v>136122</v>
      </c>
      <c r="M1609" s="588">
        <v>217796</v>
      </c>
      <c r="N1609" s="588">
        <v>181496</v>
      </c>
      <c r="O1609" s="588">
        <v>290394</v>
      </c>
      <c r="P1609" s="588">
        <v>226871</v>
      </c>
      <c r="Q1609" s="588">
        <v>362993</v>
      </c>
      <c r="R1609" s="588">
        <v>257120</v>
      </c>
      <c r="S1609" s="588">
        <v>411392</v>
      </c>
      <c r="T1609" s="588">
        <v>287369</v>
      </c>
      <c r="U1609" s="588">
        <v>459791</v>
      </c>
    </row>
    <row r="1610" spans="1:21" ht="18.75">
      <c r="A1610" s="583">
        <v>10</v>
      </c>
      <c r="B1610" s="584" t="s">
        <v>536</v>
      </c>
      <c r="C1610" s="585" t="s">
        <v>554</v>
      </c>
      <c r="D1610" s="585" t="s">
        <v>624</v>
      </c>
      <c r="E1610" s="586" t="s">
        <v>565</v>
      </c>
      <c r="F1610">
        <v>1</v>
      </c>
      <c r="G1610" s="587" t="s">
        <v>171</v>
      </c>
      <c r="H1610" s="588">
        <v>84597</v>
      </c>
      <c r="I1610" s="588">
        <v>148045</v>
      </c>
      <c r="J1610" s="588">
        <v>111377</v>
      </c>
      <c r="K1610" s="588">
        <v>194910</v>
      </c>
      <c r="L1610" s="588">
        <v>133319</v>
      </c>
      <c r="M1610" s="588">
        <v>233308</v>
      </c>
      <c r="N1610" s="588">
        <v>160306</v>
      </c>
      <c r="O1610" s="588">
        <v>280536</v>
      </c>
      <c r="P1610" s="588">
        <v>188977</v>
      </c>
      <c r="Q1610" s="588">
        <v>330710</v>
      </c>
      <c r="R1610" s="588">
        <v>206582</v>
      </c>
      <c r="S1610" s="588">
        <v>361519</v>
      </c>
      <c r="T1610" s="588">
        <v>222294</v>
      </c>
      <c r="U1610" s="588">
        <v>389014</v>
      </c>
    </row>
    <row r="1611" spans="1:21" ht="18.75">
      <c r="A1611" s="583">
        <v>10</v>
      </c>
      <c r="B1611" s="584" t="s">
        <v>536</v>
      </c>
      <c r="C1611" s="585" t="s">
        <v>554</v>
      </c>
      <c r="D1611" s="585" t="s">
        <v>624</v>
      </c>
      <c r="E1611" s="586" t="s">
        <v>565</v>
      </c>
      <c r="F1611">
        <v>2</v>
      </c>
      <c r="G1611" s="587" t="s">
        <v>21</v>
      </c>
      <c r="H1611" s="588">
        <v>80486</v>
      </c>
      <c r="I1611" s="588">
        <v>140850</v>
      </c>
      <c r="J1611" s="588">
        <v>106231</v>
      </c>
      <c r="K1611" s="588">
        <v>185904</v>
      </c>
      <c r="L1611" s="588">
        <v>127491</v>
      </c>
      <c r="M1611" s="588">
        <v>223109</v>
      </c>
      <c r="N1611" s="588">
        <v>154110</v>
      </c>
      <c r="O1611" s="588">
        <v>269692</v>
      </c>
      <c r="P1611" s="588">
        <v>183350</v>
      </c>
      <c r="Q1611" s="588">
        <v>320862</v>
      </c>
      <c r="R1611" s="588">
        <v>202167</v>
      </c>
      <c r="S1611" s="588">
        <v>353793</v>
      </c>
      <c r="T1611" s="588">
        <v>219809</v>
      </c>
      <c r="U1611" s="588">
        <v>384665</v>
      </c>
    </row>
    <row r="1612" spans="1:21" ht="18.75">
      <c r="A1612" s="583">
        <v>10</v>
      </c>
      <c r="B1612" s="584" t="s">
        <v>536</v>
      </c>
      <c r="C1612" s="585" t="s">
        <v>554</v>
      </c>
      <c r="D1612" s="585" t="s">
        <v>624</v>
      </c>
      <c r="E1612" s="586" t="s">
        <v>565</v>
      </c>
      <c r="F1612">
        <v>3</v>
      </c>
      <c r="G1612" s="587" t="s">
        <v>46</v>
      </c>
      <c r="H1612" s="588">
        <v>65902</v>
      </c>
      <c r="I1612" s="588">
        <v>115329</v>
      </c>
      <c r="J1612" s="588">
        <v>91040</v>
      </c>
      <c r="K1612" s="588">
        <v>159320</v>
      </c>
      <c r="L1612" s="588">
        <v>115474</v>
      </c>
      <c r="M1612" s="588">
        <v>202079</v>
      </c>
      <c r="N1612" s="588">
        <v>150816</v>
      </c>
      <c r="O1612" s="588">
        <v>263928</v>
      </c>
      <c r="P1612" s="588">
        <v>188005</v>
      </c>
      <c r="Q1612" s="588">
        <v>329008</v>
      </c>
      <c r="R1612" s="588">
        <v>211645</v>
      </c>
      <c r="S1612" s="588">
        <v>370378</v>
      </c>
      <c r="T1612" s="588">
        <v>234953</v>
      </c>
      <c r="U1612" s="588">
        <v>411168</v>
      </c>
    </row>
    <row r="1613" spans="1:21" ht="18.75">
      <c r="A1613" s="583">
        <v>10</v>
      </c>
      <c r="B1613" s="584" t="s">
        <v>536</v>
      </c>
      <c r="C1613" s="585" t="s">
        <v>554</v>
      </c>
      <c r="D1613" s="585" t="s">
        <v>624</v>
      </c>
      <c r="E1613" s="586" t="s">
        <v>565</v>
      </c>
      <c r="F1613">
        <v>4</v>
      </c>
      <c r="G1613" s="587" t="s">
        <v>23</v>
      </c>
      <c r="H1613" s="588">
        <v>75887</v>
      </c>
      <c r="I1613" s="588">
        <v>121419</v>
      </c>
      <c r="J1613" s="588">
        <v>106242</v>
      </c>
      <c r="K1613" s="588">
        <v>169987</v>
      </c>
      <c r="L1613" s="588">
        <v>136596</v>
      </c>
      <c r="M1613" s="588">
        <v>218554</v>
      </c>
      <c r="N1613" s="588">
        <v>182128</v>
      </c>
      <c r="O1613" s="588">
        <v>291405</v>
      </c>
      <c r="P1613" s="588">
        <v>227661</v>
      </c>
      <c r="Q1613" s="588">
        <v>364257</v>
      </c>
      <c r="R1613" s="588">
        <v>258015</v>
      </c>
      <c r="S1613" s="588">
        <v>412824</v>
      </c>
      <c r="T1613" s="588">
        <v>288370</v>
      </c>
      <c r="U1613" s="588">
        <v>461392</v>
      </c>
    </row>
  </sheetData>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94"/>
  <sheetViews>
    <sheetView showGridLines="0" topLeftCell="B39" zoomScale="90" zoomScaleNormal="90" workbookViewId="0">
      <selection activeCell="O39" sqref="O1:O1048576"/>
    </sheetView>
  </sheetViews>
  <sheetFormatPr defaultRowHeight="12.75"/>
  <cols>
    <col min="1" max="2" width="2.5703125" customWidth="1"/>
    <col min="3" max="3" width="59" customWidth="1"/>
    <col min="4" max="4" width="5.7109375" customWidth="1"/>
    <col min="5" max="6" width="8.7109375" customWidth="1"/>
    <col min="7" max="7" width="12.140625" customWidth="1"/>
    <col min="8" max="11" width="16.7109375" customWidth="1"/>
    <col min="12" max="13" width="2.5703125" customWidth="1"/>
    <col min="14" max="14" width="14.7109375" customWidth="1"/>
    <col min="15" max="15" width="12.140625" customWidth="1"/>
  </cols>
  <sheetData>
    <row r="1" spans="2:19" ht="13.5" thickBot="1">
      <c r="L1" s="27"/>
    </row>
    <row r="2" spans="2:19">
      <c r="B2" s="293"/>
      <c r="C2" s="294"/>
      <c r="D2" s="294"/>
      <c r="E2" s="294"/>
      <c r="F2" s="294"/>
      <c r="G2" s="294"/>
      <c r="H2" s="294"/>
      <c r="I2" s="294"/>
      <c r="J2" s="294"/>
      <c r="K2" s="294"/>
      <c r="L2" s="295"/>
    </row>
    <row r="3" spans="2:19" ht="20.25" customHeight="1">
      <c r="B3" s="98"/>
      <c r="C3" s="1069" t="s">
        <v>82</v>
      </c>
      <c r="D3" s="1069"/>
      <c r="E3" s="1069"/>
      <c r="F3" s="1069"/>
      <c r="G3" s="1069"/>
      <c r="H3" s="1069"/>
      <c r="I3" s="1069"/>
      <c r="J3" s="1069"/>
      <c r="K3" s="1069"/>
      <c r="L3" s="19"/>
    </row>
    <row r="4" spans="2:19" ht="9" customHeight="1">
      <c r="B4" s="98"/>
      <c r="C4" s="161"/>
      <c r="D4" s="161"/>
      <c r="E4" s="161"/>
      <c r="F4" s="161"/>
      <c r="G4" s="161"/>
      <c r="H4" s="161"/>
      <c r="I4" s="161"/>
      <c r="J4" s="161"/>
      <c r="K4" s="161"/>
      <c r="L4" s="19"/>
    </row>
    <row r="5" spans="2:19" ht="15.75" customHeight="1">
      <c r="B5" s="98"/>
      <c r="C5" s="1079" t="str">
        <f>CONCATENATE("DEVELOPMENT NAME AND PHASE:","  ",IF('Unit Mix'!G8="","",'Unit Mix'!G8))</f>
        <v>DEVELOPMENT NAME AND PHASE:  St. Bernard Phase III</v>
      </c>
      <c r="D5" s="1079"/>
      <c r="E5" s="1079"/>
      <c r="F5" s="1079"/>
      <c r="G5" s="1079"/>
      <c r="H5" s="1079"/>
      <c r="I5" s="1079"/>
      <c r="J5" s="1079"/>
      <c r="K5" s="1079"/>
      <c r="L5" s="19"/>
    </row>
    <row r="6" spans="2:19" ht="8.25" customHeight="1">
      <c r="B6" s="98"/>
      <c r="C6" s="153"/>
      <c r="D6" s="154"/>
      <c r="E6" s="155"/>
      <c r="F6" s="155"/>
      <c r="G6" s="155"/>
      <c r="H6" s="155"/>
      <c r="I6" s="156"/>
      <c r="J6" s="156"/>
      <c r="K6" s="156"/>
      <c r="L6" s="19"/>
    </row>
    <row r="7" spans="2:19" s="32" customFormat="1" ht="15.75">
      <c r="B7" s="33"/>
      <c r="C7" s="1074" t="str">
        <f>'Select City &amp; State'!AA3</f>
        <v xml:space="preserve">This workbook uses the TDCs and HCCs in accordance with HUD Notice PIH-2011-38 (HA), as updated to include 2015 TDC and HCC limits. </v>
      </c>
      <c r="D7" s="1074"/>
      <c r="E7" s="1074"/>
      <c r="F7" s="1074"/>
      <c r="G7" s="1074"/>
      <c r="H7" s="1074"/>
      <c r="I7" s="1074"/>
      <c r="J7" s="1074"/>
      <c r="K7" s="1074"/>
      <c r="L7" s="34"/>
    </row>
    <row r="8" spans="2:19" s="32" customFormat="1" ht="18">
      <c r="B8" s="33"/>
      <c r="C8" s="1132" t="s">
        <v>847</v>
      </c>
      <c r="D8" s="1132"/>
      <c r="E8" s="1132"/>
      <c r="F8" s="1132"/>
      <c r="G8" s="556" t="str">
        <f>CONCATENATE(,"for ",'Select City &amp; State'!D8,", ",'Select City &amp; State'!D9)</f>
        <v>for (All), (All)</v>
      </c>
      <c r="H8" s="556"/>
      <c r="I8" s="556"/>
      <c r="J8" s="556"/>
      <c r="K8" s="556"/>
      <c r="L8" s="34"/>
    </row>
    <row r="9" spans="2:19" s="32" customFormat="1" ht="12.75" customHeight="1" thickBot="1">
      <c r="B9" s="33"/>
      <c r="C9" s="555"/>
      <c r="D9" s="556"/>
      <c r="E9" s="554"/>
      <c r="F9" s="554"/>
      <c r="G9" s="554"/>
      <c r="H9" s="556"/>
      <c r="I9" s="554"/>
      <c r="J9" s="554"/>
      <c r="K9" s="554"/>
      <c r="L9" s="558"/>
      <c r="M9" s="554"/>
      <c r="N9" s="554"/>
      <c r="O9"/>
      <c r="P9"/>
      <c r="Q9"/>
      <c r="R9"/>
      <c r="S9"/>
    </row>
    <row r="10" spans="2:19" ht="15.75" customHeight="1" thickBot="1">
      <c r="B10" s="18"/>
      <c r="C10" s="1072" t="s">
        <v>107</v>
      </c>
      <c r="D10" s="1075"/>
      <c r="E10" s="1075"/>
      <c r="F10" s="1075"/>
      <c r="G10" s="1073"/>
      <c r="H10" s="1072" t="s">
        <v>28</v>
      </c>
      <c r="I10" s="1073"/>
      <c r="J10" s="1072" t="s">
        <v>29</v>
      </c>
      <c r="K10" s="1073"/>
      <c r="L10" s="19"/>
    </row>
    <row r="11" spans="2:19" s="35" customFormat="1" ht="59.25" customHeight="1" thickBot="1">
      <c r="B11" s="36"/>
      <c r="C11" s="113" t="s">
        <v>24</v>
      </c>
      <c r="D11" s="191" t="s">
        <v>57</v>
      </c>
      <c r="E11" s="184" t="s">
        <v>111</v>
      </c>
      <c r="F11" s="185" t="s">
        <v>67</v>
      </c>
      <c r="G11" s="186" t="s">
        <v>112</v>
      </c>
      <c r="H11" s="187" t="s">
        <v>113</v>
      </c>
      <c r="I11" s="188" t="s">
        <v>114</v>
      </c>
      <c r="J11" s="189" t="s">
        <v>115</v>
      </c>
      <c r="K11" s="190" t="s">
        <v>56</v>
      </c>
      <c r="L11" s="37"/>
      <c r="M11"/>
      <c r="N11"/>
      <c r="O11"/>
      <c r="P11"/>
      <c r="Q11"/>
      <c r="R11"/>
    </row>
    <row r="12" spans="2:19" ht="13.5" hidden="1" customHeight="1" thickBot="1">
      <c r="B12" s="18"/>
      <c r="C12" s="1076" t="str">
        <f>'Select City &amp; State'!C12</f>
        <v>Detached/Semi-Detached</v>
      </c>
      <c r="D12" s="38">
        <v>0</v>
      </c>
      <c r="E12" s="108">
        <f>'Unit Mix'!E15+'Unit Mix'!E22+'Unit Mix'!K15+'Unit Mix'!K22</f>
        <v>0</v>
      </c>
      <c r="F12" s="103">
        <f>'Unit Mix'!F15+'Unit Mix'!F22+'Unit Mix'!L15+'Unit Mix'!L22</f>
        <v>0</v>
      </c>
      <c r="G12" s="114">
        <f>'Unit Mix'!G15+'Unit Mix'!G22+'Unit Mix'!M15+'Unit Mix'!M22</f>
        <v>0</v>
      </c>
      <c r="H12" s="247">
        <f>'Select City &amp; State'!E19</f>
        <v>33691680</v>
      </c>
      <c r="I12" s="248">
        <f t="shared" ref="I12:I39" si="0">F12*H12</f>
        <v>0</v>
      </c>
      <c r="J12" s="249">
        <f>'Select City &amp; State'!E12</f>
        <v>58960455</v>
      </c>
      <c r="K12" s="248">
        <f>(E12*J12*0.9)+(F12*J12)+(G12*J12)</f>
        <v>0</v>
      </c>
      <c r="L12" s="19"/>
    </row>
    <row r="13" spans="2:19" ht="13.5" thickBot="1">
      <c r="B13" s="18"/>
      <c r="C13" s="1077"/>
      <c r="D13" s="38">
        <v>1</v>
      </c>
      <c r="E13" s="109">
        <f>'Unit Mix'!E16+'Unit Mix'!E23+'Unit Mix'!K16+'Unit Mix'!K23</f>
        <v>0</v>
      </c>
      <c r="F13" s="104">
        <f>'Unit Mix'!F16+'Unit Mix'!F23+'Unit Mix'!L16+'Unit Mix'!L23</f>
        <v>0</v>
      </c>
      <c r="G13" s="115">
        <f>'Unit Mix'!G16+'Unit Mix'!G23+'Unit Mix'!M16+'Unit Mix'!M23</f>
        <v>0</v>
      </c>
      <c r="H13" s="247">
        <f>'Select City &amp; State'!E20</f>
        <v>44396280</v>
      </c>
      <c r="I13" s="248">
        <f t="shared" si="0"/>
        <v>0</v>
      </c>
      <c r="J13" s="249">
        <f>'Select City &amp; State'!E13</f>
        <v>77693491</v>
      </c>
      <c r="K13" s="248">
        <f>(E13*J13*0.9)+(F13*J13)+(G13*J13)</f>
        <v>0</v>
      </c>
      <c r="L13" s="19"/>
    </row>
    <row r="14" spans="2:19" ht="13.5" thickBot="1">
      <c r="B14" s="18"/>
      <c r="C14" s="1077"/>
      <c r="D14" s="38">
        <v>2</v>
      </c>
      <c r="E14" s="109">
        <f>'Unit Mix'!E17+'Unit Mix'!E24+'Unit Mix'!K17+'Unit Mix'!K24</f>
        <v>0</v>
      </c>
      <c r="F14" s="104">
        <f>'Unit Mix'!F17+'Unit Mix'!F24+'Unit Mix'!L17+'Unit Mix'!L24</f>
        <v>0</v>
      </c>
      <c r="G14" s="115">
        <f>'Unit Mix'!G17+'Unit Mix'!G24+'Unit Mix'!M17+'Unit Mix'!M24</f>
        <v>0</v>
      </c>
      <c r="H14" s="247">
        <f>'Select City &amp; State'!E21</f>
        <v>53205134</v>
      </c>
      <c r="I14" s="248">
        <f t="shared" si="0"/>
        <v>0</v>
      </c>
      <c r="J14" s="249">
        <f>'Select City &amp; State'!E14</f>
        <v>93108974</v>
      </c>
      <c r="K14" s="248">
        <f t="shared" ref="K14:K39" si="1">(E14*J14*0.9)+(F14*J14)+(G14*J14)</f>
        <v>0</v>
      </c>
      <c r="L14" s="19"/>
    </row>
    <row r="15" spans="2:19" ht="13.5" thickBot="1">
      <c r="B15" s="18"/>
      <c r="C15" s="1077"/>
      <c r="D15" s="38">
        <v>3</v>
      </c>
      <c r="E15" s="109">
        <f>'Unit Mix'!E18+'Unit Mix'!E25+'Unit Mix'!K18+'Unit Mix'!K25</f>
        <v>0</v>
      </c>
      <c r="F15" s="104">
        <f>'Unit Mix'!F18+'Unit Mix'!F25+'Unit Mix'!L18+'Unit Mix'!L25</f>
        <v>0</v>
      </c>
      <c r="G15" s="115">
        <f>'Unit Mix'!G18+'Unit Mix'!G25+'Unit Mix'!M18+'Unit Mix'!M25</f>
        <v>0</v>
      </c>
      <c r="H15" s="247">
        <f>'Select City &amp; State'!E22</f>
        <v>64083371</v>
      </c>
      <c r="I15" s="248">
        <f t="shared" si="0"/>
        <v>0</v>
      </c>
      <c r="J15" s="249">
        <f>'Select City &amp; State'!E15</f>
        <v>112145903</v>
      </c>
      <c r="K15" s="248">
        <f t="shared" si="1"/>
        <v>0</v>
      </c>
      <c r="L15" s="19"/>
    </row>
    <row r="16" spans="2:19" ht="13.5" thickBot="1">
      <c r="B16" s="18"/>
      <c r="C16" s="1077"/>
      <c r="D16" s="38">
        <v>4</v>
      </c>
      <c r="E16" s="109">
        <f>'Unit Mix'!E19+'Unit Mix'!E26+'Unit Mix'!K19+'Unit Mix'!K26</f>
        <v>0</v>
      </c>
      <c r="F16" s="104">
        <f>'Unit Mix'!F19+'Unit Mix'!F26+'Unit Mix'!L19+'Unit Mix'!L26</f>
        <v>0</v>
      </c>
      <c r="G16" s="115">
        <f>'Unit Mix'!G19+'Unit Mix'!G26+'Unit Mix'!M19+'Unit Mix'!M26</f>
        <v>0</v>
      </c>
      <c r="H16" s="247">
        <f>'Select City &amp; State'!E23</f>
        <v>75567080</v>
      </c>
      <c r="I16" s="248">
        <f t="shared" si="0"/>
        <v>0</v>
      </c>
      <c r="J16" s="249">
        <f>'Select City &amp; State'!E16</f>
        <v>132242388</v>
      </c>
      <c r="K16" s="248">
        <f t="shared" si="1"/>
        <v>0</v>
      </c>
      <c r="L16" s="19"/>
    </row>
    <row r="17" spans="2:12" ht="13.5" thickBot="1">
      <c r="B17" s="18"/>
      <c r="C17" s="1077"/>
      <c r="D17" s="38">
        <v>5</v>
      </c>
      <c r="E17" s="109">
        <f>'Unit Mix'!E20+'Unit Mix'!E27+'Unit Mix'!K20+'Unit Mix'!K27</f>
        <v>0</v>
      </c>
      <c r="F17" s="104">
        <f>'Unit Mix'!F20+'Unit Mix'!F27+'Unit Mix'!L20+'Unit Mix'!L27</f>
        <v>0</v>
      </c>
      <c r="G17" s="115">
        <f>'Unit Mix'!G20+'Unit Mix'!G27+'Unit Mix'!M20+'Unit Mix'!M27</f>
        <v>0</v>
      </c>
      <c r="H17" s="247">
        <f>'Select City &amp; State'!E24</f>
        <v>82611946</v>
      </c>
      <c r="I17" s="248">
        <f t="shared" si="0"/>
        <v>0</v>
      </c>
      <c r="J17" s="249">
        <f>'Select City &amp; State'!E17</f>
        <v>144570915</v>
      </c>
      <c r="K17" s="248">
        <f t="shared" si="1"/>
        <v>0</v>
      </c>
      <c r="L17" s="19"/>
    </row>
    <row r="18" spans="2:12" ht="13.5" thickBot="1">
      <c r="B18" s="18"/>
      <c r="C18" s="1077"/>
      <c r="D18" s="66">
        <v>6</v>
      </c>
      <c r="E18" s="110">
        <f>'Unit Mix'!E21+'Unit Mix'!E28+'Unit Mix'!K21+'Unit Mix'!K28</f>
        <v>0</v>
      </c>
      <c r="F18" s="107">
        <f>'Unit Mix'!F21+'Unit Mix'!F28+'Unit Mix'!L21+'Unit Mix'!L28</f>
        <v>0</v>
      </c>
      <c r="G18" s="116">
        <f>'Unit Mix'!G21+'Unit Mix'!G28+'Unit Mix'!M21+'Unit Mix'!M28</f>
        <v>0</v>
      </c>
      <c r="H18" s="250">
        <f>'Select City &amp; State'!E25</f>
        <v>88902396</v>
      </c>
      <c r="I18" s="251">
        <f t="shared" si="0"/>
        <v>0</v>
      </c>
      <c r="J18" s="252">
        <f>'Select City &amp; State'!E18</f>
        <v>155579191</v>
      </c>
      <c r="K18" s="253">
        <f t="shared" si="1"/>
        <v>0</v>
      </c>
      <c r="L18" s="19"/>
    </row>
    <row r="19" spans="2:12" ht="12.75" hidden="1" customHeight="1" thickBot="1">
      <c r="B19" s="18"/>
      <c r="C19" s="1076" t="str">
        <f>'Select City &amp; State'!C40</f>
        <v>Row House</v>
      </c>
      <c r="D19" s="38">
        <v>0</v>
      </c>
      <c r="E19" s="111">
        <f>'Unit Mix'!E29+'Unit Mix'!K29</f>
        <v>0</v>
      </c>
      <c r="F19" s="106">
        <f>'Unit Mix'!F29+'Unit Mix'!L29</f>
        <v>0</v>
      </c>
      <c r="G19" s="117">
        <f>'Unit Mix'!G29+'Unit Mix'!M29</f>
        <v>0</v>
      </c>
      <c r="H19" s="247">
        <f>'Select City &amp; State'!E47</f>
        <v>32001479</v>
      </c>
      <c r="I19" s="248">
        <f t="shared" si="0"/>
        <v>0</v>
      </c>
      <c r="J19" s="249">
        <f>'Select City &amp; State'!E40</f>
        <v>56002584</v>
      </c>
      <c r="K19" s="248">
        <f t="shared" si="1"/>
        <v>0</v>
      </c>
      <c r="L19" s="19"/>
    </row>
    <row r="20" spans="2:12" ht="13.5" thickBot="1">
      <c r="B20" s="18"/>
      <c r="C20" s="1077"/>
      <c r="D20" s="38">
        <v>1</v>
      </c>
      <c r="E20" s="109">
        <f>'Unit Mix'!E30+'Unit Mix'!K30</f>
        <v>0</v>
      </c>
      <c r="F20" s="104">
        <f>'Unit Mix'!F30+'Unit Mix'!L30</f>
        <v>0</v>
      </c>
      <c r="G20" s="115">
        <f>'Unit Mix'!G30+'Unit Mix'!M30</f>
        <v>0</v>
      </c>
      <c r="H20" s="247">
        <f>'Select City &amp; State'!E48</f>
        <v>42280771</v>
      </c>
      <c r="I20" s="248">
        <f t="shared" si="0"/>
        <v>0</v>
      </c>
      <c r="J20" s="249">
        <f>'Select City &amp; State'!E41</f>
        <v>73991335</v>
      </c>
      <c r="K20" s="248">
        <f t="shared" si="1"/>
        <v>0</v>
      </c>
      <c r="L20" s="19"/>
    </row>
    <row r="21" spans="2:12" ht="13.5" thickBot="1">
      <c r="B21" s="18"/>
      <c r="C21" s="1077"/>
      <c r="D21" s="38">
        <v>2</v>
      </c>
      <c r="E21" s="109">
        <f>'Unit Mix'!E31+'Unit Mix'!K31</f>
        <v>0</v>
      </c>
      <c r="F21" s="104">
        <f>'Unit Mix'!F31+'Unit Mix'!L31</f>
        <v>0</v>
      </c>
      <c r="G21" s="115">
        <f>'Unit Mix'!G31+'Unit Mix'!M31</f>
        <v>0</v>
      </c>
      <c r="H21" s="247">
        <f>'Select City &amp; State'!E49</f>
        <v>50809405</v>
      </c>
      <c r="I21" s="248">
        <f t="shared" si="0"/>
        <v>0</v>
      </c>
      <c r="J21" s="249">
        <f>'Select City &amp; State'!E42</f>
        <v>88916468</v>
      </c>
      <c r="K21" s="248">
        <f t="shared" si="1"/>
        <v>0</v>
      </c>
      <c r="L21" s="19"/>
    </row>
    <row r="22" spans="2:12" ht="13.5" thickBot="1">
      <c r="B22" s="18"/>
      <c r="C22" s="1077"/>
      <c r="D22" s="38">
        <v>3</v>
      </c>
      <c r="E22" s="109">
        <f>'Unit Mix'!E32+'Unit Mix'!K32</f>
        <v>0</v>
      </c>
      <c r="F22" s="104">
        <f>'Unit Mix'!F32+'Unit Mix'!L32</f>
        <v>0</v>
      </c>
      <c r="G22" s="115">
        <f>'Unit Mix'!G32+'Unit Mix'!M32</f>
        <v>0</v>
      </c>
      <c r="H22" s="247">
        <f>'Select City &amp; State'!E50</f>
        <v>61536059</v>
      </c>
      <c r="I22" s="248">
        <f t="shared" si="0"/>
        <v>0</v>
      </c>
      <c r="J22" s="249">
        <f>'Select City &amp; State'!E43</f>
        <v>107688100</v>
      </c>
      <c r="K22" s="248">
        <f t="shared" si="1"/>
        <v>0</v>
      </c>
      <c r="L22" s="19"/>
    </row>
    <row r="23" spans="2:12" ht="13.5" thickBot="1">
      <c r="B23" s="18"/>
      <c r="C23" s="1077"/>
      <c r="D23" s="38">
        <v>4</v>
      </c>
      <c r="E23" s="109">
        <f>'Unit Mix'!E33+'Unit Mix'!K33</f>
        <v>0</v>
      </c>
      <c r="F23" s="104">
        <f>'Unit Mix'!F33+'Unit Mix'!L33</f>
        <v>0</v>
      </c>
      <c r="G23" s="115">
        <f>'Unit Mix'!G33+'Unit Mix'!M33</f>
        <v>0</v>
      </c>
      <c r="H23" s="247">
        <f>'Select City &amp; State'!E51</f>
        <v>73253603</v>
      </c>
      <c r="I23" s="248">
        <f t="shared" si="0"/>
        <v>0</v>
      </c>
      <c r="J23" s="249">
        <f>'Select City &amp; State'!E44</f>
        <v>128193772</v>
      </c>
      <c r="K23" s="248">
        <f t="shared" si="1"/>
        <v>0</v>
      </c>
      <c r="L23" s="19"/>
    </row>
    <row r="24" spans="2:12" ht="13.5" thickBot="1">
      <c r="B24" s="18"/>
      <c r="C24" s="1077"/>
      <c r="D24" s="38">
        <v>5</v>
      </c>
      <c r="E24" s="109">
        <f>'Unit Mix'!E34+'Unit Mix'!K34</f>
        <v>0</v>
      </c>
      <c r="F24" s="104">
        <f>'Unit Mix'!F34+'Unit Mix'!L34</f>
        <v>0</v>
      </c>
      <c r="G24" s="115">
        <f>'Unit Mix'!G34+'Unit Mix'!M34</f>
        <v>0</v>
      </c>
      <c r="H24" s="247">
        <f>'Select City &amp; State'!E52</f>
        <v>80797116</v>
      </c>
      <c r="I24" s="248">
        <f t="shared" si="0"/>
        <v>0</v>
      </c>
      <c r="J24" s="249">
        <f>'Select City &amp; State'!E45</f>
        <v>141394971</v>
      </c>
      <c r="K24" s="248">
        <f t="shared" si="1"/>
        <v>0</v>
      </c>
      <c r="L24" s="19"/>
    </row>
    <row r="25" spans="2:12" ht="13.5" thickBot="1">
      <c r="B25" s="18"/>
      <c r="C25" s="1077"/>
      <c r="D25" s="66">
        <v>6</v>
      </c>
      <c r="E25" s="110">
        <f>'Unit Mix'!E35+'Unit Mix'!K35</f>
        <v>0</v>
      </c>
      <c r="F25" s="107">
        <f>'Unit Mix'!F35+'Unit Mix'!L35</f>
        <v>0</v>
      </c>
      <c r="G25" s="116">
        <f>'Unit Mix'!G35+'Unit Mix'!M35</f>
        <v>0</v>
      </c>
      <c r="H25" s="250">
        <f>'Select City &amp; State'!E53</f>
        <v>87880719</v>
      </c>
      <c r="I25" s="251">
        <f t="shared" si="0"/>
        <v>0</v>
      </c>
      <c r="J25" s="252">
        <f>'Select City &amp; State'!E46</f>
        <v>153791254</v>
      </c>
      <c r="K25" s="253">
        <f t="shared" si="1"/>
        <v>0</v>
      </c>
      <c r="L25" s="19"/>
    </row>
    <row r="26" spans="2:12" ht="12.75" customHeight="1" thickBot="1">
      <c r="B26" s="18"/>
      <c r="C26" s="1076" t="str">
        <f>'Select City &amp; State'!C54</f>
        <v>Walkup</v>
      </c>
      <c r="D26" s="38">
        <v>0</v>
      </c>
      <c r="E26" s="111">
        <f>'Unit Mix'!E36+'Unit Mix'!K36</f>
        <v>0</v>
      </c>
      <c r="F26" s="106">
        <f>'Unit Mix'!F36+'Unit Mix'!L36</f>
        <v>0</v>
      </c>
      <c r="G26" s="117">
        <f>'Unit Mix'!G36+'Unit Mix'!M36</f>
        <v>0</v>
      </c>
      <c r="H26" s="247">
        <f>'Select City &amp; State'!E61</f>
        <v>26119834</v>
      </c>
      <c r="I26" s="248">
        <f t="shared" si="0"/>
        <v>0</v>
      </c>
      <c r="J26" s="249">
        <f>'Select City &amp; State'!E54</f>
        <v>45709717</v>
      </c>
      <c r="K26" s="248">
        <f t="shared" si="1"/>
        <v>0</v>
      </c>
      <c r="L26" s="19"/>
    </row>
    <row r="27" spans="2:12" ht="12.75" customHeight="1" thickBot="1">
      <c r="B27" s="18"/>
      <c r="C27" s="1076"/>
      <c r="D27" s="38">
        <v>1</v>
      </c>
      <c r="E27" s="109">
        <f>'Unit Mix'!E37+'Unit Mix'!K37</f>
        <v>0</v>
      </c>
      <c r="F27" s="104">
        <f>'Unit Mix'!F37+'Unit Mix'!L37</f>
        <v>0</v>
      </c>
      <c r="G27" s="115">
        <f>'Unit Mix'!G37+'Unit Mix'!M37</f>
        <v>0</v>
      </c>
      <c r="H27" s="247">
        <f>'Select City &amp; State'!E62</f>
        <v>36064815</v>
      </c>
      <c r="I27" s="248">
        <f t="shared" si="0"/>
        <v>0</v>
      </c>
      <c r="J27" s="249">
        <f>'Select City &amp; State'!E55</f>
        <v>63113417</v>
      </c>
      <c r="K27" s="248">
        <f t="shared" si="1"/>
        <v>0</v>
      </c>
      <c r="L27" s="19"/>
    </row>
    <row r="28" spans="2:12" ht="12.75" customHeight="1" thickBot="1">
      <c r="B28" s="18"/>
      <c r="C28" s="1076"/>
      <c r="D28" s="38">
        <v>2</v>
      </c>
      <c r="E28" s="109">
        <f>'Unit Mix'!E38+'Unit Mix'!K38</f>
        <v>0</v>
      </c>
      <c r="F28" s="104">
        <f>'Unit Mix'!F38+'Unit Mix'!L38</f>
        <v>0</v>
      </c>
      <c r="G28" s="115">
        <f>'Unit Mix'!G38+'Unit Mix'!M38</f>
        <v>0</v>
      </c>
      <c r="H28" s="247">
        <f>'Select City &amp; State'!E63</f>
        <v>45720581</v>
      </c>
      <c r="I28" s="248">
        <f t="shared" si="0"/>
        <v>0</v>
      </c>
      <c r="J28" s="249">
        <f>'Select City &amp; State'!E56</f>
        <v>80011016</v>
      </c>
      <c r="K28" s="248">
        <f t="shared" si="1"/>
        <v>0</v>
      </c>
      <c r="L28" s="19"/>
    </row>
    <row r="29" spans="2:12" ht="12.75" customHeight="1" thickBot="1">
      <c r="B29" s="18"/>
      <c r="C29" s="1076"/>
      <c r="D29" s="38">
        <v>3</v>
      </c>
      <c r="E29" s="109">
        <f>'Unit Mix'!E39+'Unit Mix'!K39</f>
        <v>0</v>
      </c>
      <c r="F29" s="104">
        <f>'Unit Mix'!F39+'Unit Mix'!L39</f>
        <v>0</v>
      </c>
      <c r="G29" s="115">
        <f>'Unit Mix'!G39+'Unit Mix'!M39</f>
        <v>0</v>
      </c>
      <c r="H29" s="247">
        <f>'Select City &amp; State'!E64</f>
        <v>59666256</v>
      </c>
      <c r="I29" s="248">
        <f t="shared" si="0"/>
        <v>0</v>
      </c>
      <c r="J29" s="249">
        <f>'Select City &amp; State'!E57</f>
        <v>104415930</v>
      </c>
      <c r="K29" s="248">
        <f t="shared" si="1"/>
        <v>0</v>
      </c>
      <c r="L29" s="19"/>
    </row>
    <row r="30" spans="2:12" ht="12.75" customHeight="1" thickBot="1">
      <c r="B30" s="18"/>
      <c r="C30" s="1076"/>
      <c r="D30" s="38">
        <v>4</v>
      </c>
      <c r="E30" s="109">
        <f>'Unit Mix'!E40+'Unit Mix'!K40</f>
        <v>0</v>
      </c>
      <c r="F30" s="104">
        <f>'Unit Mix'!F40+'Unit Mix'!L40</f>
        <v>0</v>
      </c>
      <c r="G30" s="115">
        <f>'Unit Mix'!G40+'Unit Mix'!M40</f>
        <v>0</v>
      </c>
      <c r="H30" s="247">
        <f>'Select City &amp; State'!E65</f>
        <v>74370948</v>
      </c>
      <c r="I30" s="248">
        <f t="shared" si="0"/>
        <v>0</v>
      </c>
      <c r="J30" s="249">
        <f>'Select City &amp; State'!E58</f>
        <v>130149176</v>
      </c>
      <c r="K30" s="248">
        <f t="shared" si="1"/>
        <v>0</v>
      </c>
      <c r="L30" s="19"/>
    </row>
    <row r="31" spans="2:12" ht="12.75" customHeight="1" thickBot="1">
      <c r="B31" s="18"/>
      <c r="C31" s="1076"/>
      <c r="D31" s="38">
        <v>5</v>
      </c>
      <c r="E31" s="109">
        <f>'Unit Mix'!E41+'Unit Mix'!K41</f>
        <v>0</v>
      </c>
      <c r="F31" s="104">
        <f>'Unit Mix'!F41+'Unit Mix'!L41</f>
        <v>0</v>
      </c>
      <c r="G31" s="115">
        <f>'Unit Mix'!G41+'Unit Mix'!M41</f>
        <v>0</v>
      </c>
      <c r="H31" s="247">
        <f>'Select City &amp; State'!E66</f>
        <v>83700375</v>
      </c>
      <c r="I31" s="248">
        <f t="shared" si="0"/>
        <v>0</v>
      </c>
      <c r="J31" s="249">
        <f>'Select City &amp; State'!E59</f>
        <v>146475689</v>
      </c>
      <c r="K31" s="248">
        <f t="shared" si="1"/>
        <v>0</v>
      </c>
      <c r="L31" s="19"/>
    </row>
    <row r="32" spans="2:12" ht="11.25" customHeight="1" thickBot="1">
      <c r="B32" s="18"/>
      <c r="C32" s="1076"/>
      <c r="D32" s="66">
        <v>6</v>
      </c>
      <c r="E32" s="110">
        <f>'Unit Mix'!E42+'Unit Mix'!K42</f>
        <v>0</v>
      </c>
      <c r="F32" s="107">
        <f>'Unit Mix'!F42+'Unit Mix'!L42</f>
        <v>0</v>
      </c>
      <c r="G32" s="116">
        <f>'Unit Mix'!G42+'Unit Mix'!M42</f>
        <v>0</v>
      </c>
      <c r="H32" s="250">
        <f>'Select City &amp; State'!E67</f>
        <v>92893436</v>
      </c>
      <c r="I32" s="251">
        <f t="shared" si="0"/>
        <v>0</v>
      </c>
      <c r="J32" s="252">
        <f>'Select City &amp; State'!E60</f>
        <v>162563514</v>
      </c>
      <c r="K32" s="253">
        <f t="shared" si="1"/>
        <v>0</v>
      </c>
      <c r="L32" s="19"/>
    </row>
    <row r="33" spans="2:14" ht="13.5" customHeight="1" thickBot="1">
      <c r="B33" s="18"/>
      <c r="C33" s="1076" t="str">
        <f>'Select City &amp; State'!C26</f>
        <v>Elevator</v>
      </c>
      <c r="D33" s="38">
        <v>0</v>
      </c>
      <c r="E33" s="111">
        <f>'Unit Mix'!E43+'Unit Mix'!K43</f>
        <v>0</v>
      </c>
      <c r="F33" s="106">
        <f>'Unit Mix'!F43+'Unit Mix'!L43</f>
        <v>0</v>
      </c>
      <c r="G33" s="117">
        <f>'Unit Mix'!G43+'Unit Mix'!M43</f>
        <v>0</v>
      </c>
      <c r="H33" s="247">
        <f>'Select City &amp; State'!E33</f>
        <v>30289624</v>
      </c>
      <c r="I33" s="248">
        <f t="shared" si="0"/>
        <v>0</v>
      </c>
      <c r="J33" s="249">
        <f>'Select City &amp; State'!E26</f>
        <v>48463398</v>
      </c>
      <c r="K33" s="248">
        <f t="shared" si="1"/>
        <v>0</v>
      </c>
      <c r="L33" s="19"/>
    </row>
    <row r="34" spans="2:14" ht="12.75" customHeight="1" thickBot="1">
      <c r="B34" s="18"/>
      <c r="C34" s="1076"/>
      <c r="D34" s="38">
        <v>1</v>
      </c>
      <c r="E34" s="109">
        <f>'Unit Mix'!E44+'Unit Mix'!K44</f>
        <v>0</v>
      </c>
      <c r="F34" s="104">
        <f>'Unit Mix'!F44+'Unit Mix'!L44</f>
        <v>0</v>
      </c>
      <c r="G34" s="115">
        <f>'Unit Mix'!G44+'Unit Mix'!M44</f>
        <v>0</v>
      </c>
      <c r="H34" s="247">
        <f>'Select City &amp; State'!E34</f>
        <v>42405468</v>
      </c>
      <c r="I34" s="248">
        <f t="shared" si="0"/>
        <v>0</v>
      </c>
      <c r="J34" s="249">
        <f>'Select City &amp; State'!E27</f>
        <v>67848774</v>
      </c>
      <c r="K34" s="248">
        <f t="shared" si="1"/>
        <v>0</v>
      </c>
      <c r="L34" s="19"/>
    </row>
    <row r="35" spans="2:14" ht="12.75" customHeight="1" thickBot="1">
      <c r="B35" s="18"/>
      <c r="C35" s="1076"/>
      <c r="D35" s="38">
        <v>2</v>
      </c>
      <c r="E35" s="109">
        <f>'Unit Mix'!E45+'Unit Mix'!K45</f>
        <v>0</v>
      </c>
      <c r="F35" s="104">
        <f>'Unit Mix'!F45+'Unit Mix'!L45</f>
        <v>0</v>
      </c>
      <c r="G35" s="115">
        <f>'Unit Mix'!G45+'Unit Mix'!M45</f>
        <v>0</v>
      </c>
      <c r="H35" s="247">
        <f>'Select City &amp; State'!E35</f>
        <v>54521313</v>
      </c>
      <c r="I35" s="248">
        <f t="shared" si="0"/>
        <v>0</v>
      </c>
      <c r="J35" s="249">
        <f>'Select City &amp; State'!E28</f>
        <v>87234125</v>
      </c>
      <c r="K35" s="248">
        <f t="shared" si="1"/>
        <v>0</v>
      </c>
      <c r="L35" s="19"/>
    </row>
    <row r="36" spans="2:14" ht="12.75" customHeight="1" thickBot="1">
      <c r="B36" s="18"/>
      <c r="C36" s="1076"/>
      <c r="D36" s="38">
        <v>3</v>
      </c>
      <c r="E36" s="109">
        <f>'Unit Mix'!E46+'Unit Mix'!K46</f>
        <v>0</v>
      </c>
      <c r="F36" s="104">
        <f>'Unit Mix'!F46+'Unit Mix'!L46</f>
        <v>0</v>
      </c>
      <c r="G36" s="115">
        <f>'Unit Mix'!G46+'Unit Mix'!M46</f>
        <v>0</v>
      </c>
      <c r="H36" s="247">
        <f>'Select City &amp; State'!E36</f>
        <v>72695093</v>
      </c>
      <c r="I36" s="248">
        <f t="shared" si="0"/>
        <v>0</v>
      </c>
      <c r="J36" s="249">
        <f>'Select City &amp; State'!E29</f>
        <v>116312160</v>
      </c>
      <c r="K36" s="248">
        <f t="shared" si="1"/>
        <v>0</v>
      </c>
      <c r="L36" s="19"/>
    </row>
    <row r="37" spans="2:14" ht="12.75" customHeight="1" thickBot="1">
      <c r="B37" s="18"/>
      <c r="C37" s="1076"/>
      <c r="D37" s="38">
        <v>4</v>
      </c>
      <c r="E37" s="109">
        <f>'Unit Mix'!E47+'Unit Mix'!K47</f>
        <v>0</v>
      </c>
      <c r="F37" s="104">
        <f>'Unit Mix'!F47+'Unit Mix'!L47</f>
        <v>0</v>
      </c>
      <c r="G37" s="115">
        <f>'Unit Mix'!G47+'Unit Mix'!M47</f>
        <v>0</v>
      </c>
      <c r="H37" s="247">
        <f>'Select City &amp; State'!E37</f>
        <v>90868872</v>
      </c>
      <c r="I37" s="248">
        <f t="shared" si="0"/>
        <v>0</v>
      </c>
      <c r="J37" s="249">
        <f>'Select City &amp; State'!E30</f>
        <v>145390202</v>
      </c>
      <c r="K37" s="248">
        <f t="shared" si="1"/>
        <v>0</v>
      </c>
      <c r="L37" s="19"/>
    </row>
    <row r="38" spans="2:14" ht="12.75" customHeight="1" thickBot="1">
      <c r="B38" s="18"/>
      <c r="C38" s="1076"/>
      <c r="D38" s="38">
        <v>5</v>
      </c>
      <c r="E38" s="109">
        <f>'Unit Mix'!E48+'Unit Mix'!K48</f>
        <v>0</v>
      </c>
      <c r="F38" s="104">
        <f>'Unit Mix'!F48+'Unit Mix'!L48</f>
        <v>0</v>
      </c>
      <c r="G38" s="115">
        <f>'Unit Mix'!G48+'Unit Mix'!M48</f>
        <v>0</v>
      </c>
      <c r="H38" s="247">
        <f>'Select City &amp; State'!E38</f>
        <v>102984726</v>
      </c>
      <c r="I38" s="248">
        <f t="shared" si="0"/>
        <v>0</v>
      </c>
      <c r="J38" s="249">
        <f>'Select City &amp; State'!E31</f>
        <v>164775583</v>
      </c>
      <c r="K38" s="248">
        <f t="shared" si="1"/>
        <v>0</v>
      </c>
      <c r="L38" s="19"/>
    </row>
    <row r="39" spans="2:14" ht="15" customHeight="1" thickBot="1">
      <c r="B39" s="18"/>
      <c r="C39" s="1076"/>
      <c r="D39" s="102">
        <v>6</v>
      </c>
      <c r="E39" s="112">
        <f>'Unit Mix'!E49+'Unit Mix'!K49</f>
        <v>0</v>
      </c>
      <c r="F39" s="105">
        <f>'Unit Mix'!F49+'Unit Mix'!L49</f>
        <v>0</v>
      </c>
      <c r="G39" s="118">
        <f>'Unit Mix'!G49+'Unit Mix'!M49</f>
        <v>0</v>
      </c>
      <c r="H39" s="254">
        <f>'Select City &amp; State'!E39</f>
        <v>115100573</v>
      </c>
      <c r="I39" s="255">
        <f t="shared" si="0"/>
        <v>0</v>
      </c>
      <c r="J39" s="256">
        <f>'Select City &amp; State'!E32</f>
        <v>184160931</v>
      </c>
      <c r="K39" s="255">
        <f t="shared" si="1"/>
        <v>0</v>
      </c>
      <c r="L39" s="19"/>
    </row>
    <row r="40" spans="2:14" ht="15">
      <c r="B40" s="18"/>
      <c r="C40" s="39"/>
      <c r="D40" s="40"/>
      <c r="E40" s="219">
        <f>SUM(E12:E39)</f>
        <v>0</v>
      </c>
      <c r="F40" s="219">
        <f>SUM(F12:F39)</f>
        <v>0</v>
      </c>
      <c r="G40" s="219">
        <f>SUM(G12:G39)</f>
        <v>0</v>
      </c>
      <c r="H40" s="124"/>
      <c r="I40" s="559">
        <f>SUM(I12:I39)</f>
        <v>0</v>
      </c>
      <c r="J40" s="124"/>
      <c r="K40" s="559">
        <f>SUM(K12:K39)</f>
        <v>0</v>
      </c>
      <c r="L40" s="19"/>
    </row>
    <row r="41" spans="2:14">
      <c r="B41" s="18"/>
      <c r="C41" s="42"/>
      <c r="D41" s="40"/>
      <c r="E41" s="40"/>
      <c r="F41" s="40"/>
      <c r="G41" s="43"/>
      <c r="H41" s="41"/>
      <c r="I41" s="44"/>
      <c r="J41" s="41"/>
      <c r="K41" s="44"/>
      <c r="L41" s="19"/>
    </row>
    <row r="42" spans="2:14" ht="13.5" thickBot="1">
      <c r="B42" s="18"/>
      <c r="C42" s="1070" t="s">
        <v>1089</v>
      </c>
      <c r="D42" s="1071"/>
      <c r="E42" s="1071"/>
      <c r="F42" s="1071"/>
      <c r="G42" s="1071"/>
      <c r="H42" s="41"/>
      <c r="I42" s="44"/>
      <c r="J42" s="27"/>
      <c r="K42" s="1078" t="s">
        <v>160</v>
      </c>
      <c r="L42" s="19"/>
    </row>
    <row r="43" spans="2:14" ht="15.75" customHeight="1">
      <c r="B43" s="18"/>
      <c r="C43" s="1087" t="s">
        <v>626</v>
      </c>
      <c r="D43" s="1088"/>
      <c r="E43" s="1088"/>
      <c r="F43" s="1088"/>
      <c r="G43" s="1089"/>
      <c r="H43" s="560">
        <v>0</v>
      </c>
      <c r="I43" s="69"/>
      <c r="J43" s="27"/>
      <c r="K43" s="1078"/>
      <c r="L43" s="19"/>
    </row>
    <row r="44" spans="2:14" ht="15.75" customHeight="1" thickBot="1">
      <c r="B44" s="18"/>
      <c r="C44" s="1085" t="s">
        <v>630</v>
      </c>
      <c r="D44" s="1086"/>
      <c r="E44" s="1086"/>
      <c r="F44" s="1086"/>
      <c r="G44" s="182" t="s">
        <v>30</v>
      </c>
      <c r="H44" s="53">
        <v>0</v>
      </c>
      <c r="I44" s="46" t="s">
        <v>31</v>
      </c>
      <c r="J44" s="27"/>
      <c r="K44" s="1078"/>
      <c r="L44" s="19"/>
    </row>
    <row r="45" spans="2:14" ht="15">
      <c r="B45" s="18"/>
      <c r="C45" s="1090" t="s">
        <v>627</v>
      </c>
      <c r="D45" s="1091"/>
      <c r="E45" s="1091"/>
      <c r="F45" s="1091"/>
      <c r="G45" s="183"/>
      <c r="H45" s="47">
        <f>IF(H43-H44&lt;0,0,H43-H44)</f>
        <v>0</v>
      </c>
      <c r="I45" s="162" t="s">
        <v>100</v>
      </c>
      <c r="J45" s="217">
        <f>IF(H43=0,0,H45/H43)</f>
        <v>0</v>
      </c>
      <c r="K45" s="1078"/>
      <c r="L45" s="19"/>
    </row>
    <row r="46" spans="2:14" ht="13.5" thickBot="1">
      <c r="B46" s="18"/>
      <c r="C46" s="48"/>
      <c r="D46" s="99"/>
      <c r="E46" s="99"/>
      <c r="F46" s="99"/>
      <c r="G46" s="100"/>
      <c r="H46" s="49"/>
      <c r="I46" s="50"/>
      <c r="J46" s="49"/>
      <c r="K46" s="50"/>
      <c r="L46" s="19"/>
    </row>
    <row r="47" spans="2:14">
      <c r="B47" s="18"/>
      <c r="C47" s="101"/>
      <c r="D47" s="101"/>
      <c r="E47" s="101"/>
      <c r="F47" s="101"/>
      <c r="G47" s="101"/>
      <c r="H47" s="41"/>
      <c r="I47" s="44"/>
      <c r="J47" s="41"/>
      <c r="K47" s="44"/>
      <c r="L47" s="19"/>
      <c r="N47" s="35"/>
    </row>
    <row r="48" spans="2:14" ht="13.5" thickBot="1">
      <c r="B48" s="18"/>
      <c r="C48" s="1070" t="s">
        <v>1090</v>
      </c>
      <c r="D48" s="1071"/>
      <c r="E48" s="1071"/>
      <c r="F48" s="1071"/>
      <c r="G48" s="550"/>
      <c r="H48" s="52"/>
      <c r="I48" s="44"/>
      <c r="J48" s="41"/>
      <c r="K48" s="44"/>
      <c r="L48" s="19"/>
    </row>
    <row r="49" spans="2:12" ht="15.75" customHeight="1">
      <c r="B49" s="18"/>
      <c r="C49" s="1094" t="s">
        <v>947</v>
      </c>
      <c r="D49" s="1081"/>
      <c r="E49" s="1081"/>
      <c r="F49" s="1081"/>
      <c r="G49" s="76"/>
      <c r="H49" s="560">
        <v>0</v>
      </c>
      <c r="I49" s="44"/>
      <c r="J49" s="27"/>
      <c r="K49" s="27"/>
      <c r="L49" s="19"/>
    </row>
    <row r="50" spans="2:12" ht="15.75" thickBot="1">
      <c r="B50" s="18"/>
      <c r="C50" s="1135" t="s">
        <v>12</v>
      </c>
      <c r="D50" s="1136"/>
      <c r="E50" s="1136"/>
      <c r="F50" s="1136"/>
      <c r="G50" s="122"/>
      <c r="H50" s="53">
        <v>0</v>
      </c>
      <c r="I50" s="44"/>
      <c r="J50" s="27"/>
      <c r="K50" s="27"/>
      <c r="L50" s="19"/>
    </row>
    <row r="51" spans="2:12" ht="15">
      <c r="B51" s="18"/>
      <c r="C51" s="164" t="s">
        <v>13</v>
      </c>
      <c r="D51" s="101"/>
      <c r="E51" s="101"/>
      <c r="F51" s="101"/>
      <c r="G51" s="101"/>
      <c r="H51" s="51"/>
      <c r="I51" s="246">
        <f>SUM(H49:H49)+SUM(H50:H50)</f>
        <v>0</v>
      </c>
      <c r="J51" s="27"/>
      <c r="K51" s="27"/>
      <c r="L51" s="19"/>
    </row>
    <row r="52" spans="2:12">
      <c r="B52" s="18"/>
      <c r="C52" s="101"/>
      <c r="D52" s="101"/>
      <c r="E52" s="101"/>
      <c r="F52" s="27"/>
      <c r="G52" s="163" t="s">
        <v>103</v>
      </c>
      <c r="H52" s="41"/>
      <c r="I52" s="44"/>
      <c r="J52" s="27"/>
      <c r="K52" s="27"/>
      <c r="L52" s="19"/>
    </row>
    <row r="53" spans="2:12" ht="13.5" thickBot="1">
      <c r="B53" s="18"/>
      <c r="C53" s="1070" t="s">
        <v>1084</v>
      </c>
      <c r="D53" s="1071"/>
      <c r="E53" s="1071"/>
      <c r="F53" s="552"/>
      <c r="G53" s="165" t="s">
        <v>104</v>
      </c>
      <c r="H53" s="41"/>
      <c r="I53" s="54"/>
      <c r="J53" s="27"/>
      <c r="K53" s="27"/>
      <c r="L53" s="19"/>
    </row>
    <row r="54" spans="2:12">
      <c r="B54" s="18"/>
      <c r="C54" s="1080" t="s">
        <v>1126</v>
      </c>
      <c r="D54" s="1081"/>
      <c r="E54" s="1081"/>
      <c r="F54" s="1082"/>
      <c r="G54" s="166">
        <v>1405</v>
      </c>
      <c r="H54" s="560">
        <v>0</v>
      </c>
      <c r="I54" s="51"/>
      <c r="J54" s="27"/>
      <c r="K54" s="27"/>
      <c r="L54" s="19"/>
    </row>
    <row r="55" spans="2:12">
      <c r="B55" s="18"/>
      <c r="C55" s="737" t="s">
        <v>1124</v>
      </c>
      <c r="D55" s="738"/>
      <c r="E55" s="738"/>
      <c r="F55" s="739"/>
      <c r="G55" s="166">
        <v>1408</v>
      </c>
      <c r="H55" s="240">
        <v>0</v>
      </c>
      <c r="I55" s="51"/>
      <c r="J55" s="27"/>
      <c r="K55" s="27"/>
      <c r="L55" s="19"/>
    </row>
    <row r="56" spans="2:12">
      <c r="B56" s="18"/>
      <c r="C56" s="1080" t="s">
        <v>14</v>
      </c>
      <c r="D56" s="1081"/>
      <c r="E56" s="1081"/>
      <c r="F56" s="1082"/>
      <c r="G56" s="166">
        <v>1408</v>
      </c>
      <c r="H56" s="240">
        <v>0</v>
      </c>
      <c r="I56" s="51"/>
      <c r="J56" s="27"/>
      <c r="K56" s="27"/>
      <c r="L56" s="19"/>
    </row>
    <row r="57" spans="2:12">
      <c r="B57" s="18"/>
      <c r="C57" s="1080" t="s">
        <v>15</v>
      </c>
      <c r="D57" s="1081"/>
      <c r="E57" s="1081"/>
      <c r="F57" s="1082"/>
      <c r="G57" s="166">
        <v>1410</v>
      </c>
      <c r="H57" s="240">
        <v>0</v>
      </c>
      <c r="I57" s="51"/>
      <c r="J57" s="27"/>
      <c r="K57" s="27"/>
      <c r="L57" s="19"/>
    </row>
    <row r="58" spans="2:12">
      <c r="B58" s="18"/>
      <c r="C58" s="1080" t="s">
        <v>116</v>
      </c>
      <c r="D58" s="1081"/>
      <c r="E58" s="1081"/>
      <c r="F58" s="1082"/>
      <c r="G58" s="166">
        <v>1430</v>
      </c>
      <c r="H58" s="240">
        <v>0</v>
      </c>
      <c r="I58" s="51"/>
      <c r="J58" s="51"/>
      <c r="K58" s="44"/>
      <c r="L58" s="19"/>
    </row>
    <row r="59" spans="2:12">
      <c r="B59" s="18"/>
      <c r="C59" s="1080" t="s">
        <v>628</v>
      </c>
      <c r="D59" s="1081"/>
      <c r="E59" s="1081"/>
      <c r="F59" s="1082"/>
      <c r="G59" s="166">
        <v>1440</v>
      </c>
      <c r="H59" s="240">
        <v>0</v>
      </c>
      <c r="I59" s="51"/>
      <c r="J59" s="51"/>
      <c r="K59" s="44"/>
      <c r="L59" s="19"/>
    </row>
    <row r="60" spans="2:12">
      <c r="B60" s="18"/>
      <c r="C60" s="1080" t="s">
        <v>10</v>
      </c>
      <c r="D60" s="1081"/>
      <c r="E60" s="1081"/>
      <c r="F60" s="1082"/>
      <c r="G60" s="166">
        <v>1450</v>
      </c>
      <c r="H60" s="240">
        <v>0</v>
      </c>
      <c r="I60" s="51"/>
      <c r="J60" s="51"/>
      <c r="K60" s="44"/>
      <c r="L60" s="19"/>
    </row>
    <row r="61" spans="2:12">
      <c r="B61" s="18"/>
      <c r="C61" s="1080" t="s">
        <v>121</v>
      </c>
      <c r="D61" s="1081"/>
      <c r="E61" s="1081"/>
      <c r="F61" s="1082"/>
      <c r="G61" s="166">
        <v>1460</v>
      </c>
      <c r="H61" s="240">
        <v>0</v>
      </c>
      <c r="I61" s="51"/>
      <c r="J61" s="51"/>
      <c r="K61" s="44"/>
      <c r="L61" s="19"/>
    </row>
    <row r="62" spans="2:12" ht="13.5" thickBot="1">
      <c r="B62" s="18"/>
      <c r="C62" s="1080" t="s">
        <v>122</v>
      </c>
      <c r="D62" s="1081"/>
      <c r="E62" s="1081"/>
      <c r="F62" s="1082"/>
      <c r="G62" s="166">
        <v>1460</v>
      </c>
      <c r="H62" s="240">
        <v>0</v>
      </c>
      <c r="I62" s="51"/>
      <c r="J62" s="51"/>
      <c r="K62" s="44"/>
      <c r="L62" s="19"/>
    </row>
    <row r="63" spans="2:12">
      <c r="B63" s="18"/>
      <c r="C63" s="1080" t="s">
        <v>120</v>
      </c>
      <c r="D63" s="1081"/>
      <c r="E63" s="1081"/>
      <c r="F63" s="1082"/>
      <c r="G63" s="166">
        <v>1460</v>
      </c>
      <c r="H63" s="240">
        <v>0</v>
      </c>
      <c r="I63" s="51"/>
      <c r="J63" s="561"/>
      <c r="K63" s="562"/>
      <c r="L63" s="19"/>
    </row>
    <row r="64" spans="2:12">
      <c r="B64" s="18"/>
      <c r="C64" s="1080" t="s">
        <v>119</v>
      </c>
      <c r="D64" s="1081"/>
      <c r="E64" s="1081"/>
      <c r="F64" s="1082"/>
      <c r="G64" s="166">
        <v>1465</v>
      </c>
      <c r="H64" s="240">
        <v>0</v>
      </c>
      <c r="I64" s="51"/>
      <c r="J64" s="1092" t="s">
        <v>1091</v>
      </c>
      <c r="K64" s="1093"/>
      <c r="L64" s="19"/>
    </row>
    <row r="65" spans="2:14">
      <c r="B65" s="18"/>
      <c r="C65" s="1080" t="s">
        <v>117</v>
      </c>
      <c r="D65" s="1081"/>
      <c r="E65" s="1081"/>
      <c r="F65" s="1082"/>
      <c r="G65" s="166">
        <v>1465</v>
      </c>
      <c r="H65" s="240">
        <v>0</v>
      </c>
      <c r="I65" s="51"/>
      <c r="J65" s="55"/>
      <c r="K65" s="56"/>
      <c r="L65" s="19"/>
    </row>
    <row r="66" spans="2:14">
      <c r="B66" s="18"/>
      <c r="C66" s="1080" t="s">
        <v>32</v>
      </c>
      <c r="D66" s="1081"/>
      <c r="E66" s="1081"/>
      <c r="F66" s="1082"/>
      <c r="G66" s="166">
        <v>1470</v>
      </c>
      <c r="H66" s="240">
        <v>0</v>
      </c>
      <c r="I66" s="51"/>
      <c r="J66" s="55"/>
      <c r="K66" s="57"/>
      <c r="L66" s="19"/>
    </row>
    <row r="67" spans="2:14">
      <c r="B67" s="18"/>
      <c r="C67" s="1080" t="s">
        <v>33</v>
      </c>
      <c r="D67" s="1081"/>
      <c r="E67" s="1081"/>
      <c r="F67" s="1082"/>
      <c r="G67" s="166">
        <v>1475</v>
      </c>
      <c r="H67" s="240">
        <v>0</v>
      </c>
      <c r="I67" s="51"/>
      <c r="J67" s="58" t="s">
        <v>34</v>
      </c>
      <c r="K67" s="59" t="s">
        <v>35</v>
      </c>
      <c r="L67" s="19"/>
    </row>
    <row r="68" spans="2:14">
      <c r="B68" s="18"/>
      <c r="C68" s="1080" t="s">
        <v>159</v>
      </c>
      <c r="D68" s="1081"/>
      <c r="E68" s="1081"/>
      <c r="F68" s="1082"/>
      <c r="G68" s="166">
        <v>1485</v>
      </c>
      <c r="H68" s="240">
        <v>0</v>
      </c>
      <c r="I68" s="51"/>
      <c r="J68" s="1133" t="s">
        <v>85</v>
      </c>
      <c r="K68" s="1134"/>
      <c r="L68" s="19"/>
    </row>
    <row r="69" spans="2:14">
      <c r="B69" s="18"/>
      <c r="C69" s="1080" t="s">
        <v>118</v>
      </c>
      <c r="D69" s="1081"/>
      <c r="E69" s="1081"/>
      <c r="F69" s="1082"/>
      <c r="G69" s="166">
        <v>1495</v>
      </c>
      <c r="H69" s="240">
        <v>0</v>
      </c>
      <c r="I69" s="51"/>
      <c r="J69" s="1065" t="s">
        <v>86</v>
      </c>
      <c r="K69" s="1066"/>
      <c r="L69" s="19"/>
    </row>
    <row r="70" spans="2:14" ht="15.75" thickBot="1">
      <c r="B70" s="18"/>
      <c r="C70" s="1080" t="s">
        <v>1132</v>
      </c>
      <c r="D70" s="1081"/>
      <c r="E70" s="1081"/>
      <c r="F70" s="1082"/>
      <c r="G70" s="166">
        <v>1496</v>
      </c>
      <c r="H70" s="53">
        <v>0</v>
      </c>
      <c r="I70" s="51"/>
      <c r="J70" s="1065" t="s">
        <v>86</v>
      </c>
      <c r="K70" s="1066"/>
      <c r="L70" s="19"/>
    </row>
    <row r="71" spans="2:14">
      <c r="B71" s="18"/>
      <c r="C71" s="167" t="s">
        <v>9</v>
      </c>
      <c r="D71" s="168"/>
      <c r="E71" s="168"/>
      <c r="F71" s="168"/>
      <c r="G71" s="168"/>
      <c r="H71" s="51"/>
      <c r="I71" s="245">
        <f>(SUM(H54:H70))</f>
        <v>0</v>
      </c>
      <c r="J71" s="60" t="s">
        <v>36</v>
      </c>
      <c r="K71" s="61">
        <f>I51-I71</f>
        <v>0</v>
      </c>
      <c r="L71" s="19"/>
    </row>
    <row r="72" spans="2:14">
      <c r="B72" s="18"/>
      <c r="C72" s="169"/>
      <c r="D72" s="168"/>
      <c r="E72" s="168"/>
      <c r="F72" s="168"/>
      <c r="G72" s="168"/>
      <c r="H72" s="51"/>
      <c r="I72" s="27"/>
      <c r="J72" s="1129" t="str">
        <f>IF(K71&gt;5,"Error: Total Sources, Step 7, do not = Total Uses, Step 8.",IF(K71&lt;-5,"Error: Total Sources, Step 7 
do not = Total Uses, Step 8.","Okay: Sources = Uses"))</f>
        <v>Okay: Sources = Uses</v>
      </c>
      <c r="K72" s="1130"/>
      <c r="L72" s="19"/>
    </row>
    <row r="73" spans="2:14">
      <c r="B73" s="18"/>
      <c r="C73" s="553" t="s">
        <v>108</v>
      </c>
      <c r="D73" s="552"/>
      <c r="E73" s="552"/>
      <c r="F73" s="552"/>
      <c r="G73" s="169"/>
      <c r="H73" s="62"/>
      <c r="I73" s="51"/>
      <c r="J73" s="1131"/>
      <c r="K73" s="1130"/>
      <c r="L73" s="19"/>
    </row>
    <row r="74" spans="2:14">
      <c r="B74" s="18"/>
      <c r="C74" s="1099" t="s">
        <v>165</v>
      </c>
      <c r="D74" s="1100"/>
      <c r="E74" s="1100"/>
      <c r="F74" s="1071"/>
      <c r="G74" s="1071"/>
      <c r="H74" s="241">
        <f>H68</f>
        <v>0</v>
      </c>
      <c r="I74" s="41"/>
      <c r="J74" s="1124" t="s">
        <v>62</v>
      </c>
      <c r="K74" s="1125"/>
      <c r="L74" s="19"/>
      <c r="N74" s="627"/>
    </row>
    <row r="75" spans="2:14" ht="13.5" thickBot="1">
      <c r="B75" s="18"/>
      <c r="C75" s="1106" t="s">
        <v>1099</v>
      </c>
      <c r="D75" s="1071"/>
      <c r="E75" s="1071"/>
      <c r="F75" s="1071"/>
      <c r="G75" s="229" t="s">
        <v>166</v>
      </c>
      <c r="H75" s="222">
        <f>J45</f>
        <v>0</v>
      </c>
      <c r="I75" s="126"/>
      <c r="J75" s="1126"/>
      <c r="K75" s="1127"/>
      <c r="L75" s="19"/>
      <c r="N75" s="627"/>
    </row>
    <row r="76" spans="2:14" ht="13.5" customHeight="1">
      <c r="B76" s="18"/>
      <c r="C76" s="1103" t="s">
        <v>629</v>
      </c>
      <c r="D76" s="1104"/>
      <c r="E76" s="1104"/>
      <c r="F76" s="1104"/>
      <c r="G76" s="1104"/>
      <c r="H76" s="242">
        <f>H74*H75</f>
        <v>0</v>
      </c>
      <c r="I76" s="51"/>
      <c r="J76" s="63"/>
      <c r="K76" s="51"/>
      <c r="L76" s="19"/>
      <c r="N76" s="625"/>
    </row>
    <row r="77" spans="2:14" ht="13.5" thickBot="1">
      <c r="B77" s="18"/>
      <c r="C77" s="552"/>
      <c r="D77" s="552"/>
      <c r="E77" s="552"/>
      <c r="F77" s="552"/>
      <c r="G77" s="552"/>
      <c r="H77" s="27"/>
      <c r="I77" s="1083" t="str">
        <f>IF(H78-H60&gt;0,"Error: Step 8 amt may not exceed amt. in BLI 1450","")</f>
        <v/>
      </c>
      <c r="J77" s="27"/>
      <c r="K77" s="27"/>
      <c r="L77" s="19"/>
      <c r="N77" s="627"/>
    </row>
    <row r="78" spans="2:14" ht="15.75" thickBot="1">
      <c r="B78" s="18"/>
      <c r="C78" s="1105" t="s">
        <v>1094</v>
      </c>
      <c r="D78" s="1082"/>
      <c r="E78" s="1082"/>
      <c r="F78" s="1082"/>
      <c r="G78" s="170"/>
      <c r="H78" s="563">
        <v>0</v>
      </c>
      <c r="I78" s="1084"/>
      <c r="J78" s="1128" t="s">
        <v>1095</v>
      </c>
      <c r="K78" s="1128"/>
      <c r="L78" s="19"/>
      <c r="N78" s="627"/>
    </row>
    <row r="79" spans="2:14" ht="15" customHeight="1">
      <c r="B79" s="18"/>
      <c r="C79" s="171"/>
      <c r="D79" s="168"/>
      <c r="E79" s="168"/>
      <c r="F79" s="168"/>
      <c r="G79" s="172"/>
      <c r="H79" s="51"/>
      <c r="I79" s="1084"/>
      <c r="J79" s="1119" t="s">
        <v>64</v>
      </c>
      <c r="K79" s="1119"/>
      <c r="L79" s="19"/>
      <c r="N79" s="27"/>
    </row>
    <row r="80" spans="2:14" ht="15">
      <c r="B80" s="18"/>
      <c r="C80" s="1101" t="s">
        <v>63</v>
      </c>
      <c r="D80" s="1102"/>
      <c r="E80" s="1102"/>
      <c r="F80" s="1102"/>
      <c r="G80" s="173"/>
      <c r="H80" s="243">
        <f>IF(AND(H54&gt;0,H55&gt;0),"Both CN and HOPE VI?",H54+H55)</f>
        <v>0</v>
      </c>
      <c r="I80" s="51"/>
      <c r="J80" s="1067" t="s">
        <v>37</v>
      </c>
      <c r="K80" s="1067"/>
      <c r="L80" s="19"/>
      <c r="N80" s="27"/>
    </row>
    <row r="81" spans="2:14" ht="15">
      <c r="B81" s="18"/>
      <c r="C81" s="1098" t="s">
        <v>110</v>
      </c>
      <c r="D81" s="1071"/>
      <c r="E81" s="1071"/>
      <c r="F81" s="1071"/>
      <c r="G81" s="1071"/>
      <c r="H81" s="64"/>
      <c r="I81" s="219">
        <f>IFERROR(-(H76+H78+H80),0)</f>
        <v>0</v>
      </c>
      <c r="J81" s="1067" t="s">
        <v>17</v>
      </c>
      <c r="K81" s="1067"/>
      <c r="L81" s="19"/>
      <c r="N81" s="27"/>
    </row>
    <row r="82" spans="2:14" ht="15.75" thickBot="1">
      <c r="B82" s="18"/>
      <c r="C82" s="1097" t="s">
        <v>631</v>
      </c>
      <c r="D82" s="1071"/>
      <c r="E82" s="1071"/>
      <c r="F82" s="1071"/>
      <c r="G82" s="1071"/>
      <c r="H82" s="51"/>
      <c r="I82" s="244">
        <f>I71+I81</f>
        <v>0</v>
      </c>
      <c r="J82" s="1068" t="s">
        <v>18</v>
      </c>
      <c r="K82" s="1068"/>
      <c r="L82" s="19"/>
      <c r="N82" s="1113"/>
    </row>
    <row r="83" spans="2:14">
      <c r="B83" s="18"/>
      <c r="C83" s="174"/>
      <c r="D83" s="168"/>
      <c r="E83" s="168"/>
      <c r="F83" s="168"/>
      <c r="G83" s="168"/>
      <c r="H83" s="51"/>
      <c r="I83" s="245"/>
      <c r="J83" s="1120" t="str">
        <f>IF(I84="","No PH units (Step 2)",I82/I84)</f>
        <v>No PH units (Step 2)</v>
      </c>
      <c r="K83" s="1121"/>
      <c r="L83" s="19"/>
      <c r="N83" s="1113"/>
    </row>
    <row r="84" spans="2:14" ht="15.75" thickBot="1">
      <c r="B84" s="18"/>
      <c r="C84" s="1095" t="s">
        <v>1101</v>
      </c>
      <c r="D84" s="1096"/>
      <c r="E84" s="1096"/>
      <c r="F84" s="1096"/>
      <c r="G84" s="168"/>
      <c r="H84" s="51"/>
      <c r="I84" s="244" t="str">
        <f>IF(K40=0,"",K40)</f>
        <v/>
      </c>
      <c r="J84" s="1122"/>
      <c r="K84" s="1123"/>
      <c r="L84" s="19"/>
      <c r="N84" s="1112"/>
    </row>
    <row r="85" spans="2:14" ht="13.5" thickBot="1">
      <c r="B85" s="18"/>
      <c r="C85" s="175"/>
      <c r="D85" s="175"/>
      <c r="E85" s="175"/>
      <c r="F85" s="176"/>
      <c r="G85" s="176"/>
      <c r="H85" s="65"/>
      <c r="I85" s="65"/>
      <c r="J85" s="65"/>
      <c r="K85" s="65"/>
      <c r="L85" s="19"/>
      <c r="N85" s="1112"/>
    </row>
    <row r="86" spans="2:14">
      <c r="B86" s="18"/>
      <c r="C86" s="168"/>
      <c r="D86" s="168"/>
      <c r="E86" s="168"/>
      <c r="F86" s="168"/>
      <c r="G86" s="168"/>
      <c r="H86" s="51"/>
      <c r="I86" s="51"/>
      <c r="J86" s="51"/>
      <c r="K86" s="42"/>
      <c r="L86" s="19"/>
      <c r="N86" s="1104"/>
    </row>
    <row r="87" spans="2:14">
      <c r="B87" s="18"/>
      <c r="C87" s="1107" t="s">
        <v>66</v>
      </c>
      <c r="D87" s="1096"/>
      <c r="E87" s="1096"/>
      <c r="F87" s="1096"/>
      <c r="G87" s="551"/>
      <c r="H87" s="51"/>
      <c r="I87" s="51"/>
      <c r="J87" s="1119" t="s">
        <v>65</v>
      </c>
      <c r="K87" s="1119"/>
      <c r="L87" s="19"/>
      <c r="N87" s="27"/>
    </row>
    <row r="88" spans="2:14">
      <c r="B88" s="18"/>
      <c r="C88" s="1099" t="str">
        <f>C62</f>
        <v>Dwelling Structures, New Const (w/OH+P, finish landscape + on-site util's)</v>
      </c>
      <c r="D88" s="1100"/>
      <c r="E88" s="1100"/>
      <c r="F88" s="1071"/>
      <c r="G88" s="165">
        <v>1460</v>
      </c>
      <c r="H88" s="51"/>
      <c r="I88" s="242">
        <f>H62</f>
        <v>0</v>
      </c>
      <c r="J88" s="1068" t="s">
        <v>38</v>
      </c>
      <c r="K88" s="1068"/>
      <c r="L88" s="19"/>
      <c r="N88" s="1111"/>
    </row>
    <row r="89" spans="2:14" ht="15">
      <c r="B89" s="18"/>
      <c r="C89" s="1108" t="s">
        <v>109</v>
      </c>
      <c r="D89" s="1100"/>
      <c r="E89" s="1100"/>
      <c r="F89" s="1071"/>
      <c r="G89" s="165">
        <v>1465</v>
      </c>
      <c r="H89" s="51"/>
      <c r="I89" s="219">
        <f>H64</f>
        <v>0</v>
      </c>
      <c r="J89" s="1118" t="s">
        <v>16</v>
      </c>
      <c r="K89" s="1118"/>
      <c r="L89" s="19"/>
      <c r="N89" s="1111"/>
    </row>
    <row r="90" spans="2:14" ht="15.75" thickBot="1">
      <c r="B90" s="18"/>
      <c r="C90" s="553" t="s">
        <v>39</v>
      </c>
      <c r="D90" s="168"/>
      <c r="E90" s="168"/>
      <c r="F90" s="168"/>
      <c r="G90" s="168"/>
      <c r="H90" s="51"/>
      <c r="I90" s="244">
        <f>SUM(I88:I89)</f>
        <v>0</v>
      </c>
      <c r="J90" s="1068" t="s">
        <v>19</v>
      </c>
      <c r="K90" s="1068"/>
      <c r="L90" s="19"/>
      <c r="N90" s="1109"/>
    </row>
    <row r="91" spans="2:14">
      <c r="B91" s="18"/>
      <c r="C91" s="164"/>
      <c r="D91" s="168"/>
      <c r="E91" s="168"/>
      <c r="F91" s="168"/>
      <c r="G91" s="168"/>
      <c r="H91" s="51"/>
      <c r="I91" s="124"/>
      <c r="J91" s="1114" t="str">
        <f>IF(I92="",IF(I84="","No PH units (Step 2)","NA (rehab/acq only)"),I90/I92)</f>
        <v>No PH units (Step 2)</v>
      </c>
      <c r="K91" s="1115"/>
      <c r="L91" s="19"/>
      <c r="N91" s="1109"/>
    </row>
    <row r="92" spans="2:14" ht="15.75" thickBot="1">
      <c r="B92" s="18"/>
      <c r="C92" s="1095" t="s">
        <v>1100</v>
      </c>
      <c r="D92" s="1096"/>
      <c r="E92" s="1096"/>
      <c r="F92" s="1096"/>
      <c r="G92" s="168"/>
      <c r="H92" s="51"/>
      <c r="I92" s="125" t="str">
        <f>IF(I40=0,"",I40)</f>
        <v/>
      </c>
      <c r="J92" s="1116"/>
      <c r="K92" s="1117"/>
      <c r="L92" s="19"/>
      <c r="N92" s="1109"/>
    </row>
    <row r="93" spans="2:14" ht="13.5" thickBot="1">
      <c r="B93" s="20"/>
      <c r="C93" s="177"/>
      <c r="D93" s="176"/>
      <c r="E93" s="176"/>
      <c r="F93" s="176"/>
      <c r="G93" s="176"/>
      <c r="H93" s="65"/>
      <c r="I93" s="65"/>
      <c r="J93" s="65"/>
      <c r="K93" s="65"/>
      <c r="L93" s="21"/>
      <c r="N93" s="1110"/>
    </row>
    <row r="94" spans="2:14">
      <c r="G94" s="276"/>
      <c r="L94" s="277" t="s">
        <v>1105</v>
      </c>
    </row>
  </sheetData>
  <sheetProtection password="CE28" sheet="1" objects="1" scenarios="1"/>
  <mergeCells count="70">
    <mergeCell ref="J74:K75"/>
    <mergeCell ref="J78:K78"/>
    <mergeCell ref="J80:K80"/>
    <mergeCell ref="J72:K73"/>
    <mergeCell ref="C8:F8"/>
    <mergeCell ref="J68:K68"/>
    <mergeCell ref="C65:F65"/>
    <mergeCell ref="C66:F66"/>
    <mergeCell ref="C67:F67"/>
    <mergeCell ref="C56:F56"/>
    <mergeCell ref="C68:F68"/>
    <mergeCell ref="C61:F61"/>
    <mergeCell ref="C60:F60"/>
    <mergeCell ref="C50:F50"/>
    <mergeCell ref="C26:C32"/>
    <mergeCell ref="J79:K79"/>
    <mergeCell ref="N90:N93"/>
    <mergeCell ref="N88:N89"/>
    <mergeCell ref="N84:N86"/>
    <mergeCell ref="N82:N83"/>
    <mergeCell ref="J91:K92"/>
    <mergeCell ref="J89:K89"/>
    <mergeCell ref="J87:K87"/>
    <mergeCell ref="J83:K84"/>
    <mergeCell ref="C92:F92"/>
    <mergeCell ref="J90:K90"/>
    <mergeCell ref="C87:F87"/>
    <mergeCell ref="J88:K88"/>
    <mergeCell ref="C88:F88"/>
    <mergeCell ref="C89:F89"/>
    <mergeCell ref="C84:F84"/>
    <mergeCell ref="C82:G82"/>
    <mergeCell ref="C81:G81"/>
    <mergeCell ref="C74:G74"/>
    <mergeCell ref="C80:F80"/>
    <mergeCell ref="C76:G76"/>
    <mergeCell ref="C78:F78"/>
    <mergeCell ref="C75:F75"/>
    <mergeCell ref="J64:K64"/>
    <mergeCell ref="C64:F64"/>
    <mergeCell ref="C49:F49"/>
    <mergeCell ref="C53:E53"/>
    <mergeCell ref="C54:F54"/>
    <mergeCell ref="C58:F58"/>
    <mergeCell ref="C59:F59"/>
    <mergeCell ref="C62:F62"/>
    <mergeCell ref="C63:F63"/>
    <mergeCell ref="C57:F57"/>
    <mergeCell ref="I77:I79"/>
    <mergeCell ref="C42:G42"/>
    <mergeCell ref="C44:F44"/>
    <mergeCell ref="C43:G43"/>
    <mergeCell ref="C45:F45"/>
    <mergeCell ref="C69:F69"/>
    <mergeCell ref="J69:K69"/>
    <mergeCell ref="J81:K81"/>
    <mergeCell ref="J82:K82"/>
    <mergeCell ref="C3:K3"/>
    <mergeCell ref="C48:F48"/>
    <mergeCell ref="J10:K10"/>
    <mergeCell ref="C7:K7"/>
    <mergeCell ref="C10:G10"/>
    <mergeCell ref="H10:I10"/>
    <mergeCell ref="C12:C18"/>
    <mergeCell ref="K42:K45"/>
    <mergeCell ref="C33:C39"/>
    <mergeCell ref="C19:C25"/>
    <mergeCell ref="C5:K5"/>
    <mergeCell ref="J70:K70"/>
    <mergeCell ref="C70:F70"/>
  </mergeCells>
  <phoneticPr fontId="0" type="noConversion"/>
  <conditionalFormatting sqref="I77:I79">
    <cfRule type="cellIs" dxfId="6" priority="2" stopIfTrue="1" operator="notEqual">
      <formula>0</formula>
    </cfRule>
  </conditionalFormatting>
  <conditionalFormatting sqref="K71">
    <cfRule type="cellIs" dxfId="5" priority="3" stopIfTrue="1" operator="notBetween">
      <formula>-5</formula>
      <formula>5</formula>
    </cfRule>
  </conditionalFormatting>
  <conditionalFormatting sqref="I71">
    <cfRule type="cellIs" dxfId="4" priority="4" stopIfTrue="1" operator="greaterThan">
      <formula>$I$51+5</formula>
    </cfRule>
    <cfRule type="cellIs" dxfId="3" priority="5" stopIfTrue="1" operator="lessThan">
      <formula>$I$51-5</formula>
    </cfRule>
  </conditionalFormatting>
  <conditionalFormatting sqref="J72:K73">
    <cfRule type="cellIs" dxfId="2" priority="6" stopIfTrue="1" operator="notEqual">
      <formula>"Okay: Sources = Uses"</formula>
    </cfRule>
  </conditionalFormatting>
  <conditionalFormatting sqref="J83:K84 J91:K92">
    <cfRule type="cellIs" dxfId="1" priority="7" stopIfTrue="1" operator="greaterThan">
      <formula>1.005</formula>
    </cfRule>
  </conditionalFormatting>
  <hyperlinks>
    <hyperlink ref="C8" r:id="rId1"/>
  </hyperlinks>
  <printOptions horizontalCentered="1"/>
  <pageMargins left="0.25" right="0.25" top="0.25" bottom="0.5" header="0.25" footer="0.25"/>
  <pageSetup scale="58"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zoomScaleNormal="100" workbookViewId="0">
      <selection activeCell="B2" sqref="B2"/>
    </sheetView>
  </sheetViews>
  <sheetFormatPr defaultRowHeight="15"/>
  <cols>
    <col min="1" max="1" width="3.140625" customWidth="1"/>
    <col min="2" max="2" width="90.7109375" style="658" customWidth="1"/>
    <col min="3" max="3" width="3.7109375" customWidth="1"/>
    <col min="4" max="4" width="3" customWidth="1"/>
  </cols>
  <sheetData>
    <row r="1" spans="1:15">
      <c r="A1" s="578"/>
      <c r="B1" s="775"/>
      <c r="C1" s="581"/>
    </row>
    <row r="2" spans="1:15" ht="15.75">
      <c r="A2" s="721"/>
      <c r="B2" s="734" t="s">
        <v>994</v>
      </c>
      <c r="C2" s="722"/>
    </row>
    <row r="3" spans="1:15">
      <c r="A3" s="721"/>
      <c r="B3" s="778"/>
      <c r="C3" s="722"/>
      <c r="G3" s="606"/>
      <c r="H3" s="606"/>
      <c r="I3" s="606"/>
      <c r="J3" s="606"/>
      <c r="K3" s="606"/>
    </row>
    <row r="4" spans="1:15" ht="25.5">
      <c r="A4" s="721"/>
      <c r="B4" s="915" t="s">
        <v>1102</v>
      </c>
      <c r="C4" s="836"/>
      <c r="D4" s="626"/>
      <c r="E4" s="626"/>
      <c r="F4" s="626"/>
      <c r="G4" s="626"/>
      <c r="H4" s="626"/>
      <c r="I4" s="626"/>
      <c r="J4" s="626"/>
      <c r="K4" s="626"/>
      <c r="L4" s="626"/>
      <c r="M4" s="626"/>
      <c r="N4" s="626"/>
      <c r="O4" s="626"/>
    </row>
    <row r="5" spans="1:15" ht="12.75">
      <c r="A5" s="721"/>
      <c r="B5" s="915"/>
      <c r="C5" s="836"/>
      <c r="D5" s="733"/>
      <c r="E5" s="733"/>
      <c r="F5" s="733"/>
      <c r="G5" s="733"/>
      <c r="H5" s="733"/>
      <c r="I5" s="733"/>
      <c r="J5" s="733"/>
      <c r="K5" s="733"/>
      <c r="L5" s="733"/>
      <c r="M5" s="733"/>
      <c r="N5" s="733"/>
      <c r="O5" s="733"/>
    </row>
    <row r="6" spans="1:15" ht="25.5">
      <c r="A6" s="721"/>
      <c r="B6" s="915" t="s">
        <v>1103</v>
      </c>
      <c r="C6" s="836"/>
      <c r="D6" s="626"/>
      <c r="E6" s="626"/>
      <c r="F6" s="626"/>
      <c r="G6" s="626"/>
      <c r="H6" s="626"/>
      <c r="I6" s="626"/>
      <c r="J6" s="626"/>
      <c r="K6" s="626"/>
      <c r="L6" s="626"/>
      <c r="M6" s="626"/>
      <c r="N6" s="626"/>
      <c r="O6" s="626"/>
    </row>
    <row r="7" spans="1:15" ht="12.75">
      <c r="A7" s="721"/>
      <c r="B7" s="915"/>
      <c r="C7" s="836"/>
      <c r="D7" s="733"/>
      <c r="E7" s="733"/>
      <c r="F7" s="733"/>
      <c r="G7" s="733"/>
      <c r="H7" s="733"/>
      <c r="I7" s="733"/>
      <c r="J7" s="733"/>
      <c r="K7" s="733"/>
      <c r="L7" s="733"/>
      <c r="M7" s="733"/>
      <c r="N7" s="733"/>
      <c r="O7" s="733"/>
    </row>
    <row r="8" spans="1:15" ht="25.5">
      <c r="A8" s="721"/>
      <c r="B8" s="915" t="s">
        <v>1119</v>
      </c>
      <c r="C8" s="836"/>
      <c r="D8" s="626"/>
      <c r="E8" s="626"/>
      <c r="F8" s="626"/>
      <c r="G8" s="626"/>
      <c r="H8" s="626"/>
      <c r="I8" s="626"/>
      <c r="J8" s="626"/>
      <c r="K8" s="626"/>
      <c r="L8" s="626"/>
      <c r="M8" s="626"/>
      <c r="N8" s="626"/>
      <c r="O8" s="626"/>
    </row>
    <row r="9" spans="1:15" ht="12.75">
      <c r="A9" s="721"/>
      <c r="B9" s="915"/>
      <c r="C9" s="836"/>
      <c r="D9" s="733"/>
      <c r="E9" s="733"/>
      <c r="F9" s="733"/>
      <c r="G9" s="733"/>
      <c r="H9" s="733"/>
      <c r="I9" s="733"/>
      <c r="J9" s="733"/>
      <c r="K9" s="733"/>
      <c r="L9" s="733"/>
      <c r="M9" s="733"/>
      <c r="N9" s="733"/>
      <c r="O9" s="733"/>
    </row>
    <row r="10" spans="1:15" ht="20.25" customHeight="1">
      <c r="A10" s="721"/>
      <c r="B10" s="915" t="s">
        <v>1120</v>
      </c>
      <c r="C10" s="836"/>
      <c r="D10" s="626"/>
      <c r="E10" s="626"/>
      <c r="F10" s="626"/>
      <c r="G10" s="626"/>
      <c r="H10" s="626"/>
      <c r="I10" s="626"/>
      <c r="J10" s="626"/>
      <c r="K10" s="626"/>
      <c r="L10" s="626"/>
      <c r="M10" s="626"/>
      <c r="N10" s="626"/>
      <c r="O10" s="626"/>
    </row>
    <row r="11" spans="1:15" ht="12.75">
      <c r="A11" s="721"/>
      <c r="B11" s="915"/>
      <c r="C11" s="836"/>
      <c r="D11" s="733"/>
      <c r="E11" s="733"/>
      <c r="F11" s="733"/>
      <c r="G11" s="733"/>
      <c r="H11" s="733"/>
      <c r="I11" s="733"/>
      <c r="J11" s="733"/>
      <c r="K11" s="733"/>
      <c r="L11" s="733"/>
      <c r="M11" s="733"/>
      <c r="N11" s="733"/>
      <c r="O11" s="733"/>
    </row>
    <row r="12" spans="1:15" ht="25.5">
      <c r="A12" s="721"/>
      <c r="B12" s="915" t="s">
        <v>1121</v>
      </c>
      <c r="C12" s="836"/>
      <c r="D12" s="626"/>
      <c r="E12" s="626"/>
      <c r="F12" s="626"/>
      <c r="G12" s="626"/>
      <c r="H12" s="626"/>
      <c r="I12" s="626"/>
      <c r="J12" s="626"/>
      <c r="K12" s="626"/>
      <c r="L12" s="626"/>
      <c r="M12" s="626"/>
      <c r="N12" s="626"/>
      <c r="O12" s="626"/>
    </row>
    <row r="13" spans="1:15" ht="12.75">
      <c r="A13" s="721"/>
      <c r="B13" s="915"/>
      <c r="C13" s="836"/>
      <c r="D13" s="733"/>
      <c r="E13" s="733"/>
      <c r="F13" s="733"/>
      <c r="G13" s="733"/>
      <c r="H13" s="733"/>
      <c r="I13" s="733"/>
      <c r="J13" s="733"/>
      <c r="K13" s="733"/>
      <c r="L13" s="733"/>
      <c r="M13" s="733"/>
      <c r="N13" s="733"/>
      <c r="O13" s="733"/>
    </row>
    <row r="14" spans="1:15" ht="25.5">
      <c r="A14" s="721"/>
      <c r="B14" s="915" t="s">
        <v>1040</v>
      </c>
      <c r="C14" s="836"/>
      <c r="D14" s="626"/>
      <c r="E14" s="626"/>
      <c r="F14" s="626"/>
      <c r="G14" s="626"/>
      <c r="H14" s="626"/>
      <c r="I14" s="626"/>
      <c r="J14" s="626"/>
      <c r="K14" s="626"/>
      <c r="L14" s="626"/>
      <c r="M14" s="626"/>
      <c r="N14" s="626"/>
      <c r="O14" s="626"/>
    </row>
    <row r="15" spans="1:15" ht="12.75">
      <c r="A15" s="721"/>
      <c r="B15" s="915"/>
      <c r="C15" s="836"/>
      <c r="D15" s="733"/>
      <c r="E15" s="733"/>
      <c r="F15" s="733"/>
      <c r="G15" s="733"/>
      <c r="H15" s="733"/>
      <c r="I15" s="733"/>
      <c r="J15" s="733"/>
      <c r="K15" s="733"/>
      <c r="L15" s="733"/>
      <c r="M15" s="733"/>
      <c r="N15" s="733"/>
      <c r="O15" s="733"/>
    </row>
    <row r="16" spans="1:15" ht="12.75">
      <c r="A16" s="721"/>
      <c r="B16" s="915" t="s">
        <v>995</v>
      </c>
      <c r="C16" s="836"/>
      <c r="D16" s="626"/>
      <c r="E16" s="626"/>
      <c r="F16" s="626"/>
      <c r="G16" s="626"/>
      <c r="H16" s="626"/>
      <c r="I16" s="626"/>
      <c r="J16" s="626"/>
      <c r="K16" s="626"/>
      <c r="L16" s="626"/>
      <c r="M16" s="626"/>
      <c r="N16" s="626"/>
      <c r="O16" s="626"/>
    </row>
    <row r="17" spans="1:15" ht="12.75">
      <c r="A17" s="721"/>
      <c r="B17" s="915"/>
      <c r="C17" s="836"/>
      <c r="D17" s="733"/>
      <c r="E17" s="733"/>
      <c r="F17" s="733"/>
      <c r="G17" s="733"/>
      <c r="H17" s="733"/>
      <c r="I17" s="733"/>
      <c r="J17" s="733"/>
      <c r="K17" s="733"/>
      <c r="L17" s="733"/>
      <c r="M17" s="733"/>
      <c r="N17" s="733"/>
      <c r="O17" s="733"/>
    </row>
    <row r="18" spans="1:15" ht="12.75">
      <c r="A18" s="721"/>
      <c r="B18" s="915" t="s">
        <v>996</v>
      </c>
      <c r="C18" s="836"/>
      <c r="D18" s="626"/>
      <c r="E18" s="626"/>
      <c r="F18" s="626"/>
      <c r="G18" s="626"/>
      <c r="H18" s="626"/>
      <c r="I18" s="626"/>
      <c r="J18" s="626"/>
      <c r="K18" s="626"/>
      <c r="L18" s="626"/>
      <c r="M18" s="626"/>
      <c r="N18" s="626"/>
      <c r="O18" s="626"/>
    </row>
    <row r="19" spans="1:15" ht="12.75">
      <c r="A19" s="721"/>
      <c r="B19" s="915"/>
      <c r="C19" s="836"/>
      <c r="D19" s="733"/>
      <c r="E19" s="733"/>
      <c r="F19" s="733"/>
      <c r="G19" s="733"/>
      <c r="H19" s="733"/>
      <c r="I19" s="733"/>
      <c r="J19" s="733"/>
      <c r="K19" s="733"/>
      <c r="L19" s="733"/>
      <c r="M19" s="733"/>
      <c r="N19" s="733"/>
      <c r="O19" s="733"/>
    </row>
    <row r="20" spans="1:15" ht="25.5">
      <c r="A20" s="721"/>
      <c r="B20" s="915" t="s">
        <v>1122</v>
      </c>
      <c r="C20" s="836"/>
      <c r="D20" s="626"/>
      <c r="E20" s="626"/>
      <c r="F20" s="626"/>
      <c r="G20" s="626"/>
      <c r="H20" s="626"/>
      <c r="I20" s="626"/>
      <c r="J20" s="626"/>
      <c r="K20" s="626"/>
      <c r="L20" s="626"/>
      <c r="M20" s="626"/>
      <c r="N20" s="626"/>
      <c r="O20" s="626"/>
    </row>
    <row r="21" spans="1:15" ht="12.75">
      <c r="A21" s="721"/>
      <c r="B21" s="915"/>
      <c r="C21" s="836"/>
      <c r="D21" s="733"/>
      <c r="E21" s="733"/>
      <c r="F21" s="733"/>
      <c r="G21" s="733"/>
      <c r="H21" s="733"/>
      <c r="I21" s="733"/>
      <c r="J21" s="733"/>
      <c r="K21" s="733"/>
      <c r="L21" s="733"/>
      <c r="M21" s="733"/>
      <c r="N21" s="733"/>
      <c r="O21" s="733"/>
    </row>
    <row r="22" spans="1:15" ht="25.5">
      <c r="A22" s="721"/>
      <c r="B22" s="915" t="s">
        <v>997</v>
      </c>
      <c r="C22" s="836"/>
      <c r="D22" s="626"/>
      <c r="E22" s="626"/>
      <c r="F22" s="626"/>
      <c r="G22" s="626"/>
      <c r="H22" s="626"/>
      <c r="I22" s="626"/>
      <c r="J22" s="626"/>
      <c r="K22" s="626"/>
      <c r="L22" s="626"/>
      <c r="M22" s="626"/>
      <c r="N22" s="626"/>
      <c r="O22" s="626"/>
    </row>
    <row r="23" spans="1:15" ht="12.75">
      <c r="A23" s="721"/>
      <c r="B23" s="915"/>
      <c r="C23" s="836"/>
      <c r="D23" s="733"/>
      <c r="E23" s="733"/>
      <c r="F23" s="733"/>
      <c r="G23" s="733"/>
      <c r="H23" s="733"/>
      <c r="I23" s="733"/>
      <c r="J23" s="733"/>
      <c r="K23" s="733"/>
      <c r="L23" s="733"/>
      <c r="M23" s="733"/>
      <c r="N23" s="733"/>
      <c r="O23" s="733"/>
    </row>
    <row r="24" spans="1:15" ht="12.75">
      <c r="A24" s="721"/>
      <c r="B24" s="915" t="s">
        <v>999</v>
      </c>
      <c r="C24" s="836"/>
      <c r="D24" s="626"/>
      <c r="E24" s="626"/>
      <c r="F24" s="626"/>
      <c r="G24" s="626"/>
      <c r="H24" s="626"/>
      <c r="I24" s="626"/>
      <c r="J24" s="626"/>
      <c r="K24" s="626"/>
      <c r="L24" s="626"/>
      <c r="M24" s="626"/>
      <c r="N24" s="626"/>
      <c r="O24" s="626"/>
    </row>
    <row r="25" spans="1:15" ht="12.75">
      <c r="A25" s="721"/>
      <c r="B25" s="915"/>
      <c r="C25" s="836"/>
      <c r="D25" s="733"/>
      <c r="E25" s="733"/>
      <c r="F25" s="733"/>
      <c r="G25" s="733"/>
      <c r="H25" s="733"/>
      <c r="I25" s="733"/>
      <c r="J25" s="733"/>
      <c r="K25" s="733"/>
      <c r="L25" s="733"/>
      <c r="M25" s="733"/>
      <c r="N25" s="733"/>
      <c r="O25" s="733"/>
    </row>
    <row r="26" spans="1:15" ht="12.75">
      <c r="A26" s="721"/>
      <c r="B26" s="915" t="s">
        <v>998</v>
      </c>
      <c r="C26" s="836"/>
      <c r="D26" s="626"/>
      <c r="E26" s="626"/>
      <c r="F26" s="626"/>
      <c r="G26" s="626"/>
      <c r="H26" s="626"/>
      <c r="I26" s="626"/>
      <c r="J26" s="626"/>
      <c r="K26" s="626"/>
      <c r="L26" s="626"/>
      <c r="M26" s="626"/>
      <c r="N26" s="626"/>
      <c r="O26" s="626"/>
    </row>
    <row r="27" spans="1:15" ht="12.75">
      <c r="A27" s="721"/>
      <c r="B27" s="915"/>
      <c r="C27" s="836"/>
      <c r="D27" s="733"/>
      <c r="E27" s="733"/>
      <c r="F27" s="733"/>
      <c r="G27" s="733"/>
      <c r="H27" s="733"/>
      <c r="I27" s="733"/>
      <c r="J27" s="733"/>
      <c r="K27" s="733"/>
      <c r="L27" s="733"/>
      <c r="M27" s="733"/>
      <c r="N27" s="733"/>
      <c r="O27" s="733"/>
    </row>
    <row r="28" spans="1:15" ht="12.75">
      <c r="A28" s="721"/>
      <c r="B28" s="915" t="s">
        <v>1041</v>
      </c>
      <c r="C28" s="836"/>
      <c r="D28" s="626"/>
      <c r="E28" s="626"/>
      <c r="F28" s="626"/>
      <c r="G28" s="626"/>
      <c r="H28" s="626"/>
      <c r="I28" s="626"/>
      <c r="J28" s="626"/>
      <c r="K28" s="626"/>
      <c r="L28" s="626"/>
      <c r="M28" s="626"/>
      <c r="N28" s="626"/>
      <c r="O28" s="626"/>
    </row>
    <row r="29" spans="1:15" ht="15.75" thickBot="1">
      <c r="A29" s="837"/>
      <c r="B29" s="838"/>
      <c r="C29" s="839"/>
      <c r="D29" s="626"/>
      <c r="E29" s="626"/>
      <c r="F29" s="626"/>
      <c r="G29" s="626"/>
      <c r="H29" s="626"/>
      <c r="I29" s="626"/>
      <c r="J29" s="626"/>
      <c r="K29" s="626"/>
      <c r="L29" s="626"/>
      <c r="M29" s="626"/>
      <c r="N29" s="626"/>
      <c r="O29" s="626"/>
    </row>
    <row r="30" spans="1:15">
      <c r="B30" s="659"/>
      <c r="C30" s="840" t="s">
        <v>1105</v>
      </c>
      <c r="D30" s="626"/>
      <c r="E30" s="626"/>
      <c r="F30" s="626"/>
      <c r="G30" s="626"/>
      <c r="H30" s="626"/>
      <c r="I30" s="626"/>
      <c r="J30" s="626"/>
      <c r="K30" s="626"/>
      <c r="L30" s="626"/>
      <c r="M30" s="626"/>
      <c r="N30" s="626"/>
      <c r="O30" s="626"/>
    </row>
    <row r="31" spans="1:15">
      <c r="B31" s="659"/>
      <c r="C31" s="626"/>
      <c r="D31" s="626"/>
      <c r="E31" s="626"/>
      <c r="F31" s="626"/>
      <c r="G31" s="626"/>
      <c r="H31" s="626"/>
      <c r="I31" s="626"/>
      <c r="J31" s="626"/>
      <c r="K31" s="626"/>
      <c r="L31" s="626"/>
      <c r="M31" s="626"/>
      <c r="N31" s="626"/>
      <c r="O31" s="626"/>
    </row>
    <row r="32" spans="1:15">
      <c r="B32" s="659"/>
      <c r="C32" s="626"/>
      <c r="D32" s="626"/>
      <c r="E32" s="626"/>
      <c r="F32" s="626"/>
      <c r="G32" s="626"/>
      <c r="H32" s="626"/>
      <c r="I32" s="626"/>
      <c r="J32" s="626"/>
      <c r="K32" s="626"/>
      <c r="L32" s="626"/>
      <c r="M32" s="626"/>
      <c r="N32" s="626"/>
      <c r="O32" s="626"/>
    </row>
    <row r="33" spans="2:2">
      <c r="B33" s="659"/>
    </row>
    <row r="34" spans="2:2">
      <c r="B34" s="659"/>
    </row>
    <row r="35" spans="2:2">
      <c r="B35" s="659"/>
    </row>
  </sheetData>
  <sheetProtection password="CE28" sheet="1" objects="1" scenarios="1"/>
  <pageMargins left="0.7" right="0.7" top="0.75" bottom="0.75" header="0.3" footer="0.3"/>
  <pageSetup scale="9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0"/>
  <sheetViews>
    <sheetView showGridLines="0" zoomScaleNormal="100" workbookViewId="0">
      <selection activeCell="D12" sqref="D12"/>
    </sheetView>
  </sheetViews>
  <sheetFormatPr defaultRowHeight="12.75"/>
  <cols>
    <col min="1" max="2" width="2.7109375" customWidth="1"/>
    <col min="3" max="3" width="42.7109375" style="215" customWidth="1"/>
    <col min="4" max="4" width="14.7109375" style="200" customWidth="1"/>
    <col min="5" max="8" width="20.85546875" style="216" customWidth="1"/>
    <col min="9" max="9" width="2.7109375" customWidth="1"/>
    <col min="10" max="10" width="2.5703125" customWidth="1"/>
    <col min="11" max="11" width="16.42578125" customWidth="1"/>
    <col min="12" max="12" width="16.85546875" customWidth="1"/>
    <col min="13" max="13" width="2.5703125" customWidth="1"/>
    <col min="14" max="17" width="11.5703125" customWidth="1"/>
    <col min="18" max="18" width="14.85546875" customWidth="1"/>
  </cols>
  <sheetData>
    <row r="1" spans="2:9" s="1" customFormat="1" ht="13.5" thickBot="1">
      <c r="C1" s="25"/>
      <c r="D1" s="25"/>
      <c r="E1" s="25"/>
      <c r="F1" s="25"/>
      <c r="G1" s="25"/>
      <c r="H1" s="25"/>
    </row>
    <row r="2" spans="2:9" s="1" customFormat="1" ht="20.45" customHeight="1">
      <c r="B2" s="719"/>
      <c r="C2" s="1137" t="s">
        <v>669</v>
      </c>
      <c r="D2" s="1137"/>
      <c r="E2" s="1137"/>
      <c r="F2" s="1137"/>
      <c r="G2" s="1137"/>
      <c r="H2" s="1137"/>
      <c r="I2" s="720"/>
    </row>
    <row r="3" spans="2:9" s="1" customFormat="1" ht="15.75">
      <c r="B3" s="16"/>
      <c r="C3" s="1141" t="s">
        <v>657</v>
      </c>
      <c r="D3" s="1141"/>
      <c r="E3" s="1141"/>
      <c r="F3" s="1141"/>
      <c r="G3" s="1141"/>
      <c r="H3" s="1141"/>
      <c r="I3" s="17"/>
    </row>
    <row r="4" spans="2:9" s="1" customFormat="1" ht="16.5" thickBot="1">
      <c r="B4" s="16"/>
      <c r="C4" s="679"/>
      <c r="D4" s="679"/>
      <c r="E4" s="679"/>
      <c r="F4" s="679"/>
      <c r="G4" s="679"/>
      <c r="H4" s="679"/>
      <c r="I4" s="17"/>
    </row>
    <row r="5" spans="2:9" s="1" customFormat="1" ht="16.149999999999999" customHeight="1" thickBot="1">
      <c r="B5" s="16"/>
      <c r="C5" s="290" t="s">
        <v>665</v>
      </c>
      <c r="D5" s="1138" t="str">
        <f>'Unit Mix'!G6</f>
        <v>Housing Authority of New Orleans</v>
      </c>
      <c r="E5" s="1139"/>
      <c r="F5" s="1139"/>
      <c r="G5" s="1139"/>
      <c r="H5" s="1140"/>
      <c r="I5" s="17"/>
    </row>
    <row r="6" spans="2:9" s="1" customFormat="1" ht="16.149999999999999" customHeight="1" thickBot="1">
      <c r="B6" s="16"/>
      <c r="C6" s="290" t="s">
        <v>663</v>
      </c>
      <c r="D6" s="1138">
        <f>'Unit Mix'!G7</f>
        <v>0</v>
      </c>
      <c r="E6" s="1139"/>
      <c r="F6" s="1139"/>
      <c r="G6" s="1139"/>
      <c r="H6" s="1140"/>
      <c r="I6" s="17"/>
    </row>
    <row r="7" spans="2:9" s="1" customFormat="1" ht="16.149999999999999" customHeight="1" thickBot="1">
      <c r="B7" s="16"/>
      <c r="C7" s="290" t="s">
        <v>661</v>
      </c>
      <c r="D7" s="1138" t="str">
        <f>'Unit Mix'!G8</f>
        <v>St. Bernard Phase III</v>
      </c>
      <c r="E7" s="1139"/>
      <c r="F7" s="1139"/>
      <c r="G7" s="1139"/>
      <c r="H7" s="1140"/>
      <c r="I7" s="17"/>
    </row>
    <row r="8" spans="2:9" s="1" customFormat="1" ht="16.149999999999999" customHeight="1" thickBot="1">
      <c r="B8" s="16"/>
      <c r="C8" s="290" t="s">
        <v>662</v>
      </c>
      <c r="D8" s="1138" t="str">
        <f>'Unit Mix'!G9</f>
        <v>[enter the new AMP-format development number]</v>
      </c>
      <c r="E8" s="1139"/>
      <c r="F8" s="1139"/>
      <c r="G8" s="1139"/>
      <c r="H8" s="1140"/>
      <c r="I8" s="17"/>
    </row>
    <row r="9" spans="2:9" s="1" customFormat="1" ht="9" customHeight="1">
      <c r="B9" s="16"/>
      <c r="C9" s="7"/>
      <c r="D9" s="7"/>
      <c r="E9"/>
      <c r="F9"/>
      <c r="G9"/>
      <c r="H9"/>
      <c r="I9" s="17"/>
    </row>
    <row r="10" spans="2:9" s="1" customFormat="1" ht="12" customHeight="1">
      <c r="B10" s="16"/>
      <c r="C10" s="7"/>
      <c r="D10" s="192"/>
      <c r="E10" s="193"/>
      <c r="F10" s="193"/>
      <c r="G10" s="193"/>
      <c r="H10" s="678"/>
      <c r="I10" s="17"/>
    </row>
    <row r="11" spans="2:9" s="1" customFormat="1" ht="13.5" thickBot="1">
      <c r="B11" s="16"/>
      <c r="C11" s="194" t="s">
        <v>123</v>
      </c>
      <c r="D11" s="608" t="s">
        <v>124</v>
      </c>
      <c r="E11" s="195" t="s">
        <v>125</v>
      </c>
      <c r="F11" s="195" t="s">
        <v>126</v>
      </c>
      <c r="G11" s="195" t="s">
        <v>127</v>
      </c>
      <c r="H11" s="196" t="s">
        <v>44</v>
      </c>
      <c r="I11" s="17"/>
    </row>
    <row r="12" spans="2:9" ht="14.25" thickTop="1" thickBot="1">
      <c r="B12" s="18"/>
      <c r="C12" s="683" t="s">
        <v>951</v>
      </c>
      <c r="D12" s="688"/>
      <c r="E12" s="690">
        <v>0</v>
      </c>
      <c r="F12" s="905"/>
      <c r="G12" s="905"/>
      <c r="H12" s="906">
        <f t="shared" ref="H12:H25" si="0">SUM(E12:G12)</f>
        <v>0</v>
      </c>
      <c r="I12" s="19"/>
    </row>
    <row r="13" spans="2:9" ht="14.25" thickTop="1" thickBot="1">
      <c r="B13" s="18"/>
      <c r="C13" s="683" t="s">
        <v>1000</v>
      </c>
      <c r="D13" s="688"/>
      <c r="E13" s="690">
        <v>0</v>
      </c>
      <c r="F13" s="903"/>
      <c r="G13" s="903"/>
      <c r="H13" s="906">
        <f t="shared" si="0"/>
        <v>0</v>
      </c>
      <c r="I13" s="19"/>
    </row>
    <row r="14" spans="2:9" ht="14.25" thickTop="1" thickBot="1">
      <c r="B14" s="18"/>
      <c r="C14" s="683" t="s">
        <v>949</v>
      </c>
      <c r="D14" s="688"/>
      <c r="E14" s="690">
        <v>0</v>
      </c>
      <c r="F14" s="903"/>
      <c r="G14" s="903"/>
      <c r="H14" s="906">
        <f t="shared" si="0"/>
        <v>0</v>
      </c>
      <c r="I14" s="19"/>
    </row>
    <row r="15" spans="2:9" ht="14.25" thickTop="1" thickBot="1">
      <c r="B15" s="18"/>
      <c r="C15" s="683" t="s">
        <v>1123</v>
      </c>
      <c r="D15" s="688"/>
      <c r="E15" s="690">
        <v>0</v>
      </c>
      <c r="F15" s="903"/>
      <c r="G15" s="903"/>
      <c r="H15" s="906">
        <f t="shared" si="0"/>
        <v>0</v>
      </c>
      <c r="I15" s="19"/>
    </row>
    <row r="16" spans="2:9" ht="14.25" thickTop="1" thickBot="1">
      <c r="B16" s="18"/>
      <c r="C16" s="683" t="s">
        <v>953</v>
      </c>
      <c r="D16" s="688"/>
      <c r="E16" s="690">
        <v>0</v>
      </c>
      <c r="F16" s="903"/>
      <c r="G16" s="903"/>
      <c r="H16" s="906">
        <f t="shared" si="0"/>
        <v>0</v>
      </c>
      <c r="I16" s="19"/>
    </row>
    <row r="17" spans="2:9" ht="14.25" thickTop="1" thickBot="1">
      <c r="B17" s="18"/>
      <c r="C17" s="685" t="s">
        <v>128</v>
      </c>
      <c r="D17" s="688"/>
      <c r="E17" s="903"/>
      <c r="F17" s="690">
        <v>0</v>
      </c>
      <c r="G17" s="690">
        <v>0</v>
      </c>
      <c r="H17" s="689">
        <f t="shared" si="0"/>
        <v>0</v>
      </c>
      <c r="I17" s="19"/>
    </row>
    <row r="18" spans="2:9" ht="14.25" thickTop="1" thickBot="1">
      <c r="B18" s="18"/>
      <c r="C18" s="687" t="s">
        <v>1135</v>
      </c>
      <c r="D18" s="688"/>
      <c r="E18" s="903"/>
      <c r="F18" s="690">
        <v>0</v>
      </c>
      <c r="G18" s="690">
        <v>0</v>
      </c>
      <c r="H18" s="689">
        <f t="shared" si="0"/>
        <v>0</v>
      </c>
      <c r="I18" s="19"/>
    </row>
    <row r="19" spans="2:9" ht="14.25" thickTop="1" thickBot="1">
      <c r="B19" s="18"/>
      <c r="C19" s="687" t="s">
        <v>1106</v>
      </c>
      <c r="D19" s="688"/>
      <c r="E19" s="903"/>
      <c r="F19" s="690">
        <v>0</v>
      </c>
      <c r="G19" s="690">
        <v>0</v>
      </c>
      <c r="H19" s="689">
        <f t="shared" si="0"/>
        <v>0</v>
      </c>
      <c r="I19" s="19"/>
    </row>
    <row r="20" spans="2:9" ht="14.25" thickTop="1" thickBot="1">
      <c r="B20" s="18"/>
      <c r="C20" s="687" t="s">
        <v>1107</v>
      </c>
      <c r="D20" s="688"/>
      <c r="E20" s="903"/>
      <c r="F20" s="690">
        <v>0</v>
      </c>
      <c r="G20" s="690">
        <v>0</v>
      </c>
      <c r="H20" s="689">
        <f t="shared" si="0"/>
        <v>0</v>
      </c>
      <c r="I20" s="19"/>
    </row>
    <row r="21" spans="2:9" ht="14.25" thickTop="1" thickBot="1">
      <c r="B21" s="18"/>
      <c r="C21" s="687" t="s">
        <v>1136</v>
      </c>
      <c r="D21" s="688"/>
      <c r="E21" s="903"/>
      <c r="F21" s="690">
        <v>0</v>
      </c>
      <c r="G21" s="690">
        <v>0</v>
      </c>
      <c r="H21" s="689">
        <f t="shared" si="0"/>
        <v>0</v>
      </c>
      <c r="I21" s="19"/>
    </row>
    <row r="22" spans="2:9" ht="14.25" thickTop="1" thickBot="1">
      <c r="B22" s="18"/>
      <c r="C22" s="687" t="s">
        <v>1137</v>
      </c>
      <c r="D22" s="688"/>
      <c r="E22" s="903"/>
      <c r="F22" s="690">
        <v>0</v>
      </c>
      <c r="G22" s="690">
        <v>0</v>
      </c>
      <c r="H22" s="689">
        <f t="shared" si="0"/>
        <v>0</v>
      </c>
      <c r="I22" s="19"/>
    </row>
    <row r="23" spans="2:9" ht="14.25" thickTop="1" thickBot="1">
      <c r="B23" s="18"/>
      <c r="C23" s="687" t="s">
        <v>1138</v>
      </c>
      <c r="D23" s="688"/>
      <c r="E23" s="903"/>
      <c r="F23" s="690">
        <v>0</v>
      </c>
      <c r="G23" s="690">
        <v>0</v>
      </c>
      <c r="H23" s="689">
        <f t="shared" si="0"/>
        <v>0</v>
      </c>
      <c r="I23" s="19"/>
    </row>
    <row r="24" spans="2:9" ht="14.25" thickTop="1" thickBot="1">
      <c r="B24" s="18"/>
      <c r="C24" s="687" t="s">
        <v>1139</v>
      </c>
      <c r="D24" s="688"/>
      <c r="E24" s="903"/>
      <c r="F24" s="690">
        <v>0</v>
      </c>
      <c r="G24" s="690">
        <v>0</v>
      </c>
      <c r="H24" s="689">
        <f t="shared" si="0"/>
        <v>0</v>
      </c>
      <c r="I24" s="19"/>
    </row>
    <row r="25" spans="2:9" ht="14.25" thickTop="1" thickBot="1">
      <c r="B25" s="18"/>
      <c r="C25" s="687" t="s">
        <v>1140</v>
      </c>
      <c r="D25" s="688"/>
      <c r="E25" s="904"/>
      <c r="F25" s="690">
        <v>0</v>
      </c>
      <c r="G25" s="690">
        <v>0</v>
      </c>
      <c r="H25" s="689">
        <f t="shared" si="0"/>
        <v>0</v>
      </c>
      <c r="I25" s="19"/>
    </row>
    <row r="26" spans="2:9" ht="13.5" thickTop="1">
      <c r="B26" s="18"/>
      <c r="C26" s="629" t="s">
        <v>129</v>
      </c>
      <c r="D26" s="617"/>
      <c r="E26" s="618">
        <f>SUM(E12:E25)</f>
        <v>0</v>
      </c>
      <c r="F26" s="618">
        <f t="shared" ref="F26:H26" si="1">SUM(F12:F25)</f>
        <v>0</v>
      </c>
      <c r="G26" s="618">
        <f t="shared" si="1"/>
        <v>0</v>
      </c>
      <c r="H26" s="618">
        <f t="shared" si="1"/>
        <v>0</v>
      </c>
      <c r="I26" s="19"/>
    </row>
    <row r="27" spans="2:9">
      <c r="B27" s="18"/>
      <c r="C27" s="709"/>
      <c r="D27" s="608"/>
      <c r="E27" s="201"/>
      <c r="F27" s="201"/>
      <c r="G27" s="201"/>
      <c r="H27" s="201"/>
      <c r="I27" s="19"/>
    </row>
    <row r="28" spans="2:9" ht="13.5" thickBot="1">
      <c r="B28" s="18"/>
      <c r="C28" s="202" t="s">
        <v>130</v>
      </c>
      <c r="D28" s="195"/>
      <c r="E28" s="195" t="s">
        <v>125</v>
      </c>
      <c r="F28" s="195" t="s">
        <v>126</v>
      </c>
      <c r="G28" s="195" t="s">
        <v>127</v>
      </c>
      <c r="H28" s="196" t="s">
        <v>44</v>
      </c>
      <c r="I28" s="19"/>
    </row>
    <row r="29" spans="2:9" ht="14.25" thickTop="1" thickBot="1">
      <c r="B29" s="18"/>
      <c r="C29" s="682" t="s">
        <v>951</v>
      </c>
      <c r="D29" s="691"/>
      <c r="E29" s="690">
        <v>0</v>
      </c>
      <c r="F29" s="690">
        <v>0</v>
      </c>
      <c r="G29" s="690">
        <v>0</v>
      </c>
      <c r="H29" s="694">
        <f>SUM(E29:G29)</f>
        <v>0</v>
      </c>
      <c r="I29" s="19"/>
    </row>
    <row r="30" spans="2:9" ht="14.25" thickTop="1" thickBot="1">
      <c r="B30" s="18"/>
      <c r="C30" s="682" t="s">
        <v>1000</v>
      </c>
      <c r="D30" s="692"/>
      <c r="E30" s="690">
        <v>0</v>
      </c>
      <c r="F30" s="690" t="s">
        <v>948</v>
      </c>
      <c r="G30" s="690" t="s">
        <v>948</v>
      </c>
      <c r="H30" s="694">
        <f t="shared" ref="H30:H34" si="2">SUM(E30:G30)</f>
        <v>0</v>
      </c>
      <c r="I30" s="19"/>
    </row>
    <row r="31" spans="2:9" ht="14.25" thickTop="1" thickBot="1">
      <c r="B31" s="18"/>
      <c r="C31" s="682" t="s">
        <v>949</v>
      </c>
      <c r="D31" s="692"/>
      <c r="E31" s="690">
        <v>0</v>
      </c>
      <c r="F31" s="690" t="s">
        <v>948</v>
      </c>
      <c r="G31" s="690" t="s">
        <v>948</v>
      </c>
      <c r="H31" s="694">
        <f t="shared" si="2"/>
        <v>0</v>
      </c>
      <c r="I31" s="19"/>
    </row>
    <row r="32" spans="2:9" ht="14.25" thickTop="1" thickBot="1">
      <c r="B32" s="18"/>
      <c r="C32" s="684" t="s">
        <v>950</v>
      </c>
      <c r="D32" s="692"/>
      <c r="E32" s="690">
        <v>0</v>
      </c>
      <c r="F32" s="690">
        <v>0</v>
      </c>
      <c r="G32" s="690">
        <v>0</v>
      </c>
      <c r="H32" s="694">
        <f t="shared" si="2"/>
        <v>0</v>
      </c>
      <c r="I32" s="19"/>
    </row>
    <row r="33" spans="2:9" ht="14.25" thickTop="1" thickBot="1">
      <c r="B33" s="18"/>
      <c r="C33" s="687" t="s">
        <v>1151</v>
      </c>
      <c r="D33" s="692"/>
      <c r="E33" s="690">
        <v>0</v>
      </c>
      <c r="F33" s="690" t="s">
        <v>948</v>
      </c>
      <c r="G33" s="690" t="s">
        <v>948</v>
      </c>
      <c r="H33" s="694">
        <f t="shared" si="2"/>
        <v>0</v>
      </c>
      <c r="I33" s="19"/>
    </row>
    <row r="34" spans="2:9" ht="14.25" thickTop="1" thickBot="1">
      <c r="B34" s="18"/>
      <c r="C34" s="687" t="s">
        <v>1151</v>
      </c>
      <c r="D34" s="693"/>
      <c r="E34" s="690">
        <v>0</v>
      </c>
      <c r="F34" s="690">
        <v>0</v>
      </c>
      <c r="G34" s="690">
        <v>0</v>
      </c>
      <c r="H34" s="694">
        <f t="shared" si="2"/>
        <v>0</v>
      </c>
      <c r="I34" s="19"/>
    </row>
    <row r="35" spans="2:9" ht="13.5" thickTop="1">
      <c r="B35" s="18"/>
      <c r="C35" s="609" t="s">
        <v>131</v>
      </c>
      <c r="D35" s="619"/>
      <c r="E35" s="618">
        <f>SUM(E29:E34)</f>
        <v>0</v>
      </c>
      <c r="F35" s="618">
        <f>SUM(F29:F34)</f>
        <v>0</v>
      </c>
      <c r="G35" s="618">
        <f>SUM(G29:G34)</f>
        <v>0</v>
      </c>
      <c r="H35" s="618">
        <f>SUM(H29:H34)</f>
        <v>0</v>
      </c>
      <c r="I35" s="19"/>
    </row>
    <row r="36" spans="2:9">
      <c r="B36" s="18"/>
      <c r="C36" s="709"/>
      <c r="D36" s="203"/>
      <c r="E36" s="613">
        <v>0</v>
      </c>
      <c r="F36" s="613">
        <v>0</v>
      </c>
      <c r="G36" s="613">
        <v>0</v>
      </c>
      <c r="H36" s="613">
        <v>0</v>
      </c>
      <c r="I36" s="19"/>
    </row>
    <row r="37" spans="2:9" ht="18">
      <c r="B37" s="721"/>
      <c r="C37" s="622" t="s">
        <v>956</v>
      </c>
      <c r="D37" s="717"/>
      <c r="E37" s="623">
        <f>E26+E35</f>
        <v>0</v>
      </c>
      <c r="F37" s="623">
        <f>F26+F35</f>
        <v>0</v>
      </c>
      <c r="G37" s="623">
        <f>G26+G35</f>
        <v>0</v>
      </c>
      <c r="H37" s="623">
        <f>H26+H35</f>
        <v>0</v>
      </c>
      <c r="I37" s="19"/>
    </row>
    <row r="38" spans="2:9" ht="15" customHeight="1" thickBot="1">
      <c r="B38" s="18"/>
      <c r="C38" s="709"/>
      <c r="D38" s="204"/>
      <c r="E38" s="201"/>
      <c r="F38" s="201"/>
      <c r="G38" s="201"/>
      <c r="H38" s="201"/>
      <c r="I38" s="19"/>
    </row>
    <row r="39" spans="2:9">
      <c r="B39" s="704"/>
      <c r="C39" s="705"/>
      <c r="D39" s="706"/>
      <c r="E39" s="706"/>
      <c r="F39" s="707"/>
      <c r="G39" s="707"/>
      <c r="H39" s="707"/>
      <c r="I39" s="708"/>
    </row>
    <row r="40" spans="2:9" ht="13.5" thickBot="1">
      <c r="B40" s="18"/>
      <c r="C40" s="202" t="s">
        <v>132</v>
      </c>
      <c r="D40" s="607" t="s">
        <v>952</v>
      </c>
      <c r="E40" s="195" t="s">
        <v>125</v>
      </c>
      <c r="F40" s="195" t="s">
        <v>126</v>
      </c>
      <c r="G40" s="195" t="s">
        <v>127</v>
      </c>
      <c r="H40" s="196" t="s">
        <v>44</v>
      </c>
      <c r="I40" s="19"/>
    </row>
    <row r="41" spans="2:9" ht="14.25" thickTop="1" thickBot="1">
      <c r="B41" s="18"/>
      <c r="C41" s="683" t="s">
        <v>957</v>
      </c>
      <c r="D41" s="911">
        <v>1460</v>
      </c>
      <c r="E41" s="690">
        <v>0</v>
      </c>
      <c r="F41" s="690">
        <v>0</v>
      </c>
      <c r="G41" s="690">
        <v>0</v>
      </c>
      <c r="H41" s="696">
        <f t="shared" ref="H41:H58" si="3">SUM(E41:G41)</f>
        <v>0</v>
      </c>
      <c r="I41" s="19"/>
    </row>
    <row r="42" spans="2:9" ht="14.25" thickTop="1" thickBot="1">
      <c r="B42" s="18"/>
      <c r="C42" s="683" t="s">
        <v>133</v>
      </c>
      <c r="D42" s="911">
        <v>1460</v>
      </c>
      <c r="E42" s="690">
        <v>0</v>
      </c>
      <c r="F42" s="690">
        <v>0</v>
      </c>
      <c r="G42" s="690">
        <v>0</v>
      </c>
      <c r="H42" s="696">
        <f t="shared" si="3"/>
        <v>0</v>
      </c>
      <c r="I42" s="19"/>
    </row>
    <row r="43" spans="2:9" ht="14.25" thickTop="1" thickBot="1">
      <c r="B43" s="18"/>
      <c r="C43" s="683" t="s">
        <v>158</v>
      </c>
      <c r="D43" s="911">
        <v>1460</v>
      </c>
      <c r="E43" s="690">
        <v>0</v>
      </c>
      <c r="F43" s="690">
        <v>0</v>
      </c>
      <c r="G43" s="690">
        <v>0</v>
      </c>
      <c r="H43" s="696">
        <f t="shared" si="3"/>
        <v>0</v>
      </c>
      <c r="I43" s="19"/>
    </row>
    <row r="44" spans="2:9" ht="14.25" thickTop="1" thickBot="1">
      <c r="B44" s="18"/>
      <c r="C44" s="683" t="s">
        <v>954</v>
      </c>
      <c r="D44" s="911">
        <v>1460</v>
      </c>
      <c r="E44" s="690">
        <v>0</v>
      </c>
      <c r="F44" s="690">
        <v>0</v>
      </c>
      <c r="G44" s="690">
        <v>0</v>
      </c>
      <c r="H44" s="696">
        <f t="shared" si="3"/>
        <v>0</v>
      </c>
      <c r="I44" s="19"/>
    </row>
    <row r="45" spans="2:9" ht="14.25" thickTop="1" thickBot="1">
      <c r="B45" s="18"/>
      <c r="C45" s="683" t="s">
        <v>105</v>
      </c>
      <c r="D45" s="911">
        <v>1460</v>
      </c>
      <c r="E45" s="690">
        <v>0</v>
      </c>
      <c r="F45" s="690">
        <v>0</v>
      </c>
      <c r="G45" s="690">
        <v>0</v>
      </c>
      <c r="H45" s="696">
        <f t="shared" si="3"/>
        <v>0</v>
      </c>
      <c r="I45" s="19"/>
    </row>
    <row r="46" spans="2:9" ht="14.25" thickTop="1" thickBot="1">
      <c r="B46" s="18"/>
      <c r="C46" s="916" t="s">
        <v>964</v>
      </c>
      <c r="D46" s="911">
        <v>1460</v>
      </c>
      <c r="E46" s="690">
        <v>0</v>
      </c>
      <c r="F46" s="690">
        <v>0</v>
      </c>
      <c r="G46" s="690">
        <v>0</v>
      </c>
      <c r="H46" s="696">
        <f t="shared" si="3"/>
        <v>0</v>
      </c>
      <c r="I46" s="19"/>
    </row>
    <row r="47" spans="2:9" ht="14.25" thickTop="1" thickBot="1">
      <c r="B47" s="18"/>
      <c r="C47" s="687" t="s">
        <v>1151</v>
      </c>
      <c r="D47" s="911">
        <v>1460</v>
      </c>
      <c r="E47" s="690">
        <v>0</v>
      </c>
      <c r="F47" s="690">
        <v>0</v>
      </c>
      <c r="G47" s="690">
        <v>0</v>
      </c>
      <c r="H47" s="696">
        <f t="shared" si="3"/>
        <v>0</v>
      </c>
      <c r="I47" s="19"/>
    </row>
    <row r="48" spans="2:9" ht="14.25" thickTop="1" thickBot="1">
      <c r="B48" s="18"/>
      <c r="C48" s="917" t="s">
        <v>1002</v>
      </c>
      <c r="D48" s="911">
        <v>1450</v>
      </c>
      <c r="E48" s="690">
        <v>0</v>
      </c>
      <c r="F48" s="690">
        <v>0</v>
      </c>
      <c r="G48" s="690">
        <v>0</v>
      </c>
      <c r="H48" s="696">
        <f t="shared" si="3"/>
        <v>0</v>
      </c>
      <c r="I48" s="19"/>
    </row>
    <row r="49" spans="2:9" ht="14.25" thickTop="1" thickBot="1">
      <c r="B49" s="18"/>
      <c r="C49" s="683" t="s">
        <v>1127</v>
      </c>
      <c r="D49" s="911">
        <v>1465</v>
      </c>
      <c r="E49" s="690">
        <v>0</v>
      </c>
      <c r="F49" s="690">
        <v>0</v>
      </c>
      <c r="G49" s="690">
        <v>0</v>
      </c>
      <c r="H49" s="696">
        <f t="shared" si="3"/>
        <v>0</v>
      </c>
      <c r="I49" s="19"/>
    </row>
    <row r="50" spans="2:9" ht="14.25" thickTop="1" thickBot="1">
      <c r="B50" s="18"/>
      <c r="C50" s="686" t="s">
        <v>955</v>
      </c>
      <c r="D50" s="911">
        <v>1470</v>
      </c>
      <c r="E50" s="690">
        <v>0</v>
      </c>
      <c r="F50" s="690">
        <v>0</v>
      </c>
      <c r="G50" s="690">
        <v>0</v>
      </c>
      <c r="H50" s="696">
        <f t="shared" si="3"/>
        <v>0</v>
      </c>
      <c r="I50" s="19"/>
    </row>
    <row r="51" spans="2:9" ht="14.25" thickTop="1" thickBot="1">
      <c r="B51" s="18"/>
      <c r="C51" s="686" t="s">
        <v>955</v>
      </c>
      <c r="D51" s="911">
        <v>1470</v>
      </c>
      <c r="E51" s="690">
        <v>0</v>
      </c>
      <c r="F51" s="690">
        <v>0</v>
      </c>
      <c r="G51" s="690">
        <v>0</v>
      </c>
      <c r="H51" s="696">
        <f t="shared" si="3"/>
        <v>0</v>
      </c>
      <c r="I51" s="19"/>
    </row>
    <row r="52" spans="2:9" ht="14.25" thickTop="1" thickBot="1">
      <c r="B52" s="18"/>
      <c r="C52" s="686" t="s">
        <v>1130</v>
      </c>
      <c r="D52" s="911">
        <v>1475</v>
      </c>
      <c r="E52" s="690">
        <v>0</v>
      </c>
      <c r="F52" s="690">
        <v>0</v>
      </c>
      <c r="G52" s="690">
        <v>0</v>
      </c>
      <c r="H52" s="696">
        <f t="shared" si="3"/>
        <v>0</v>
      </c>
      <c r="I52" s="19"/>
    </row>
    <row r="53" spans="2:9" ht="14.25" thickTop="1" thickBot="1">
      <c r="B53" s="18"/>
      <c r="C53" s="683" t="s">
        <v>709</v>
      </c>
      <c r="D53" s="911">
        <v>1485</v>
      </c>
      <c r="E53" s="690">
        <v>0</v>
      </c>
      <c r="F53" s="690">
        <v>0</v>
      </c>
      <c r="G53" s="690">
        <v>0</v>
      </c>
      <c r="H53" s="696">
        <f t="shared" si="3"/>
        <v>0</v>
      </c>
      <c r="I53" s="19"/>
    </row>
    <row r="54" spans="2:9" ht="14.25" thickTop="1" thickBot="1">
      <c r="B54" s="18"/>
      <c r="C54" s="683" t="s">
        <v>1128</v>
      </c>
      <c r="D54" s="911">
        <v>1495</v>
      </c>
      <c r="E54" s="690">
        <v>0</v>
      </c>
      <c r="F54" s="690">
        <v>0</v>
      </c>
      <c r="G54" s="690">
        <v>0</v>
      </c>
      <c r="H54" s="696">
        <f t="shared" si="3"/>
        <v>0</v>
      </c>
      <c r="I54" s="19"/>
    </row>
    <row r="55" spans="2:9" ht="14.25" thickTop="1" thickBot="1">
      <c r="B55" s="18"/>
      <c r="C55" s="683" t="s">
        <v>1129</v>
      </c>
      <c r="D55" s="911">
        <v>1496</v>
      </c>
      <c r="E55" s="690">
        <v>0</v>
      </c>
      <c r="F55" s="690">
        <v>0</v>
      </c>
      <c r="G55" s="690">
        <v>0</v>
      </c>
      <c r="H55" s="696">
        <f t="shared" si="3"/>
        <v>0</v>
      </c>
      <c r="I55" s="19"/>
    </row>
    <row r="56" spans="2:9" ht="14.25" thickTop="1" thickBot="1">
      <c r="B56" s="18"/>
      <c r="C56" s="686" t="s">
        <v>1141</v>
      </c>
      <c r="D56" s="718"/>
      <c r="E56" s="690">
        <v>0</v>
      </c>
      <c r="F56" s="690">
        <v>0</v>
      </c>
      <c r="G56" s="690">
        <v>0</v>
      </c>
      <c r="H56" s="696">
        <f t="shared" si="3"/>
        <v>0</v>
      </c>
      <c r="I56" s="19"/>
    </row>
    <row r="57" spans="2:9" ht="14.25" thickTop="1" thickBot="1">
      <c r="B57" s="18"/>
      <c r="C57" s="687" t="s">
        <v>1151</v>
      </c>
      <c r="D57" s="718"/>
      <c r="E57" s="690">
        <v>0</v>
      </c>
      <c r="F57" s="690">
        <v>0</v>
      </c>
      <c r="G57" s="690">
        <v>0</v>
      </c>
      <c r="H57" s="696">
        <f t="shared" si="3"/>
        <v>0</v>
      </c>
      <c r="I57" s="19"/>
    </row>
    <row r="58" spans="2:9" ht="14.25" thickTop="1" thickBot="1">
      <c r="B58" s="18"/>
      <c r="C58" s="687" t="s">
        <v>1151</v>
      </c>
      <c r="D58" s="718"/>
      <c r="E58" s="690">
        <v>0</v>
      </c>
      <c r="F58" s="690">
        <v>0</v>
      </c>
      <c r="G58" s="690">
        <v>0</v>
      </c>
      <c r="H58" s="696">
        <f t="shared" si="3"/>
        <v>0</v>
      </c>
      <c r="I58" s="19"/>
    </row>
    <row r="59" spans="2:9" ht="13.5" thickTop="1">
      <c r="B59" s="18"/>
      <c r="C59" s="197" t="s">
        <v>135</v>
      </c>
      <c r="D59" s="621"/>
      <c r="E59" s="618">
        <f>SUM(E41:E58)</f>
        <v>0</v>
      </c>
      <c r="F59" s="618">
        <f>SUM(F41:F58)</f>
        <v>0</v>
      </c>
      <c r="G59" s="618">
        <f>SUM(G41:G58)</f>
        <v>0</v>
      </c>
      <c r="H59" s="618">
        <f>SUM(H41:H58)</f>
        <v>0</v>
      </c>
      <c r="I59" s="19"/>
    </row>
    <row r="60" spans="2:9" ht="9" customHeight="1">
      <c r="B60" s="18"/>
      <c r="C60" s="709"/>
      <c r="D60" s="207"/>
      <c r="E60" s="201"/>
      <c r="F60" s="201"/>
      <c r="G60" s="201"/>
      <c r="H60" s="201"/>
      <c r="I60" s="19"/>
    </row>
    <row r="61" spans="2:9" ht="13.5" thickBot="1">
      <c r="B61" s="18"/>
      <c r="C61" s="209" t="s">
        <v>136</v>
      </c>
      <c r="D61" s="607" t="s">
        <v>952</v>
      </c>
      <c r="E61" s="195" t="s">
        <v>125</v>
      </c>
      <c r="F61" s="195" t="s">
        <v>126</v>
      </c>
      <c r="G61" s="195" t="s">
        <v>127</v>
      </c>
      <c r="H61" s="196" t="s">
        <v>44</v>
      </c>
      <c r="I61" s="19"/>
    </row>
    <row r="62" spans="2:9" ht="14.25" thickTop="1" thickBot="1">
      <c r="B62" s="18"/>
      <c r="C62" s="682" t="s">
        <v>137</v>
      </c>
      <c r="D62" s="697">
        <v>1440</v>
      </c>
      <c r="E62" s="690">
        <v>0</v>
      </c>
      <c r="F62" s="715">
        <v>0</v>
      </c>
      <c r="G62" s="715">
        <v>0</v>
      </c>
      <c r="H62" s="696">
        <f>SUM(E62:G62)</f>
        <v>0</v>
      </c>
      <c r="I62" s="19"/>
    </row>
    <row r="63" spans="2:9" ht="14.25" thickTop="1" thickBot="1">
      <c r="B63" s="18"/>
      <c r="C63" s="682" t="s">
        <v>138</v>
      </c>
      <c r="D63" s="697">
        <v>1430</v>
      </c>
      <c r="E63" s="690">
        <v>0</v>
      </c>
      <c r="F63" s="715">
        <v>0</v>
      </c>
      <c r="G63" s="715">
        <v>0</v>
      </c>
      <c r="H63" s="696">
        <f t="shared" ref="H63:H92" si="4">SUM(E63:G63)</f>
        <v>0</v>
      </c>
      <c r="I63" s="19"/>
    </row>
    <row r="64" spans="2:9" ht="14.25" thickTop="1" thickBot="1">
      <c r="B64" s="18"/>
      <c r="C64" s="682" t="s">
        <v>139</v>
      </c>
      <c r="D64" s="698">
        <v>1430</v>
      </c>
      <c r="E64" s="690">
        <v>0</v>
      </c>
      <c r="F64" s="715">
        <v>0</v>
      </c>
      <c r="G64" s="715">
        <v>0</v>
      </c>
      <c r="H64" s="696">
        <f t="shared" si="4"/>
        <v>0</v>
      </c>
      <c r="I64" s="19"/>
    </row>
    <row r="65" spans="2:9" ht="14.25" thickTop="1" thickBot="1">
      <c r="B65" s="18"/>
      <c r="C65" s="682" t="s">
        <v>140</v>
      </c>
      <c r="D65" s="697">
        <v>1430</v>
      </c>
      <c r="E65" s="690">
        <v>0</v>
      </c>
      <c r="F65" s="715">
        <v>0</v>
      </c>
      <c r="G65" s="715">
        <v>0</v>
      </c>
      <c r="H65" s="696">
        <f t="shared" si="4"/>
        <v>0</v>
      </c>
      <c r="I65" s="19"/>
    </row>
    <row r="66" spans="2:9" ht="14.25" thickTop="1" thickBot="1">
      <c r="B66" s="18"/>
      <c r="C66" s="682" t="s">
        <v>141</v>
      </c>
      <c r="D66" s="697">
        <v>1430</v>
      </c>
      <c r="E66" s="690">
        <v>0</v>
      </c>
      <c r="F66" s="715">
        <v>0</v>
      </c>
      <c r="G66" s="715">
        <v>0</v>
      </c>
      <c r="H66" s="696">
        <f t="shared" si="4"/>
        <v>0</v>
      </c>
      <c r="I66" s="19"/>
    </row>
    <row r="67" spans="2:9" ht="14.25" thickTop="1" thickBot="1">
      <c r="B67" s="18"/>
      <c r="C67" s="682" t="s">
        <v>157</v>
      </c>
      <c r="D67" s="698">
        <v>1430</v>
      </c>
      <c r="E67" s="690">
        <v>0</v>
      </c>
      <c r="F67" s="715">
        <v>0</v>
      </c>
      <c r="G67" s="715">
        <v>0</v>
      </c>
      <c r="H67" s="696">
        <f t="shared" si="4"/>
        <v>0</v>
      </c>
      <c r="I67" s="19"/>
    </row>
    <row r="68" spans="2:9" ht="14.25" thickTop="1" thickBot="1">
      <c r="B68" s="18"/>
      <c r="C68" s="682" t="s">
        <v>142</v>
      </c>
      <c r="D68" s="697">
        <v>1430</v>
      </c>
      <c r="E68" s="690">
        <v>0</v>
      </c>
      <c r="F68" s="715">
        <v>0</v>
      </c>
      <c r="G68" s="715">
        <v>0</v>
      </c>
      <c r="H68" s="696">
        <f t="shared" si="4"/>
        <v>0</v>
      </c>
      <c r="I68" s="19"/>
    </row>
    <row r="69" spans="2:9" ht="14.25" thickTop="1" thickBot="1">
      <c r="B69" s="18"/>
      <c r="C69" s="682" t="s">
        <v>143</v>
      </c>
      <c r="D69" s="698">
        <v>1430</v>
      </c>
      <c r="E69" s="690">
        <v>0</v>
      </c>
      <c r="F69" s="715">
        <v>0</v>
      </c>
      <c r="G69" s="715">
        <v>0</v>
      </c>
      <c r="H69" s="696">
        <f t="shared" si="4"/>
        <v>0</v>
      </c>
      <c r="I69" s="19"/>
    </row>
    <row r="70" spans="2:9" ht="14.25" thickTop="1" thickBot="1">
      <c r="B70" s="18"/>
      <c r="C70" s="682" t="s">
        <v>144</v>
      </c>
      <c r="D70" s="697">
        <v>1430</v>
      </c>
      <c r="E70" s="690">
        <v>0</v>
      </c>
      <c r="F70" s="715">
        <v>0</v>
      </c>
      <c r="G70" s="715">
        <v>0</v>
      </c>
      <c r="H70" s="696">
        <f t="shared" si="4"/>
        <v>0</v>
      </c>
      <c r="I70" s="19"/>
    </row>
    <row r="71" spans="2:9" ht="14.25" thickTop="1" thickBot="1">
      <c r="B71" s="18"/>
      <c r="C71" s="682" t="s">
        <v>145</v>
      </c>
      <c r="D71" s="697">
        <v>1430</v>
      </c>
      <c r="E71" s="690">
        <v>0</v>
      </c>
      <c r="F71" s="715">
        <v>0</v>
      </c>
      <c r="G71" s="715">
        <v>0</v>
      </c>
      <c r="H71" s="696">
        <f t="shared" si="4"/>
        <v>0</v>
      </c>
      <c r="I71" s="19"/>
    </row>
    <row r="72" spans="2:9" ht="14.25" thickTop="1" thickBot="1">
      <c r="B72" s="18"/>
      <c r="C72" s="682" t="s">
        <v>146</v>
      </c>
      <c r="D72" s="697">
        <v>1430</v>
      </c>
      <c r="E72" s="690">
        <v>0</v>
      </c>
      <c r="F72" s="715">
        <v>0</v>
      </c>
      <c r="G72" s="715">
        <v>0</v>
      </c>
      <c r="H72" s="696">
        <f t="shared" si="4"/>
        <v>0</v>
      </c>
      <c r="I72" s="19"/>
    </row>
    <row r="73" spans="2:9" ht="14.25" thickTop="1" thickBot="1">
      <c r="B73" s="18"/>
      <c r="C73" s="682" t="s">
        <v>147</v>
      </c>
      <c r="D73" s="697">
        <v>1430</v>
      </c>
      <c r="E73" s="690">
        <v>0</v>
      </c>
      <c r="F73" s="715">
        <v>0</v>
      </c>
      <c r="G73" s="715">
        <v>0</v>
      </c>
      <c r="H73" s="696">
        <f t="shared" si="4"/>
        <v>0</v>
      </c>
      <c r="I73" s="19"/>
    </row>
    <row r="74" spans="2:9" ht="14.25" thickTop="1" thickBot="1">
      <c r="B74" s="18"/>
      <c r="C74" s="682" t="s">
        <v>148</v>
      </c>
      <c r="D74" s="697">
        <v>1430</v>
      </c>
      <c r="E74" s="690">
        <v>0</v>
      </c>
      <c r="F74" s="715">
        <v>0</v>
      </c>
      <c r="G74" s="715">
        <v>0</v>
      </c>
      <c r="H74" s="696">
        <f t="shared" si="4"/>
        <v>0</v>
      </c>
      <c r="I74" s="19"/>
    </row>
    <row r="75" spans="2:9" ht="14.25" thickTop="1" thickBot="1">
      <c r="B75" s="18"/>
      <c r="C75" s="682" t="s">
        <v>149</v>
      </c>
      <c r="D75" s="697">
        <v>1430</v>
      </c>
      <c r="E75" s="690">
        <v>0</v>
      </c>
      <c r="F75" s="715">
        <v>0</v>
      </c>
      <c r="G75" s="715">
        <v>0</v>
      </c>
      <c r="H75" s="696">
        <f t="shared" si="4"/>
        <v>0</v>
      </c>
      <c r="I75" s="19"/>
    </row>
    <row r="76" spans="2:9" ht="14.25" thickTop="1" thickBot="1">
      <c r="B76" s="18"/>
      <c r="C76" s="682" t="s">
        <v>106</v>
      </c>
      <c r="D76" s="697">
        <v>1430</v>
      </c>
      <c r="E76" s="690">
        <v>0</v>
      </c>
      <c r="F76" s="715">
        <v>0</v>
      </c>
      <c r="G76" s="715">
        <v>0</v>
      </c>
      <c r="H76" s="696">
        <f t="shared" si="4"/>
        <v>0</v>
      </c>
      <c r="I76" s="19"/>
    </row>
    <row r="77" spans="2:9" ht="14.25" thickTop="1" thickBot="1">
      <c r="B77" s="18"/>
      <c r="C77" s="684" t="s">
        <v>1003</v>
      </c>
      <c r="D77" s="697">
        <v>1430</v>
      </c>
      <c r="E77" s="690">
        <v>0</v>
      </c>
      <c r="F77" s="715">
        <v>0</v>
      </c>
      <c r="G77" s="715">
        <v>0</v>
      </c>
      <c r="H77" s="696">
        <f t="shared" si="4"/>
        <v>0</v>
      </c>
      <c r="I77" s="19"/>
    </row>
    <row r="78" spans="2:9" ht="14.25" thickTop="1" thickBot="1">
      <c r="B78" s="18"/>
      <c r="C78" s="686" t="s">
        <v>1142</v>
      </c>
      <c r="D78" s="686"/>
      <c r="E78" s="690">
        <v>0</v>
      </c>
      <c r="F78" s="715">
        <v>0</v>
      </c>
      <c r="G78" s="715">
        <v>0</v>
      </c>
      <c r="H78" s="696">
        <f t="shared" si="4"/>
        <v>0</v>
      </c>
      <c r="I78" s="19"/>
    </row>
    <row r="79" spans="2:9" ht="14.25" thickTop="1" thickBot="1">
      <c r="B79" s="18"/>
      <c r="C79" s="686" t="s">
        <v>1143</v>
      </c>
      <c r="D79" s="686"/>
      <c r="E79" s="690">
        <v>0</v>
      </c>
      <c r="F79" s="715">
        <v>0</v>
      </c>
      <c r="G79" s="715">
        <v>0</v>
      </c>
      <c r="H79" s="696">
        <f t="shared" si="4"/>
        <v>0</v>
      </c>
      <c r="I79" s="19"/>
    </row>
    <row r="80" spans="2:9" ht="14.25" thickTop="1" thickBot="1">
      <c r="B80" s="18"/>
      <c r="C80" s="918" t="s">
        <v>1004</v>
      </c>
      <c r="D80" s="907"/>
      <c r="E80" s="908"/>
      <c r="F80" s="715">
        <v>0</v>
      </c>
      <c r="G80" s="715">
        <v>0</v>
      </c>
      <c r="H80" s="696">
        <f t="shared" si="4"/>
        <v>0</v>
      </c>
      <c r="I80" s="19"/>
    </row>
    <row r="81" spans="2:11" ht="14.25" thickTop="1" thickBot="1">
      <c r="B81" s="18"/>
      <c r="C81" s="682" t="s">
        <v>756</v>
      </c>
      <c r="D81" s="909"/>
      <c r="E81" s="908"/>
      <c r="F81" s="715">
        <v>0</v>
      </c>
      <c r="G81" s="715">
        <v>0</v>
      </c>
      <c r="H81" s="696">
        <f t="shared" si="4"/>
        <v>0</v>
      </c>
      <c r="I81" s="19"/>
    </row>
    <row r="82" spans="2:11" ht="14.25" thickTop="1" thickBot="1">
      <c r="B82" s="18"/>
      <c r="C82" s="682" t="s">
        <v>754</v>
      </c>
      <c r="D82" s="909"/>
      <c r="E82" s="908"/>
      <c r="F82" s="715">
        <v>0</v>
      </c>
      <c r="G82" s="715">
        <v>0</v>
      </c>
      <c r="H82" s="696">
        <f t="shared" si="4"/>
        <v>0</v>
      </c>
      <c r="I82" s="19"/>
    </row>
    <row r="83" spans="2:11" ht="14.25" thickTop="1" thickBot="1">
      <c r="B83" s="18"/>
      <c r="C83" s="682" t="s">
        <v>958</v>
      </c>
      <c r="D83" s="909"/>
      <c r="E83" s="908"/>
      <c r="F83" s="715">
        <v>0</v>
      </c>
      <c r="G83" s="715">
        <v>0</v>
      </c>
      <c r="H83" s="696">
        <f t="shared" si="4"/>
        <v>0</v>
      </c>
      <c r="I83" s="19"/>
    </row>
    <row r="84" spans="2:11" ht="14.25" thickTop="1" thickBot="1">
      <c r="B84" s="18"/>
      <c r="C84" s="682" t="s">
        <v>1005</v>
      </c>
      <c r="D84" s="909"/>
      <c r="E84" s="908"/>
      <c r="F84" s="715">
        <v>0</v>
      </c>
      <c r="G84" s="715">
        <v>0</v>
      </c>
      <c r="H84" s="696">
        <f t="shared" si="4"/>
        <v>0</v>
      </c>
      <c r="I84" s="19"/>
    </row>
    <row r="85" spans="2:11" ht="14.25" thickTop="1" thickBot="1">
      <c r="B85" s="18"/>
      <c r="C85" s="919" t="s">
        <v>1006</v>
      </c>
      <c r="D85" s="907"/>
      <c r="E85" s="908"/>
      <c r="F85" s="715">
        <v>0</v>
      </c>
      <c r="G85" s="715">
        <v>0</v>
      </c>
      <c r="H85" s="696">
        <f t="shared" si="4"/>
        <v>0</v>
      </c>
      <c r="I85" s="19"/>
    </row>
    <row r="86" spans="2:11" ht="14.25" thickTop="1" thickBot="1">
      <c r="B86" s="18"/>
      <c r="C86" s="686" t="s">
        <v>1144</v>
      </c>
      <c r="D86" s="700"/>
      <c r="E86" s="690">
        <v>0</v>
      </c>
      <c r="F86" s="715">
        <v>0</v>
      </c>
      <c r="G86" s="715">
        <v>0</v>
      </c>
      <c r="H86" s="696">
        <f t="shared" si="4"/>
        <v>0</v>
      </c>
      <c r="I86" s="19"/>
    </row>
    <row r="87" spans="2:11" ht="14.25" thickTop="1" thickBot="1">
      <c r="B87" s="18"/>
      <c r="C87" s="686" t="s">
        <v>1145</v>
      </c>
      <c r="D87" s="700"/>
      <c r="E87" s="724">
        <v>0</v>
      </c>
      <c r="F87" s="715">
        <v>0</v>
      </c>
      <c r="G87" s="715" t="s">
        <v>948</v>
      </c>
      <c r="H87" s="696">
        <f t="shared" si="4"/>
        <v>0</v>
      </c>
      <c r="I87" s="19"/>
    </row>
    <row r="88" spans="2:11" ht="14.25" thickTop="1" thickBot="1">
      <c r="B88" s="18"/>
      <c r="C88" s="686" t="s">
        <v>1151</v>
      </c>
      <c r="D88" s="700"/>
      <c r="E88" s="724">
        <v>0</v>
      </c>
      <c r="F88" s="715"/>
      <c r="G88" s="715"/>
      <c r="H88" s="696">
        <f t="shared" si="4"/>
        <v>0</v>
      </c>
      <c r="I88" s="19"/>
    </row>
    <row r="89" spans="2:11" ht="14.25" thickTop="1" thickBot="1">
      <c r="B89" s="18"/>
      <c r="C89" s="686" t="s">
        <v>1151</v>
      </c>
      <c r="D89" s="700"/>
      <c r="E89" s="724">
        <v>0</v>
      </c>
      <c r="F89" s="715"/>
      <c r="G89" s="715"/>
      <c r="H89" s="696">
        <f t="shared" si="4"/>
        <v>0</v>
      </c>
      <c r="I89" s="19"/>
    </row>
    <row r="90" spans="2:11" ht="14.25" thickTop="1" thickBot="1">
      <c r="B90" s="18"/>
      <c r="C90" s="686" t="s">
        <v>1151</v>
      </c>
      <c r="D90" s="700"/>
      <c r="E90" s="724">
        <v>0</v>
      </c>
      <c r="F90" s="715"/>
      <c r="G90" s="715"/>
      <c r="H90" s="696">
        <f t="shared" si="4"/>
        <v>0</v>
      </c>
      <c r="I90" s="19"/>
    </row>
    <row r="91" spans="2:11" ht="14.25" thickTop="1" thickBot="1">
      <c r="B91" s="18"/>
      <c r="C91" s="686" t="s">
        <v>1151</v>
      </c>
      <c r="D91" s="700"/>
      <c r="E91" s="724">
        <v>0</v>
      </c>
      <c r="F91" s="715"/>
      <c r="G91" s="715"/>
      <c r="H91" s="696">
        <f t="shared" si="4"/>
        <v>0</v>
      </c>
      <c r="I91" s="19"/>
    </row>
    <row r="92" spans="2:11" ht="14.25" thickTop="1" thickBot="1">
      <c r="B92" s="18"/>
      <c r="C92" s="686" t="s">
        <v>1151</v>
      </c>
      <c r="D92" s="700"/>
      <c r="E92" s="724">
        <v>0</v>
      </c>
      <c r="F92" s="715"/>
      <c r="G92" s="715"/>
      <c r="H92" s="696">
        <f t="shared" si="4"/>
        <v>0</v>
      </c>
      <c r="I92" s="19"/>
    </row>
    <row r="93" spans="2:11" ht="13.5" thickTop="1">
      <c r="B93" s="18"/>
      <c r="C93" s="197" t="s">
        <v>1131</v>
      </c>
      <c r="D93" s="621"/>
      <c r="E93" s="620">
        <f>SUM(E62:E92)</f>
        <v>0</v>
      </c>
      <c r="F93" s="620">
        <f t="shared" ref="F93:H93" si="5">SUM(F62:F92)</f>
        <v>0</v>
      </c>
      <c r="G93" s="620">
        <f t="shared" si="5"/>
        <v>0</v>
      </c>
      <c r="H93" s="620">
        <f t="shared" si="5"/>
        <v>0</v>
      </c>
      <c r="I93" s="19"/>
      <c r="K93" s="936"/>
    </row>
    <row r="94" spans="2:11" ht="8.25" customHeight="1">
      <c r="B94" s="18"/>
      <c r="C94" s="197"/>
      <c r="D94" s="621"/>
      <c r="E94" s="618"/>
      <c r="F94" s="618"/>
      <c r="G94" s="618"/>
      <c r="H94" s="618"/>
      <c r="I94" s="19"/>
    </row>
    <row r="95" spans="2:11" s="27" customFormat="1" ht="16.5" thickBot="1">
      <c r="B95" s="721"/>
      <c r="C95" s="710" t="s">
        <v>150</v>
      </c>
      <c r="D95" s="711"/>
      <c r="E95" s="937">
        <f>+E59+E93</f>
        <v>0</v>
      </c>
      <c r="F95" s="937">
        <f>+F59+F93</f>
        <v>0</v>
      </c>
      <c r="G95" s="937">
        <f>+G59+G93</f>
        <v>0</v>
      </c>
      <c r="H95" s="937">
        <f>+H59+H93</f>
        <v>0</v>
      </c>
      <c r="I95" s="722"/>
      <c r="K95"/>
    </row>
    <row r="96" spans="2:11" ht="16.5" customHeight="1">
      <c r="B96" s="721"/>
      <c r="C96" s="27"/>
      <c r="D96" s="27"/>
      <c r="E96" s="27"/>
      <c r="F96" s="27"/>
      <c r="G96" s="27"/>
      <c r="H96" s="27"/>
      <c r="I96" s="19"/>
    </row>
    <row r="97" spans="2:9" ht="9" customHeight="1">
      <c r="B97" s="18"/>
      <c r="C97" s="197"/>
      <c r="D97" s="208"/>
      <c r="E97" s="201"/>
      <c r="F97" s="201"/>
      <c r="G97" s="201"/>
      <c r="H97" s="201"/>
      <c r="I97" s="19"/>
    </row>
    <row r="98" spans="2:9" ht="13.5" thickBot="1">
      <c r="B98" s="18"/>
      <c r="C98" s="202" t="s">
        <v>151</v>
      </c>
      <c r="D98" s="701" t="s">
        <v>952</v>
      </c>
      <c r="E98" s="195" t="s">
        <v>125</v>
      </c>
      <c r="F98" s="195" t="s">
        <v>126</v>
      </c>
      <c r="G98" s="195" t="s">
        <v>127</v>
      </c>
      <c r="H98" s="196" t="s">
        <v>44</v>
      </c>
      <c r="I98" s="19"/>
    </row>
    <row r="99" spans="2:9" ht="14.25" thickTop="1" thickBot="1">
      <c r="B99" s="18"/>
      <c r="C99" s="682" t="s">
        <v>1125</v>
      </c>
      <c r="D99" s="702">
        <v>1405</v>
      </c>
      <c r="E99" s="690">
        <v>0</v>
      </c>
      <c r="F99" s="690">
        <v>0</v>
      </c>
      <c r="G99" s="690">
        <v>0</v>
      </c>
      <c r="H99" s="696">
        <f t="shared" ref="H99:H108" si="6">SUM(E99:G99)</f>
        <v>0</v>
      </c>
      <c r="I99" s="19"/>
    </row>
    <row r="100" spans="2:9" ht="14.25" thickTop="1" thickBot="1">
      <c r="B100" s="18"/>
      <c r="C100" s="682" t="s">
        <v>1124</v>
      </c>
      <c r="D100" s="702">
        <v>1408</v>
      </c>
      <c r="E100" s="690">
        <v>0</v>
      </c>
      <c r="F100" s="690">
        <v>0</v>
      </c>
      <c r="G100" s="690">
        <v>0</v>
      </c>
      <c r="H100" s="696">
        <f t="shared" si="6"/>
        <v>0</v>
      </c>
      <c r="I100" s="19"/>
    </row>
    <row r="101" spans="2:9" ht="14.25" thickTop="1" thickBot="1">
      <c r="B101" s="18"/>
      <c r="C101" s="682" t="s">
        <v>14</v>
      </c>
      <c r="D101" s="703">
        <v>1408</v>
      </c>
      <c r="E101" s="690">
        <v>0</v>
      </c>
      <c r="F101" s="690">
        <v>0</v>
      </c>
      <c r="G101" s="690">
        <v>0</v>
      </c>
      <c r="H101" s="696">
        <f t="shared" si="6"/>
        <v>0</v>
      </c>
      <c r="I101" s="19"/>
    </row>
    <row r="102" spans="2:9" ht="14.25" thickTop="1" thickBot="1">
      <c r="B102" s="18"/>
      <c r="C102" s="682" t="s">
        <v>667</v>
      </c>
      <c r="D102" s="703">
        <v>1410</v>
      </c>
      <c r="E102" s="690">
        <v>0</v>
      </c>
      <c r="F102" s="690">
        <v>0</v>
      </c>
      <c r="G102" s="690">
        <v>0</v>
      </c>
      <c r="H102" s="696">
        <f t="shared" si="6"/>
        <v>0</v>
      </c>
      <c r="I102" s="19"/>
    </row>
    <row r="103" spans="2:9" ht="14.25" thickTop="1" thickBot="1">
      <c r="B103" s="18"/>
      <c r="C103" s="682" t="s">
        <v>152</v>
      </c>
      <c r="D103" s="703">
        <v>1430</v>
      </c>
      <c r="E103" s="690">
        <v>0</v>
      </c>
      <c r="F103" s="690">
        <v>0</v>
      </c>
      <c r="G103" s="690">
        <v>0</v>
      </c>
      <c r="H103" s="696">
        <f t="shared" si="6"/>
        <v>0</v>
      </c>
      <c r="I103" s="19"/>
    </row>
    <row r="104" spans="2:9" ht="14.25" thickTop="1" thickBot="1">
      <c r="B104" s="18"/>
      <c r="C104" s="682" t="s">
        <v>153</v>
      </c>
      <c r="D104" s="703">
        <v>1440</v>
      </c>
      <c r="E104" s="690">
        <v>0</v>
      </c>
      <c r="F104" s="690">
        <v>0</v>
      </c>
      <c r="G104" s="690">
        <v>0</v>
      </c>
      <c r="H104" s="696">
        <f t="shared" si="6"/>
        <v>0</v>
      </c>
      <c r="I104" s="19"/>
    </row>
    <row r="105" spans="2:9" ht="14.25" thickTop="1" thickBot="1">
      <c r="B105" s="18"/>
      <c r="C105" s="682" t="s">
        <v>134</v>
      </c>
      <c r="D105" s="703">
        <v>1450</v>
      </c>
      <c r="E105" s="690">
        <v>0</v>
      </c>
      <c r="F105" s="690">
        <v>0</v>
      </c>
      <c r="G105" s="690">
        <v>0</v>
      </c>
      <c r="H105" s="696">
        <f t="shared" si="6"/>
        <v>0</v>
      </c>
      <c r="I105" s="19"/>
    </row>
    <row r="106" spans="2:9" ht="14.25" thickTop="1" thickBot="1">
      <c r="B106" s="18"/>
      <c r="C106" s="682" t="s">
        <v>154</v>
      </c>
      <c r="D106" s="697">
        <v>1485</v>
      </c>
      <c r="E106" s="690">
        <v>0</v>
      </c>
      <c r="F106" s="690">
        <v>0</v>
      </c>
      <c r="G106" s="690">
        <v>0</v>
      </c>
      <c r="H106" s="696">
        <f t="shared" si="6"/>
        <v>0</v>
      </c>
      <c r="I106" s="19"/>
    </row>
    <row r="107" spans="2:9" ht="14.25" thickTop="1" thickBot="1">
      <c r="B107" s="18"/>
      <c r="C107" s="682" t="s">
        <v>155</v>
      </c>
      <c r="D107" s="699">
        <v>1495</v>
      </c>
      <c r="E107" s="690">
        <v>0</v>
      </c>
      <c r="F107" s="690">
        <v>0</v>
      </c>
      <c r="G107" s="690">
        <v>0</v>
      </c>
      <c r="H107" s="696">
        <f t="shared" si="6"/>
        <v>0</v>
      </c>
      <c r="I107" s="19"/>
    </row>
    <row r="108" spans="2:9" ht="14.25" thickTop="1" thickBot="1">
      <c r="B108" s="18"/>
      <c r="C108" s="683" t="s">
        <v>1129</v>
      </c>
      <c r="D108" s="911">
        <v>1496</v>
      </c>
      <c r="E108" s="690">
        <v>0</v>
      </c>
      <c r="F108" s="690">
        <v>0</v>
      </c>
      <c r="G108" s="690">
        <v>0</v>
      </c>
      <c r="H108" s="696">
        <f t="shared" si="6"/>
        <v>0</v>
      </c>
      <c r="I108" s="19"/>
    </row>
    <row r="109" spans="2:9" ht="16.5" thickTop="1">
      <c r="B109" s="18"/>
      <c r="C109" s="614" t="s">
        <v>156</v>
      </c>
      <c r="D109" s="615"/>
      <c r="E109" s="887">
        <f>SUM(E99:E108)</f>
        <v>0</v>
      </c>
      <c r="F109" s="887">
        <f t="shared" ref="F109:H109" si="7">SUM(F99:F108)</f>
        <v>0</v>
      </c>
      <c r="G109" s="887">
        <f t="shared" si="7"/>
        <v>0</v>
      </c>
      <c r="H109" s="887">
        <f t="shared" si="7"/>
        <v>0</v>
      </c>
      <c r="I109" s="19"/>
    </row>
    <row r="110" spans="2:9" ht="15.75">
      <c r="B110" s="18"/>
      <c r="C110" s="612"/>
      <c r="D110" s="198"/>
      <c r="E110" s="199"/>
      <c r="F110" s="616"/>
      <c r="G110" s="199"/>
      <c r="H110" s="199"/>
      <c r="I110" s="19"/>
    </row>
    <row r="111" spans="2:9" ht="15.75" customHeight="1">
      <c r="B111" s="18"/>
      <c r="C111" s="709"/>
      <c r="D111" s="203"/>
      <c r="E111" s="901">
        <v>0</v>
      </c>
      <c r="F111" s="901">
        <v>0</v>
      </c>
      <c r="G111" s="901">
        <v>0</v>
      </c>
      <c r="H111" s="901">
        <v>0</v>
      </c>
      <c r="I111" s="19"/>
    </row>
    <row r="112" spans="2:9" ht="18">
      <c r="B112" s="18"/>
      <c r="C112" s="622" t="s">
        <v>959</v>
      </c>
      <c r="D112" s="624"/>
      <c r="E112" s="902">
        <f>+E95+E109</f>
        <v>0</v>
      </c>
      <c r="F112" s="902">
        <f>+F95+F109</f>
        <v>0</v>
      </c>
      <c r="G112" s="902">
        <f>+G95+G109</f>
        <v>0</v>
      </c>
      <c r="H112" s="902">
        <f>+H95+H109</f>
        <v>0</v>
      </c>
      <c r="I112" s="19"/>
    </row>
    <row r="113" spans="2:9" ht="13.5" thickBot="1">
      <c r="B113" s="20"/>
      <c r="C113" s="723"/>
      <c r="D113" s="210"/>
      <c r="E113" s="205"/>
      <c r="F113" s="205"/>
      <c r="G113" s="205"/>
      <c r="H113" s="205"/>
      <c r="I113" s="21"/>
    </row>
    <row r="114" spans="2:9">
      <c r="C114" s="4"/>
      <c r="D114" s="211"/>
      <c r="E114" s="276"/>
      <c r="F114" s="212"/>
      <c r="G114" s="212"/>
      <c r="H114" s="212"/>
      <c r="I114" s="277" t="s">
        <v>1105</v>
      </c>
    </row>
    <row r="115" spans="2:9">
      <c r="C115" s="1"/>
    </row>
    <row r="116" spans="2:9">
      <c r="C116" s="1"/>
    </row>
    <row r="117" spans="2:9">
      <c r="C117" s="1"/>
      <c r="D117" s="213"/>
      <c r="E117" s="212"/>
      <c r="F117" s="212"/>
      <c r="G117" s="212"/>
      <c r="H117" s="212"/>
    </row>
    <row r="118" spans="2:9">
      <c r="C118" s="1"/>
      <c r="D118" s="213"/>
      <c r="E118" s="214"/>
      <c r="F118" s="214"/>
      <c r="G118" s="214"/>
      <c r="H118" s="214"/>
    </row>
    <row r="119" spans="2:9">
      <c r="C119" s="1"/>
      <c r="D119" s="213"/>
      <c r="E119" s="214"/>
      <c r="F119" s="214"/>
      <c r="G119" s="214"/>
      <c r="H119" s="214"/>
    </row>
    <row r="120" spans="2:9">
      <c r="D120" s="213"/>
      <c r="E120" s="214"/>
      <c r="F120" s="214"/>
      <c r="G120" s="214"/>
      <c r="H120" s="214"/>
    </row>
  </sheetData>
  <sheetProtection password="CE28" sheet="1" objects="1" scenarios="1"/>
  <mergeCells count="6">
    <mergeCell ref="C2:H2"/>
    <mergeCell ref="D6:H6"/>
    <mergeCell ref="D8:H8"/>
    <mergeCell ref="C3:H3"/>
    <mergeCell ref="D7:H7"/>
    <mergeCell ref="D5:H5"/>
  </mergeCells>
  <phoneticPr fontId="0" type="noConversion"/>
  <conditionalFormatting sqref="E118:H120">
    <cfRule type="cellIs" dxfId="0" priority="1" stopIfTrue="1" operator="greaterThan">
      <formula>1</formula>
    </cfRule>
    <cfRule type="cellIs" priority="2" stopIfTrue="1" operator="lessThan">
      <formula>-1</formula>
    </cfRule>
  </conditionalFormatting>
  <printOptions horizontalCentered="1"/>
  <pageMargins left="0.25" right="0.25" top="0.25" bottom="0.5" header="0.5" footer="0"/>
  <pageSetup scale="4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4"/>
  <sheetViews>
    <sheetView zoomScaleNormal="100" workbookViewId="0">
      <selection activeCell="D12" sqref="D12"/>
    </sheetView>
  </sheetViews>
  <sheetFormatPr defaultRowHeight="12.75"/>
  <cols>
    <col min="1" max="1" width="3" customWidth="1"/>
    <col min="2" max="2" width="3.5703125" customWidth="1"/>
    <col min="3" max="3" width="42.7109375" bestFit="1" customWidth="1"/>
    <col min="4" max="4" width="13.28515625" bestFit="1" customWidth="1"/>
    <col min="5" max="5" width="16.5703125" bestFit="1" customWidth="1"/>
    <col min="6" max="6" width="18.7109375" customWidth="1"/>
    <col min="7" max="8" width="20.42578125" customWidth="1"/>
    <col min="9" max="9" width="4.7109375" customWidth="1"/>
  </cols>
  <sheetData>
    <row r="1" spans="1:10" ht="13.5" thickBot="1">
      <c r="A1" s="1"/>
      <c r="B1" s="1"/>
      <c r="C1" s="25"/>
      <c r="D1" s="25"/>
      <c r="E1" s="25"/>
      <c r="F1" s="25"/>
      <c r="G1" s="25"/>
      <c r="H1" s="25"/>
      <c r="I1" s="1"/>
      <c r="J1" s="1"/>
    </row>
    <row r="2" spans="1:10" ht="15.75">
      <c r="A2" s="1"/>
      <c r="B2" s="719"/>
      <c r="C2" s="1137" t="s">
        <v>668</v>
      </c>
      <c r="D2" s="1137"/>
      <c r="E2" s="1137"/>
      <c r="F2" s="1137"/>
      <c r="G2" s="1137"/>
      <c r="H2" s="1137"/>
      <c r="I2" s="720"/>
      <c r="J2" s="1"/>
    </row>
    <row r="3" spans="1:10" ht="15.75">
      <c r="A3" s="1"/>
      <c r="B3" s="16"/>
      <c r="C3" s="1141" t="s">
        <v>657</v>
      </c>
      <c r="D3" s="1141"/>
      <c r="E3" s="1141"/>
      <c r="F3" s="1141"/>
      <c r="G3" s="1141"/>
      <c r="H3" s="1141"/>
      <c r="I3" s="17"/>
      <c r="J3" s="1"/>
    </row>
    <row r="4" spans="1:10" ht="13.5" thickBot="1">
      <c r="A4" s="1"/>
      <c r="B4" s="16"/>
      <c r="C4" s="27"/>
      <c r="D4" s="27"/>
      <c r="E4" s="27"/>
      <c r="F4" s="27"/>
      <c r="G4" s="27"/>
      <c r="H4" s="27"/>
      <c r="I4" s="17"/>
      <c r="J4" s="1"/>
    </row>
    <row r="5" spans="1:10" ht="13.5" thickBot="1">
      <c r="A5" s="1"/>
      <c r="B5" s="16"/>
      <c r="C5" s="290" t="s">
        <v>665</v>
      </c>
      <c r="D5" s="1138" t="str">
        <f>'Unit Mix'!G6</f>
        <v>Housing Authority of New Orleans</v>
      </c>
      <c r="E5" s="1139"/>
      <c r="F5" s="1139"/>
      <c r="G5" s="1139"/>
      <c r="H5" s="1140"/>
      <c r="I5" s="17"/>
      <c r="J5" s="1"/>
    </row>
    <row r="6" spans="1:10" ht="13.5" thickBot="1">
      <c r="A6" s="1"/>
      <c r="B6" s="16"/>
      <c r="C6" s="290" t="s">
        <v>663</v>
      </c>
      <c r="D6" s="1138">
        <f>'Unit Mix'!G7</f>
        <v>0</v>
      </c>
      <c r="E6" s="1139"/>
      <c r="F6" s="1139"/>
      <c r="G6" s="1139"/>
      <c r="H6" s="1140"/>
      <c r="I6" s="17"/>
      <c r="J6" s="1"/>
    </row>
    <row r="7" spans="1:10" ht="13.5" thickBot="1">
      <c r="A7" s="1"/>
      <c r="B7" s="16"/>
      <c r="C7" s="290" t="s">
        <v>661</v>
      </c>
      <c r="D7" s="1138" t="str">
        <f>'Unit Mix'!G8</f>
        <v>St. Bernard Phase III</v>
      </c>
      <c r="E7" s="1139"/>
      <c r="F7" s="1139"/>
      <c r="G7" s="1139"/>
      <c r="H7" s="1140"/>
      <c r="I7" s="17"/>
      <c r="J7" s="1"/>
    </row>
    <row r="8" spans="1:10" ht="13.5" thickBot="1">
      <c r="A8" s="1"/>
      <c r="B8" s="16"/>
      <c r="C8" s="290" t="s">
        <v>662</v>
      </c>
      <c r="D8" s="1138" t="str">
        <f>'Unit Mix'!G9</f>
        <v>[enter the new AMP-format development number]</v>
      </c>
      <c r="E8" s="1139"/>
      <c r="F8" s="1139"/>
      <c r="G8" s="1139"/>
      <c r="H8" s="1140"/>
      <c r="I8" s="17"/>
      <c r="J8" s="1"/>
    </row>
    <row r="9" spans="1:10">
      <c r="A9" s="1"/>
      <c r="B9" s="16"/>
      <c r="C9" s="7"/>
      <c r="D9" s="7"/>
      <c r="I9" s="17"/>
      <c r="J9" s="1"/>
    </row>
    <row r="10" spans="1:10">
      <c r="A10" s="1"/>
      <c r="B10" s="16"/>
      <c r="C10" s="7"/>
      <c r="D10" s="192"/>
      <c r="E10" s="193"/>
      <c r="F10" s="193"/>
      <c r="G10" s="193"/>
      <c r="H10" s="678"/>
      <c r="I10" s="17"/>
      <c r="J10" s="1"/>
    </row>
    <row r="11" spans="1:10" ht="13.5" thickBot="1">
      <c r="A11" s="1"/>
      <c r="B11" s="16"/>
      <c r="C11" s="194" t="s">
        <v>123</v>
      </c>
      <c r="D11" s="608" t="s">
        <v>124</v>
      </c>
      <c r="E11" s="196" t="s">
        <v>125</v>
      </c>
      <c r="F11" s="195" t="s">
        <v>126</v>
      </c>
      <c r="G11" s="195" t="s">
        <v>127</v>
      </c>
      <c r="H11" s="196" t="s">
        <v>44</v>
      </c>
      <c r="I11" s="17"/>
      <c r="J11" s="1"/>
    </row>
    <row r="12" spans="1:10" ht="14.25" thickTop="1" thickBot="1">
      <c r="B12" s="18"/>
      <c r="C12" s="634" t="s">
        <v>951</v>
      </c>
      <c r="D12" s="688"/>
      <c r="E12" s="690">
        <v>0</v>
      </c>
      <c r="F12" s="912"/>
      <c r="G12" s="912"/>
      <c r="H12" s="689">
        <f t="shared" ref="H12:H24" si="0">SUM(E12:G12)</f>
        <v>0</v>
      </c>
      <c r="I12" s="630"/>
    </row>
    <row r="13" spans="1:10" ht="14.25" thickTop="1" thickBot="1">
      <c r="B13" s="18"/>
      <c r="C13" s="634" t="s">
        <v>1007</v>
      </c>
      <c r="D13" s="688"/>
      <c r="E13" s="690">
        <v>0</v>
      </c>
      <c r="F13" s="726"/>
      <c r="G13" s="726"/>
      <c r="H13" s="689">
        <f t="shared" si="0"/>
        <v>0</v>
      </c>
      <c r="I13" s="630"/>
    </row>
    <row r="14" spans="1:10" ht="14.25" thickTop="1" thickBot="1">
      <c r="B14" s="18"/>
      <c r="C14" s="634" t="s">
        <v>949</v>
      </c>
      <c r="D14" s="688"/>
      <c r="E14" s="690">
        <v>0</v>
      </c>
      <c r="F14" s="726"/>
      <c r="G14" s="726"/>
      <c r="H14" s="689">
        <f t="shared" si="0"/>
        <v>0</v>
      </c>
      <c r="I14" s="630"/>
    </row>
    <row r="15" spans="1:10" ht="14.25" thickTop="1" thickBot="1">
      <c r="B15" s="18"/>
      <c r="C15" s="634" t="s">
        <v>950</v>
      </c>
      <c r="D15" s="688"/>
      <c r="E15" s="690">
        <v>0</v>
      </c>
      <c r="F15" s="726"/>
      <c r="G15" s="726"/>
      <c r="H15" s="689">
        <f t="shared" si="0"/>
        <v>0</v>
      </c>
      <c r="I15" s="630"/>
    </row>
    <row r="16" spans="1:10" ht="14.25" thickTop="1" thickBot="1">
      <c r="B16" s="18"/>
      <c r="C16" s="634" t="s">
        <v>953</v>
      </c>
      <c r="D16" s="688"/>
      <c r="E16" s="690">
        <v>0</v>
      </c>
      <c r="F16" s="726"/>
      <c r="G16" s="726"/>
      <c r="H16" s="689">
        <f t="shared" si="0"/>
        <v>0</v>
      </c>
      <c r="I16" s="630"/>
    </row>
    <row r="17" spans="2:9" ht="14.25" thickTop="1" thickBot="1">
      <c r="B17" s="18"/>
      <c r="C17" s="716" t="s">
        <v>128</v>
      </c>
      <c r="D17" s="688"/>
      <c r="E17" s="726"/>
      <c r="F17" s="690">
        <v>0</v>
      </c>
      <c r="G17" s="690">
        <v>0</v>
      </c>
      <c r="H17" s="628">
        <f t="shared" si="0"/>
        <v>0</v>
      </c>
      <c r="I17" s="630"/>
    </row>
    <row r="18" spans="2:9" ht="14.25" thickTop="1" thickBot="1">
      <c r="B18" s="18"/>
      <c r="C18" s="686" t="s">
        <v>1106</v>
      </c>
      <c r="D18" s="688"/>
      <c r="E18" s="726"/>
      <c r="F18" s="690">
        <v>0</v>
      </c>
      <c r="G18" s="690">
        <v>0</v>
      </c>
      <c r="H18" s="689">
        <f t="shared" si="0"/>
        <v>0</v>
      </c>
      <c r="I18" s="630"/>
    </row>
    <row r="19" spans="2:9" ht="14.25" thickTop="1" thickBot="1">
      <c r="B19" s="18"/>
      <c r="C19" s="686" t="s">
        <v>1107</v>
      </c>
      <c r="D19" s="688"/>
      <c r="E19" s="726"/>
      <c r="F19" s="690">
        <v>0</v>
      </c>
      <c r="G19" s="690">
        <v>0</v>
      </c>
      <c r="H19" s="689">
        <f t="shared" si="0"/>
        <v>0</v>
      </c>
      <c r="I19" s="630"/>
    </row>
    <row r="20" spans="2:9" ht="14.25" thickTop="1" thickBot="1">
      <c r="B20" s="18"/>
      <c r="C20" s="686" t="s">
        <v>1136</v>
      </c>
      <c r="D20" s="688"/>
      <c r="E20" s="726"/>
      <c r="F20" s="690">
        <v>0</v>
      </c>
      <c r="G20" s="690">
        <v>0</v>
      </c>
      <c r="H20" s="689">
        <f t="shared" si="0"/>
        <v>0</v>
      </c>
      <c r="I20" s="630"/>
    </row>
    <row r="21" spans="2:9" ht="14.25" thickTop="1" thickBot="1">
      <c r="B21" s="18"/>
      <c r="C21" s="686" t="s">
        <v>1137</v>
      </c>
      <c r="D21" s="688"/>
      <c r="E21" s="726"/>
      <c r="F21" s="690">
        <v>0</v>
      </c>
      <c r="G21" s="690">
        <v>0</v>
      </c>
      <c r="H21" s="689">
        <f t="shared" si="0"/>
        <v>0</v>
      </c>
      <c r="I21" s="630"/>
    </row>
    <row r="22" spans="2:9" ht="14.25" thickTop="1" thickBot="1">
      <c r="B22" s="18"/>
      <c r="C22" s="686" t="s">
        <v>1138</v>
      </c>
      <c r="D22" s="688"/>
      <c r="E22" s="726"/>
      <c r="F22" s="690">
        <v>0</v>
      </c>
      <c r="G22" s="690">
        <v>0</v>
      </c>
      <c r="H22" s="689">
        <f t="shared" si="0"/>
        <v>0</v>
      </c>
      <c r="I22" s="630"/>
    </row>
    <row r="23" spans="2:9" ht="14.25" thickTop="1" thickBot="1">
      <c r="B23" s="18"/>
      <c r="C23" s="686" t="s">
        <v>1146</v>
      </c>
      <c r="D23" s="688"/>
      <c r="E23" s="726"/>
      <c r="F23" s="690">
        <v>0</v>
      </c>
      <c r="G23" s="690">
        <v>0</v>
      </c>
      <c r="H23" s="689">
        <f t="shared" si="0"/>
        <v>0</v>
      </c>
      <c r="I23" s="630"/>
    </row>
    <row r="24" spans="2:9" ht="14.25" thickTop="1" thickBot="1">
      <c r="B24" s="18"/>
      <c r="C24" s="686" t="s">
        <v>1147</v>
      </c>
      <c r="D24" s="688"/>
      <c r="E24" s="913"/>
      <c r="F24" s="690">
        <v>0</v>
      </c>
      <c r="G24" s="690">
        <v>0</v>
      </c>
      <c r="H24" s="689">
        <f t="shared" si="0"/>
        <v>0</v>
      </c>
      <c r="I24" s="630"/>
    </row>
    <row r="25" spans="2:9" ht="13.5" thickTop="1">
      <c r="B25" s="18"/>
      <c r="C25" s="629" t="s">
        <v>129</v>
      </c>
      <c r="D25" s="617"/>
      <c r="E25" s="618">
        <f>SUM(E12:E24)</f>
        <v>0</v>
      </c>
      <c r="F25" s="618">
        <f>SUM(F12:F24)</f>
        <v>0</v>
      </c>
      <c r="G25" s="618">
        <f>SUM(G12:G24)</f>
        <v>0</v>
      </c>
      <c r="H25" s="618">
        <f>SUM(H12:H24)</f>
        <v>0</v>
      </c>
      <c r="I25" s="630"/>
    </row>
    <row r="26" spans="2:9">
      <c r="B26" s="18"/>
      <c r="C26" s="709"/>
      <c r="D26" s="608"/>
      <c r="E26" s="631"/>
      <c r="F26" s="631"/>
      <c r="G26" s="631"/>
      <c r="H26" s="631"/>
      <c r="I26" s="630"/>
    </row>
    <row r="27" spans="2:9" ht="13.5" thickBot="1">
      <c r="B27" s="18"/>
      <c r="C27" s="610" t="s">
        <v>130</v>
      </c>
      <c r="D27" s="632"/>
      <c r="E27" s="632" t="s">
        <v>125</v>
      </c>
      <c r="F27" s="632" t="s">
        <v>126</v>
      </c>
      <c r="G27" s="632" t="s">
        <v>127</v>
      </c>
      <c r="H27" s="633" t="s">
        <v>44</v>
      </c>
      <c r="I27" s="630"/>
    </row>
    <row r="28" spans="2:9" ht="14.25" thickTop="1" thickBot="1">
      <c r="B28" s="18"/>
      <c r="C28" s="634" t="s">
        <v>951</v>
      </c>
      <c r="D28" s="725"/>
      <c r="E28" s="690">
        <v>0</v>
      </c>
      <c r="F28" s="912"/>
      <c r="G28" s="912"/>
      <c r="H28" s="689">
        <f>SUM(E28:G28)</f>
        <v>0</v>
      </c>
      <c r="I28" s="630"/>
    </row>
    <row r="29" spans="2:9" ht="14.25" thickTop="1" thickBot="1">
      <c r="B29" s="18"/>
      <c r="C29" s="634" t="s">
        <v>1007</v>
      </c>
      <c r="D29" s="726"/>
      <c r="E29" s="690">
        <v>0</v>
      </c>
      <c r="F29" s="726"/>
      <c r="G29" s="726"/>
      <c r="H29" s="689">
        <f t="shared" ref="H29:H33" si="1">SUM(E29:G29)</f>
        <v>0</v>
      </c>
      <c r="I29" s="630"/>
    </row>
    <row r="30" spans="2:9" ht="14.25" thickTop="1" thickBot="1">
      <c r="B30" s="18"/>
      <c r="C30" s="634" t="s">
        <v>949</v>
      </c>
      <c r="D30" s="726"/>
      <c r="E30" s="690">
        <v>0</v>
      </c>
      <c r="F30" s="726"/>
      <c r="G30" s="726"/>
      <c r="H30" s="689">
        <f t="shared" si="1"/>
        <v>0</v>
      </c>
      <c r="I30" s="630"/>
    </row>
    <row r="31" spans="2:9" ht="14.25" thickTop="1" thickBot="1">
      <c r="B31" s="18"/>
      <c r="C31" s="634" t="s">
        <v>1123</v>
      </c>
      <c r="D31" s="726"/>
      <c r="E31" s="690">
        <v>0</v>
      </c>
      <c r="F31" s="726"/>
      <c r="G31" s="726"/>
      <c r="H31" s="689">
        <f t="shared" si="1"/>
        <v>0</v>
      </c>
      <c r="I31" s="630"/>
    </row>
    <row r="32" spans="2:9" ht="14.25" thickTop="1" thickBot="1">
      <c r="B32" s="18"/>
      <c r="C32" s="686" t="s">
        <v>1001</v>
      </c>
      <c r="D32" s="726"/>
      <c r="E32" s="690">
        <v>0</v>
      </c>
      <c r="F32" s="690">
        <v>0</v>
      </c>
      <c r="G32" s="690">
        <v>0</v>
      </c>
      <c r="H32" s="689">
        <f t="shared" si="1"/>
        <v>0</v>
      </c>
      <c r="I32" s="630"/>
    </row>
    <row r="33" spans="2:9" ht="14.25" thickTop="1" thickBot="1">
      <c r="B33" s="18"/>
      <c r="C33" s="686" t="s">
        <v>1001</v>
      </c>
      <c r="D33" s="727"/>
      <c r="E33" s="724">
        <v>0</v>
      </c>
      <c r="F33" s="690">
        <v>0</v>
      </c>
      <c r="G33" s="690">
        <v>0</v>
      </c>
      <c r="H33" s="689">
        <f t="shared" si="1"/>
        <v>0</v>
      </c>
      <c r="I33" s="630"/>
    </row>
    <row r="34" spans="2:9" ht="13.5" thickTop="1">
      <c r="B34" s="18"/>
      <c r="C34" s="635" t="s">
        <v>131</v>
      </c>
      <c r="D34" s="619"/>
      <c r="E34" s="618">
        <f>SUM(E28:E33)</f>
        <v>0</v>
      </c>
      <c r="F34" s="618">
        <f>SUM(F28:F33)</f>
        <v>0</v>
      </c>
      <c r="G34" s="618">
        <f>SUM(G28:G33)</f>
        <v>0</v>
      </c>
      <c r="H34" s="618">
        <f>SUM(H28:H33)</f>
        <v>0</v>
      </c>
      <c r="I34" s="630"/>
    </row>
    <row r="35" spans="2:9">
      <c r="B35" s="18"/>
      <c r="C35" s="709"/>
      <c r="D35" s="607"/>
      <c r="E35" s="636">
        <v>0</v>
      </c>
      <c r="F35" s="636">
        <v>0</v>
      </c>
      <c r="G35" s="636">
        <v>0</v>
      </c>
      <c r="H35" s="636">
        <v>0</v>
      </c>
      <c r="I35" s="630"/>
    </row>
    <row r="36" spans="2:9" ht="15.75">
      <c r="B36" s="18"/>
      <c r="C36" s="637" t="s">
        <v>956</v>
      </c>
      <c r="D36" s="638"/>
      <c r="E36" s="843">
        <f>E25+E34</f>
        <v>0</v>
      </c>
      <c r="F36" s="843">
        <f>F25+F34</f>
        <v>0</v>
      </c>
      <c r="G36" s="843">
        <f>G25+G34</f>
        <v>0</v>
      </c>
      <c r="H36" s="843">
        <f>H25+H34</f>
        <v>0</v>
      </c>
      <c r="I36" s="630"/>
    </row>
    <row r="37" spans="2:9">
      <c r="B37" s="18"/>
      <c r="C37" s="709"/>
      <c r="D37" s="204"/>
      <c r="E37" s="631"/>
      <c r="F37" s="631"/>
      <c r="G37" s="631"/>
      <c r="H37" s="631"/>
      <c r="I37" s="630"/>
    </row>
    <row r="38" spans="2:9">
      <c r="B38" s="18"/>
      <c r="C38" s="206"/>
      <c r="D38" s="631"/>
      <c r="E38" s="631"/>
      <c r="F38" s="639"/>
      <c r="G38" s="639"/>
      <c r="H38" s="639"/>
      <c r="I38" s="630"/>
    </row>
    <row r="39" spans="2:9" ht="13.5" thickBot="1">
      <c r="B39" s="18"/>
      <c r="C39" s="610" t="s">
        <v>132</v>
      </c>
      <c r="D39" s="607" t="s">
        <v>952</v>
      </c>
      <c r="E39" s="632" t="s">
        <v>125</v>
      </c>
      <c r="F39" s="632" t="s">
        <v>126</v>
      </c>
      <c r="G39" s="632" t="s">
        <v>127</v>
      </c>
      <c r="H39" s="633" t="s">
        <v>44</v>
      </c>
      <c r="I39" s="630"/>
    </row>
    <row r="40" spans="2:9" ht="14.25" thickTop="1" thickBot="1">
      <c r="B40" s="18"/>
      <c r="C40" s="682" t="s">
        <v>957</v>
      </c>
      <c r="D40" s="695">
        <v>1460</v>
      </c>
      <c r="E40" s="690">
        <v>0</v>
      </c>
      <c r="F40" s="690">
        <v>0</v>
      </c>
      <c r="G40" s="690">
        <v>0</v>
      </c>
      <c r="H40" s="714">
        <f t="shared" ref="H40:H57" si="2">SUM(E40:G40)</f>
        <v>0</v>
      </c>
      <c r="I40" s="630"/>
    </row>
    <row r="41" spans="2:9" ht="14.25" thickTop="1" thickBot="1">
      <c r="B41" s="18"/>
      <c r="C41" s="682" t="s">
        <v>133</v>
      </c>
      <c r="D41" s="695">
        <v>1460</v>
      </c>
      <c r="E41" s="690">
        <v>0</v>
      </c>
      <c r="F41" s="690">
        <v>0</v>
      </c>
      <c r="G41" s="690">
        <v>0</v>
      </c>
      <c r="H41" s="714">
        <f t="shared" si="2"/>
        <v>0</v>
      </c>
      <c r="I41" s="630"/>
    </row>
    <row r="42" spans="2:9" ht="14.25" thickTop="1" thickBot="1">
      <c r="B42" s="18"/>
      <c r="C42" s="682" t="s">
        <v>158</v>
      </c>
      <c r="D42" s="695">
        <v>1460</v>
      </c>
      <c r="E42" s="690">
        <v>0</v>
      </c>
      <c r="F42" s="690">
        <v>0</v>
      </c>
      <c r="G42" s="690">
        <v>0</v>
      </c>
      <c r="H42" s="714">
        <f t="shared" si="2"/>
        <v>0</v>
      </c>
      <c r="I42" s="630"/>
    </row>
    <row r="43" spans="2:9" ht="14.25" thickTop="1" thickBot="1">
      <c r="B43" s="18"/>
      <c r="C43" s="682" t="s">
        <v>954</v>
      </c>
      <c r="D43" s="695">
        <v>1460</v>
      </c>
      <c r="E43" s="690">
        <v>0</v>
      </c>
      <c r="F43" s="690">
        <v>0</v>
      </c>
      <c r="G43" s="690">
        <v>0</v>
      </c>
      <c r="H43" s="714">
        <f t="shared" si="2"/>
        <v>0</v>
      </c>
      <c r="I43" s="630"/>
    </row>
    <row r="44" spans="2:9" ht="14.25" thickTop="1" thickBot="1">
      <c r="B44" s="18"/>
      <c r="C44" s="682" t="s">
        <v>105</v>
      </c>
      <c r="D44" s="695">
        <v>1460</v>
      </c>
      <c r="E44" s="690">
        <v>0</v>
      </c>
      <c r="F44" s="690">
        <v>0</v>
      </c>
      <c r="G44" s="690">
        <v>0</v>
      </c>
      <c r="H44" s="714">
        <f t="shared" si="2"/>
        <v>0</v>
      </c>
      <c r="I44" s="630"/>
    </row>
    <row r="45" spans="2:9" ht="14.25" thickTop="1" thickBot="1">
      <c r="B45" s="18"/>
      <c r="C45" s="716" t="s">
        <v>964</v>
      </c>
      <c r="D45" s="695">
        <v>1460</v>
      </c>
      <c r="E45" s="690">
        <v>0</v>
      </c>
      <c r="F45" s="690">
        <v>0</v>
      </c>
      <c r="G45" s="690">
        <v>0</v>
      </c>
      <c r="H45" s="714">
        <f t="shared" si="2"/>
        <v>0</v>
      </c>
      <c r="I45" s="630"/>
    </row>
    <row r="46" spans="2:9" ht="14.25" thickTop="1" thickBot="1">
      <c r="B46" s="18"/>
      <c r="C46" s="686" t="s">
        <v>1001</v>
      </c>
      <c r="D46" s="695">
        <v>1460</v>
      </c>
      <c r="E46" s="690">
        <v>0</v>
      </c>
      <c r="F46" s="690">
        <v>0</v>
      </c>
      <c r="G46" s="690">
        <v>0</v>
      </c>
      <c r="H46" s="714">
        <f t="shared" si="2"/>
        <v>0</v>
      </c>
      <c r="I46" s="630"/>
    </row>
    <row r="47" spans="2:9" ht="14.25" thickTop="1" thickBot="1">
      <c r="B47" s="18"/>
      <c r="C47" s="917" t="s">
        <v>1002</v>
      </c>
      <c r="D47" s="911">
        <v>1450</v>
      </c>
      <c r="E47" s="690">
        <v>0</v>
      </c>
      <c r="F47" s="690">
        <v>0</v>
      </c>
      <c r="G47" s="690">
        <v>0</v>
      </c>
      <c r="H47" s="696">
        <f t="shared" si="2"/>
        <v>0</v>
      </c>
      <c r="I47" s="19"/>
    </row>
    <row r="48" spans="2:9" ht="14.25" thickTop="1" thickBot="1">
      <c r="B48" s="18"/>
      <c r="C48" s="683" t="s">
        <v>1127</v>
      </c>
      <c r="D48" s="911">
        <v>1465</v>
      </c>
      <c r="E48" s="690">
        <v>0</v>
      </c>
      <c r="F48" s="690">
        <v>0</v>
      </c>
      <c r="G48" s="690">
        <v>0</v>
      </c>
      <c r="H48" s="696">
        <f t="shared" si="2"/>
        <v>0</v>
      </c>
      <c r="I48" s="19"/>
    </row>
    <row r="49" spans="2:9" ht="14.25" thickTop="1" thickBot="1">
      <c r="B49" s="18"/>
      <c r="C49" s="686" t="s">
        <v>955</v>
      </c>
      <c r="D49" s="911">
        <v>1470</v>
      </c>
      <c r="E49" s="690">
        <v>0</v>
      </c>
      <c r="F49" s="690">
        <v>0</v>
      </c>
      <c r="G49" s="690">
        <v>0</v>
      </c>
      <c r="H49" s="696">
        <f t="shared" si="2"/>
        <v>0</v>
      </c>
      <c r="I49" s="19"/>
    </row>
    <row r="50" spans="2:9" ht="14.25" thickTop="1" thickBot="1">
      <c r="B50" s="18"/>
      <c r="C50" s="686" t="s">
        <v>955</v>
      </c>
      <c r="D50" s="911">
        <v>1470</v>
      </c>
      <c r="E50" s="690">
        <v>0</v>
      </c>
      <c r="F50" s="690">
        <v>0</v>
      </c>
      <c r="G50" s="690">
        <v>0</v>
      </c>
      <c r="H50" s="696">
        <f t="shared" si="2"/>
        <v>0</v>
      </c>
      <c r="I50" s="19"/>
    </row>
    <row r="51" spans="2:9" ht="14.25" thickTop="1" thickBot="1">
      <c r="B51" s="18"/>
      <c r="C51" s="686" t="s">
        <v>1130</v>
      </c>
      <c r="D51" s="911">
        <v>1475</v>
      </c>
      <c r="E51" s="690">
        <v>0</v>
      </c>
      <c r="F51" s="690">
        <v>0</v>
      </c>
      <c r="G51" s="690">
        <v>0</v>
      </c>
      <c r="H51" s="696">
        <f t="shared" si="2"/>
        <v>0</v>
      </c>
      <c r="I51" s="19"/>
    </row>
    <row r="52" spans="2:9" ht="14.25" thickTop="1" thickBot="1">
      <c r="B52" s="18"/>
      <c r="C52" s="683" t="s">
        <v>709</v>
      </c>
      <c r="D52" s="911">
        <v>1485</v>
      </c>
      <c r="E52" s="690">
        <v>0</v>
      </c>
      <c r="F52" s="690">
        <v>0</v>
      </c>
      <c r="G52" s="690">
        <v>0</v>
      </c>
      <c r="H52" s="696">
        <f t="shared" si="2"/>
        <v>0</v>
      </c>
      <c r="I52" s="19"/>
    </row>
    <row r="53" spans="2:9" ht="14.25" thickTop="1" thickBot="1">
      <c r="B53" s="18"/>
      <c r="C53" s="683" t="s">
        <v>1128</v>
      </c>
      <c r="D53" s="911">
        <v>1495</v>
      </c>
      <c r="E53" s="690">
        <v>0</v>
      </c>
      <c r="F53" s="690">
        <v>0</v>
      </c>
      <c r="G53" s="690">
        <v>0</v>
      </c>
      <c r="H53" s="696">
        <f t="shared" si="2"/>
        <v>0</v>
      </c>
      <c r="I53" s="19"/>
    </row>
    <row r="54" spans="2:9" ht="14.25" thickTop="1" thickBot="1">
      <c r="B54" s="18"/>
      <c r="C54" s="683" t="s">
        <v>1129</v>
      </c>
      <c r="D54" s="911">
        <v>1496</v>
      </c>
      <c r="E54" s="690">
        <v>0</v>
      </c>
      <c r="F54" s="690">
        <v>0</v>
      </c>
      <c r="G54" s="690">
        <v>0</v>
      </c>
      <c r="H54" s="696">
        <f t="shared" si="2"/>
        <v>0</v>
      </c>
      <c r="I54" s="19"/>
    </row>
    <row r="55" spans="2:9" ht="14.25" thickTop="1" thickBot="1">
      <c r="B55" s="18"/>
      <c r="C55" s="687" t="s">
        <v>1151</v>
      </c>
      <c r="D55" s="718"/>
      <c r="E55" s="690">
        <v>0</v>
      </c>
      <c r="F55" s="690">
        <v>0</v>
      </c>
      <c r="G55" s="690">
        <v>0</v>
      </c>
      <c r="H55" s="714">
        <f t="shared" si="2"/>
        <v>0</v>
      </c>
      <c r="I55" s="630"/>
    </row>
    <row r="56" spans="2:9" ht="14.25" thickTop="1" thickBot="1">
      <c r="B56" s="18"/>
      <c r="C56" s="687" t="s">
        <v>1151</v>
      </c>
      <c r="D56" s="718"/>
      <c r="E56" s="690">
        <v>0</v>
      </c>
      <c r="F56" s="690">
        <v>0</v>
      </c>
      <c r="G56" s="690">
        <v>0</v>
      </c>
      <c r="H56" s="714">
        <f t="shared" si="2"/>
        <v>0</v>
      </c>
      <c r="I56" s="630"/>
    </row>
    <row r="57" spans="2:9" ht="14.25" thickTop="1" thickBot="1">
      <c r="B57" s="18"/>
      <c r="C57" s="687" t="s">
        <v>1151</v>
      </c>
      <c r="D57" s="718"/>
      <c r="E57" s="690">
        <v>0</v>
      </c>
      <c r="F57" s="690">
        <v>0</v>
      </c>
      <c r="G57" s="690">
        <v>0</v>
      </c>
      <c r="H57" s="714">
        <f t="shared" si="2"/>
        <v>0</v>
      </c>
      <c r="I57" s="630"/>
    </row>
    <row r="58" spans="2:9" ht="13.5" thickTop="1">
      <c r="B58" s="18"/>
      <c r="C58" s="629" t="s">
        <v>135</v>
      </c>
      <c r="D58" s="617"/>
      <c r="E58" s="620">
        <f>SUM(E40:E57)</f>
        <v>0</v>
      </c>
      <c r="F58" s="620">
        <f>SUM(F40:F57)</f>
        <v>0</v>
      </c>
      <c r="G58" s="620">
        <f>SUM(G40:G57)</f>
        <v>0</v>
      </c>
      <c r="H58" s="620">
        <f>SUM(H40:H57)</f>
        <v>0</v>
      </c>
      <c r="I58" s="630"/>
    </row>
    <row r="59" spans="2:9">
      <c r="B59" s="18"/>
      <c r="C59" s="709"/>
      <c r="D59" s="641"/>
      <c r="E59" s="631"/>
      <c r="F59" s="631"/>
      <c r="G59" s="631"/>
      <c r="H59" s="631"/>
      <c r="I59" s="630"/>
    </row>
    <row r="60" spans="2:9" ht="13.5" thickBot="1">
      <c r="B60" s="18"/>
      <c r="C60" s="642" t="s">
        <v>136</v>
      </c>
      <c r="D60" s="607" t="s">
        <v>952</v>
      </c>
      <c r="E60" s="633" t="s">
        <v>125</v>
      </c>
      <c r="F60" s="633" t="s">
        <v>126</v>
      </c>
      <c r="G60" s="633" t="s">
        <v>127</v>
      </c>
      <c r="H60" s="633" t="s">
        <v>44</v>
      </c>
      <c r="I60" s="630"/>
    </row>
    <row r="61" spans="2:9" ht="14.25" thickTop="1" thickBot="1">
      <c r="B61" s="18"/>
      <c r="C61" s="683" t="s">
        <v>137</v>
      </c>
      <c r="D61" s="910">
        <v>1440</v>
      </c>
      <c r="E61" s="690">
        <v>0</v>
      </c>
      <c r="F61" s="690">
        <v>0</v>
      </c>
      <c r="G61" s="690">
        <v>0</v>
      </c>
      <c r="H61" s="640">
        <f>SUM(E61:G61)</f>
        <v>0</v>
      </c>
      <c r="I61" s="630"/>
    </row>
    <row r="62" spans="2:9" ht="14.25" thickTop="1" thickBot="1">
      <c r="B62" s="18"/>
      <c r="C62" s="683" t="s">
        <v>138</v>
      </c>
      <c r="D62" s="910">
        <v>1430</v>
      </c>
      <c r="E62" s="690">
        <v>0</v>
      </c>
      <c r="F62" s="690">
        <v>0</v>
      </c>
      <c r="G62" s="690">
        <v>0</v>
      </c>
      <c r="H62" s="640">
        <f t="shared" ref="H62:H86" si="3">SUM(E62:G62)</f>
        <v>0</v>
      </c>
      <c r="I62" s="630"/>
    </row>
    <row r="63" spans="2:9" ht="14.25" thickTop="1" thickBot="1">
      <c r="B63" s="18"/>
      <c r="C63" s="683" t="s">
        <v>139</v>
      </c>
      <c r="D63" s="911">
        <v>1430</v>
      </c>
      <c r="E63" s="690">
        <v>0</v>
      </c>
      <c r="F63" s="690">
        <v>0</v>
      </c>
      <c r="G63" s="690">
        <v>0</v>
      </c>
      <c r="H63" s="640">
        <f t="shared" si="3"/>
        <v>0</v>
      </c>
      <c r="I63" s="630"/>
    </row>
    <row r="64" spans="2:9" ht="14.25" thickTop="1" thickBot="1">
      <c r="B64" s="18"/>
      <c r="C64" s="683" t="s">
        <v>140</v>
      </c>
      <c r="D64" s="910">
        <v>1430</v>
      </c>
      <c r="E64" s="690">
        <v>0</v>
      </c>
      <c r="F64" s="690">
        <v>0</v>
      </c>
      <c r="G64" s="690">
        <v>0</v>
      </c>
      <c r="H64" s="640">
        <f t="shared" si="3"/>
        <v>0</v>
      </c>
      <c r="I64" s="630"/>
    </row>
    <row r="65" spans="2:9" ht="14.25" thickTop="1" thickBot="1">
      <c r="B65" s="18"/>
      <c r="C65" s="683" t="s">
        <v>141</v>
      </c>
      <c r="D65" s="910">
        <v>1430</v>
      </c>
      <c r="E65" s="690">
        <v>0</v>
      </c>
      <c r="F65" s="690">
        <v>0</v>
      </c>
      <c r="G65" s="690">
        <v>0</v>
      </c>
      <c r="H65" s="640">
        <f t="shared" si="3"/>
        <v>0</v>
      </c>
      <c r="I65" s="630"/>
    </row>
    <row r="66" spans="2:9" ht="14.25" thickTop="1" thickBot="1">
      <c r="B66" s="18"/>
      <c r="C66" s="683" t="s">
        <v>157</v>
      </c>
      <c r="D66" s="911">
        <v>1430</v>
      </c>
      <c r="E66" s="690">
        <v>0</v>
      </c>
      <c r="F66" s="690">
        <v>0</v>
      </c>
      <c r="G66" s="690">
        <v>0</v>
      </c>
      <c r="H66" s="640">
        <f t="shared" si="3"/>
        <v>0</v>
      </c>
      <c r="I66" s="630"/>
    </row>
    <row r="67" spans="2:9" ht="14.25" thickTop="1" thickBot="1">
      <c r="B67" s="18"/>
      <c r="C67" s="683" t="s">
        <v>142</v>
      </c>
      <c r="D67" s="910">
        <v>1430</v>
      </c>
      <c r="E67" s="690">
        <v>0</v>
      </c>
      <c r="F67" s="690">
        <v>0</v>
      </c>
      <c r="G67" s="690">
        <v>0</v>
      </c>
      <c r="H67" s="640">
        <f t="shared" si="3"/>
        <v>0</v>
      </c>
      <c r="I67" s="630"/>
    </row>
    <row r="68" spans="2:9" ht="14.25" thickTop="1" thickBot="1">
      <c r="B68" s="18"/>
      <c r="C68" s="683" t="s">
        <v>143</v>
      </c>
      <c r="D68" s="911">
        <v>1430</v>
      </c>
      <c r="E68" s="690">
        <v>0</v>
      </c>
      <c r="F68" s="690">
        <v>0</v>
      </c>
      <c r="G68" s="690">
        <v>0</v>
      </c>
      <c r="H68" s="640">
        <f t="shared" si="3"/>
        <v>0</v>
      </c>
      <c r="I68" s="630"/>
    </row>
    <row r="69" spans="2:9" ht="14.25" thickTop="1" thickBot="1">
      <c r="B69" s="18"/>
      <c r="C69" s="683" t="s">
        <v>144</v>
      </c>
      <c r="D69" s="910">
        <v>1430</v>
      </c>
      <c r="E69" s="690">
        <v>0</v>
      </c>
      <c r="F69" s="690">
        <v>0</v>
      </c>
      <c r="G69" s="690">
        <v>0</v>
      </c>
      <c r="H69" s="640">
        <f t="shared" si="3"/>
        <v>0</v>
      </c>
      <c r="I69" s="630"/>
    </row>
    <row r="70" spans="2:9" ht="14.25" thickTop="1" thickBot="1">
      <c r="B70" s="18"/>
      <c r="C70" s="683" t="s">
        <v>145</v>
      </c>
      <c r="D70" s="910">
        <v>1430</v>
      </c>
      <c r="E70" s="690">
        <v>0</v>
      </c>
      <c r="F70" s="690">
        <v>0</v>
      </c>
      <c r="G70" s="690">
        <v>0</v>
      </c>
      <c r="H70" s="640">
        <f t="shared" si="3"/>
        <v>0</v>
      </c>
      <c r="I70" s="630"/>
    </row>
    <row r="71" spans="2:9" ht="14.25" thickTop="1" thickBot="1">
      <c r="B71" s="18"/>
      <c r="C71" s="683" t="s">
        <v>146</v>
      </c>
      <c r="D71" s="910">
        <v>1430</v>
      </c>
      <c r="E71" s="690">
        <v>0</v>
      </c>
      <c r="F71" s="690">
        <v>0</v>
      </c>
      <c r="G71" s="690">
        <v>0</v>
      </c>
      <c r="H71" s="640">
        <f t="shared" si="3"/>
        <v>0</v>
      </c>
      <c r="I71" s="630"/>
    </row>
    <row r="72" spans="2:9" ht="14.25" thickTop="1" thickBot="1">
      <c r="B72" s="18"/>
      <c r="C72" s="683" t="s">
        <v>147</v>
      </c>
      <c r="D72" s="910">
        <v>1430</v>
      </c>
      <c r="E72" s="690">
        <v>0</v>
      </c>
      <c r="F72" s="690">
        <v>0</v>
      </c>
      <c r="G72" s="690">
        <v>0</v>
      </c>
      <c r="H72" s="640">
        <f t="shared" si="3"/>
        <v>0</v>
      </c>
      <c r="I72" s="630"/>
    </row>
    <row r="73" spans="2:9" ht="14.25" thickTop="1" thickBot="1">
      <c r="B73" s="18"/>
      <c r="C73" s="683" t="s">
        <v>148</v>
      </c>
      <c r="D73" s="910">
        <v>1430</v>
      </c>
      <c r="E73" s="690">
        <v>0</v>
      </c>
      <c r="F73" s="690">
        <v>0</v>
      </c>
      <c r="G73" s="690">
        <v>0</v>
      </c>
      <c r="H73" s="640">
        <f t="shared" si="3"/>
        <v>0</v>
      </c>
      <c r="I73" s="630"/>
    </row>
    <row r="74" spans="2:9" ht="14.25" thickTop="1" thickBot="1">
      <c r="B74" s="18"/>
      <c r="C74" s="683" t="s">
        <v>149</v>
      </c>
      <c r="D74" s="910">
        <v>1430</v>
      </c>
      <c r="E74" s="690">
        <v>0</v>
      </c>
      <c r="F74" s="690">
        <v>0</v>
      </c>
      <c r="G74" s="690">
        <v>0</v>
      </c>
      <c r="H74" s="640">
        <f t="shared" si="3"/>
        <v>0</v>
      </c>
      <c r="I74" s="630"/>
    </row>
    <row r="75" spans="2:9" ht="14.25" thickTop="1" thickBot="1">
      <c r="B75" s="18"/>
      <c r="C75" s="683" t="s">
        <v>106</v>
      </c>
      <c r="D75" s="910">
        <v>1430</v>
      </c>
      <c r="E75" s="690">
        <v>0</v>
      </c>
      <c r="F75" s="690">
        <v>0</v>
      </c>
      <c r="G75" s="690">
        <v>0</v>
      </c>
      <c r="H75" s="640">
        <f t="shared" si="3"/>
        <v>0</v>
      </c>
      <c r="I75" s="630"/>
    </row>
    <row r="76" spans="2:9" ht="14.25" thickTop="1" thickBot="1">
      <c r="B76" s="18"/>
      <c r="C76" s="683" t="s">
        <v>1008</v>
      </c>
      <c r="D76" s="910">
        <v>1430</v>
      </c>
      <c r="E76" s="690">
        <v>0</v>
      </c>
      <c r="F76" s="690">
        <v>0</v>
      </c>
      <c r="G76" s="690">
        <v>0</v>
      </c>
      <c r="H76" s="640">
        <f t="shared" si="3"/>
        <v>0</v>
      </c>
      <c r="I76" s="630"/>
    </row>
    <row r="77" spans="2:9" ht="14.25" thickTop="1" thickBot="1">
      <c r="B77" s="18"/>
      <c r="C77" s="687" t="s">
        <v>1151</v>
      </c>
      <c r="D77" s="910">
        <v>1430</v>
      </c>
      <c r="E77" s="690">
        <v>0</v>
      </c>
      <c r="F77" s="690">
        <v>0</v>
      </c>
      <c r="G77" s="690">
        <v>0</v>
      </c>
      <c r="H77" s="640">
        <f t="shared" si="3"/>
        <v>0</v>
      </c>
      <c r="I77" s="630"/>
    </row>
    <row r="78" spans="2:9" ht="14.25" thickTop="1" thickBot="1">
      <c r="B78" s="18"/>
      <c r="C78" s="687" t="s">
        <v>1151</v>
      </c>
      <c r="D78" s="910">
        <v>1430</v>
      </c>
      <c r="E78" s="690">
        <v>0</v>
      </c>
      <c r="F78" s="690">
        <v>0</v>
      </c>
      <c r="G78" s="690">
        <v>0</v>
      </c>
      <c r="H78" s="640">
        <f t="shared" si="3"/>
        <v>0</v>
      </c>
      <c r="I78" s="630"/>
    </row>
    <row r="79" spans="2:9" ht="14.25" thickTop="1" thickBot="1">
      <c r="B79" s="18"/>
      <c r="C79" s="682" t="s">
        <v>1004</v>
      </c>
      <c r="D79" s="726"/>
      <c r="E79" s="726"/>
      <c r="F79" s="690">
        <v>0</v>
      </c>
      <c r="G79" s="690">
        <v>0</v>
      </c>
      <c r="H79" s="640">
        <f t="shared" si="3"/>
        <v>0</v>
      </c>
      <c r="I79" s="630"/>
    </row>
    <row r="80" spans="2:9" ht="14.25" thickTop="1" thickBot="1">
      <c r="B80" s="18"/>
      <c r="C80" s="634" t="s">
        <v>756</v>
      </c>
      <c r="D80" s="726"/>
      <c r="E80" s="726"/>
      <c r="F80" s="690">
        <v>0</v>
      </c>
      <c r="G80" s="690">
        <v>0</v>
      </c>
      <c r="H80" s="640">
        <f t="shared" si="3"/>
        <v>0</v>
      </c>
      <c r="I80" s="630"/>
    </row>
    <row r="81" spans="1:10" ht="14.25" thickTop="1" thickBot="1">
      <c r="B81" s="18"/>
      <c r="C81" s="682" t="s">
        <v>754</v>
      </c>
      <c r="D81" s="726"/>
      <c r="E81" s="726"/>
      <c r="F81" s="690">
        <v>0</v>
      </c>
      <c r="G81" s="690">
        <v>0</v>
      </c>
      <c r="H81" s="640">
        <f t="shared" si="3"/>
        <v>0</v>
      </c>
      <c r="I81" s="630"/>
    </row>
    <row r="82" spans="1:10" ht="14.25" thickTop="1" thickBot="1">
      <c r="B82" s="18"/>
      <c r="C82" s="682" t="s">
        <v>958</v>
      </c>
      <c r="D82" s="726"/>
      <c r="E82" s="726"/>
      <c r="F82" s="690">
        <v>0</v>
      </c>
      <c r="G82" s="690">
        <v>0</v>
      </c>
      <c r="H82" s="640">
        <f t="shared" si="3"/>
        <v>0</v>
      </c>
      <c r="I82" s="630"/>
    </row>
    <row r="83" spans="1:10" ht="14.25" thickTop="1" thickBot="1">
      <c r="B83" s="18"/>
      <c r="C83" s="682" t="s">
        <v>1005</v>
      </c>
      <c r="D83" s="726"/>
      <c r="E83" s="726"/>
      <c r="F83" s="690">
        <v>0</v>
      </c>
      <c r="G83" s="690">
        <v>0</v>
      </c>
      <c r="H83" s="640">
        <f t="shared" si="3"/>
        <v>0</v>
      </c>
      <c r="I83" s="630"/>
    </row>
    <row r="84" spans="1:10" ht="14.25" thickTop="1" thickBot="1">
      <c r="B84" s="18"/>
      <c r="C84" s="684" t="s">
        <v>1006</v>
      </c>
      <c r="D84" s="726"/>
      <c r="E84" s="726"/>
      <c r="F84" s="690">
        <v>0</v>
      </c>
      <c r="G84" s="690">
        <v>0</v>
      </c>
      <c r="H84" s="640">
        <f t="shared" si="3"/>
        <v>0</v>
      </c>
      <c r="I84" s="630"/>
    </row>
    <row r="85" spans="1:10" ht="14.25" thickTop="1" thickBot="1">
      <c r="B85" s="18"/>
      <c r="C85" s="687" t="s">
        <v>1151</v>
      </c>
      <c r="D85" s="690"/>
      <c r="E85" s="690">
        <v>0</v>
      </c>
      <c r="F85" s="690">
        <v>0</v>
      </c>
      <c r="G85" s="690">
        <v>0</v>
      </c>
      <c r="H85" s="714">
        <f t="shared" si="3"/>
        <v>0</v>
      </c>
      <c r="I85" s="630"/>
    </row>
    <row r="86" spans="1:10" ht="14.25" thickTop="1" thickBot="1">
      <c r="B86" s="18"/>
      <c r="C86" s="687" t="s">
        <v>1151</v>
      </c>
      <c r="D86" s="688"/>
      <c r="E86" s="690">
        <v>0</v>
      </c>
      <c r="F86" s="690">
        <v>0</v>
      </c>
      <c r="G86" s="690">
        <v>0</v>
      </c>
      <c r="H86" s="714">
        <f t="shared" si="3"/>
        <v>0</v>
      </c>
      <c r="I86" s="630"/>
    </row>
    <row r="87" spans="1:10" ht="14.25" thickTop="1" thickBot="1">
      <c r="B87" s="18"/>
      <c r="C87" s="687" t="s">
        <v>1151</v>
      </c>
      <c r="D87" s="688"/>
      <c r="E87" s="690">
        <v>0</v>
      </c>
      <c r="F87" s="690">
        <v>0</v>
      </c>
      <c r="G87" s="690">
        <v>0</v>
      </c>
      <c r="H87" s="714">
        <f t="shared" ref="H87:H91" si="4">SUM(E87:G87)</f>
        <v>0</v>
      </c>
      <c r="I87" s="630"/>
    </row>
    <row r="88" spans="1:10" ht="14.25" thickTop="1" thickBot="1">
      <c r="B88" s="18"/>
      <c r="C88" s="687" t="s">
        <v>1151</v>
      </c>
      <c r="D88" s="688"/>
      <c r="E88" s="690">
        <v>0</v>
      </c>
      <c r="F88" s="690">
        <v>0</v>
      </c>
      <c r="G88" s="690">
        <v>0</v>
      </c>
      <c r="H88" s="714">
        <f t="shared" si="4"/>
        <v>0</v>
      </c>
      <c r="I88" s="630"/>
    </row>
    <row r="89" spans="1:10" ht="14.25" thickTop="1" thickBot="1">
      <c r="B89" s="18"/>
      <c r="C89" s="687" t="s">
        <v>1151</v>
      </c>
      <c r="D89" s="688"/>
      <c r="E89" s="690">
        <v>0</v>
      </c>
      <c r="F89" s="690">
        <v>0</v>
      </c>
      <c r="G89" s="690">
        <v>0</v>
      </c>
      <c r="H89" s="714">
        <f t="shared" si="4"/>
        <v>0</v>
      </c>
      <c r="I89" s="630"/>
    </row>
    <row r="90" spans="1:10" ht="14.25" thickTop="1" thickBot="1">
      <c r="B90" s="18"/>
      <c r="C90" s="687" t="s">
        <v>1151</v>
      </c>
      <c r="D90" s="688"/>
      <c r="E90" s="690">
        <v>0</v>
      </c>
      <c r="F90" s="690">
        <v>0</v>
      </c>
      <c r="G90" s="690">
        <v>0</v>
      </c>
      <c r="H90" s="714">
        <f t="shared" si="4"/>
        <v>0</v>
      </c>
      <c r="I90" s="630"/>
    </row>
    <row r="91" spans="1:10" ht="14.25" thickTop="1" thickBot="1">
      <c r="B91" s="18"/>
      <c r="C91" s="687" t="s">
        <v>1151</v>
      </c>
      <c r="D91" s="688"/>
      <c r="E91" s="690">
        <v>0</v>
      </c>
      <c r="F91" s="690">
        <v>0</v>
      </c>
      <c r="G91" s="690">
        <v>0</v>
      </c>
      <c r="H91" s="714">
        <f t="shared" si="4"/>
        <v>0</v>
      </c>
      <c r="I91" s="630"/>
    </row>
    <row r="92" spans="1:10" ht="13.5" thickTop="1">
      <c r="B92" s="18"/>
      <c r="C92" s="610" t="s">
        <v>1131</v>
      </c>
      <c r="D92" s="607"/>
      <c r="E92" s="620">
        <f>SUM(E61:E91)</f>
        <v>0</v>
      </c>
      <c r="F92" s="620">
        <f t="shared" ref="F92:H92" si="5">SUM(F61:F91)</f>
        <v>0</v>
      </c>
      <c r="G92" s="620">
        <f t="shared" si="5"/>
        <v>0</v>
      </c>
      <c r="H92" s="620">
        <f t="shared" si="5"/>
        <v>0</v>
      </c>
      <c r="I92" s="630"/>
    </row>
    <row r="93" spans="1:10">
      <c r="B93" s="18"/>
      <c r="C93" s="610"/>
      <c r="D93" s="607"/>
      <c r="E93" s="616"/>
      <c r="F93" s="616"/>
      <c r="G93" s="616"/>
      <c r="H93" s="616"/>
      <c r="I93" s="630"/>
    </row>
    <row r="94" spans="1:10" ht="15.75">
      <c r="A94" s="27"/>
      <c r="B94" s="18"/>
      <c r="C94" s="611" t="s">
        <v>150</v>
      </c>
      <c r="D94" s="643"/>
      <c r="E94" s="843">
        <f>+E58+E92</f>
        <v>0</v>
      </c>
      <c r="F94" s="843">
        <f>+F58+F92</f>
        <v>0</v>
      </c>
      <c r="G94" s="843">
        <f>+G58+G92</f>
        <v>0</v>
      </c>
      <c r="H94" s="843">
        <f>+H58+H92</f>
        <v>0</v>
      </c>
      <c r="I94" s="630"/>
      <c r="J94" s="27"/>
    </row>
    <row r="95" spans="1:10">
      <c r="B95" s="18"/>
      <c r="C95" s="629"/>
      <c r="D95" s="607"/>
      <c r="E95" s="631"/>
      <c r="F95" s="631"/>
      <c r="G95" s="631"/>
      <c r="H95" s="631"/>
      <c r="I95" s="630"/>
    </row>
    <row r="96" spans="1:10">
      <c r="B96" s="18"/>
      <c r="C96" s="629"/>
      <c r="D96" s="607"/>
      <c r="E96" s="631"/>
      <c r="F96" s="631"/>
      <c r="G96" s="631"/>
      <c r="H96" s="631"/>
      <c r="I96" s="630"/>
    </row>
    <row r="97" spans="2:9" ht="13.5" thickBot="1">
      <c r="B97" s="18"/>
      <c r="C97" s="610" t="s">
        <v>151</v>
      </c>
      <c r="D97" s="607" t="s">
        <v>952</v>
      </c>
      <c r="E97" s="632" t="s">
        <v>125</v>
      </c>
      <c r="F97" s="632" t="s">
        <v>126</v>
      </c>
      <c r="G97" s="632" t="s">
        <v>127</v>
      </c>
      <c r="H97" s="633" t="s">
        <v>44</v>
      </c>
      <c r="I97" s="630"/>
    </row>
    <row r="98" spans="2:9" ht="14.25" thickTop="1" thickBot="1">
      <c r="B98" s="18"/>
      <c r="C98" s="682" t="s">
        <v>1125</v>
      </c>
      <c r="D98" s="712">
        <v>1405</v>
      </c>
      <c r="E98" s="715">
        <v>0</v>
      </c>
      <c r="F98" s="715">
        <v>0</v>
      </c>
      <c r="G98" s="715">
        <v>0</v>
      </c>
      <c r="H98" s="714">
        <f t="shared" ref="H98:H107" si="6">SUM(E98:G98)</f>
        <v>0</v>
      </c>
      <c r="I98" s="630"/>
    </row>
    <row r="99" spans="2:9" ht="14.25" thickTop="1" thickBot="1">
      <c r="B99" s="18"/>
      <c r="C99" s="682" t="s">
        <v>1124</v>
      </c>
      <c r="D99" s="712">
        <v>1408</v>
      </c>
      <c r="E99" s="715">
        <v>0</v>
      </c>
      <c r="F99" s="715">
        <v>0</v>
      </c>
      <c r="G99" s="715">
        <v>0</v>
      </c>
      <c r="H99" s="714">
        <f t="shared" ref="H99" si="7">SUM(E99:G99)</f>
        <v>0</v>
      </c>
      <c r="I99" s="630"/>
    </row>
    <row r="100" spans="2:9" ht="14.25" thickTop="1" thickBot="1">
      <c r="B100" s="18"/>
      <c r="C100" s="682" t="s">
        <v>14</v>
      </c>
      <c r="D100" s="713">
        <v>1408</v>
      </c>
      <c r="E100" s="715">
        <v>0</v>
      </c>
      <c r="F100" s="715">
        <v>0</v>
      </c>
      <c r="G100" s="715">
        <v>0</v>
      </c>
      <c r="H100" s="714">
        <f t="shared" si="6"/>
        <v>0</v>
      </c>
      <c r="I100" s="630"/>
    </row>
    <row r="101" spans="2:9" ht="14.25" thickTop="1" thickBot="1">
      <c r="B101" s="18"/>
      <c r="C101" s="682" t="s">
        <v>667</v>
      </c>
      <c r="D101" s="713">
        <v>1410</v>
      </c>
      <c r="E101" s="715">
        <v>0</v>
      </c>
      <c r="F101" s="715">
        <v>0</v>
      </c>
      <c r="G101" s="715">
        <v>0</v>
      </c>
      <c r="H101" s="714">
        <f t="shared" si="6"/>
        <v>0</v>
      </c>
      <c r="I101" s="630"/>
    </row>
    <row r="102" spans="2:9" ht="14.25" thickTop="1" thickBot="1">
      <c r="B102" s="18"/>
      <c r="C102" s="682" t="s">
        <v>152</v>
      </c>
      <c r="D102" s="713">
        <v>1430</v>
      </c>
      <c r="E102" s="715">
        <v>0</v>
      </c>
      <c r="F102" s="715">
        <v>0</v>
      </c>
      <c r="G102" s="715">
        <v>0</v>
      </c>
      <c r="H102" s="714">
        <f t="shared" si="6"/>
        <v>0</v>
      </c>
      <c r="I102" s="630"/>
    </row>
    <row r="103" spans="2:9" ht="14.25" thickTop="1" thickBot="1">
      <c r="B103" s="18"/>
      <c r="C103" s="682" t="s">
        <v>153</v>
      </c>
      <c r="D103" s="713">
        <v>1440</v>
      </c>
      <c r="E103" s="715">
        <v>0</v>
      </c>
      <c r="F103" s="715">
        <v>0</v>
      </c>
      <c r="G103" s="715">
        <v>0</v>
      </c>
      <c r="H103" s="714">
        <f t="shared" si="6"/>
        <v>0</v>
      </c>
      <c r="I103" s="630"/>
    </row>
    <row r="104" spans="2:9" ht="14.25" thickTop="1" thickBot="1">
      <c r="B104" s="18"/>
      <c r="C104" s="682" t="s">
        <v>134</v>
      </c>
      <c r="D104" s="713">
        <v>1450</v>
      </c>
      <c r="E104" s="715">
        <v>0</v>
      </c>
      <c r="F104" s="715">
        <v>0</v>
      </c>
      <c r="G104" s="715">
        <v>0</v>
      </c>
      <c r="H104" s="714">
        <f t="shared" si="6"/>
        <v>0</v>
      </c>
      <c r="I104" s="630"/>
    </row>
    <row r="105" spans="2:9" ht="14.25" thickTop="1" thickBot="1">
      <c r="B105" s="18"/>
      <c r="C105" s="682" t="s">
        <v>154</v>
      </c>
      <c r="D105" s="712">
        <v>1485</v>
      </c>
      <c r="E105" s="715">
        <v>0</v>
      </c>
      <c r="F105" s="715">
        <v>0</v>
      </c>
      <c r="G105" s="715">
        <v>0</v>
      </c>
      <c r="H105" s="714">
        <f t="shared" si="6"/>
        <v>0</v>
      </c>
      <c r="I105" s="630"/>
    </row>
    <row r="106" spans="2:9" ht="14.25" thickTop="1" thickBot="1">
      <c r="B106" s="18"/>
      <c r="C106" s="682" t="s">
        <v>155</v>
      </c>
      <c r="D106" s="712">
        <v>1495</v>
      </c>
      <c r="E106" s="715">
        <v>0</v>
      </c>
      <c r="F106" s="715">
        <v>0</v>
      </c>
      <c r="G106" s="715">
        <v>0</v>
      </c>
      <c r="H106" s="714">
        <f t="shared" si="6"/>
        <v>0</v>
      </c>
      <c r="I106" s="630"/>
    </row>
    <row r="107" spans="2:9" ht="14.25" thickTop="1" thickBot="1">
      <c r="B107" s="18"/>
      <c r="C107" s="683" t="s">
        <v>1129</v>
      </c>
      <c r="D107" s="911">
        <v>1496</v>
      </c>
      <c r="E107" s="690">
        <v>0</v>
      </c>
      <c r="F107" s="690">
        <v>0</v>
      </c>
      <c r="G107" s="690">
        <v>0</v>
      </c>
      <c r="H107" s="696">
        <f t="shared" si="6"/>
        <v>0</v>
      </c>
      <c r="I107" s="19"/>
    </row>
    <row r="108" spans="2:9" ht="16.5" thickTop="1">
      <c r="B108" s="18"/>
      <c r="C108" s="644" t="s">
        <v>156</v>
      </c>
      <c r="D108" s="645"/>
      <c r="E108" s="843">
        <f t="shared" ref="E108:G108" si="8">SUM(E98:E107)</f>
        <v>0</v>
      </c>
      <c r="F108" s="843">
        <f t="shared" si="8"/>
        <v>0</v>
      </c>
      <c r="G108" s="843">
        <f t="shared" si="8"/>
        <v>0</v>
      </c>
      <c r="H108" s="843">
        <f>SUM(H98:H107)</f>
        <v>0</v>
      </c>
      <c r="I108" s="630"/>
    </row>
    <row r="109" spans="2:9" ht="15.75">
      <c r="B109" s="18"/>
      <c r="C109" s="646"/>
      <c r="D109" s="641"/>
      <c r="E109" s="616"/>
      <c r="F109" s="616"/>
      <c r="G109" s="616"/>
      <c r="H109" s="616"/>
      <c r="I109" s="630"/>
    </row>
    <row r="110" spans="2:9" ht="15">
      <c r="B110" s="18"/>
      <c r="C110" s="709"/>
      <c r="D110" s="607"/>
      <c r="E110" s="888">
        <v>0</v>
      </c>
      <c r="F110" s="888">
        <v>0</v>
      </c>
      <c r="G110" s="888">
        <v>0</v>
      </c>
      <c r="H110" s="888">
        <v>0</v>
      </c>
      <c r="I110" s="630"/>
    </row>
    <row r="111" spans="2:9" s="883" customFormat="1" ht="18">
      <c r="B111" s="884"/>
      <c r="C111" s="637" t="s">
        <v>959</v>
      </c>
      <c r="D111" s="885"/>
      <c r="E111" s="889">
        <f>+E94+E108</f>
        <v>0</v>
      </c>
      <c r="F111" s="889">
        <f t="shared" ref="F111:H111" si="9">+F94+F108</f>
        <v>0</v>
      </c>
      <c r="G111" s="889">
        <f t="shared" si="9"/>
        <v>0</v>
      </c>
      <c r="H111" s="889">
        <f t="shared" si="9"/>
        <v>0</v>
      </c>
      <c r="I111" s="886"/>
    </row>
    <row r="112" spans="2:9" ht="13.5" thickBot="1">
      <c r="B112" s="20"/>
      <c r="C112" s="723"/>
      <c r="D112" s="647"/>
      <c r="E112" s="648"/>
      <c r="F112" s="648"/>
      <c r="G112" s="648"/>
      <c r="H112" s="648"/>
      <c r="I112" s="649"/>
    </row>
    <row r="113" spans="3:9">
      <c r="C113" s="650"/>
      <c r="D113" s="651"/>
      <c r="E113" s="276"/>
      <c r="F113" s="652"/>
      <c r="G113" s="652"/>
      <c r="H113" s="652"/>
      <c r="I113" s="277" t="s">
        <v>1105</v>
      </c>
    </row>
    <row r="114" spans="3:9">
      <c r="C114" s="276"/>
      <c r="D114" s="276"/>
      <c r="E114" s="276"/>
      <c r="F114" s="276"/>
      <c r="G114" s="276"/>
      <c r="H114" s="276"/>
      <c r="I114" s="276"/>
    </row>
  </sheetData>
  <sheetProtection password="CE28" sheet="1" objects="1" scenarios="1"/>
  <mergeCells count="6">
    <mergeCell ref="D8:H8"/>
    <mergeCell ref="C2:H2"/>
    <mergeCell ref="C3:H3"/>
    <mergeCell ref="D5:H5"/>
    <mergeCell ref="D6:H6"/>
    <mergeCell ref="D7:H7"/>
  </mergeCells>
  <pageMargins left="0.95" right="0.45" top="0.25" bottom="0.25" header="0.25" footer="0"/>
  <pageSetup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Normal="100" workbookViewId="0">
      <selection activeCell="C37" sqref="C37"/>
    </sheetView>
  </sheetViews>
  <sheetFormatPr defaultRowHeight="12.75"/>
  <cols>
    <col min="1" max="1" width="3.140625" customWidth="1"/>
    <col min="2" max="2" width="39.28515625" bestFit="1" customWidth="1"/>
    <col min="3" max="3" width="15.140625" bestFit="1" customWidth="1"/>
    <col min="5" max="5" width="37" bestFit="1" customWidth="1"/>
    <col min="6" max="6" width="18.42578125" bestFit="1" customWidth="1"/>
    <col min="7" max="7" width="3.7109375" customWidth="1"/>
    <col min="8" max="8" width="8.28515625" bestFit="1" customWidth="1"/>
  </cols>
  <sheetData>
    <row r="1" spans="1:7" ht="13.5" thickBot="1"/>
    <row r="2" spans="1:7">
      <c r="A2" s="578"/>
      <c r="B2" s="579"/>
      <c r="C2" s="579"/>
      <c r="D2" s="579"/>
      <c r="E2" s="579"/>
      <c r="F2" s="579"/>
      <c r="G2" s="581"/>
    </row>
    <row r="3" spans="1:7" ht="16.899999999999999" customHeight="1">
      <c r="A3" s="721"/>
      <c r="B3" s="844" t="s">
        <v>965</v>
      </c>
      <c r="C3" s="845"/>
      <c r="D3" s="845"/>
      <c r="E3" s="846" t="s">
        <v>971</v>
      </c>
      <c r="F3" s="847"/>
      <c r="G3" s="848"/>
    </row>
    <row r="4" spans="1:7">
      <c r="A4" s="721"/>
      <c r="B4" s="849" t="s">
        <v>969</v>
      </c>
      <c r="C4" s="851">
        <f>'Perm Budget'!H94</f>
        <v>0</v>
      </c>
      <c r="D4" s="850"/>
      <c r="E4" s="849" t="s">
        <v>972</v>
      </c>
      <c r="F4" s="851">
        <f>'Perm Budget'!H58</f>
        <v>0</v>
      </c>
      <c r="G4" s="848"/>
    </row>
    <row r="5" spans="1:7">
      <c r="A5" s="721"/>
      <c r="B5" s="849" t="s">
        <v>966</v>
      </c>
      <c r="C5" s="852"/>
      <c r="D5" s="850"/>
      <c r="E5" s="849" t="s">
        <v>973</v>
      </c>
      <c r="F5" s="851"/>
      <c r="G5" s="848"/>
    </row>
    <row r="6" spans="1:7">
      <c r="A6" s="721"/>
      <c r="B6" s="849" t="s">
        <v>1013</v>
      </c>
      <c r="C6" s="851">
        <f>'Perm Budget'!H83</f>
        <v>0</v>
      </c>
      <c r="D6" s="850"/>
      <c r="E6" s="849" t="s">
        <v>1022</v>
      </c>
      <c r="F6" s="851">
        <f>'Perm Budget'!H42</f>
        <v>0</v>
      </c>
      <c r="G6" s="848"/>
    </row>
    <row r="7" spans="1:7">
      <c r="A7" s="721"/>
      <c r="B7" s="849" t="s">
        <v>1014</v>
      </c>
      <c r="C7" s="851">
        <f>'Perm Budget'!H84</f>
        <v>0</v>
      </c>
      <c r="D7" s="850"/>
      <c r="E7" s="849" t="s">
        <v>1023</v>
      </c>
      <c r="F7" s="851">
        <f>'Perm Budget'!H43</f>
        <v>0</v>
      </c>
      <c r="G7" s="848"/>
    </row>
    <row r="8" spans="1:7" ht="15">
      <c r="A8" s="721"/>
      <c r="B8" s="849" t="s">
        <v>1015</v>
      </c>
      <c r="C8" s="851">
        <f>+C6+C7</f>
        <v>0</v>
      </c>
      <c r="D8" s="850"/>
      <c r="E8" s="849" t="s">
        <v>1024</v>
      </c>
      <c r="F8" s="853">
        <f>'Perm Budget'!H44</f>
        <v>0</v>
      </c>
      <c r="G8" s="848"/>
    </row>
    <row r="9" spans="1:7">
      <c r="A9" s="721"/>
      <c r="B9" s="849" t="s">
        <v>967</v>
      </c>
      <c r="C9" s="849"/>
      <c r="D9" s="850"/>
      <c r="E9" s="849" t="s">
        <v>1025</v>
      </c>
      <c r="F9" s="851">
        <f>+F6+F7+F8</f>
        <v>0</v>
      </c>
      <c r="G9" s="848"/>
    </row>
    <row r="10" spans="1:7" ht="15">
      <c r="A10" s="721"/>
      <c r="B10" s="849" t="s">
        <v>1016</v>
      </c>
      <c r="C10" s="851">
        <f>'Perm Budget'!H76</f>
        <v>0</v>
      </c>
      <c r="D10" s="850"/>
      <c r="E10" s="849" t="s">
        <v>976</v>
      </c>
      <c r="F10" s="853">
        <f>'Perm Budget'!H45</f>
        <v>0</v>
      </c>
      <c r="G10" s="848"/>
    </row>
    <row r="11" spans="1:7">
      <c r="A11" s="721"/>
      <c r="B11" s="849" t="s">
        <v>1019</v>
      </c>
      <c r="C11" s="851">
        <f>'Perm Budget'!H79</f>
        <v>0</v>
      </c>
      <c r="D11" s="850"/>
      <c r="E11" s="849" t="s">
        <v>970</v>
      </c>
      <c r="F11" s="851">
        <f>+F4-F9-F10</f>
        <v>0</v>
      </c>
      <c r="G11" s="848"/>
    </row>
    <row r="12" spans="1:7">
      <c r="A12" s="721"/>
      <c r="B12" s="849" t="s">
        <v>1017</v>
      </c>
      <c r="C12" s="851">
        <f>'Perm Budget'!H80</f>
        <v>0</v>
      </c>
      <c r="D12" s="850"/>
      <c r="E12" s="849"/>
      <c r="F12" s="851"/>
      <c r="G12" s="848"/>
    </row>
    <row r="13" spans="1:7">
      <c r="A13" s="721"/>
      <c r="B13" s="849" t="s">
        <v>1018</v>
      </c>
      <c r="C13" s="851">
        <f>'Perm Budget'!H81</f>
        <v>0</v>
      </c>
      <c r="D13" s="850"/>
      <c r="E13" s="854" t="s">
        <v>991</v>
      </c>
      <c r="F13" s="914">
        <f>IFERROR(F9/F11,0)</f>
        <v>0</v>
      </c>
      <c r="G13" s="848"/>
    </row>
    <row r="14" spans="1:7">
      <c r="A14" s="721"/>
      <c r="B14" s="849" t="s">
        <v>1020</v>
      </c>
      <c r="C14" s="851">
        <f>'Perm Budget'!H82</f>
        <v>0</v>
      </c>
      <c r="D14" s="850"/>
      <c r="E14" s="854" t="s">
        <v>977</v>
      </c>
      <c r="F14" s="914">
        <f>IFERROR(F6/F11,0)</f>
        <v>0</v>
      </c>
      <c r="G14" s="848"/>
    </row>
    <row r="15" spans="1:7">
      <c r="A15" s="721"/>
      <c r="B15" s="849" t="s">
        <v>1021</v>
      </c>
      <c r="C15" s="855">
        <f>'Perm Budget'!H77+'Perm Budget'!H78</f>
        <v>0</v>
      </c>
      <c r="D15" s="850"/>
      <c r="E15" s="854" t="s">
        <v>974</v>
      </c>
      <c r="F15" s="914">
        <f>IFERROR(F7/F11,0)</f>
        <v>0</v>
      </c>
      <c r="G15" s="848"/>
    </row>
    <row r="16" spans="1:7" ht="13.5" thickBot="1">
      <c r="A16" s="721"/>
      <c r="B16" s="849" t="s">
        <v>1026</v>
      </c>
      <c r="C16" s="856">
        <f>SUM(C10:C15)</f>
        <v>0</v>
      </c>
      <c r="D16" s="850"/>
      <c r="E16" s="854" t="s">
        <v>975</v>
      </c>
      <c r="F16" s="914">
        <f>IFERROR(F8/F11,0)</f>
        <v>0</v>
      </c>
      <c r="G16" s="848"/>
    </row>
    <row r="17" spans="1:16" ht="16.5" thickTop="1" thickBot="1">
      <c r="A17" s="721"/>
      <c r="B17" s="857" t="s">
        <v>1042</v>
      </c>
      <c r="C17" s="842">
        <v>0</v>
      </c>
      <c r="D17" s="850"/>
      <c r="E17" s="858"/>
      <c r="F17" s="859"/>
      <c r="G17" s="848"/>
    </row>
    <row r="18" spans="1:16" ht="13.5" thickTop="1">
      <c r="A18" s="721"/>
      <c r="B18" s="849" t="s">
        <v>970</v>
      </c>
      <c r="C18" s="851">
        <f>+C4-C8-C16</f>
        <v>0</v>
      </c>
      <c r="D18" s="850"/>
      <c r="E18" s="850"/>
      <c r="F18" s="860"/>
      <c r="G18" s="848"/>
    </row>
    <row r="19" spans="1:16">
      <c r="A19" s="721"/>
      <c r="B19" s="849"/>
      <c r="C19" s="849"/>
      <c r="D19" s="850"/>
      <c r="E19" s="850"/>
      <c r="F19" s="847"/>
      <c r="G19" s="848"/>
    </row>
    <row r="20" spans="1:16">
      <c r="A20" s="721"/>
      <c r="B20" s="854" t="s">
        <v>968</v>
      </c>
      <c r="C20" s="861">
        <f>IFERROR(C8/C18,0)</f>
        <v>0</v>
      </c>
      <c r="D20" s="850"/>
      <c r="E20" s="850"/>
      <c r="F20" s="847"/>
      <c r="G20" s="848"/>
    </row>
    <row r="21" spans="1:16">
      <c r="A21" s="721"/>
      <c r="B21" s="854" t="s">
        <v>978</v>
      </c>
      <c r="C21" s="861">
        <f>IFERROR(C6/C18,0)</f>
        <v>0</v>
      </c>
      <c r="D21" s="850"/>
      <c r="E21" s="850"/>
      <c r="F21" s="847"/>
      <c r="G21" s="848"/>
    </row>
    <row r="22" spans="1:16">
      <c r="A22" s="721"/>
      <c r="B22" s="854" t="s">
        <v>979</v>
      </c>
      <c r="C22" s="861">
        <f>IFERROR(C7/C18,0)</f>
        <v>0</v>
      </c>
      <c r="D22" s="850"/>
      <c r="E22" s="850"/>
      <c r="F22" s="847"/>
      <c r="G22" s="848"/>
    </row>
    <row r="23" spans="1:16">
      <c r="A23" s="721"/>
      <c r="B23" s="862"/>
      <c r="C23" s="862"/>
      <c r="D23" s="847"/>
      <c r="E23" s="847"/>
      <c r="F23" s="847"/>
      <c r="G23" s="848"/>
    </row>
    <row r="24" spans="1:16">
      <c r="A24" s="721"/>
      <c r="B24" s="847"/>
      <c r="C24" s="847"/>
      <c r="D24" s="847"/>
      <c r="E24" s="847"/>
      <c r="F24" s="847"/>
      <c r="G24" s="848"/>
    </row>
    <row r="25" spans="1:16" ht="15">
      <c r="A25" s="721"/>
      <c r="B25" s="863" t="s">
        <v>1009</v>
      </c>
      <c r="C25" s="847"/>
      <c r="D25" s="847"/>
      <c r="E25" s="847"/>
      <c r="F25" s="847"/>
      <c r="G25" s="848"/>
    </row>
    <row r="26" spans="1:16">
      <c r="A26" s="721"/>
      <c r="B26" s="864" t="s">
        <v>1028</v>
      </c>
      <c r="C26" s="864" t="s">
        <v>1010</v>
      </c>
      <c r="D26" s="864" t="s">
        <v>1011</v>
      </c>
      <c r="E26" s="850"/>
      <c r="F26" s="847"/>
      <c r="G26" s="848"/>
    </row>
    <row r="27" spans="1:16">
      <c r="A27" s="721"/>
      <c r="B27" s="865" t="s">
        <v>1027</v>
      </c>
      <c r="C27" s="929">
        <f>'Unit Mix'!P56</f>
        <v>0</v>
      </c>
      <c r="D27" s="866">
        <f>IFERROR(C27/C$29,0)</f>
        <v>0</v>
      </c>
      <c r="E27" s="850"/>
      <c r="F27" s="847"/>
      <c r="G27" s="848"/>
    </row>
    <row r="28" spans="1:16">
      <c r="A28" s="721"/>
      <c r="B28" s="857" t="s">
        <v>1148</v>
      </c>
      <c r="C28" s="929">
        <f>'Unit Mix'!P57</f>
        <v>0</v>
      </c>
      <c r="D28" s="866">
        <f>IFERROR(C28/C$29,0)</f>
        <v>0</v>
      </c>
      <c r="E28" s="850"/>
      <c r="F28" s="847"/>
      <c r="G28" s="848"/>
    </row>
    <row r="29" spans="1:16">
      <c r="A29" s="721"/>
      <c r="B29" s="849" t="s">
        <v>962</v>
      </c>
      <c r="C29" s="929">
        <f>SUM(C27:C28)</f>
        <v>0</v>
      </c>
      <c r="D29" s="867">
        <f>SUM(D27:D28)</f>
        <v>0</v>
      </c>
      <c r="E29" s="850"/>
      <c r="F29" s="847"/>
      <c r="G29" s="848"/>
      <c r="N29" s="653"/>
      <c r="O29" s="27"/>
      <c r="P29" s="27"/>
    </row>
    <row r="30" spans="1:16">
      <c r="A30" s="721"/>
      <c r="B30" s="868"/>
      <c r="C30" s="868"/>
      <c r="D30" s="868"/>
      <c r="E30" s="850"/>
      <c r="F30" s="847"/>
      <c r="G30" s="848"/>
    </row>
    <row r="31" spans="1:16">
      <c r="A31" s="721"/>
      <c r="B31" s="864" t="s">
        <v>1035</v>
      </c>
      <c r="C31" s="864" t="s">
        <v>1030</v>
      </c>
      <c r="D31" s="864" t="s">
        <v>1011</v>
      </c>
      <c r="E31" s="850"/>
      <c r="F31" s="847"/>
      <c r="G31" s="848"/>
    </row>
    <row r="32" spans="1:16">
      <c r="A32" s="721"/>
      <c r="B32" s="849" t="s">
        <v>1029</v>
      </c>
      <c r="C32" s="869">
        <f>'Perm Budget'!E25</f>
        <v>0</v>
      </c>
      <c r="D32" s="870">
        <f>IFERROR(+C32/C34,0)</f>
        <v>0</v>
      </c>
      <c r="E32" s="850"/>
      <c r="F32" s="847"/>
      <c r="G32" s="848"/>
    </row>
    <row r="33" spans="1:7" ht="13.5" thickBot="1">
      <c r="A33" s="721"/>
      <c r="B33" s="871" t="s">
        <v>963</v>
      </c>
      <c r="C33" s="872">
        <f>'Perm Budget'!F25+'Perm Budget'!G25</f>
        <v>0</v>
      </c>
      <c r="D33" s="870">
        <f>IFERROR(+C33/C34,0)</f>
        <v>0</v>
      </c>
      <c r="E33" s="850"/>
      <c r="F33" s="847"/>
      <c r="G33" s="848"/>
    </row>
    <row r="34" spans="1:7" ht="13.5" thickBot="1">
      <c r="A34" s="721"/>
      <c r="B34" s="873" t="s">
        <v>1012</v>
      </c>
      <c r="C34" s="851">
        <f>+C32+C33</f>
        <v>0</v>
      </c>
      <c r="D34" s="874">
        <f>+D32+D33</f>
        <v>0</v>
      </c>
      <c r="E34" s="850"/>
      <c r="F34" s="847"/>
      <c r="G34" s="848"/>
    </row>
    <row r="35" spans="1:7" ht="13.5" thickBot="1">
      <c r="A35" s="721"/>
      <c r="B35" s="875"/>
      <c r="C35" s="847"/>
      <c r="D35" s="876"/>
      <c r="E35" s="850"/>
      <c r="F35" s="847"/>
      <c r="G35" s="848"/>
    </row>
    <row r="36" spans="1:7" ht="13.5" thickBot="1">
      <c r="A36" s="721"/>
      <c r="B36" s="877" t="s">
        <v>1031</v>
      </c>
      <c r="C36" s="878"/>
      <c r="D36" s="876"/>
      <c r="E36" s="850"/>
      <c r="F36" s="847"/>
      <c r="G36" s="848"/>
    </row>
    <row r="37" spans="1:7" ht="13.5" thickBot="1">
      <c r="A37" s="721"/>
      <c r="B37" s="879" t="s">
        <v>1032</v>
      </c>
      <c r="C37" s="880">
        <f>+D27</f>
        <v>0</v>
      </c>
      <c r="D37" s="876"/>
      <c r="E37" s="850"/>
      <c r="F37" s="847"/>
      <c r="G37" s="848"/>
    </row>
    <row r="38" spans="1:7" ht="13.5" thickBot="1">
      <c r="A38" s="721"/>
      <c r="B38" s="879" t="s">
        <v>1033</v>
      </c>
      <c r="C38" s="880">
        <f>+D32</f>
        <v>0</v>
      </c>
      <c r="D38" s="850"/>
      <c r="E38" s="850"/>
      <c r="F38" s="847"/>
      <c r="G38" s="848"/>
    </row>
    <row r="39" spans="1:7" ht="14.25">
      <c r="A39" s="721"/>
      <c r="B39" s="881" t="s">
        <v>1034</v>
      </c>
      <c r="C39" s="882"/>
      <c r="D39" s="882"/>
      <c r="E39" s="850"/>
      <c r="F39" s="847"/>
      <c r="G39" s="848"/>
    </row>
    <row r="40" spans="1:7" ht="13.5" thickBot="1">
      <c r="A40" s="837"/>
      <c r="B40" s="288"/>
      <c r="C40" s="288"/>
      <c r="D40" s="288"/>
      <c r="E40" s="288"/>
      <c r="F40" s="288"/>
      <c r="G40" s="841"/>
    </row>
    <row r="41" spans="1:7">
      <c r="G41" s="840" t="s">
        <v>1105</v>
      </c>
    </row>
  </sheetData>
  <sheetProtection password="CE28" sheet="1" objects="1" scenarios="1"/>
  <printOptions gridLines="1"/>
  <pageMargins left="0.7" right="0.7" top="0.75" bottom="0.75" header="0.3" footer="0.3"/>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TDC Instructions</vt:lpstr>
      <vt:lpstr>Unit Mix</vt:lpstr>
      <vt:lpstr>Select City &amp; State</vt:lpstr>
      <vt:lpstr>qryRPTCostBOTHIndexes_Crosstab</vt:lpstr>
      <vt:lpstr>TDC &amp; HCC Limit calculations</vt:lpstr>
      <vt:lpstr>Budget Instructions</vt:lpstr>
      <vt:lpstr>Construction Budget</vt:lpstr>
      <vt:lpstr>Perm Budget</vt:lpstr>
      <vt:lpstr>Fees &amp; ProRata</vt:lpstr>
      <vt:lpstr>Proforma Income</vt:lpstr>
      <vt:lpstr>ProForma Assumptions</vt:lpstr>
      <vt:lpstr>Pro Forma</vt:lpstr>
      <vt:lpstr>Draw Schedule</vt:lpstr>
      <vt:lpstr>'Budget Instructions'!Print_Area</vt:lpstr>
      <vt:lpstr>'Construction Budget'!Print_Area</vt:lpstr>
      <vt:lpstr>'Draw Schedule'!Print_Area</vt:lpstr>
      <vt:lpstr>'Fees &amp; ProRata'!Print_Area</vt:lpstr>
      <vt:lpstr>'Perm Budget'!Print_Area</vt:lpstr>
      <vt:lpstr>'Pro Forma'!Print_Area</vt:lpstr>
      <vt:lpstr>'ProForma Assumptions'!Print_Area</vt:lpstr>
      <vt:lpstr>'Proforma Income'!Print_Area</vt:lpstr>
      <vt:lpstr>'Select City &amp; State'!Print_Area</vt:lpstr>
      <vt:lpstr>'TDC &amp; HCC Limit calculations'!Print_Area</vt:lpstr>
      <vt:lpstr>'TDC Instructions'!Print_Area</vt:lpstr>
      <vt:lpstr>'Unit Mix'!Print_Area</vt:lpstr>
      <vt:lpstr>'Draw Schedule'!Print_Titles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Gnessin, Lawrence</dc:creator>
  <cp:lastModifiedBy>Lawrence Gnessin</cp:lastModifiedBy>
  <cp:lastPrinted>2016-02-23T17:46:11Z</cp:lastPrinted>
  <dcterms:created xsi:type="dcterms:W3CDTF">2013-12-11T20:13:50Z</dcterms:created>
  <dcterms:modified xsi:type="dcterms:W3CDTF">2016-05-18T17:30:43Z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