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CE7726EA-A1B0-442C-B5F1-12E20D50189F}" xr6:coauthVersionLast="47" xr6:coauthVersionMax="47" xr10:uidLastSave="{00000000-0000-0000-0000-000000000000}"/>
  <bookViews>
    <workbookView xWindow="30930" yWindow="8325" windowWidth="29745" windowHeight="15210" xr2:uid="{00000000-000D-0000-FFFF-FFFF00000000}"/>
  </bookViews>
  <sheets>
    <sheet name="Table 1" sheetId="1" r:id="rId1"/>
    <sheet name="Table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 r="H5" i="2" l="1"/>
  <c r="G5" i="2"/>
  <c r="I5" i="2" l="1"/>
  <c r="F8" i="2" l="1"/>
  <c r="G8" i="2" s="1"/>
  <c r="F7" i="2"/>
  <c r="F6" i="2"/>
  <c r="H6" i="2" l="1"/>
  <c r="G6" i="2"/>
  <c r="H7" i="2"/>
  <c r="G7" i="2"/>
  <c r="H8" i="2"/>
  <c r="I8" i="2" s="1"/>
  <c r="D8" i="1"/>
  <c r="F8" i="1" s="1"/>
  <c r="D7" i="1"/>
  <c r="F7" i="1" s="1"/>
  <c r="H7" i="1" s="1"/>
  <c r="D6" i="1"/>
  <c r="F6" i="1" s="1"/>
  <c r="D5" i="1"/>
  <c r="F5" i="1" s="1"/>
  <c r="F9" i="2" l="1"/>
  <c r="I6" i="2"/>
  <c r="I7" i="2"/>
  <c r="G6" i="1"/>
  <c r="H8" i="1"/>
  <c r="G5" i="1"/>
  <c r="H5" i="1"/>
  <c r="G7" i="1"/>
  <c r="I7" i="1" s="1"/>
  <c r="G8" i="1"/>
  <c r="H6" i="1"/>
  <c r="F9" i="1" l="1"/>
  <c r="I9" i="2"/>
  <c r="I8" i="1"/>
  <c r="I6" i="1"/>
  <c r="I5" i="1"/>
  <c r="I9" i="1" l="1"/>
</calcChain>
</file>

<file path=xl/sharedStrings.xml><?xml version="1.0" encoding="utf-8"?>
<sst xmlns="http://schemas.openxmlformats.org/spreadsheetml/2006/main" count="40" uniqueCount="37">
  <si>
    <t xml:space="preserve">Table 1: Annual Respondent Burden and Cost – NSPS for Automobile and Light Duty Truck Surface Coating Operations (40 CFR Part 60, Subpart MM) </t>
  </si>
  <si>
    <t>Burden Item</t>
  </si>
  <si>
    <t>(A)Person hours per occurrence</t>
  </si>
  <si>
    <t>(B) Number of occurrences per respondent per Year</t>
  </si>
  <si>
    <t>(C) Person hours per respondent per year (AxB)</t>
  </si>
  <si>
    <r>
      <t xml:space="preserve">(D) Number of respondents per Year </t>
    </r>
    <r>
      <rPr>
        <b/>
        <vertAlign val="superscript"/>
        <sz val="10"/>
        <color theme="1"/>
        <rFont val="Times New Roman"/>
        <family val="1"/>
      </rPr>
      <t>a</t>
    </r>
  </si>
  <si>
    <t xml:space="preserve">(E) Technical person hours per year (CxD) </t>
  </si>
  <si>
    <t xml:space="preserve">(F) Management person hours per year (Ex0.05) </t>
  </si>
  <si>
    <t xml:space="preserve">(G) Clerical person hours per year (E x 0.1) </t>
  </si>
  <si>
    <r>
      <t xml:space="preserve">(H) Total Labor Costs per Year </t>
    </r>
    <r>
      <rPr>
        <b/>
        <vertAlign val="superscript"/>
        <sz val="10"/>
        <color theme="1"/>
        <rFont val="Times New Roman"/>
        <family val="1"/>
      </rPr>
      <t>b</t>
    </r>
  </si>
  <si>
    <r>
      <t xml:space="preserve">4b(ii)  </t>
    </r>
    <r>
      <rPr>
        <b/>
        <sz val="10"/>
        <color theme="1"/>
        <rFont val="Times New Roman"/>
        <family val="1"/>
      </rPr>
      <t>Reporting  requirements</t>
    </r>
  </si>
  <si>
    <t xml:space="preserve">Familiarization with regulatory requirements </t>
  </si>
  <si>
    <t>Familiarization with CEDRI and CDX registration.</t>
  </si>
  <si>
    <r>
      <t xml:space="preserve">VOC emission reports </t>
    </r>
    <r>
      <rPr>
        <vertAlign val="superscript"/>
        <sz val="11"/>
        <color theme="1"/>
        <rFont val="Times New Roman"/>
        <family val="1"/>
      </rPr>
      <t>c</t>
    </r>
  </si>
  <si>
    <r>
      <t xml:space="preserve">Temperature reports </t>
    </r>
    <r>
      <rPr>
        <vertAlign val="superscript"/>
        <sz val="11"/>
        <color theme="1"/>
        <rFont val="Times New Roman"/>
        <family val="1"/>
      </rPr>
      <t>d</t>
    </r>
  </si>
  <si>
    <t xml:space="preserve">TOTAL LABOR BURDEN AND COST </t>
  </si>
  <si>
    <t>Assumptions</t>
  </si>
  <si>
    <r>
      <rPr>
        <vertAlign val="superscript"/>
        <sz val="10"/>
        <color theme="1"/>
        <rFont val="Times New Roman"/>
        <family val="1"/>
      </rPr>
      <t>a</t>
    </r>
    <r>
      <rPr>
        <sz val="10"/>
        <color theme="1"/>
        <rFont val="Times New Roman"/>
        <family val="1"/>
      </rPr>
      <t xml:space="preserve"> We have assumed that there are approximately 44 existing respondents, and no new respondents over the next 3 years of this ICR.</t>
    </r>
  </si>
  <si>
    <r>
      <rPr>
        <vertAlign val="superscript"/>
        <sz val="10"/>
        <rFont val="Times New Roman"/>
        <family val="1"/>
      </rPr>
      <t>b</t>
    </r>
    <r>
      <rPr>
        <sz val="10"/>
        <rFont val="Times New Roman"/>
        <family val="1"/>
      </rPr>
      <t xml:space="preserve"> This ICR uses the following labor rates:  $135.18 per hour for Executive, Administrative, and Managerial labor; $92.59 per hour for Technical labor, and $54.71 per hour for Clerical labor.  These rates are from the United States Department of Labor, Bureau of Labor Statistics, , “May 2020 National Industry-Specific Occupational Employment and Wage Estimates NAICS 336100 – Motor Vehicle Manufacturing.” The rates are from column 8, “Mean hourly wage.”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</si>
  <si>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10"/>
        <color theme="1"/>
        <rFont val="Times New Roman"/>
        <family val="1"/>
      </rPr>
      <t xml:space="preserve">c </t>
    </r>
    <r>
      <rPr>
        <sz val="10"/>
        <color theme="1"/>
        <rFont val="Times New Roman"/>
        <family val="1"/>
      </rPr>
      <t>We have assumed each respondent will submit 4 quarterly VOC emission reports per year.</t>
    </r>
  </si>
  <si>
    <r>
      <rPr>
        <vertAlign val="superscript"/>
        <sz val="10"/>
        <color theme="1"/>
        <rFont val="Times New Roman"/>
        <family val="1"/>
      </rPr>
      <t xml:space="preserve">d </t>
    </r>
    <r>
      <rPr>
        <sz val="10"/>
        <color theme="1"/>
        <rFont val="Times New Roman"/>
        <family val="1"/>
      </rPr>
      <t>We have assumed each respondent will submit 2 temperature reports per year.</t>
    </r>
  </si>
  <si>
    <t xml:space="preserve">Table 2: Average Annual EPA Burden and Cost – NSPS for Automobile and Light Duty Truck Surface Coating Operations (40 CFR Part 60, Subpart MM) </t>
  </si>
  <si>
    <t>Burden Items</t>
  </si>
  <si>
    <t>(A) Person hours per occurrence</t>
  </si>
  <si>
    <t>(B) Number of occurrences per Plant per Year</t>
  </si>
  <si>
    <t>(C) EPA hours per respondent per year (AxB)</t>
  </si>
  <si>
    <r>
      <t xml:space="preserve">(D)          Plants per Year </t>
    </r>
    <r>
      <rPr>
        <b/>
        <vertAlign val="superscript"/>
        <sz val="10"/>
        <color theme="1"/>
        <rFont val="Times New Roman"/>
        <family val="1"/>
      </rPr>
      <t>a</t>
    </r>
  </si>
  <si>
    <t>(E) Technical hours per year (CxD)</t>
  </si>
  <si>
    <t>(F) Management hours per year (Ex0.05)</t>
  </si>
  <si>
    <t>(G) Clerical Hours per Year (Ex0.1)</t>
  </si>
  <si>
    <r>
      <t xml:space="preserve">(H) Total costs per year </t>
    </r>
    <r>
      <rPr>
        <b/>
        <vertAlign val="superscript"/>
        <sz val="10"/>
        <color theme="1"/>
        <rFont val="Times New Roman"/>
        <family val="1"/>
      </rPr>
      <t>b</t>
    </r>
  </si>
  <si>
    <t xml:space="preserve">Electronic reporting regulatory requirements </t>
  </si>
  <si>
    <t>Support CEDRI and CDX registration and template.</t>
  </si>
  <si>
    <t>VOC emission reports</t>
  </si>
  <si>
    <t>Temperature reports</t>
  </si>
  <si>
    <r>
      <rPr>
        <vertAlign val="superscript"/>
        <sz val="10"/>
        <color theme="1"/>
        <rFont val="Times New Roman"/>
        <family val="1"/>
      </rPr>
      <t>a</t>
    </r>
    <r>
      <rPr>
        <sz val="10"/>
        <color theme="1"/>
        <rFont val="Times New Roman"/>
        <family val="1"/>
      </rPr>
      <t xml:space="preserve"> We have assumed that there are approximately 44 existing respondents, with no new respondents per year over the next 3 years of this ICR.</t>
    </r>
  </si>
  <si>
    <r>
      <t>b</t>
    </r>
    <r>
      <rPr>
        <sz val="10"/>
        <rFont val="Times New Roman"/>
        <family val="1"/>
      </rPr>
      <t xml:space="preserve">  These rates are from the United States Department of Labor, Bureau of Labor Statistics, , “May 2020 National Industry-Specific Occupational Employment and Wage Estimates NAICS 336100 – Motor Vehicle Manufacturing.” The rates are from column 8, “Mean hourly wage.”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</si>
</sst>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17" x14ac:knownFonts="1">
    <font>
      <sz val="11"/>
      <color theme="1"/>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b/>
      <sz val="9"/>
      <color theme="1"/>
      <name val="Times New Roman"/>
      <family val="1"/>
    </font>
    <font>
      <b/>
      <i/>
      <sz val="10"/>
      <color theme="1"/>
      <name val="Times New Roman"/>
      <family val="1"/>
    </font>
    <font>
      <i/>
      <sz val="10"/>
      <color theme="1"/>
      <name val="Times New Roman"/>
      <family val="1"/>
    </font>
    <font>
      <i/>
      <sz val="11"/>
      <color theme="1"/>
      <name val="Calibri"/>
      <family val="2"/>
      <scheme val="minor"/>
    </font>
    <font>
      <sz val="12"/>
      <color theme="1"/>
      <name val="Times New Roman"/>
      <family val="1"/>
    </font>
    <font>
      <b/>
      <u/>
      <sz val="10"/>
      <color theme="1"/>
      <name val="Times New Roman"/>
      <family val="1"/>
    </font>
    <font>
      <vertAlign val="superscript"/>
      <sz val="10"/>
      <name val="Times New Roman"/>
      <family val="1"/>
    </font>
    <font>
      <sz val="10"/>
      <name val="Times New Roman"/>
      <family val="1"/>
    </font>
    <font>
      <sz val="11"/>
      <color rgb="FFFF0000"/>
      <name val="Calibri"/>
      <family val="2"/>
      <scheme val="minor"/>
    </font>
    <font>
      <i/>
      <sz val="11"/>
      <color rgb="FFFF0000"/>
      <name val="Calibri"/>
      <family val="2"/>
      <scheme val="minor"/>
    </font>
    <font>
      <b/>
      <vertAlign val="superscript"/>
      <sz val="10"/>
      <color theme="1"/>
      <name val="Times New Roman"/>
      <family val="1"/>
    </font>
    <font>
      <b/>
      <sz val="12"/>
      <color theme="1"/>
      <name val="Times New Roman"/>
      <family val="1"/>
    </font>
    <font>
      <vertAlign val="superscript"/>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vertical="center"/>
    </xf>
    <xf numFmtId="0" fontId="4" fillId="0" borderId="1" xfId="0" applyFont="1" applyBorder="1" applyAlignment="1">
      <alignment vertical="center"/>
    </xf>
    <xf numFmtId="0" fontId="7" fillId="0" borderId="0" xfId="0" applyFont="1"/>
    <xf numFmtId="0" fontId="8"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8" fontId="1" fillId="0" borderId="0" xfId="0" applyNumberFormat="1" applyFont="1" applyAlignment="1">
      <alignment vertical="center"/>
    </xf>
    <xf numFmtId="0" fontId="2" fillId="0" borderId="0" xfId="0" applyFont="1" applyAlignment="1">
      <alignment horizontal="right" vertical="center"/>
    </xf>
    <xf numFmtId="0" fontId="12" fillId="0" borderId="0" xfId="0" applyFont="1"/>
    <xf numFmtId="0" fontId="12" fillId="0" borderId="0" xfId="0" applyFont="1" applyAlignment="1">
      <alignment wrapText="1"/>
    </xf>
    <xf numFmtId="0" fontId="13" fillId="0" borderId="0" xfId="0" applyFont="1"/>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8" fontId="1" fillId="0" borderId="1" xfId="0" applyNumberFormat="1" applyFont="1" applyFill="1" applyBorder="1" applyAlignment="1">
      <alignment horizontal="right" vertical="center"/>
    </xf>
    <xf numFmtId="0" fontId="0" fillId="0" borderId="0" xfId="0" applyFill="1"/>
    <xf numFmtId="0" fontId="1" fillId="0" borderId="1" xfId="0" applyFont="1" applyFill="1" applyBorder="1" applyAlignment="1">
      <alignment horizontal="right" vertical="center"/>
    </xf>
    <xf numFmtId="16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6" fillId="0" borderId="1" xfId="0" applyFont="1" applyFill="1" applyBorder="1" applyAlignment="1"/>
    <xf numFmtId="8" fontId="5" fillId="0" borderId="1" xfId="0" applyNumberFormat="1" applyFont="1" applyFill="1" applyBorder="1" applyAlignment="1">
      <alignment horizontal="right" vertical="center"/>
    </xf>
    <xf numFmtId="0" fontId="7" fillId="0" borderId="0" xfId="0" applyFont="1" applyFill="1"/>
    <xf numFmtId="6"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indent="2"/>
    </xf>
    <xf numFmtId="0" fontId="4" fillId="0" borderId="1" xfId="0" applyFont="1" applyFill="1" applyBorder="1" applyAlignment="1">
      <alignment vertical="center"/>
    </xf>
    <xf numFmtId="0" fontId="1" fillId="0" borderId="0" xfId="0" applyFont="1" applyFill="1"/>
    <xf numFmtId="0" fontId="15" fillId="0" borderId="0" xfId="0" applyFont="1" applyAlignment="1">
      <alignment vertical="center"/>
    </xf>
    <xf numFmtId="0" fontId="1" fillId="0" borderId="0" xfId="0" applyFont="1"/>
    <xf numFmtId="0" fontId="4" fillId="0" borderId="0" xfId="0" applyFont="1" applyBorder="1" applyAlignment="1">
      <alignment vertical="center"/>
    </xf>
    <xf numFmtId="0" fontId="6" fillId="0" borderId="0" xfId="0" applyFont="1" applyFill="1" applyBorder="1" applyAlignment="1"/>
    <xf numFmtId="3" fontId="5" fillId="0" borderId="0" xfId="0" applyNumberFormat="1" applyFont="1" applyFill="1" applyBorder="1" applyAlignment="1">
      <alignment horizontal="center" vertical="center"/>
    </xf>
    <xf numFmtId="8" fontId="5" fillId="0" borderId="0" xfId="0" applyNumberFormat="1" applyFont="1" applyFill="1" applyBorder="1" applyAlignment="1">
      <alignment horizontal="right"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8" fontId="1" fillId="3" borderId="1" xfId="0" applyNumberFormat="1" applyFont="1" applyFill="1" applyBorder="1" applyAlignment="1">
      <alignment horizontal="right" vertical="center"/>
    </xf>
    <xf numFmtId="3" fontId="5" fillId="0" borderId="2"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9" fillId="0" borderId="0" xfId="0" applyFont="1" applyAlignment="1">
      <alignment vertical="center"/>
    </xf>
    <xf numFmtId="0" fontId="1" fillId="0" borderId="0" xfId="0" applyFont="1" applyAlignment="1"/>
    <xf numFmtId="0" fontId="1" fillId="0" borderId="0" xfId="0" applyFont="1" applyFill="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0" fillId="0" borderId="0" xfId="0" applyFont="1" applyAlignment="1">
      <alignment horizontal="left" vertical="center" wrapText="1"/>
    </xf>
    <xf numFmtId="0" fontId="10" fillId="0" borderId="0" xfId="0" applyFont="1" applyFill="1" applyAlignment="1">
      <alignment horizontal="left" vertical="center" wrapText="1"/>
    </xf>
    <xf numFmtId="1" fontId="3" fillId="0" borderId="1" xfId="0" applyNumberFormat="1" applyFont="1" applyFill="1" applyBorder="1" applyAlignment="1">
      <alignment horizontal="center" vertical="center"/>
    </xf>
    <xf numFmtId="0" fontId="9" fillId="0" borderId="0" xfId="0" applyFont="1" applyFill="1" applyAlignment="1">
      <alignment vertical="center"/>
    </xf>
    <xf numFmtId="0" fontId="1"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workbookViewId="0">
      <selection activeCell="F2" sqref="F2:H2"/>
    </sheetView>
  </sheetViews>
  <sheetFormatPr defaultRowHeight="15" x14ac:dyDescent="0.25"/>
  <cols>
    <col min="1" max="1" width="38.85546875" style="1" bestFit="1" customWidth="1"/>
    <col min="2" max="2" width="9.140625" style="1"/>
    <col min="3" max="3" width="10.5703125" style="1" customWidth="1"/>
    <col min="4" max="4" width="10.140625" style="1" customWidth="1"/>
    <col min="5" max="5" width="12.7109375" style="1" customWidth="1"/>
    <col min="6" max="6" width="9.140625" style="1"/>
    <col min="7" max="7" width="10.140625" style="1" customWidth="1"/>
    <col min="8" max="8" width="10.5703125" style="1" customWidth="1"/>
    <col min="9" max="9" width="14" style="1" customWidth="1"/>
  </cols>
  <sheetData>
    <row r="1" spans="1:11" ht="15.75" x14ac:dyDescent="0.25">
      <c r="A1" s="30" t="s">
        <v>0</v>
      </c>
    </row>
    <row r="2" spans="1:11" x14ac:dyDescent="0.25">
      <c r="F2">
        <v>92.59</v>
      </c>
      <c r="G2">
        <v>135.18</v>
      </c>
      <c r="H2">
        <v>54.71</v>
      </c>
      <c r="K2" s="11"/>
    </row>
    <row r="3" spans="1:11" s="2" customFormat="1" ht="76.5" x14ac:dyDescent="0.25">
      <c r="A3" s="14" t="s">
        <v>1</v>
      </c>
      <c r="B3" s="14" t="s">
        <v>2</v>
      </c>
      <c r="C3" s="14" t="s">
        <v>3</v>
      </c>
      <c r="D3" s="14" t="s">
        <v>4</v>
      </c>
      <c r="E3" s="14" t="s">
        <v>5</v>
      </c>
      <c r="F3" s="14" t="s">
        <v>6</v>
      </c>
      <c r="G3" s="14" t="s">
        <v>7</v>
      </c>
      <c r="H3" s="14" t="s">
        <v>8</v>
      </c>
      <c r="I3" s="14" t="s">
        <v>9</v>
      </c>
      <c r="K3" s="12"/>
    </row>
    <row r="4" spans="1:11" x14ac:dyDescent="0.25">
      <c r="A4" s="3" t="s">
        <v>10</v>
      </c>
      <c r="B4" s="15"/>
      <c r="C4" s="15"/>
      <c r="D4" s="15"/>
      <c r="E4" s="15"/>
      <c r="F4" s="15"/>
      <c r="G4" s="15"/>
      <c r="H4" s="15"/>
      <c r="I4" s="18"/>
      <c r="J4" s="17"/>
      <c r="K4" s="11"/>
    </row>
    <row r="5" spans="1:11" x14ac:dyDescent="0.25">
      <c r="A5" s="36" t="s">
        <v>11</v>
      </c>
      <c r="B5" s="37">
        <v>2</v>
      </c>
      <c r="C5" s="37">
        <v>1</v>
      </c>
      <c r="D5" s="37">
        <f>B5*C5</f>
        <v>2</v>
      </c>
      <c r="E5" s="37">
        <v>44</v>
      </c>
      <c r="F5" s="37">
        <f>D5*E5</f>
        <v>88</v>
      </c>
      <c r="G5" s="37">
        <f>F5*0.05</f>
        <v>4.4000000000000004</v>
      </c>
      <c r="H5" s="37">
        <f>F5*0.1</f>
        <v>8.8000000000000007</v>
      </c>
      <c r="I5" s="38">
        <f>F5*F$2+G5*G$2+H5*H$2</f>
        <v>9224.16</v>
      </c>
      <c r="J5" s="17"/>
      <c r="K5" s="11"/>
    </row>
    <row r="6" spans="1:11" x14ac:dyDescent="0.25">
      <c r="A6" s="3" t="s">
        <v>12</v>
      </c>
      <c r="B6" s="19">
        <v>2</v>
      </c>
      <c r="C6" s="15">
        <v>1</v>
      </c>
      <c r="D6" s="19">
        <f>B6*C6</f>
        <v>2</v>
      </c>
      <c r="E6" s="15">
        <v>44</v>
      </c>
      <c r="F6" s="20">
        <f>D6*E6</f>
        <v>88</v>
      </c>
      <c r="G6" s="15">
        <f>F6*0.05</f>
        <v>4.4000000000000004</v>
      </c>
      <c r="H6" s="15">
        <f>F6*0.1</f>
        <v>8.8000000000000007</v>
      </c>
      <c r="I6" s="16">
        <f>F6*F$2+G6*G$2+H6*H$2</f>
        <v>9224.16</v>
      </c>
      <c r="J6" s="17"/>
      <c r="K6" s="11"/>
    </row>
    <row r="7" spans="1:11" ht="18" x14ac:dyDescent="0.25">
      <c r="A7" s="31" t="s">
        <v>13</v>
      </c>
      <c r="B7" s="15">
        <v>1</v>
      </c>
      <c r="C7" s="15">
        <v>4</v>
      </c>
      <c r="D7" s="15">
        <f>B7*C7</f>
        <v>4</v>
      </c>
      <c r="E7" s="15">
        <v>44</v>
      </c>
      <c r="F7" s="15">
        <f>D7*E7</f>
        <v>176</v>
      </c>
      <c r="G7" s="15">
        <f>F7*0.05</f>
        <v>8.8000000000000007</v>
      </c>
      <c r="H7" s="15">
        <f>F7*0.1</f>
        <v>17.600000000000001</v>
      </c>
      <c r="I7" s="16">
        <f>F7*F$2+G7*G$2+H7*H$2</f>
        <v>18448.32</v>
      </c>
      <c r="J7" s="17"/>
      <c r="K7" s="11"/>
    </row>
    <row r="8" spans="1:11" ht="18" x14ac:dyDescent="0.25">
      <c r="A8" s="3" t="s">
        <v>14</v>
      </c>
      <c r="B8" s="15">
        <v>1</v>
      </c>
      <c r="C8" s="15">
        <v>2</v>
      </c>
      <c r="D8" s="15">
        <f t="shared" ref="D8" si="0">B8*C8</f>
        <v>2</v>
      </c>
      <c r="E8" s="15">
        <v>44</v>
      </c>
      <c r="F8" s="15">
        <f t="shared" ref="F8" si="1">D8*E8</f>
        <v>88</v>
      </c>
      <c r="G8" s="15">
        <f t="shared" ref="G8" si="2">F8*0.05</f>
        <v>4.4000000000000004</v>
      </c>
      <c r="H8" s="15">
        <f t="shared" ref="H8" si="3">F8*0.1</f>
        <v>8.8000000000000007</v>
      </c>
      <c r="I8" s="16">
        <f>F8*F$2+G8*G$2+H8*H$2</f>
        <v>9224.16</v>
      </c>
      <c r="J8" s="17"/>
      <c r="K8" s="11"/>
    </row>
    <row r="9" spans="1:11" s="5" customFormat="1" x14ac:dyDescent="0.25">
      <c r="A9" s="4" t="s">
        <v>15</v>
      </c>
      <c r="B9" s="21"/>
      <c r="C9" s="21"/>
      <c r="D9" s="21"/>
      <c r="E9" s="21"/>
      <c r="F9" s="39">
        <f>SUM(F4:H8)</f>
        <v>506</v>
      </c>
      <c r="G9" s="40"/>
      <c r="H9" s="41"/>
      <c r="I9" s="22">
        <f>SUM(I4:I8)</f>
        <v>46120.800000000003</v>
      </c>
      <c r="J9" s="23"/>
      <c r="K9" s="13"/>
    </row>
    <row r="10" spans="1:11" s="5" customFormat="1" x14ac:dyDescent="0.25">
      <c r="A10" s="32"/>
      <c r="B10" s="33"/>
      <c r="C10" s="33"/>
      <c r="D10" s="33"/>
      <c r="E10" s="33"/>
      <c r="F10" s="34"/>
      <c r="G10" s="34"/>
      <c r="H10" s="34"/>
      <c r="I10" s="35"/>
      <c r="J10" s="23"/>
      <c r="K10" s="13"/>
    </row>
    <row r="11" spans="1:11" ht="15.75" x14ac:dyDescent="0.25">
      <c r="A11" s="42" t="s">
        <v>16</v>
      </c>
      <c r="B11" s="42"/>
      <c r="C11" s="43"/>
      <c r="D11" s="43"/>
      <c r="E11" s="6"/>
      <c r="F11" s="7"/>
    </row>
    <row r="12" spans="1:11" ht="22.5" customHeight="1" x14ac:dyDescent="0.25">
      <c r="A12" s="44" t="s">
        <v>17</v>
      </c>
      <c r="B12" s="44"/>
      <c r="C12" s="44"/>
      <c r="D12" s="44"/>
      <c r="E12" s="44"/>
      <c r="F12" s="44"/>
      <c r="G12" s="44"/>
      <c r="H12" s="44"/>
      <c r="I12" s="44"/>
      <c r="J12" s="31"/>
    </row>
    <row r="13" spans="1:11" ht="69.599999999999994" customHeight="1" x14ac:dyDescent="0.25">
      <c r="A13" s="45" t="s">
        <v>18</v>
      </c>
      <c r="B13" s="45"/>
      <c r="C13" s="45"/>
      <c r="D13" s="45"/>
      <c r="E13" s="45"/>
      <c r="F13" s="45"/>
      <c r="G13" s="45"/>
      <c r="H13" s="45"/>
      <c r="I13" s="45"/>
      <c r="J13" s="31"/>
    </row>
    <row r="14" spans="1:11" ht="18.600000000000001" customHeight="1" x14ac:dyDescent="0.25">
      <c r="A14" s="46" t="s">
        <v>19</v>
      </c>
      <c r="B14" s="46"/>
      <c r="C14" s="46"/>
      <c r="D14" s="46"/>
      <c r="E14" s="46"/>
      <c r="F14" s="46"/>
      <c r="G14" s="46"/>
      <c r="H14" s="46"/>
      <c r="I14" s="46"/>
    </row>
    <row r="15" spans="1:11" x14ac:dyDescent="0.25">
      <c r="A15" s="47" t="s">
        <v>20</v>
      </c>
      <c r="B15" s="47"/>
      <c r="C15" s="47"/>
      <c r="D15" s="47"/>
      <c r="E15" s="47"/>
      <c r="F15" s="47"/>
      <c r="G15" s="47"/>
      <c r="H15" s="47"/>
      <c r="I15" s="47"/>
      <c r="J15" s="7"/>
    </row>
    <row r="16" spans="1:11" ht="15.75" x14ac:dyDescent="0.25">
      <c r="A16" s="48"/>
      <c r="B16" s="48"/>
      <c r="C16" s="48"/>
      <c r="D16" s="48"/>
      <c r="E16" s="48"/>
      <c r="F16" s="48"/>
      <c r="G16" s="48"/>
      <c r="H16" s="48"/>
      <c r="I16" s="48"/>
      <c r="J16" s="31"/>
    </row>
    <row r="17" spans="1:10" ht="15.75" x14ac:dyDescent="0.25">
      <c r="A17" s="10"/>
      <c r="B17" s="8"/>
      <c r="C17" s="9"/>
      <c r="D17" s="31"/>
      <c r="E17" s="31"/>
      <c r="F17" s="31"/>
      <c r="G17" s="31"/>
      <c r="H17" s="31"/>
      <c r="I17" s="31"/>
      <c r="J17" s="31"/>
    </row>
    <row r="18" spans="1:10" x14ac:dyDescent="0.25">
      <c r="A18" s="31"/>
      <c r="B18" s="8"/>
      <c r="C18" s="9"/>
      <c r="D18" s="31"/>
      <c r="E18" s="31"/>
      <c r="F18" s="31"/>
      <c r="G18" s="31"/>
      <c r="H18" s="31"/>
      <c r="I18" s="31"/>
      <c r="J18" s="31"/>
    </row>
    <row r="19" spans="1:10" x14ac:dyDescent="0.25">
      <c r="A19" s="31"/>
      <c r="B19" s="8"/>
      <c r="C19" s="9"/>
      <c r="D19" s="31"/>
      <c r="E19" s="31"/>
      <c r="F19" s="31"/>
      <c r="G19" s="31"/>
      <c r="H19" s="31"/>
      <c r="I19" s="31"/>
      <c r="J19" s="31"/>
    </row>
  </sheetData>
  <mergeCells count="8">
    <mergeCell ref="A14:I14"/>
    <mergeCell ref="A15:I15"/>
    <mergeCell ref="A16:I16"/>
    <mergeCell ref="F9:H9"/>
    <mergeCell ref="A11:B11"/>
    <mergeCell ref="C11:D11"/>
    <mergeCell ref="A12:I12"/>
    <mergeCell ref="A13: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workbookViewId="0">
      <selection activeCell="F9" sqref="F9:H9"/>
    </sheetView>
  </sheetViews>
  <sheetFormatPr defaultRowHeight="15" x14ac:dyDescent="0.25"/>
  <cols>
    <col min="1" max="1" width="35.140625" customWidth="1"/>
    <col min="2" max="2" width="18.7109375" customWidth="1"/>
    <col min="9" max="9" width="12.42578125" customWidth="1"/>
  </cols>
  <sheetData>
    <row r="1" spans="1:11" ht="15.75" x14ac:dyDescent="0.25">
      <c r="A1" s="30" t="s">
        <v>21</v>
      </c>
    </row>
    <row r="2" spans="1:11" x14ac:dyDescent="0.25">
      <c r="A2" s="17"/>
      <c r="B2" s="17"/>
      <c r="C2" s="17"/>
      <c r="D2" s="17"/>
      <c r="E2" s="17"/>
      <c r="F2" s="17">
        <v>52.37</v>
      </c>
      <c r="G2" s="17">
        <v>70.56</v>
      </c>
      <c r="H2" s="17">
        <v>28.34</v>
      </c>
      <c r="I2" s="17"/>
      <c r="K2" s="11"/>
    </row>
    <row r="3" spans="1:11" ht="76.5" x14ac:dyDescent="0.25">
      <c r="A3" s="25" t="s">
        <v>22</v>
      </c>
      <c r="B3" s="25" t="s">
        <v>23</v>
      </c>
      <c r="C3" s="25" t="s">
        <v>24</v>
      </c>
      <c r="D3" s="25" t="s">
        <v>25</v>
      </c>
      <c r="E3" s="25" t="s">
        <v>26</v>
      </c>
      <c r="F3" s="25" t="s">
        <v>27</v>
      </c>
      <c r="G3" s="25" t="s">
        <v>28</v>
      </c>
      <c r="H3" s="25" t="s">
        <v>29</v>
      </c>
      <c r="I3" s="25" t="s">
        <v>30</v>
      </c>
      <c r="K3" s="12"/>
    </row>
    <row r="4" spans="1:11" x14ac:dyDescent="0.25">
      <c r="A4" s="3" t="s">
        <v>10</v>
      </c>
      <c r="B4" s="25"/>
      <c r="C4" s="25"/>
      <c r="D4" s="25"/>
      <c r="E4" s="25"/>
      <c r="F4" s="25"/>
      <c r="G4" s="25"/>
      <c r="H4" s="25"/>
      <c r="I4" s="25"/>
      <c r="K4" s="12"/>
    </row>
    <row r="5" spans="1:11" x14ac:dyDescent="0.25">
      <c r="A5" s="36" t="s">
        <v>31</v>
      </c>
      <c r="B5" s="15">
        <v>1</v>
      </c>
      <c r="C5" s="15">
        <v>1</v>
      </c>
      <c r="D5" s="15">
        <v>0.5</v>
      </c>
      <c r="E5" s="15">
        <v>44</v>
      </c>
      <c r="F5" s="15">
        <f t="shared" ref="F5:F6" si="0">D5*E5</f>
        <v>22</v>
      </c>
      <c r="G5" s="26">
        <f t="shared" ref="G5:G6" si="1">F5*0.05</f>
        <v>1.1000000000000001</v>
      </c>
      <c r="H5" s="26">
        <f t="shared" ref="H5:H6" si="2">F5*0.1</f>
        <v>2.2000000000000002</v>
      </c>
      <c r="I5" s="16">
        <f>F5*F$2+G5*G$2+H5*H$2</f>
        <v>1292.1039999999998</v>
      </c>
    </row>
    <row r="6" spans="1:11" x14ac:dyDescent="0.25">
      <c r="A6" s="3" t="s">
        <v>32</v>
      </c>
      <c r="B6" s="15">
        <v>1</v>
      </c>
      <c r="C6" s="15">
        <v>1</v>
      </c>
      <c r="D6" s="15">
        <v>0.5</v>
      </c>
      <c r="E6" s="15">
        <v>44</v>
      </c>
      <c r="F6" s="15">
        <f t="shared" si="0"/>
        <v>22</v>
      </c>
      <c r="G6" s="15">
        <f t="shared" si="1"/>
        <v>1.1000000000000001</v>
      </c>
      <c r="H6" s="15">
        <f t="shared" si="2"/>
        <v>2.2000000000000002</v>
      </c>
      <c r="I6" s="16">
        <f>F6*F$2+G6*G$2+H6*H$2</f>
        <v>1292.1039999999998</v>
      </c>
    </row>
    <row r="7" spans="1:11" x14ac:dyDescent="0.25">
      <c r="A7" s="27" t="s">
        <v>33</v>
      </c>
      <c r="B7" s="15">
        <v>1</v>
      </c>
      <c r="C7" s="15">
        <v>4</v>
      </c>
      <c r="D7" s="15">
        <v>1</v>
      </c>
      <c r="E7" s="15">
        <v>44</v>
      </c>
      <c r="F7" s="15">
        <f t="shared" ref="F7:F8" si="3">D7*E7</f>
        <v>44</v>
      </c>
      <c r="G7" s="15">
        <f t="shared" ref="G7:G8" si="4">F7*0.05</f>
        <v>2.2000000000000002</v>
      </c>
      <c r="H7" s="15">
        <f t="shared" ref="H7:H8" si="5">F7*0.1</f>
        <v>4.4000000000000004</v>
      </c>
      <c r="I7" s="16">
        <f>F7*F$2+G7*G$2+H7*H$2</f>
        <v>2584.2079999999996</v>
      </c>
    </row>
    <row r="8" spans="1:11" x14ac:dyDescent="0.25">
      <c r="A8" s="27" t="s">
        <v>34</v>
      </c>
      <c r="B8" s="15">
        <v>1</v>
      </c>
      <c r="C8" s="15">
        <v>2</v>
      </c>
      <c r="D8" s="15">
        <v>1</v>
      </c>
      <c r="E8" s="15">
        <v>44</v>
      </c>
      <c r="F8" s="15">
        <f t="shared" si="3"/>
        <v>44</v>
      </c>
      <c r="G8" s="15">
        <f t="shared" si="4"/>
        <v>2.2000000000000002</v>
      </c>
      <c r="H8" s="15">
        <f t="shared" si="5"/>
        <v>4.4000000000000004</v>
      </c>
      <c r="I8" s="16">
        <f>F8*F$2+G8*G$2+H8*H$2</f>
        <v>2584.2079999999996</v>
      </c>
    </row>
    <row r="9" spans="1:11" x14ac:dyDescent="0.25">
      <c r="A9" s="28" t="s">
        <v>15</v>
      </c>
      <c r="B9" s="15"/>
      <c r="C9" s="15"/>
      <c r="D9" s="15"/>
      <c r="E9" s="15"/>
      <c r="F9" s="50">
        <f>SUM(F5:H8)</f>
        <v>151.79999999999998</v>
      </c>
      <c r="G9" s="50"/>
      <c r="H9" s="50"/>
      <c r="I9" s="24">
        <f>ROUND(SUM(I5:I8),-2)</f>
        <v>7800</v>
      </c>
      <c r="K9" s="11"/>
    </row>
    <row r="10" spans="1:11" x14ac:dyDescent="0.25">
      <c r="A10" s="17"/>
      <c r="B10" s="17"/>
      <c r="C10" s="17"/>
      <c r="D10" s="17"/>
      <c r="E10" s="17"/>
      <c r="F10" s="17"/>
      <c r="G10" s="17"/>
      <c r="H10" s="17"/>
      <c r="I10" s="17"/>
    </row>
    <row r="11" spans="1:11" x14ac:dyDescent="0.25">
      <c r="A11" s="51" t="s">
        <v>16</v>
      </c>
      <c r="B11" s="51"/>
      <c r="C11" s="29"/>
      <c r="D11" s="17"/>
      <c r="E11" s="17"/>
      <c r="F11" s="17"/>
      <c r="G11" s="17"/>
      <c r="H11" s="17"/>
      <c r="I11" s="17"/>
    </row>
    <row r="12" spans="1:11" x14ac:dyDescent="0.25">
      <c r="A12" s="44" t="s">
        <v>35</v>
      </c>
      <c r="B12" s="44"/>
      <c r="C12" s="44"/>
      <c r="D12" s="44"/>
      <c r="E12" s="44"/>
      <c r="F12" s="44"/>
      <c r="G12" s="44"/>
      <c r="H12" s="44"/>
      <c r="I12" s="44"/>
    </row>
    <row r="13" spans="1:11" ht="54.95" customHeight="1" x14ac:dyDescent="0.25">
      <c r="A13" s="49" t="s">
        <v>36</v>
      </c>
      <c r="B13" s="49"/>
      <c r="C13" s="49"/>
      <c r="D13" s="49"/>
      <c r="E13" s="49"/>
      <c r="F13" s="49"/>
      <c r="G13" s="49"/>
      <c r="H13" s="49"/>
      <c r="I13" s="49"/>
    </row>
    <row r="14" spans="1:11" x14ac:dyDescent="0.25">
      <c r="A14" s="52"/>
      <c r="B14" s="52"/>
      <c r="C14" s="52"/>
      <c r="D14" s="52"/>
      <c r="E14" s="52"/>
      <c r="F14" s="52"/>
      <c r="G14" s="52"/>
      <c r="H14" s="52"/>
      <c r="I14" s="52"/>
    </row>
    <row r="15" spans="1:11" ht="15.75" x14ac:dyDescent="0.25">
      <c r="A15" s="49"/>
      <c r="B15" s="49"/>
      <c r="C15" s="49"/>
      <c r="D15" s="49"/>
      <c r="E15" s="49"/>
      <c r="F15" s="49"/>
      <c r="G15" s="49"/>
      <c r="H15" s="49"/>
      <c r="I15" s="49"/>
    </row>
  </sheetData>
  <mergeCells count="6">
    <mergeCell ref="A15:I15"/>
    <mergeCell ref="F9:H9"/>
    <mergeCell ref="A11:B11"/>
    <mergeCell ref="A13:I13"/>
    <mergeCell ref="A12:I12"/>
    <mergeCell ref="A14:I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2022-03-30T20:26:09+00:00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87B5260BD15C44495D3C02D071CF4F8" ma:contentTypeVersion="6" ma:contentTypeDescription="Create a new document." ma:contentTypeScope="" ma:versionID="3524e5c661a2d746e99eae73e4dd15d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43abc47-319f-4a77-b6a5-5f283e9f5a73" xmlns:ns6="4ad2773d-1859-41f0-a27a-8ad8cda8d800" targetNamespace="http://schemas.microsoft.com/office/2006/metadata/properties" ma:root="true" ma:fieldsID="6d5f8d9e4632ea3cc47c9cf36f1d9608" ns1:_="" ns2:_="" ns3:_="" ns4:_="" ns5:_="" ns6:_="">
    <xsd:import namespace="http://schemas.microsoft.com/sharepoint/v3"/>
    <xsd:import namespace="4ffa91fb-a0ff-4ac5-b2db-65c790d184a4"/>
    <xsd:import namespace="http://schemas.microsoft.com/sharepoint.v3"/>
    <xsd:import namespace="http://schemas.microsoft.com/sharepoint/v3/fields"/>
    <xsd:import namespace="843abc47-319f-4a77-b6a5-5f283e9f5a73"/>
    <xsd:import namespace="4ad2773d-1859-41f0-a27a-8ad8cda8d80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766e4f81-86b0-4d09-92ce-1f297d27f1f9}" ma:internalName="TaxCatchAllLabel" ma:readOnly="true" ma:showField="CatchAllDataLabel" ma:web="843abc47-319f-4a77-b6a5-5f283e9f5a7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766e4f81-86b0-4d09-92ce-1f297d27f1f9}" ma:internalName="TaxCatchAll" ma:showField="CatchAllData" ma:web="843abc47-319f-4a77-b6a5-5f283e9f5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3abc47-319f-4a77-b6a5-5f283e9f5a73"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d2773d-1859-41f0-a27a-8ad8cda8d800"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AF920-883C-471E-809A-1A6D10DD8E08}">
  <ds:schemaRefs>
    <ds:schemaRef ds:uri="Microsoft.SharePoint.Taxonomy.ContentTypeSync"/>
  </ds:schemaRefs>
</ds:datastoreItem>
</file>

<file path=customXml/itemProps2.xml><?xml version="1.0" encoding="utf-8"?>
<ds:datastoreItem xmlns:ds="http://schemas.openxmlformats.org/officeDocument/2006/customXml" ds:itemID="{AD909FC4-3F4B-43DF-9973-44D285536840}">
  <ds:schemaRefs>
    <ds:schemaRef ds:uri="http://schemas.microsoft.com/sharepoint/v3/contenttype/forms"/>
  </ds:schemaRefs>
</ds:datastoreItem>
</file>

<file path=customXml/itemProps3.xml><?xml version="1.0" encoding="utf-8"?>
<ds:datastoreItem xmlns:ds="http://schemas.openxmlformats.org/officeDocument/2006/customXml" ds:itemID="{C743966E-692C-4082-8061-64AD3551F636}">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1E1B56F9-CB92-4F10-BB64-69F970AD8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43abc47-319f-4a77-b6a5-5f283e9f5a73"/>
    <ds:schemaRef ds:uri="4ad2773d-1859-41f0-a27a-8ad8cda8d8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Sellers</dc:creator>
  <cp:keywords/>
  <dc:description/>
  <cp:lastModifiedBy>Schultz, Eric</cp:lastModifiedBy>
  <cp:revision/>
  <dcterms:created xsi:type="dcterms:W3CDTF">2016-01-13T16:49:24Z</dcterms:created>
  <dcterms:modified xsi:type="dcterms:W3CDTF">2023-01-19T23:22:47Z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0x010100787B5260BD15C44495D3C02D071CF4F8</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