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usepa-my.sharepoint.com/personal/purdy_mark_epa_gov/Documents/ICRs/2060/2060-0731/Job Aid Forms/"/>
    </mc:Choice>
  </mc:AlternateContent>
  <xr:revisionPtr revIDLastSave="0" documentId="8_{59FB92F9-B24F-495D-9695-AFB8A90FFD9B}" xr6:coauthVersionLast="46" xr6:coauthVersionMax="46" xr10:uidLastSave="{00000000-0000-0000-0000-000000000000}"/>
  <bookViews>
    <workbookView xWindow="-19310" yWindow="1360" windowWidth="19420" windowHeight="10420" xr2:uid="{00000000-000D-0000-FFFF-FFFF00000000}"/>
  </bookViews>
  <sheets>
    <sheet name="10 ppm S Precision" sheetId="1" r:id="rId1"/>
    <sheet name="10 ppm S Accuracy" sheetId="2" r:id="rId2"/>
    <sheet name="EX - 10 ppm S Precision" sheetId="7" r:id="rId3"/>
    <sheet name="EX - 10 ppm S Accuracy" sheetId="6" r:id="rId4"/>
    <sheet name="Sheet1"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6" l="1"/>
  <c r="B17" i="2"/>
  <c r="B15" i="7" l="1"/>
  <c r="B15" i="1"/>
  <c r="E37" i="1" l="1"/>
  <c r="E36" i="1"/>
  <c r="E35" i="1"/>
  <c r="E34" i="1"/>
  <c r="E33" i="1"/>
  <c r="E32" i="1"/>
  <c r="E31" i="1"/>
  <c r="E30" i="1"/>
  <c r="E29" i="1"/>
  <c r="E28" i="1"/>
  <c r="E27" i="1"/>
  <c r="E26" i="1"/>
  <c r="E25" i="1"/>
  <c r="E24" i="1"/>
  <c r="E23" i="1"/>
  <c r="E22" i="1"/>
  <c r="E21" i="1"/>
  <c r="E20" i="1"/>
  <c r="E19" i="1"/>
  <c r="E18" i="1"/>
  <c r="E21" i="2" l="1"/>
  <c r="E33" i="2"/>
  <c r="E32" i="2"/>
  <c r="E31" i="2"/>
  <c r="E30" i="2"/>
  <c r="E29" i="2"/>
  <c r="E28" i="2"/>
  <c r="E27" i="2"/>
  <c r="E26" i="2"/>
  <c r="E25" i="2"/>
  <c r="E24" i="2"/>
  <c r="B18" i="2"/>
  <c r="B22" i="2" s="1"/>
  <c r="B13" i="2"/>
  <c r="B12" i="2"/>
  <c r="B11" i="2"/>
  <c r="B10" i="2"/>
  <c r="B9" i="2"/>
  <c r="B8" i="2"/>
  <c r="B7" i="2"/>
  <c r="B6" i="2"/>
  <c r="B5" i="2"/>
  <c r="B3" i="2"/>
  <c r="B16" i="1"/>
  <c r="E21" i="6"/>
  <c r="E33" i="6"/>
  <c r="E32" i="6"/>
  <c r="E31" i="6"/>
  <c r="E30" i="6"/>
  <c r="E29" i="6"/>
  <c r="E28" i="6"/>
  <c r="E27" i="6"/>
  <c r="E26" i="6"/>
  <c r="E25" i="6"/>
  <c r="E24" i="6"/>
  <c r="B5" i="6"/>
  <c r="B13" i="6"/>
  <c r="B12" i="6"/>
  <c r="B11" i="6"/>
  <c r="B10" i="6"/>
  <c r="B9" i="6"/>
  <c r="B8" i="6"/>
  <c r="B7" i="6"/>
  <c r="B6" i="6"/>
  <c r="B18" i="6"/>
  <c r="B22" i="6" s="1"/>
  <c r="E37" i="7"/>
  <c r="E36" i="7"/>
  <c r="E35" i="7"/>
  <c r="E34" i="7"/>
  <c r="E33" i="7"/>
  <c r="E32" i="7"/>
  <c r="E31" i="7"/>
  <c r="E30" i="7"/>
  <c r="E29" i="7"/>
  <c r="E28" i="7"/>
  <c r="E27" i="7"/>
  <c r="E26" i="7"/>
  <c r="E25" i="7"/>
  <c r="E24" i="7"/>
  <c r="E23" i="7"/>
  <c r="E22" i="7"/>
  <c r="E21" i="7"/>
  <c r="E20" i="7"/>
  <c r="E19" i="7"/>
  <c r="E18" i="7"/>
  <c r="B16" i="7"/>
</calcChain>
</file>

<file path=xl/sharedStrings.xml><?xml version="1.0" encoding="utf-8"?>
<sst xmlns="http://schemas.openxmlformats.org/spreadsheetml/2006/main" count="141" uniqueCount="48">
  <si>
    <t>Date</t>
  </si>
  <si>
    <t>Time</t>
  </si>
  <si>
    <t>Test Result (ppm)</t>
  </si>
  <si>
    <t>standard deviation</t>
  </si>
  <si>
    <t>gravimetric sulfur standard</t>
  </si>
  <si>
    <t>Arithmetic Average (ppm)</t>
  </si>
  <si>
    <t>#########</t>
  </si>
  <si>
    <t>Vendor Name of Gravimetric Standard</t>
  </si>
  <si>
    <t>Lot Identification Number of Gravimetric Standard</t>
  </si>
  <si>
    <t>Difference between Arithmetic Average and ARV of Gravimetric Standard</t>
  </si>
  <si>
    <t>Accepted Reference Value (ARV) of Gravimetric Standard (ppm)</t>
  </si>
  <si>
    <t>Laboratory Identification</t>
  </si>
  <si>
    <t>Laboratory Name:</t>
  </si>
  <si>
    <t>Accuracy Criterion for 1-10 ppm</t>
  </si>
  <si>
    <t>Test Method</t>
  </si>
  <si>
    <t>Name of Method:</t>
  </si>
  <si>
    <t>USEPA National and Vehicle Fuels Emissions Laboratory/OAR</t>
  </si>
  <si>
    <t>2565 Plymouth Road, Mailcode AATSG</t>
  </si>
  <si>
    <t>Ann Arbor</t>
  </si>
  <si>
    <t>Michigan</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</si>
  <si>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</si>
  <si>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</si>
  <si>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</si>
  <si>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</si>
  <si>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</si>
  <si>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</si>
  <si>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</si>
  <si>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</si>
  <si>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</si>
  <si>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Is 1-10 ppm Sulfur Accuracy Criterion Met?</t>
  </si>
  <si>
    <t>Laboratory Test Identification Number</t>
  </si>
  <si>
    <t>Concentration QC Check on ARV</t>
  </si>
  <si>
    <t>NIST</t>
  </si>
  <si>
    <t>Is 10 ppm Sulfur Precision Criterion Met?</t>
  </si>
  <si>
    <t>Total Sulfur in Liquid Aromatic Hydrocarbons and Their Derivatives by XRF</t>
  </si>
  <si>
    <t>ALDS45680</t>
  </si>
  <si>
    <t>Is 10 ppm Sulfur in Butane Precision Criterion Met?</t>
  </si>
  <si>
    <t>Spreadsheet Example VCSB 10 ppm Sulfur in Butane Accuracy Demonstration  [PBMS0009:OMB #2060-0731, EPA ICR number 2607.02: Expires 1/31/2024]</t>
  </si>
  <si>
    <t>Spreadsheet Example VCSB 10 ppm Sulfur in Butane Precision Demonstration [PBMS0009: OMB #2060-0731, EPA ICR number 2607.02: Expires 1/31/2024]</t>
  </si>
  <si>
    <r>
      <t>10 ppm Sulfur Precision Criterion</t>
    </r>
    <r>
      <rPr>
        <sz val="10"/>
        <rFont val="Arial"/>
        <family val="2"/>
      </rPr>
      <t xml:space="preserve"> - The maximum allowable standard deviation computed from results of a minimum of 20 tests made over 20 days on samples using good laboratory practices taken from a single homogenous commercially available gasoline must be less than or equal to 1.5 times the repeatability (r) divided by 2.77, where "r" equalts the ASTM repeatability of ASTM D6667-16(Reapproved 2019).  Example: A 10ppm sulfur in butane sample: maximum allowable standard deviation of 20 tests less than or equal 1.5*(1.152 ppm/2.77)=0.62383 ppm.  You may make up to 4 separate measurements in a 24-hour period, as long as the interval between measurements is at least 4 hours.</t>
    </r>
  </si>
  <si>
    <r>
      <t>10 ppm Sulfur Precision Criterion</t>
    </r>
    <r>
      <rPr>
        <sz val="10"/>
        <rFont val="Arial"/>
        <family val="2"/>
      </rPr>
      <t xml:space="preserve"> - The maximum allowable standard deviation computed from results of a minimum of 20 tests made over 20 days (7 or fewer tests per week and 2 or fewer tests per day) on samples using good laboratory practices taken from a single homogenous commercially available gasoline must be less than or equal to 1.5 times the repeatability (r) divided by 2.77, where "r" equalts the ASTM repeatability of ASTM D6667-16(Reapproved 2019).  Example: A 10ppm sulfur in butane sample: maximum allowable standard deviation of 20 tests less than or equal 1.5*(1.15 ppm/2.77)=0.62383 ppm</t>
    </r>
    <r>
      <rPr>
        <b/>
        <sz val="10"/>
        <rFont val="Arial"/>
        <family val="2"/>
      </rPr>
      <t xml:space="preserve">. </t>
    </r>
    <r>
      <rPr>
        <sz val="10"/>
        <rFont val="Arial"/>
        <family val="2"/>
      </rPr>
      <t>You may make up to 4 separate measurements in a 24-hour period, as long as the interval between measurements is at least 4 hours.</t>
    </r>
  </si>
  <si>
    <r>
      <t>1 to 10 ppm Accuracy Criterion</t>
    </r>
    <r>
      <rPr>
        <sz val="10"/>
        <rFont val="Arial"/>
        <family val="2"/>
      </rPr>
      <t xml:space="preserve"> - the arithmetic average of a continuous series of at least 10 tests performed on a commercially available gravimetric sulfur standard in the range of 1 to 10 ppm sulfur, say 10 ppm, shall not differ from the accepted reference value (ARV) of that standard by more than 0.4678725 ppm.  Individual test results shall be compensated for any known chemical interferences.</t>
    </r>
  </si>
  <si>
    <r>
      <t>1 to 10 ppm Accuracy Criterion</t>
    </r>
    <r>
      <rPr>
        <sz val="10"/>
        <rFont val="Arial"/>
        <family val="2"/>
      </rPr>
      <t xml:space="preserve"> - the arithmetic average of a continuous series of at least 10 tests performed on a commercially available gravimetric sulfur standard in the range of 1 to 10 ppm sulfur, say 10 ppm, shall not differ from the accepted reference value (ARV) of that standard by more than 0.4678725 ppm, where maximum absolute difference  = 0.75*(1.5*(1.152 ppm/2.77)).  Individual test results shall be compensated for any known chemical interferences.</t>
    </r>
  </si>
  <si>
    <t>8:45am</t>
  </si>
  <si>
    <t>John Doe</t>
  </si>
  <si>
    <t>xxx-xxx-xxxx</t>
  </si>
  <si>
    <t>FuelsProgramSupport@epa.gov</t>
  </si>
  <si>
    <r>
      <t xml:space="preserve">Spreadsheet Example VCSB 10 ppm Sulfur in Butane Precision Demonstration [PBMS0009:OMB #2060-0731, Expires 1/31/2024]. </t>
    </r>
    <r>
      <rPr>
        <sz val="10"/>
        <rFont val="Arial"/>
        <family val="2"/>
      </rPr>
      <t>This collection of information is approved by OMB under the Paperwork Reduction Act, 44 U.S.C. 3501 et seq. OMB Control No 2060-0731. Responses to this collection of information are voluntary 1090 CFR 1360 through 1090 1365. An agency may not conduct or sponsor, and a person is not required to respond to, a collection of information unless it displays a currently valid OMB control number. The public reporting and recordkeeping burden for this collection of information is estimated to average 180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</si>
</sst>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00"/>
    <numFmt numFmtId="165" formatCode="[$-F400]h:mm:ss\ AM/PM"/>
  </numFmts>
  <fonts count="11" x14ac:knownFonts="1">
    <font>
      <sz val="10"/>
      <name val="Arial"/>
    </font>
    <font>
      <b/>
      <sz val="18"/>
      <name val="Arial"/>
      <family val="2"/>
    </font>
    <font>
      <b/>
      <sz val="12"/>
      <name val="Arial"/>
      <family val="2"/>
    </font>
    <font>
      <u/>
      <sz val="10"/>
      <color indexed="12"/>
      <name val="Arial"/>
      <family val="2"/>
    </font>
    <font>
      <u/>
      <sz val="10"/>
      <name val="Arial"/>
      <family val="2"/>
    </font>
    <font>
      <b/>
      <u/>
      <sz val="10"/>
      <name val="Arial"/>
      <family val="2"/>
    </font>
    <font>
      <b/>
      <u/>
      <sz val="12"/>
      <name val="Arial"/>
      <family val="2"/>
    </font>
    <font>
      <b/>
      <sz val="10"/>
      <name val="Arial"/>
      <family val="2"/>
    </font>
    <font>
      <sz val="10"/>
      <name val="Arial"/>
      <family val="2"/>
    </font>
    <font>
      <u/>
      <sz val="10"/>
      <name val="Arial"/>
      <family val="2"/>
    </font>
    <font>
      <sz val="10"/>
      <name val="Arial"/>
      <family val="2"/>
    </font>
  </fonts>
  <fills count="5">
    <fill>
      <patternFill patternType="none"/>
    </fill>
    <fill>
      <patternFill patternType="gray125"/>
    </fill>
    <fill>
      <patternFill patternType="solid">
        <fgColor indexed="42"/>
        <bgColor indexed="9"/>
      </patternFill>
    </fill>
    <fill>
      <patternFill patternType="solid">
        <fgColor indexed="41"/>
        <bgColor indexed="64"/>
      </patternFill>
    </fill>
    <fill>
      <patternFill patternType="solid">
        <fgColor indexed="41"/>
        <bgColor indexed="9"/>
      </patternFill>
    </fill>
  </fills>
  <borders count="8">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top"/>
    </xf>
    <xf numFmtId="3"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10" fillId="0" borderId="1" applyNumberFormat="0" applyFont="0" applyBorder="0" applyAlignment="0" applyProtection="0"/>
  </cellStyleXfs>
  <cellXfs count="114">
    <xf numFmtId="0" fontId="0" fillId="0" borderId="0" xfId="0" applyAlignment="1"/>
    <xf numFmtId="0" fontId="0"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2" fontId="0" fillId="0" borderId="0" xfId="0" applyNumberFormat="1" applyFont="1" applyAlignment="1">
      <alignment horizontal="center" vertical="center"/>
    </xf>
    <xf numFmtId="18"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14" fontId="0" fillId="0" borderId="0" xfId="0" applyNumberFormat="1" applyAlignment="1"/>
    <xf numFmtId="0" fontId="0" fillId="0" borderId="0" xfId="0" applyAlignment="1">
      <alignment horizontal="center" vertical="center"/>
    </xf>
    <xf numFmtId="0" fontId="0" fillId="0" borderId="0" xfId="0" applyAlignment="1">
      <alignment horizontal="centerContinuous"/>
    </xf>
    <xf numFmtId="2" fontId="0" fillId="0" borderId="0" xfId="0" applyNumberFormat="1" applyFont="1" applyAlignment="1" applyProtection="1">
      <alignment horizontal="center" vertical="center"/>
      <protection locked="0"/>
    </xf>
    <xf numFmtId="0" fontId="8" fillId="0" borderId="2" xfId="0" applyFont="1" applyBorder="1" applyAlignment="1">
      <alignment horizontal="right"/>
    </xf>
    <xf numFmtId="0" fontId="0" fillId="0" borderId="2" xfId="0" applyBorder="1" applyAlignment="1">
      <alignment horizontal="right"/>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14" fontId="0" fillId="2" borderId="2" xfId="0" applyNumberFormat="1" applyFill="1" applyBorder="1" applyAlignment="1" applyProtection="1">
      <alignment horizontal="center" vertical="center"/>
      <protection locked="0"/>
    </xf>
    <xf numFmtId="0" fontId="0" fillId="0" borderId="2" xfId="0" applyFont="1" applyBorder="1" applyAlignment="1">
      <alignment horizontal="center" vertical="center" wrapText="1"/>
    </xf>
    <xf numFmtId="0" fontId="0" fillId="2" borderId="2" xfId="0"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0" fontId="8" fillId="2" borderId="2" xfId="0" applyFont="1" applyFill="1" applyBorder="1" applyAlignment="1" applyProtection="1">
      <alignment horizontal="center" vertical="center"/>
      <protection locked="0"/>
    </xf>
    <xf numFmtId="14" fontId="8" fillId="2" borderId="2"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4" fontId="8" fillId="0" borderId="0" xfId="0" applyNumberFormat="1" applyFont="1" applyAlignment="1">
      <alignment horizontal="center" vertical="center"/>
    </xf>
    <xf numFmtId="0" fontId="0" fillId="0" borderId="2" xfId="0" applyBorder="1" applyAlignment="1">
      <alignment horizontal="center" vertical="center"/>
    </xf>
    <xf numFmtId="18" fontId="0" fillId="2" borderId="2" xfId="0" applyNumberForma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2" xfId="0" applyFont="1" applyBorder="1" applyAlignment="1">
      <alignment horizontal="right" wrapText="1"/>
    </xf>
    <xf numFmtId="0" fontId="8" fillId="3" borderId="2" xfId="0" applyFont="1" applyFill="1" applyBorder="1" applyAlignment="1">
      <alignment horizontal="center" vertical="center" wrapText="1"/>
    </xf>
    <xf numFmtId="0" fontId="0" fillId="4" borderId="2" xfId="0" applyFill="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8" fillId="0" borderId="2" xfId="0" applyFont="1" applyBorder="1" applyAlignment="1" applyProtection="1">
      <alignment horizontal="right"/>
    </xf>
    <xf numFmtId="0" fontId="8" fillId="0" borderId="2" xfId="0" applyFont="1" applyBorder="1" applyAlignment="1" applyProtection="1">
      <alignment horizontal="right" wrapText="1"/>
    </xf>
    <xf numFmtId="0" fontId="0" fillId="0" borderId="0" xfId="0" applyAlignment="1" applyProtection="1"/>
    <xf numFmtId="0" fontId="8" fillId="0" borderId="2" xfId="0" applyFont="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0" borderId="0" xfId="0" applyAlignment="1" applyProtection="1">
      <alignment horizontal="centerContinuous"/>
    </xf>
    <xf numFmtId="0" fontId="0" fillId="0" borderId="2" xfId="0" applyBorder="1" applyAlignment="1" applyProtection="1">
      <alignment horizontal="right"/>
    </xf>
    <xf numFmtId="165" fontId="8" fillId="2" borderId="2"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xf>
    <xf numFmtId="0" fontId="9" fillId="0" borderId="3" xfId="0" applyFont="1" applyBorder="1" applyAlignment="1">
      <alignment horizontal="left" vertical="center" wrapText="1"/>
    </xf>
    <xf numFmtId="0" fontId="0" fillId="0" borderId="0" xfId="0" applyBorder="1" applyAlignment="1">
      <alignment horizontal="left" vertical="center" wrapText="1"/>
    </xf>
    <xf numFmtId="0" fontId="0" fillId="4" borderId="2" xfId="0" applyFill="1" applyBorder="1" applyAlignment="1">
      <alignment horizontal="center" vertical="center" wrapText="1"/>
    </xf>
    <xf numFmtId="0" fontId="5" fillId="0" borderId="0" xfId="0" applyFont="1" applyAlignment="1">
      <alignment horizontal="left"/>
    </xf>
    <xf numFmtId="0" fontId="5" fillId="0" borderId="0" xfId="0" applyFont="1" applyAlignment="1" applyProtection="1">
      <alignment horizontal="left" vertical="top"/>
    </xf>
    <xf numFmtId="18" fontId="8" fillId="2" borderId="2" xfId="0" applyNumberFormat="1" applyFont="1" applyFill="1" applyBorder="1" applyAlignment="1" applyProtection="1">
      <alignment horizontal="center" vertical="center"/>
      <protection locked="0"/>
    </xf>
    <xf numFmtId="0" fontId="5" fillId="0" borderId="7" xfId="0" applyFont="1" applyBorder="1" applyAlignment="1">
      <alignment horizontal="left" vertical="top" wrapText="1"/>
    </xf>
    <xf numFmtId="0" fontId="0" fillId="0" borderId="7" xfId="0" applyBorder="1" applyAlignment="1">
      <alignment horizontal="left" vertical="top" wrapText="1"/>
    </xf>
    <xf numFmtId="0" fontId="5" fillId="4" borderId="3" xfId="0" applyFont="1" applyFill="1" applyBorder="1" applyAlignment="1">
      <alignment horizontal="center" vertical="center"/>
    </xf>
    <xf numFmtId="0" fontId="8" fillId="4" borderId="3" xfId="0" applyFont="1" applyFill="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0" fillId="0" borderId="2" xfId="0" applyBorder="1" applyAlignment="1"/>
    <xf numFmtId="0" fontId="8" fillId="2" borderId="2" xfId="0" applyFont="1" applyFill="1" applyBorder="1" applyAlignment="1" applyProtection="1">
      <alignment horizontal="left" wrapText="1"/>
      <protection locked="0"/>
    </xf>
    <xf numFmtId="0" fontId="8" fillId="2" borderId="2" xfId="0" applyFont="1" applyFill="1" applyBorder="1" applyAlignment="1" applyProtection="1">
      <alignment wrapText="1"/>
      <protection locked="0"/>
    </xf>
    <xf numFmtId="0" fontId="0" fillId="0" borderId="2" xfId="0" applyBorder="1" applyAlignment="1" applyProtection="1">
      <alignment wrapText="1"/>
      <protection locked="0"/>
    </xf>
    <xf numFmtId="0" fontId="8" fillId="2" borderId="2" xfId="0" applyFont="1" applyFill="1" applyBorder="1" applyAlignment="1" applyProtection="1">
      <alignment horizontal="left"/>
      <protection locked="0"/>
    </xf>
    <xf numFmtId="0" fontId="8" fillId="2" borderId="2" xfId="0" applyFont="1" applyFill="1" applyBorder="1" applyAlignment="1" applyProtection="1">
      <protection locked="0"/>
    </xf>
    <xf numFmtId="0" fontId="0" fillId="0" borderId="2" xfId="0" applyBorder="1" applyAlignment="1" applyProtection="1">
      <protection locked="0"/>
    </xf>
    <xf numFmtId="0" fontId="3" fillId="2" borderId="2" xfId="7" applyFill="1" applyBorder="1" applyAlignment="1" applyProtection="1">
      <alignment horizontal="left"/>
      <protection locked="0"/>
    </xf>
    <xf numFmtId="2" fontId="5" fillId="4" borderId="2" xfId="0" applyNumberFormat="1" applyFont="1" applyFill="1" applyBorder="1" applyAlignment="1">
      <alignment horizontal="center" vertical="center"/>
    </xf>
    <xf numFmtId="0" fontId="5" fillId="0" borderId="2" xfId="0" applyFont="1" applyBorder="1" applyAlignment="1"/>
    <xf numFmtId="0" fontId="7"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wrapText="1"/>
    </xf>
    <xf numFmtId="0" fontId="0" fillId="2" borderId="4" xfId="0" applyFill="1" applyBorder="1" applyAlignment="1" applyProtection="1">
      <alignment horizontal="lef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7" fillId="0" borderId="2" xfId="0" applyFont="1" applyBorder="1" applyAlignment="1" applyProtection="1">
      <alignment horizontal="left" vertical="center"/>
    </xf>
    <xf numFmtId="0" fontId="0" fillId="0" borderId="2" xfId="0" applyBorder="1" applyAlignment="1" applyProtection="1">
      <alignment horizontal="left" vertical="center"/>
    </xf>
    <xf numFmtId="0" fontId="7" fillId="0" borderId="2" xfId="0" applyFont="1" applyBorder="1" applyAlignment="1" applyProtection="1"/>
    <xf numFmtId="0" fontId="0" fillId="0" borderId="2" xfId="0" applyBorder="1" applyAlignment="1" applyProtection="1"/>
    <xf numFmtId="2" fontId="0" fillId="2" borderId="4"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xf>
    <xf numFmtId="0" fontId="0" fillId="0" borderId="6" xfId="0" applyBorder="1" applyAlignment="1">
      <alignment horizontal="left" vertical="center" wrapText="1"/>
    </xf>
    <xf numFmtId="0" fontId="5" fillId="4"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2" fontId="5"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2" borderId="2" xfId="0" applyFont="1" applyFill="1" applyBorder="1" applyAlignment="1" applyProtection="1">
      <alignment horizontal="left"/>
    </xf>
    <xf numFmtId="0" fontId="5" fillId="0" borderId="7" xfId="0" applyFont="1" applyBorder="1" applyAlignment="1">
      <alignment horizontal="left" vertical="top"/>
    </xf>
    <xf numFmtId="0" fontId="0" fillId="0" borderId="7" xfId="0" applyBorder="1" applyAlignment="1">
      <alignment horizontal="left" vertical="top"/>
    </xf>
    <xf numFmtId="0" fontId="8" fillId="0" borderId="2" xfId="0" applyFont="1" applyBorder="1" applyAlignment="1" applyProtection="1">
      <alignment horizontal="left" vertical="center"/>
    </xf>
    <xf numFmtId="0" fontId="8" fillId="2" borderId="2" xfId="0" applyFont="1" applyFill="1" applyBorder="1" applyAlignment="1" applyProtection="1">
      <alignment horizontal="left" wrapText="1"/>
    </xf>
    <xf numFmtId="0" fontId="8" fillId="2" borderId="2" xfId="0" applyFont="1" applyFill="1" applyBorder="1" applyAlignment="1" applyProtection="1">
      <alignment wrapText="1"/>
    </xf>
    <xf numFmtId="0" fontId="0" fillId="0" borderId="2" xfId="0" applyBorder="1" applyAlignment="1" applyProtection="1">
      <alignment wrapText="1"/>
    </xf>
    <xf numFmtId="0" fontId="8" fillId="2" borderId="2" xfId="0" applyFont="1" applyFill="1" applyBorder="1" applyAlignment="1" applyProtection="1"/>
    <xf numFmtId="0" fontId="3" fillId="2" borderId="2" xfId="7" applyFill="1" applyBorder="1" applyAlignment="1" applyProtection="1">
      <alignment horizontal="left"/>
    </xf>
    <xf numFmtId="2" fontId="8" fillId="4" borderId="2" xfId="0" applyNumberFormat="1" applyFont="1" applyFill="1" applyBorder="1" applyAlignment="1" applyProtection="1">
      <alignment horizontal="center" vertical="center"/>
    </xf>
    <xf numFmtId="0" fontId="0" fillId="2" borderId="4" xfId="0"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0" borderId="2" xfId="0" applyBorder="1" applyAlignment="1">
      <alignment horizontal="left" vertical="center"/>
    </xf>
    <xf numFmtId="0" fontId="7" fillId="0" borderId="2" xfId="0" applyFont="1" applyBorder="1" applyAlignment="1"/>
    <xf numFmtId="2" fontId="0" fillId="2" borderId="4" xfId="0" applyNumberForma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0" fillId="4" borderId="4" xfId="0" applyNumberFormat="1" applyFont="1" applyFill="1" applyBorder="1" applyAlignment="1">
      <alignment horizontal="center" vertical="center"/>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uelsProgramSupport@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2"/>
  <sheetViews>
    <sheetView tabSelected="1" workbookViewId="0">
      <selection sqref="A1:E1"/>
    </sheetView>
  </sheetViews>
  <sheetFormatPr defaultRowHeight="12.75" x14ac:dyDescent="0.2"/>
  <cols>
    <col min="1" max="1" width="44.5703125" customWidth="1"/>
    <col min="2" max="2" width="18.140625" customWidth="1"/>
    <col min="3" max="3" width="15.5703125" customWidth="1"/>
    <col min="4" max="4" width="13.28515625" customWidth="1"/>
    <col min="5" max="5" width="48.5703125" customWidth="1"/>
    <col min="6" max="6" width="9.5703125" customWidth="1"/>
    <col min="7" max="7" width="8.5703125" customWidth="1"/>
    <col min="11" max="11" width="2" customWidth="1"/>
    <col min="12" max="12" width="10.140625" customWidth="1"/>
  </cols>
  <sheetData>
    <row r="1" spans="1:5" ht="95.1" customHeight="1" x14ac:dyDescent="0.2">
      <c r="A1" s="53" t="s">
        <v>47</v>
      </c>
      <c r="B1" s="54"/>
      <c r="C1" s="54"/>
      <c r="D1" s="54"/>
      <c r="E1" s="54"/>
    </row>
    <row r="2" spans="1:5" ht="18.600000000000001" customHeight="1" x14ac:dyDescent="0.2">
      <c r="A2" s="57" t="s">
        <v>14</v>
      </c>
      <c r="B2" s="58"/>
      <c r="C2" s="58"/>
      <c r="D2" s="58"/>
      <c r="E2" s="59"/>
    </row>
    <row r="3" spans="1:5" ht="24.75" customHeight="1" x14ac:dyDescent="0.2">
      <c r="A3" s="11" t="s">
        <v>15</v>
      </c>
      <c r="B3" s="60"/>
      <c r="C3" s="61"/>
      <c r="D3" s="61"/>
      <c r="E3" s="62"/>
    </row>
    <row r="4" spans="1:5" x14ac:dyDescent="0.2">
      <c r="A4" s="57" t="s">
        <v>11</v>
      </c>
      <c r="B4" s="58"/>
      <c r="C4" s="58"/>
      <c r="D4" s="58"/>
      <c r="E4" s="59"/>
    </row>
    <row r="5" spans="1:5" x14ac:dyDescent="0.2">
      <c r="A5" s="11" t="s">
        <v>12</v>
      </c>
      <c r="B5" s="63"/>
      <c r="C5" s="64"/>
      <c r="D5" s="64"/>
      <c r="E5" s="65"/>
    </row>
    <row r="6" spans="1:5" x14ac:dyDescent="0.2">
      <c r="A6" s="11" t="s">
        <v>24</v>
      </c>
      <c r="B6" s="63"/>
      <c r="C6" s="64"/>
      <c r="D6" s="64"/>
      <c r="E6" s="65"/>
    </row>
    <row r="7" spans="1:5" x14ac:dyDescent="0.2">
      <c r="A7" s="11" t="s">
        <v>25</v>
      </c>
      <c r="B7" s="63"/>
      <c r="C7" s="64"/>
      <c r="D7" s="64"/>
      <c r="E7" s="65"/>
    </row>
    <row r="8" spans="1:5" x14ac:dyDescent="0.2">
      <c r="A8" s="11" t="s">
        <v>26</v>
      </c>
      <c r="B8" s="63"/>
      <c r="C8" s="64"/>
      <c r="D8" s="64"/>
      <c r="E8" s="65"/>
    </row>
    <row r="9" spans="1:5" x14ac:dyDescent="0.2">
      <c r="A9" s="11" t="s">
        <v>27</v>
      </c>
      <c r="B9" s="63"/>
      <c r="C9" s="64"/>
      <c r="D9" s="64"/>
      <c r="E9" s="65"/>
    </row>
    <row r="10" spans="1:5" ht="15" customHeight="1" x14ac:dyDescent="0.2">
      <c r="A10" s="11" t="s">
        <v>20</v>
      </c>
      <c r="B10" s="63"/>
      <c r="C10" s="65"/>
      <c r="D10" s="65"/>
      <c r="E10" s="65"/>
    </row>
    <row r="11" spans="1:5" ht="28.5" customHeight="1" x14ac:dyDescent="0.2">
      <c r="A11" s="29" t="s">
        <v>21</v>
      </c>
      <c r="B11" s="63"/>
      <c r="C11" s="65"/>
      <c r="D11" s="65"/>
      <c r="E11" s="65"/>
    </row>
    <row r="12" spans="1:5" ht="28.5" customHeight="1" x14ac:dyDescent="0.2">
      <c r="A12" s="29" t="s">
        <v>22</v>
      </c>
      <c r="B12" s="63"/>
      <c r="C12" s="65"/>
      <c r="D12" s="65"/>
      <c r="E12" s="65"/>
    </row>
    <row r="13" spans="1:5" ht="15" customHeight="1" x14ac:dyDescent="0.2">
      <c r="A13" s="29" t="s">
        <v>23</v>
      </c>
      <c r="B13" s="66"/>
      <c r="C13" s="65"/>
      <c r="D13" s="65"/>
      <c r="E13" s="65"/>
    </row>
    <row r="14" spans="1:5" ht="95.25" customHeight="1" x14ac:dyDescent="0.2">
      <c r="A14" s="69" t="s">
        <v>39</v>
      </c>
      <c r="B14" s="70"/>
      <c r="C14" s="70"/>
      <c r="D14" s="70"/>
      <c r="E14" s="71"/>
    </row>
    <row r="15" spans="1:5" x14ac:dyDescent="0.2">
      <c r="A15" s="47" t="s">
        <v>36</v>
      </c>
      <c r="B15" s="55" t="str">
        <f>IF(COUNTA(D18:D37)&lt;20,"REQUIRED DATA MISSING",IF(COUNTA(C18:C37)&lt;20,"REQUIRED DATA MISSING",IF(COUNTA(B18:B37)&lt;20,"REQUIRED DATA MISSING",IF(B16&lt;0.62383,"PASSED","FAILED"))))</f>
        <v>REQUIRED DATA MISSING</v>
      </c>
      <c r="C15" s="56"/>
      <c r="D15" s="56"/>
    </row>
    <row r="16" spans="1:5" ht="15.75" customHeight="1" x14ac:dyDescent="0.2">
      <c r="A16" s="19" t="s">
        <v>3</v>
      </c>
      <c r="B16" s="67" t="str">
        <f>IF(SUM(D18:D37)&lt;=0,"REQUIRED DATA MISSING",STDEVA(D18:D37))</f>
        <v>REQUIRED DATA MISSING</v>
      </c>
      <c r="C16" s="68"/>
      <c r="D16" s="68"/>
    </row>
    <row r="17" spans="1:5" ht="25.5" x14ac:dyDescent="0.2">
      <c r="A17" s="19" t="s">
        <v>30</v>
      </c>
      <c r="B17" s="19" t="s">
        <v>0</v>
      </c>
      <c r="C17" s="19" t="s">
        <v>1</v>
      </c>
      <c r="D17" s="19" t="s">
        <v>2</v>
      </c>
      <c r="E17" s="30" t="s">
        <v>28</v>
      </c>
    </row>
    <row r="18" spans="1:5" x14ac:dyDescent="0.2">
      <c r="A18" s="20"/>
      <c r="B18" s="21"/>
      <c r="C18" s="45"/>
      <c r="D18" s="22"/>
      <c r="E18" s="31" t="str">
        <f>IF(D18="", "DATA REQUIRED IN CELL D18", "OK")</f>
        <v>DATA REQUIRED IN CELL D18</v>
      </c>
    </row>
    <row r="19" spans="1:5" x14ac:dyDescent="0.2">
      <c r="A19" s="20"/>
      <c r="B19" s="21"/>
      <c r="C19" s="45"/>
      <c r="D19" s="22"/>
      <c r="E19" s="31" t="str">
        <f>IF(D19="", "DATA REQUIRED IN CELL D19", "OK")</f>
        <v>DATA REQUIRED IN CELL D19</v>
      </c>
    </row>
    <row r="20" spans="1:5" x14ac:dyDescent="0.2">
      <c r="A20" s="20"/>
      <c r="B20" s="21"/>
      <c r="C20" s="45"/>
      <c r="D20" s="22"/>
      <c r="E20" s="31" t="str">
        <f>IF(D20="", "DATA REQUIRED IN CELL D20", "OK")</f>
        <v>DATA REQUIRED IN CELL D20</v>
      </c>
    </row>
    <row r="21" spans="1:5" x14ac:dyDescent="0.2">
      <c r="A21" s="20"/>
      <c r="B21" s="21"/>
      <c r="C21" s="45"/>
      <c r="D21" s="22"/>
      <c r="E21" s="31" t="str">
        <f>IF(D21="", "DATA REQUIRED IN CELL D21", "OK")</f>
        <v>DATA REQUIRED IN CELL D21</v>
      </c>
    </row>
    <row r="22" spans="1:5" x14ac:dyDescent="0.2">
      <c r="A22" s="20"/>
      <c r="B22" s="21"/>
      <c r="C22" s="45"/>
      <c r="D22" s="22"/>
      <c r="E22" s="31" t="str">
        <f>IF(D22="", "DATA REQUIRED IN CELL D22", "OK")</f>
        <v>DATA REQUIRED IN CELL D22</v>
      </c>
    </row>
    <row r="23" spans="1:5" x14ac:dyDescent="0.2">
      <c r="A23" s="20"/>
      <c r="B23" s="21"/>
      <c r="C23" s="45"/>
      <c r="D23" s="22"/>
      <c r="E23" s="31" t="str">
        <f>IF(D23="", "DATA REQUIRED IN CELL D23", "OK")</f>
        <v>DATA REQUIRED IN CELL D23</v>
      </c>
    </row>
    <row r="24" spans="1:5" x14ac:dyDescent="0.2">
      <c r="A24" s="20"/>
      <c r="B24" s="21"/>
      <c r="C24" s="45"/>
      <c r="D24" s="22"/>
      <c r="E24" s="31" t="str">
        <f>IF(D24="", "DATA REQUIRED IN CELL D24", "OK")</f>
        <v>DATA REQUIRED IN CELL D24</v>
      </c>
    </row>
    <row r="25" spans="1:5" x14ac:dyDescent="0.2">
      <c r="A25" s="20"/>
      <c r="B25" s="21"/>
      <c r="C25" s="45"/>
      <c r="D25" s="22"/>
      <c r="E25" s="31" t="str">
        <f>IF(D25="", "DATA REQUIRED IN CELL D25", "OK")</f>
        <v>DATA REQUIRED IN CELL D25</v>
      </c>
    </row>
    <row r="26" spans="1:5" x14ac:dyDescent="0.2">
      <c r="A26" s="20"/>
      <c r="B26" s="21"/>
      <c r="C26" s="45"/>
      <c r="D26" s="22"/>
      <c r="E26" s="31" t="str">
        <f>IF(D26="", "DATA REQUIRED IN CELL D26", "OK")</f>
        <v>DATA REQUIRED IN CELL D26</v>
      </c>
    </row>
    <row r="27" spans="1:5" x14ac:dyDescent="0.2">
      <c r="A27" s="20"/>
      <c r="B27" s="21"/>
      <c r="C27" s="45"/>
      <c r="D27" s="22"/>
      <c r="E27" s="31" t="str">
        <f>IF(D27="", "DATA REQUIRED IN CELL D27", "OK")</f>
        <v>DATA REQUIRED IN CELL D27</v>
      </c>
    </row>
    <row r="28" spans="1:5" x14ac:dyDescent="0.2">
      <c r="A28" s="20"/>
      <c r="B28" s="21"/>
      <c r="C28" s="45"/>
      <c r="D28" s="22"/>
      <c r="E28" s="31" t="str">
        <f>IF(D28="", "DATA REQUIRED IN CELL D28", "OK")</f>
        <v>DATA REQUIRED IN CELL D28</v>
      </c>
    </row>
    <row r="29" spans="1:5" x14ac:dyDescent="0.2">
      <c r="A29" s="20"/>
      <c r="B29" s="21"/>
      <c r="C29" s="45"/>
      <c r="D29" s="22"/>
      <c r="E29" s="31" t="str">
        <f>IF(D29="", "DATA REQUIRED IN CELL D29", "OK")</f>
        <v>DATA REQUIRED IN CELL D29</v>
      </c>
    </row>
    <row r="30" spans="1:5" x14ac:dyDescent="0.2">
      <c r="A30" s="20"/>
      <c r="B30" s="21"/>
      <c r="C30" s="45"/>
      <c r="D30" s="22"/>
      <c r="E30" s="31" t="str">
        <f>IF(D30="", "DATA REQUIRED IN CELL D30", "OK")</f>
        <v>DATA REQUIRED IN CELL D30</v>
      </c>
    </row>
    <row r="31" spans="1:5" x14ac:dyDescent="0.2">
      <c r="A31" s="20"/>
      <c r="B31" s="21"/>
      <c r="C31" s="45"/>
      <c r="D31" s="22"/>
      <c r="E31" s="31" t="str">
        <f>IF(D31="", "DATA REQUIRED IN CELL D31", "OK")</f>
        <v>DATA REQUIRED IN CELL D31</v>
      </c>
    </row>
    <row r="32" spans="1:5" x14ac:dyDescent="0.2">
      <c r="A32" s="20"/>
      <c r="B32" s="21"/>
      <c r="C32" s="45"/>
      <c r="D32" s="22"/>
      <c r="E32" s="31" t="str">
        <f>IF(D32="", "DATA REQUIRED IN CELL D32", "OK")</f>
        <v>DATA REQUIRED IN CELL D32</v>
      </c>
    </row>
    <row r="33" spans="1:5" x14ac:dyDescent="0.2">
      <c r="A33" s="20"/>
      <c r="B33" s="21"/>
      <c r="C33" s="45"/>
      <c r="D33" s="22"/>
      <c r="E33" s="31" t="str">
        <f>IF(D33="", "DATA REQUIRED IN CELL D33", "OK")</f>
        <v>DATA REQUIRED IN CELL D33</v>
      </c>
    </row>
    <row r="34" spans="1:5" x14ac:dyDescent="0.2">
      <c r="A34" s="20"/>
      <c r="B34" s="21"/>
      <c r="C34" s="45"/>
      <c r="D34" s="22"/>
      <c r="E34" s="31" t="str">
        <f>IF(D34="", "DATA REQUIRED IN CELL D34", "OK")</f>
        <v>DATA REQUIRED IN CELL D34</v>
      </c>
    </row>
    <row r="35" spans="1:5" x14ac:dyDescent="0.2">
      <c r="A35" s="20"/>
      <c r="B35" s="21"/>
      <c r="C35" s="45"/>
      <c r="D35" s="22"/>
      <c r="E35" s="31" t="str">
        <f>IF(D35="", "DATA REQUIRED IN CELL D35", "OK")</f>
        <v>DATA REQUIRED IN CELL D35</v>
      </c>
    </row>
    <row r="36" spans="1:5" x14ac:dyDescent="0.2">
      <c r="A36" s="20"/>
      <c r="B36" s="21"/>
      <c r="C36" s="45"/>
      <c r="D36" s="22"/>
      <c r="E36" s="31" t="str">
        <f>IF(D36="", "DATA REQUIRED IN CELL D36", "OK")</f>
        <v>DATA REQUIRED IN CELL D36</v>
      </c>
    </row>
    <row r="37" spans="1:5" x14ac:dyDescent="0.2">
      <c r="A37" s="20"/>
      <c r="B37" s="21"/>
      <c r="C37" s="45"/>
      <c r="D37" s="22"/>
      <c r="E37" s="31" t="str">
        <f>IF(D37="", "DATA REQUIRED IN CELL D37", "OK")</f>
        <v>DATA REQUIRED IN CELL D37</v>
      </c>
    </row>
    <row r="38" spans="1:5" ht="30.75" customHeight="1" x14ac:dyDescent="0.2">
      <c r="A38" s="23"/>
      <c r="B38" s="24"/>
      <c r="E38" s="3"/>
    </row>
    <row r="39" spans="1:5" x14ac:dyDescent="0.2">
      <c r="B39" s="7"/>
      <c r="C39" s="5"/>
      <c r="D39" s="4"/>
      <c r="E39" s="3"/>
    </row>
    <row r="40" spans="1:5" x14ac:dyDescent="0.2">
      <c r="C40" s="2"/>
      <c r="D40" s="4"/>
    </row>
    <row r="41" spans="1:5" x14ac:dyDescent="0.2">
      <c r="C41" s="2"/>
      <c r="D41" s="4"/>
    </row>
    <row r="42" spans="1:5" x14ac:dyDescent="0.2">
      <c r="C42" s="2"/>
    </row>
  </sheetData>
  <sheetProtection formatCells="0" formatColumns="0" formatRows="0" insertRows="0"/>
  <protectedRanges>
    <protectedRange sqref="D18:D37" name="standard deviation"/>
  </protectedRanges>
  <mergeCells count="16">
    <mergeCell ref="B16:D16"/>
    <mergeCell ref="B8:E8"/>
    <mergeCell ref="B10:E10"/>
    <mergeCell ref="B11:E11"/>
    <mergeCell ref="B12:E12"/>
    <mergeCell ref="B9:E9"/>
    <mergeCell ref="A14:E14"/>
    <mergeCell ref="A1:E1"/>
    <mergeCell ref="B15:D15"/>
    <mergeCell ref="A2:E2"/>
    <mergeCell ref="B3:E3"/>
    <mergeCell ref="A4:E4"/>
    <mergeCell ref="B5:E5"/>
    <mergeCell ref="B6:E6"/>
    <mergeCell ref="B7:E7"/>
    <mergeCell ref="B13:E13"/>
  </mergeCells>
  <phoneticPr fontId="0" type="noConversion"/>
  <pageMargins left="0.75" right="0.75" top="1" bottom="1" header="0.5" footer="0.5"/>
  <pageSetup scale="88" fitToHeight="0" orientation="landscape" horizontalDpi="300" verticalDpi="300" r:id="rId1"/>
  <headerFooter alignWithMargins="0">
    <oddHeader>&amp;L&amp;G&amp;ROffice of Transportation and Air Quality
November 2016</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7"/>
  <sheetViews>
    <sheetView workbookViewId="0">
      <selection activeCell="D24" sqref="D24:D33"/>
    </sheetView>
  </sheetViews>
  <sheetFormatPr defaultRowHeight="12.75" x14ac:dyDescent="0.2"/>
  <cols>
    <col min="1" max="1" width="37.85546875" customWidth="1"/>
    <col min="2" max="3" width="11.5703125" customWidth="1"/>
    <col min="5" max="5" width="33" customWidth="1"/>
    <col min="6" max="6" width="3.85546875" customWidth="1"/>
    <col min="7" max="7" width="4.85546875" customWidth="1"/>
    <col min="8" max="8" width="22.28515625" customWidth="1"/>
    <col min="9" max="9" width="11" customWidth="1"/>
    <col min="10" max="10" width="12.140625" customWidth="1"/>
    <col min="12" max="12" width="29.42578125" customWidth="1"/>
    <col min="13" max="13" width="8.140625" customWidth="1"/>
  </cols>
  <sheetData>
    <row r="1" spans="1:11" x14ac:dyDescent="0.2">
      <c r="A1" s="51" t="s">
        <v>37</v>
      </c>
      <c r="B1" s="43"/>
      <c r="C1" s="43"/>
      <c r="D1" s="43"/>
      <c r="E1" s="43"/>
      <c r="F1" s="43"/>
      <c r="G1" s="43"/>
      <c r="H1" s="43"/>
      <c r="I1" s="43"/>
      <c r="J1" s="9"/>
      <c r="K1" s="9"/>
    </row>
    <row r="2" spans="1:11" x14ac:dyDescent="0.2">
      <c r="A2" s="75" t="s">
        <v>14</v>
      </c>
      <c r="B2" s="76"/>
      <c r="C2" s="76"/>
      <c r="D2" s="76"/>
      <c r="E2" s="76"/>
      <c r="F2" s="76"/>
      <c r="G2" s="76"/>
      <c r="H2" s="76"/>
      <c r="I2" s="76"/>
      <c r="J2" s="9"/>
      <c r="K2" s="9"/>
    </row>
    <row r="3" spans="1:11" ht="26.25" customHeight="1" x14ac:dyDescent="0.2">
      <c r="A3" s="35" t="s">
        <v>15</v>
      </c>
      <c r="B3" s="72">
        <f>('10 ppm S Precision'!$B$3)</f>
        <v>0</v>
      </c>
      <c r="C3" s="73"/>
      <c r="D3" s="73"/>
      <c r="E3" s="73"/>
      <c r="F3" s="73"/>
      <c r="G3" s="73"/>
      <c r="H3" s="73"/>
      <c r="I3" s="74"/>
      <c r="J3" s="9"/>
      <c r="K3" s="9"/>
    </row>
    <row r="4" spans="1:11" x14ac:dyDescent="0.2">
      <c r="A4" s="77" t="s">
        <v>11</v>
      </c>
      <c r="B4" s="78"/>
      <c r="C4" s="78"/>
      <c r="D4" s="78"/>
      <c r="E4" s="78"/>
      <c r="F4" s="78"/>
      <c r="G4" s="78"/>
      <c r="H4" s="78"/>
      <c r="I4" s="78"/>
    </row>
    <row r="5" spans="1:11" x14ac:dyDescent="0.2">
      <c r="A5" s="44" t="s">
        <v>12</v>
      </c>
      <c r="B5" s="72">
        <f>('10 ppm S Precision'!$B$5)</f>
        <v>0</v>
      </c>
      <c r="C5" s="73"/>
      <c r="D5" s="73"/>
      <c r="E5" s="73"/>
      <c r="F5" s="73"/>
      <c r="G5" s="73"/>
      <c r="H5" s="73"/>
      <c r="I5" s="74"/>
    </row>
    <row r="6" spans="1:11" x14ac:dyDescent="0.2">
      <c r="A6" s="44" t="s">
        <v>24</v>
      </c>
      <c r="B6" s="72">
        <f>('10 ppm S Precision'!$B$6)</f>
        <v>0</v>
      </c>
      <c r="C6" s="73"/>
      <c r="D6" s="73"/>
      <c r="E6" s="73"/>
      <c r="F6" s="73"/>
      <c r="G6" s="73"/>
      <c r="H6" s="73"/>
      <c r="I6" s="74"/>
    </row>
    <row r="7" spans="1:11" x14ac:dyDescent="0.2">
      <c r="A7" s="44" t="s">
        <v>25</v>
      </c>
      <c r="B7" s="72">
        <f>('10 ppm S Precision'!$B$7)</f>
        <v>0</v>
      </c>
      <c r="C7" s="73"/>
      <c r="D7" s="73"/>
      <c r="E7" s="73"/>
      <c r="F7" s="73"/>
      <c r="G7" s="73"/>
      <c r="H7" s="73"/>
      <c r="I7" s="74"/>
    </row>
    <row r="8" spans="1:11" x14ac:dyDescent="0.2">
      <c r="A8" s="44" t="s">
        <v>26</v>
      </c>
      <c r="B8" s="72">
        <f>('10 ppm S Precision'!$B$8)</f>
        <v>0</v>
      </c>
      <c r="C8" s="73"/>
      <c r="D8" s="73"/>
      <c r="E8" s="73"/>
      <c r="F8" s="73"/>
      <c r="G8" s="73"/>
      <c r="H8" s="73"/>
      <c r="I8" s="74"/>
    </row>
    <row r="9" spans="1:11" x14ac:dyDescent="0.2">
      <c r="A9" s="44" t="s">
        <v>27</v>
      </c>
      <c r="B9" s="72">
        <f>('10 ppm S Precision'!$B$9)</f>
        <v>0</v>
      </c>
      <c r="C9" s="73"/>
      <c r="D9" s="73"/>
      <c r="E9" s="73"/>
      <c r="F9" s="73"/>
      <c r="G9" s="73"/>
      <c r="H9" s="73"/>
      <c r="I9" s="74"/>
    </row>
    <row r="10" spans="1:11" ht="25.5" customHeight="1" x14ac:dyDescent="0.2">
      <c r="A10" s="36" t="s">
        <v>20</v>
      </c>
      <c r="B10" s="72">
        <f>('10 ppm S Precision'!$B$10)</f>
        <v>0</v>
      </c>
      <c r="C10" s="73"/>
      <c r="D10" s="73"/>
      <c r="E10" s="73"/>
      <c r="F10" s="73"/>
      <c r="G10" s="73"/>
      <c r="H10" s="73"/>
      <c r="I10" s="74"/>
    </row>
    <row r="11" spans="1:11" x14ac:dyDescent="0.2">
      <c r="A11" s="36" t="s">
        <v>21</v>
      </c>
      <c r="B11" s="72">
        <f>('10 ppm S Precision'!$B$11)</f>
        <v>0</v>
      </c>
      <c r="C11" s="73"/>
      <c r="D11" s="73"/>
      <c r="E11" s="73"/>
      <c r="F11" s="73"/>
      <c r="G11" s="73"/>
      <c r="H11" s="73"/>
      <c r="I11" s="74"/>
    </row>
    <row r="12" spans="1:11" x14ac:dyDescent="0.2">
      <c r="A12" s="36" t="s">
        <v>22</v>
      </c>
      <c r="B12" s="72">
        <f>('10 ppm S Precision'!$B$12)</f>
        <v>0</v>
      </c>
      <c r="C12" s="73"/>
      <c r="D12" s="73"/>
      <c r="E12" s="73"/>
      <c r="F12" s="73"/>
      <c r="G12" s="73"/>
      <c r="H12" s="73"/>
      <c r="I12" s="74"/>
    </row>
    <row r="13" spans="1:11" x14ac:dyDescent="0.2">
      <c r="A13" s="36" t="s">
        <v>23</v>
      </c>
      <c r="B13" s="72">
        <f>('10 ppm S Precision'!$B$13)</f>
        <v>0</v>
      </c>
      <c r="C13" s="73"/>
      <c r="D13" s="73"/>
      <c r="E13" s="73"/>
      <c r="F13" s="73"/>
      <c r="G13" s="73"/>
      <c r="H13" s="73"/>
      <c r="I13" s="74"/>
    </row>
    <row r="14" spans="1:11" ht="78" customHeight="1" x14ac:dyDescent="0.2">
      <c r="A14" s="83" t="s">
        <v>42</v>
      </c>
      <c r="B14" s="70"/>
      <c r="C14" s="70"/>
      <c r="D14" s="70"/>
      <c r="E14" s="84"/>
      <c r="F14" s="48"/>
    </row>
    <row r="15" spans="1:11" x14ac:dyDescent="0.2">
      <c r="A15" s="93" t="s">
        <v>13</v>
      </c>
      <c r="B15" s="93"/>
      <c r="C15" s="93"/>
      <c r="D15" s="93"/>
      <c r="E15" s="32"/>
      <c r="F15" s="32"/>
    </row>
    <row r="16" spans="1:11" x14ac:dyDescent="0.2">
      <c r="A16" s="92" t="s">
        <v>4</v>
      </c>
      <c r="B16" s="92"/>
      <c r="C16" s="92"/>
      <c r="D16" s="92"/>
      <c r="E16" s="32"/>
      <c r="F16" s="32"/>
    </row>
    <row r="17" spans="1:7" ht="15.75" x14ac:dyDescent="0.2">
      <c r="A17" s="13" t="s">
        <v>29</v>
      </c>
      <c r="B17" s="89" t="str">
        <f>IF(COUNTA(D24:D33)&lt;10,"REQUIRED DATA MISSING",IF(COUNTA(B21)&lt;1,"REQUIRED DATA MISSING",IF(B22&lt;0.4678725,"PASSED","FAILED")))</f>
        <v>REQUIRED DATA MISSING</v>
      </c>
      <c r="C17" s="90"/>
      <c r="D17" s="91"/>
    </row>
    <row r="18" spans="1:7" x14ac:dyDescent="0.2">
      <c r="A18" s="27" t="s">
        <v>5</v>
      </c>
      <c r="B18" s="88" t="str">
        <f>IF(SUM(D24:D33)&lt;=0,"REQUIRED DATA MISSING",AVERAGE(D24:D33))</f>
        <v>REQUIRED DATA MISSING</v>
      </c>
      <c r="C18" s="86"/>
      <c r="D18" s="87"/>
      <c r="E18" s="33"/>
      <c r="F18" s="33"/>
    </row>
    <row r="19" spans="1:7" x14ac:dyDescent="0.2">
      <c r="A19" s="28" t="s">
        <v>7</v>
      </c>
      <c r="B19" s="79"/>
      <c r="C19" s="80"/>
      <c r="D19" s="81"/>
      <c r="E19" s="34"/>
      <c r="F19" s="34"/>
    </row>
    <row r="20" spans="1:7" ht="25.5" x14ac:dyDescent="0.2">
      <c r="A20" s="28" t="s">
        <v>8</v>
      </c>
      <c r="B20" s="79"/>
      <c r="C20" s="80"/>
      <c r="D20" s="81"/>
      <c r="E20" s="30" t="s">
        <v>31</v>
      </c>
      <c r="F20" s="34"/>
    </row>
    <row r="21" spans="1:7" ht="25.5" x14ac:dyDescent="0.2">
      <c r="A21" s="28" t="s">
        <v>10</v>
      </c>
      <c r="B21" s="82"/>
      <c r="C21" s="80"/>
      <c r="D21" s="81"/>
      <c r="E21" s="49" t="str">
        <f>IF(B21&lt;1, "ARV TOO LOW IN CONCENTRATION", IF(B21&gt;10, "ARV TOO HIGH IN CONCENTRATION","OK"))</f>
        <v>ARV TOO LOW IN CONCENTRATION</v>
      </c>
      <c r="F21" s="34"/>
    </row>
    <row r="22" spans="1:7" ht="25.5" x14ac:dyDescent="0.2">
      <c r="A22" s="27" t="s">
        <v>9</v>
      </c>
      <c r="B22" s="85" t="str">
        <f>IF(B18="REQUIRED DATA MISSING","REQUIRED DATA MISSING",ABS(B21-B18))</f>
        <v>REQUIRED DATA MISSING</v>
      </c>
      <c r="C22" s="86"/>
      <c r="D22" s="87"/>
      <c r="E22" s="33"/>
      <c r="F22" s="33"/>
    </row>
    <row r="23" spans="1:7" ht="38.25" x14ac:dyDescent="0.2">
      <c r="A23" s="14" t="s">
        <v>30</v>
      </c>
      <c r="B23" s="25" t="s">
        <v>0</v>
      </c>
      <c r="C23" s="25" t="s">
        <v>1</v>
      </c>
      <c r="D23" s="16" t="s">
        <v>2</v>
      </c>
      <c r="E23" s="30" t="s">
        <v>28</v>
      </c>
      <c r="G23" s="1"/>
    </row>
    <row r="24" spans="1:7" x14ac:dyDescent="0.2">
      <c r="A24" s="17"/>
      <c r="B24" s="15"/>
      <c r="C24" s="26"/>
      <c r="D24" s="18"/>
      <c r="E24" s="31" t="str">
        <f>IF(D24="", "DATA REQUIRED IN CELL D26", "OK")</f>
        <v>DATA REQUIRED IN CELL D26</v>
      </c>
      <c r="G24" s="10"/>
    </row>
    <row r="25" spans="1:7" x14ac:dyDescent="0.2">
      <c r="A25" s="17"/>
      <c r="B25" s="15"/>
      <c r="C25" s="26"/>
      <c r="D25" s="18"/>
      <c r="E25" s="31" t="str">
        <f>IF(D25="", "DATA REQUIRED IN CELL D27", "OK")</f>
        <v>DATA REQUIRED IN CELL D27</v>
      </c>
      <c r="G25" s="10"/>
    </row>
    <row r="26" spans="1:7" x14ac:dyDescent="0.2">
      <c r="A26" s="17"/>
      <c r="B26" s="15"/>
      <c r="C26" s="26"/>
      <c r="D26" s="18"/>
      <c r="E26" s="31" t="str">
        <f>IF(D26="", "DATA REQUIRED IN CELL D28", "OK")</f>
        <v>DATA REQUIRED IN CELL D28</v>
      </c>
      <c r="G26" s="10"/>
    </row>
    <row r="27" spans="1:7" x14ac:dyDescent="0.2">
      <c r="A27" s="17"/>
      <c r="B27" s="15"/>
      <c r="C27" s="26"/>
      <c r="D27" s="18"/>
      <c r="E27" s="31" t="str">
        <f>IF(D27="", "DATA REQUIRED IN CELL D29", "OK")</f>
        <v>DATA REQUIRED IN CELL D29</v>
      </c>
      <c r="G27" s="10"/>
    </row>
    <row r="28" spans="1:7" x14ac:dyDescent="0.2">
      <c r="A28" s="17"/>
      <c r="B28" s="15"/>
      <c r="C28" s="26"/>
      <c r="D28" s="18"/>
      <c r="E28" s="31" t="str">
        <f>IF(D28="", "DATA REQUIRED IN CELL D30", "OK")</f>
        <v>DATA REQUIRED IN CELL D30</v>
      </c>
      <c r="G28" s="10"/>
    </row>
    <row r="29" spans="1:7" x14ac:dyDescent="0.2">
      <c r="A29" s="17"/>
      <c r="B29" s="15"/>
      <c r="C29" s="26"/>
      <c r="D29" s="18"/>
      <c r="E29" s="31" t="str">
        <f>IF(D29="", "DATA REQUIRED IN CELL D31", "OK")</f>
        <v>DATA REQUIRED IN CELL D31</v>
      </c>
      <c r="G29" s="10"/>
    </row>
    <row r="30" spans="1:7" x14ac:dyDescent="0.2">
      <c r="A30" s="17"/>
      <c r="B30" s="15"/>
      <c r="C30" s="26"/>
      <c r="D30" s="18"/>
      <c r="E30" s="31" t="str">
        <f>IF(D30="", "DATA REQUIRED IN CELL D32", "OK")</f>
        <v>DATA REQUIRED IN CELL D32</v>
      </c>
      <c r="G30" s="10"/>
    </row>
    <row r="31" spans="1:7" x14ac:dyDescent="0.2">
      <c r="A31" s="17"/>
      <c r="B31" s="15"/>
      <c r="C31" s="26"/>
      <c r="D31" s="18"/>
      <c r="E31" s="31" t="str">
        <f>IF(D31="", "DATA REQUIRED IN CELL D33", "OK")</f>
        <v>DATA REQUIRED IN CELL D33</v>
      </c>
      <c r="G31" s="10"/>
    </row>
    <row r="32" spans="1:7" x14ac:dyDescent="0.2">
      <c r="A32" s="17"/>
      <c r="B32" s="15"/>
      <c r="C32" s="26"/>
      <c r="D32" s="18"/>
      <c r="E32" s="31" t="str">
        <f>IF(D32="", "DATA REQUIRED IN CELL D34", "OK")</f>
        <v>DATA REQUIRED IN CELL D34</v>
      </c>
      <c r="G32" s="10"/>
    </row>
    <row r="33" spans="1:9" x14ac:dyDescent="0.2">
      <c r="A33" s="17"/>
      <c r="B33" s="15"/>
      <c r="C33" s="26"/>
      <c r="D33" s="18"/>
      <c r="E33" s="31" t="str">
        <f>IF(D33="", "DATA REQUIRED IN CELL D35", "OK")</f>
        <v>DATA REQUIRED IN CELL D35</v>
      </c>
      <c r="G33" s="10"/>
    </row>
    <row r="34" spans="1:9" x14ac:dyDescent="0.2">
      <c r="G34" s="4"/>
      <c r="H34" s="8"/>
      <c r="I34" s="8"/>
    </row>
    <row r="35" spans="1:9" x14ac:dyDescent="0.2">
      <c r="G35" s="4"/>
      <c r="H35" s="8"/>
      <c r="I35" s="8"/>
    </row>
    <row r="36" spans="1:9" x14ac:dyDescent="0.2">
      <c r="G36" s="4"/>
      <c r="H36" s="8"/>
      <c r="I36" s="8"/>
    </row>
    <row r="37" spans="1:9" x14ac:dyDescent="0.2">
      <c r="G37" s="6"/>
      <c r="H37" s="1"/>
      <c r="I37" s="1"/>
    </row>
  </sheetData>
  <sheetProtection formatCells="0" formatColumns="0" formatRows="0" insertRows="0"/>
  <protectedRanges>
    <protectedRange sqref="D24:D33" name="Arithmetic Average"/>
  </protectedRanges>
  <mergeCells count="21">
    <mergeCell ref="B20:D20"/>
    <mergeCell ref="B21:D21"/>
    <mergeCell ref="A14:E14"/>
    <mergeCell ref="B22:D22"/>
    <mergeCell ref="B18:D18"/>
    <mergeCell ref="B19:D19"/>
    <mergeCell ref="B17:D17"/>
    <mergeCell ref="A16:D16"/>
    <mergeCell ref="A15:D15"/>
    <mergeCell ref="A2:I2"/>
    <mergeCell ref="B3:I3"/>
    <mergeCell ref="A4:I4"/>
    <mergeCell ref="B10:I10"/>
    <mergeCell ref="B11:I11"/>
    <mergeCell ref="B12:I12"/>
    <mergeCell ref="B13:I13"/>
    <mergeCell ref="B9:I9"/>
    <mergeCell ref="B5:I5"/>
    <mergeCell ref="B6:I6"/>
    <mergeCell ref="B7:I7"/>
    <mergeCell ref="B8:I8"/>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workbookViewId="0">
      <selection activeCell="A17" sqref="A17"/>
    </sheetView>
  </sheetViews>
  <sheetFormatPr defaultRowHeight="12.75" x14ac:dyDescent="0.2"/>
  <cols>
    <col min="1" max="1" width="38.140625" customWidth="1"/>
    <col min="2" max="2" width="12.85546875" customWidth="1"/>
    <col min="3" max="3" width="10.28515625" customWidth="1"/>
    <col min="4" max="4" width="11.140625" customWidth="1"/>
    <col min="5" max="5" width="65.85546875" customWidth="1"/>
    <col min="6" max="6" width="8.85546875" customWidth="1"/>
  </cols>
  <sheetData>
    <row r="1" spans="1:5" x14ac:dyDescent="0.2">
      <c r="A1" s="95" t="s">
        <v>38</v>
      </c>
      <c r="B1" s="96"/>
      <c r="C1" s="96"/>
      <c r="D1" s="96"/>
      <c r="E1" s="96"/>
    </row>
    <row r="2" spans="1:5" x14ac:dyDescent="0.2">
      <c r="A2" s="75" t="s">
        <v>14</v>
      </c>
      <c r="B2" s="97"/>
      <c r="C2" s="97"/>
      <c r="D2" s="97"/>
      <c r="E2" s="78"/>
    </row>
    <row r="3" spans="1:5" x14ac:dyDescent="0.2">
      <c r="A3" s="35" t="s">
        <v>15</v>
      </c>
      <c r="B3" s="98" t="s">
        <v>34</v>
      </c>
      <c r="C3" s="99"/>
      <c r="D3" s="99"/>
      <c r="E3" s="100"/>
    </row>
    <row r="4" spans="1:5" x14ac:dyDescent="0.2">
      <c r="A4" s="75" t="s">
        <v>11</v>
      </c>
      <c r="B4" s="97"/>
      <c r="C4" s="97"/>
      <c r="D4" s="97"/>
      <c r="E4" s="78"/>
    </row>
    <row r="5" spans="1:5" x14ac:dyDescent="0.2">
      <c r="A5" s="35" t="s">
        <v>12</v>
      </c>
      <c r="B5" s="94" t="s">
        <v>16</v>
      </c>
      <c r="C5" s="101"/>
      <c r="D5" s="101"/>
      <c r="E5" s="78"/>
    </row>
    <row r="6" spans="1:5" x14ac:dyDescent="0.2">
      <c r="A6" s="35" t="s">
        <v>24</v>
      </c>
      <c r="B6" s="94" t="s">
        <v>17</v>
      </c>
      <c r="C6" s="101"/>
      <c r="D6" s="101"/>
      <c r="E6" s="78"/>
    </row>
    <row r="7" spans="1:5" x14ac:dyDescent="0.2">
      <c r="A7" s="35" t="s">
        <v>25</v>
      </c>
      <c r="B7" s="94" t="s">
        <v>18</v>
      </c>
      <c r="C7" s="101"/>
      <c r="D7" s="101"/>
      <c r="E7" s="78"/>
    </row>
    <row r="8" spans="1:5" x14ac:dyDescent="0.2">
      <c r="A8" s="35" t="s">
        <v>26</v>
      </c>
      <c r="B8" s="94" t="s">
        <v>19</v>
      </c>
      <c r="C8" s="101"/>
      <c r="D8" s="101"/>
      <c r="E8" s="78"/>
    </row>
    <row r="9" spans="1:5" x14ac:dyDescent="0.2">
      <c r="A9" s="35" t="s">
        <v>27</v>
      </c>
      <c r="B9" s="94">
        <v>48105</v>
      </c>
      <c r="C9" s="101"/>
      <c r="D9" s="101"/>
      <c r="E9" s="78"/>
    </row>
    <row r="10" spans="1:5" x14ac:dyDescent="0.2">
      <c r="A10" s="35" t="s">
        <v>20</v>
      </c>
      <c r="B10" s="94" t="s">
        <v>44</v>
      </c>
      <c r="C10" s="78"/>
      <c r="D10" s="78"/>
      <c r="E10" s="78"/>
    </row>
    <row r="11" spans="1:5" x14ac:dyDescent="0.2">
      <c r="A11" s="36" t="s">
        <v>21</v>
      </c>
      <c r="B11" s="94" t="s">
        <v>45</v>
      </c>
      <c r="C11" s="78"/>
      <c r="D11" s="78"/>
      <c r="E11" s="78"/>
    </row>
    <row r="12" spans="1:5" x14ac:dyDescent="0.2">
      <c r="A12" s="36" t="s">
        <v>22</v>
      </c>
      <c r="B12" s="94" t="s">
        <v>45</v>
      </c>
      <c r="C12" s="78"/>
      <c r="D12" s="78"/>
      <c r="E12" s="78"/>
    </row>
    <row r="13" spans="1:5" x14ac:dyDescent="0.2">
      <c r="A13" s="36" t="s">
        <v>23</v>
      </c>
      <c r="B13" s="102" t="s">
        <v>46</v>
      </c>
      <c r="C13" s="78"/>
      <c r="D13" s="78"/>
      <c r="E13" s="78"/>
    </row>
    <row r="14" spans="1:5" ht="88.5" customHeight="1" x14ac:dyDescent="0.2">
      <c r="A14" s="69" t="s">
        <v>40</v>
      </c>
      <c r="B14" s="70"/>
      <c r="C14" s="70"/>
      <c r="D14" s="70"/>
      <c r="E14" s="71"/>
    </row>
    <row r="15" spans="1:5" x14ac:dyDescent="0.2">
      <c r="A15" s="46" t="s">
        <v>33</v>
      </c>
      <c r="B15" s="55" t="str">
        <f>IF(COUNTA(D18:D37)&lt;20,"REQUIRED DATA MISSING",IF(COUNTA(C18:C37)&lt;20,"REQUIRED DATA MISSING",IF(COUNTA(B18:B37)&lt;20,"REQUIRED DATA MISSING",IF(B16&lt;0.62383,"PASSED","FAILED"))))</f>
        <v>PASSED</v>
      </c>
      <c r="C15" s="56"/>
      <c r="D15" s="56"/>
      <c r="E15" s="37"/>
    </row>
    <row r="16" spans="1:5" x14ac:dyDescent="0.2">
      <c r="A16" s="38" t="s">
        <v>3</v>
      </c>
      <c r="B16" s="103">
        <f>STDEVA(D18:D37)</f>
        <v>3.9203383312641421E-2</v>
      </c>
      <c r="C16" s="78"/>
      <c r="D16" s="78"/>
      <c r="E16" s="37"/>
    </row>
    <row r="17" spans="1:5" ht="25.5" x14ac:dyDescent="0.2">
      <c r="A17" s="38" t="s">
        <v>30</v>
      </c>
      <c r="B17" s="38" t="s">
        <v>0</v>
      </c>
      <c r="C17" s="38" t="s">
        <v>1</v>
      </c>
      <c r="D17" s="38" t="s">
        <v>2</v>
      </c>
      <c r="E17" s="39" t="s">
        <v>28</v>
      </c>
    </row>
    <row r="18" spans="1:5" x14ac:dyDescent="0.2">
      <c r="A18" s="40" t="s">
        <v>6</v>
      </c>
      <c r="B18" s="15">
        <v>44281</v>
      </c>
      <c r="C18" s="26">
        <v>0.33333333333333331</v>
      </c>
      <c r="D18" s="41">
        <v>6.0030000000000001</v>
      </c>
      <c r="E18" s="42" t="str">
        <f>IF(D18="", "DATA REQUIRED IN CELL D20", "OK")</f>
        <v>OK</v>
      </c>
    </row>
    <row r="19" spans="1:5" x14ac:dyDescent="0.2">
      <c r="A19" s="40" t="s">
        <v>6</v>
      </c>
      <c r="B19" s="15">
        <v>44284</v>
      </c>
      <c r="C19" s="26">
        <v>0.33680555555555558</v>
      </c>
      <c r="D19" s="41">
        <v>6.0209999999999999</v>
      </c>
      <c r="E19" s="42" t="str">
        <f>IF(D19="", "DATA REQUIRED IN CELL D21", "OK")</f>
        <v>OK</v>
      </c>
    </row>
    <row r="20" spans="1:5" x14ac:dyDescent="0.2">
      <c r="A20" s="40" t="s">
        <v>6</v>
      </c>
      <c r="B20" s="15">
        <v>44285</v>
      </c>
      <c r="C20" s="26">
        <v>0.3354166666666667</v>
      </c>
      <c r="D20" s="41">
        <v>6.0430000000000001</v>
      </c>
      <c r="E20" s="42" t="str">
        <f>IF(D20="", "DATA REQUIRED IN CELL D22", "OK")</f>
        <v>OK</v>
      </c>
    </row>
    <row r="21" spans="1:5" x14ac:dyDescent="0.2">
      <c r="A21" s="40" t="s">
        <v>6</v>
      </c>
      <c r="B21" s="15">
        <v>44286</v>
      </c>
      <c r="C21" s="26">
        <v>0.33680555555555558</v>
      </c>
      <c r="D21" s="41">
        <v>5.9930000000000003</v>
      </c>
      <c r="E21" s="42" t="str">
        <f>IF(D21="", "DATA REQUIRED IN CELL D23", "OK")</f>
        <v>OK</v>
      </c>
    </row>
    <row r="22" spans="1:5" x14ac:dyDescent="0.2">
      <c r="A22" s="40" t="s">
        <v>6</v>
      </c>
      <c r="B22" s="15">
        <v>44287</v>
      </c>
      <c r="C22" s="26">
        <v>0.33680555555555558</v>
      </c>
      <c r="D22" s="41">
        <v>6.0030000000000001</v>
      </c>
      <c r="E22" s="42" t="str">
        <f>IF(D22="", "DATA REQUIRED IN CELL D24", "OK")</f>
        <v>OK</v>
      </c>
    </row>
    <row r="23" spans="1:5" x14ac:dyDescent="0.2">
      <c r="A23" s="40" t="s">
        <v>6</v>
      </c>
      <c r="B23" s="15">
        <v>44288</v>
      </c>
      <c r="C23" s="26">
        <v>0.3354166666666667</v>
      </c>
      <c r="D23" s="41">
        <v>6.0919999999999996</v>
      </c>
      <c r="E23" s="42" t="str">
        <f>IF(D23="", "DATA REQUIRED IN CELL D25", "OK")</f>
        <v>OK</v>
      </c>
    </row>
    <row r="24" spans="1:5" x14ac:dyDescent="0.2">
      <c r="A24" s="40" t="s">
        <v>6</v>
      </c>
      <c r="B24" s="15">
        <v>44289</v>
      </c>
      <c r="C24" s="26">
        <v>0.3354166666666667</v>
      </c>
      <c r="D24" s="41">
        <v>6.101</v>
      </c>
      <c r="E24" s="42" t="str">
        <f>IF(D24="", "DATA REQUIRED IN CELL D26", "OK")</f>
        <v>OK</v>
      </c>
    </row>
    <row r="25" spans="1:5" x14ac:dyDescent="0.2">
      <c r="A25" s="40" t="s">
        <v>6</v>
      </c>
      <c r="B25" s="15">
        <v>44290</v>
      </c>
      <c r="C25" s="26">
        <v>0.3354166666666667</v>
      </c>
      <c r="D25" s="41">
        <v>6.0449999999999999</v>
      </c>
      <c r="E25" s="42" t="str">
        <f>IF(D25="", "DATA REQUIRED IN CELL D27", "OK")</f>
        <v>OK</v>
      </c>
    </row>
    <row r="26" spans="1:5" x14ac:dyDescent="0.2">
      <c r="A26" s="40" t="s">
        <v>6</v>
      </c>
      <c r="B26" s="15">
        <v>44291</v>
      </c>
      <c r="C26" s="26">
        <v>0.33333333333333331</v>
      </c>
      <c r="D26" s="41">
        <v>6.0030000000000001</v>
      </c>
      <c r="E26" s="42" t="str">
        <f>IF(D26="", "DATA REQUIRED IN CELL D28", "OK")</f>
        <v>OK</v>
      </c>
    </row>
    <row r="27" spans="1:5" x14ac:dyDescent="0.2">
      <c r="A27" s="40" t="s">
        <v>6</v>
      </c>
      <c r="B27" s="15">
        <v>44294</v>
      </c>
      <c r="C27" s="26">
        <v>0.33333333333333331</v>
      </c>
      <c r="D27" s="41">
        <v>6.0209999999999999</v>
      </c>
      <c r="E27" s="42" t="str">
        <f>IF(D27="", "DATA REQUIRED IN CELL D29", "OK")</f>
        <v>OK</v>
      </c>
    </row>
    <row r="28" spans="1:5" x14ac:dyDescent="0.2">
      <c r="A28" s="40" t="s">
        <v>6</v>
      </c>
      <c r="B28" s="15">
        <v>44295</v>
      </c>
      <c r="C28" s="26">
        <v>0.3347222222222222</v>
      </c>
      <c r="D28" s="41">
        <v>5.9889999999999999</v>
      </c>
      <c r="E28" s="42" t="str">
        <f>IF(D28="", "DATA REQUIRED IN CELL D30", "OK")</f>
        <v>OK</v>
      </c>
    </row>
    <row r="29" spans="1:5" x14ac:dyDescent="0.2">
      <c r="A29" s="40" t="s">
        <v>6</v>
      </c>
      <c r="B29" s="15">
        <v>44296</v>
      </c>
      <c r="C29" s="26">
        <v>0.33333333333333331</v>
      </c>
      <c r="D29" s="41">
        <v>5.9619999999999997</v>
      </c>
      <c r="E29" s="42" t="str">
        <f>IF(D29="", "DATA REQUIRED IN CELL D31", "OK")</f>
        <v>OK</v>
      </c>
    </row>
    <row r="30" spans="1:5" x14ac:dyDescent="0.2">
      <c r="A30" s="40" t="s">
        <v>6</v>
      </c>
      <c r="B30" s="15">
        <v>44297</v>
      </c>
      <c r="C30" s="26">
        <v>0.33333333333333331</v>
      </c>
      <c r="D30" s="41">
        <v>6.01</v>
      </c>
      <c r="E30" s="42" t="str">
        <f>IF(D30="", "DATA REQUIRED IN CELL D32", "OK")</f>
        <v>OK</v>
      </c>
    </row>
    <row r="31" spans="1:5" x14ac:dyDescent="0.2">
      <c r="A31" s="40" t="s">
        <v>6</v>
      </c>
      <c r="B31" s="15">
        <v>44298</v>
      </c>
      <c r="C31" s="26">
        <v>0.33333333333333331</v>
      </c>
      <c r="D31" s="41">
        <v>6.032</v>
      </c>
      <c r="E31" s="42" t="str">
        <f>IF(D31="", "DATA REQUIRED IN CELL D33", "OK")</f>
        <v>OK</v>
      </c>
    </row>
    <row r="32" spans="1:5" x14ac:dyDescent="0.2">
      <c r="A32" s="40" t="s">
        <v>6</v>
      </c>
      <c r="B32" s="15">
        <v>44301</v>
      </c>
      <c r="C32" s="26">
        <v>0.34375</v>
      </c>
      <c r="D32" s="41">
        <v>6.0529999999999999</v>
      </c>
      <c r="E32" s="42" t="str">
        <f>IF(D32="", "DATA REQUIRED IN CELL D34", "OK")</f>
        <v>OK</v>
      </c>
    </row>
    <row r="33" spans="1:5" x14ac:dyDescent="0.2">
      <c r="A33" s="40" t="s">
        <v>6</v>
      </c>
      <c r="B33" s="15">
        <v>44302</v>
      </c>
      <c r="C33" s="26">
        <v>0.33333333333333331</v>
      </c>
      <c r="D33" s="41">
        <v>6.05</v>
      </c>
      <c r="E33" s="42" t="str">
        <f>IF(D33="", "DATA REQUIRED IN CELL D35", "OK")</f>
        <v>OK</v>
      </c>
    </row>
    <row r="34" spans="1:5" x14ac:dyDescent="0.2">
      <c r="A34" s="40" t="s">
        <v>6</v>
      </c>
      <c r="B34" s="15">
        <v>44303</v>
      </c>
      <c r="C34" s="26">
        <v>0.33819444444444446</v>
      </c>
      <c r="D34" s="41">
        <v>5.9889999999999999</v>
      </c>
      <c r="E34" s="42" t="str">
        <f>IF(D34="", "DATA REQUIRED IN CELL D36", "OK")</f>
        <v>OK</v>
      </c>
    </row>
    <row r="35" spans="1:5" x14ac:dyDescent="0.2">
      <c r="A35" s="40" t="s">
        <v>6</v>
      </c>
      <c r="B35" s="15">
        <v>44304</v>
      </c>
      <c r="C35" s="26">
        <v>0.33333333333333331</v>
      </c>
      <c r="D35" s="41">
        <v>6.0330000000000004</v>
      </c>
      <c r="E35" s="42" t="str">
        <f>IF(D35="", "DATA REQUIRED IN CELL D37", "OK")</f>
        <v>OK</v>
      </c>
    </row>
    <row r="36" spans="1:5" x14ac:dyDescent="0.2">
      <c r="A36" s="40" t="s">
        <v>6</v>
      </c>
      <c r="B36" s="15">
        <v>44305</v>
      </c>
      <c r="C36" s="26">
        <v>0.33333333333333331</v>
      </c>
      <c r="D36" s="41">
        <v>5.9390000000000001</v>
      </c>
      <c r="E36" s="42" t="str">
        <f>IF(D36="", "DATA REQUIRED IN CELL D38", "OK")</f>
        <v>OK</v>
      </c>
    </row>
    <row r="37" spans="1:5" x14ac:dyDescent="0.2">
      <c r="A37" s="40" t="s">
        <v>6</v>
      </c>
      <c r="B37" s="15">
        <v>44308</v>
      </c>
      <c r="C37" s="26">
        <v>0.34722222222222227</v>
      </c>
      <c r="D37" s="41">
        <v>6.0419999999999998</v>
      </c>
      <c r="E37" s="42" t="str">
        <f>IF(D37="", "DATA REQUIRED IN CELL D39", "OK")</f>
        <v>OK</v>
      </c>
    </row>
  </sheetData>
  <mergeCells count="16">
    <mergeCell ref="B12:E12"/>
    <mergeCell ref="B13:E13"/>
    <mergeCell ref="B15:D15"/>
    <mergeCell ref="B16:D16"/>
    <mergeCell ref="A14:E14"/>
    <mergeCell ref="B11:E11"/>
    <mergeCell ref="A1:E1"/>
    <mergeCell ref="A2:E2"/>
    <mergeCell ref="B3:E3"/>
    <mergeCell ref="A4:E4"/>
    <mergeCell ref="B5:E5"/>
    <mergeCell ref="B6:E6"/>
    <mergeCell ref="B7:E7"/>
    <mergeCell ref="B8:E8"/>
    <mergeCell ref="B9:E9"/>
    <mergeCell ref="B10:E10"/>
  </mergeCells>
  <phoneticPr fontId="0" type="noConversion"/>
  <hyperlinks>
    <hyperlink ref="B13" r:id="rId1" xr:uid="{FC905789-79C3-425B-BFFE-4C348B981865}"/>
  </hyperlinks>
  <pageMargins left="0.75" right="0.75" top="1" bottom="1" header="0.5" footer="0.5"/>
  <pageSetup orientation="portrait" horizontalDpi="200" verticalDpi="2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workbookViewId="0"/>
  </sheetViews>
  <sheetFormatPr defaultRowHeight="12.75" x14ac:dyDescent="0.2"/>
  <cols>
    <col min="1" max="1" width="37.7109375" customWidth="1"/>
    <col min="2" max="2" width="10.140625" bestFit="1" customWidth="1"/>
    <col min="3" max="3" width="9" bestFit="1" customWidth="1"/>
    <col min="4" max="4" width="10" customWidth="1"/>
    <col min="5" max="5" width="27.85546875" bestFit="1" customWidth="1"/>
    <col min="6" max="6" width="2.28515625" customWidth="1"/>
    <col min="7" max="7" width="2.140625" customWidth="1"/>
    <col min="8" max="8" width="22.42578125" customWidth="1"/>
    <col min="9" max="9" width="15.85546875" customWidth="1"/>
    <col min="12" max="12" width="27.42578125" bestFit="1" customWidth="1"/>
    <col min="13" max="13" width="37.140625" customWidth="1"/>
  </cols>
  <sheetData>
    <row r="1" spans="1:11" x14ac:dyDescent="0.2">
      <c r="A1" s="50" t="s">
        <v>37</v>
      </c>
      <c r="B1" s="9"/>
      <c r="C1" s="9"/>
      <c r="D1" s="9"/>
      <c r="E1" s="9"/>
      <c r="F1" s="9"/>
      <c r="G1" s="9"/>
      <c r="H1" s="9"/>
      <c r="I1" s="9"/>
      <c r="J1" s="9"/>
      <c r="K1" s="9"/>
    </row>
    <row r="2" spans="1:11" x14ac:dyDescent="0.2">
      <c r="A2" s="57" t="s">
        <v>14</v>
      </c>
      <c r="B2" s="107"/>
      <c r="C2" s="107"/>
      <c r="D2" s="107"/>
      <c r="E2" s="107"/>
      <c r="F2" s="107"/>
      <c r="G2" s="107"/>
      <c r="H2" s="107"/>
      <c r="I2" s="107"/>
      <c r="J2" s="9"/>
      <c r="K2" s="9"/>
    </row>
    <row r="3" spans="1:11" ht="12.75" customHeight="1" x14ac:dyDescent="0.2">
      <c r="A3" s="11" t="s">
        <v>15</v>
      </c>
      <c r="B3" s="98" t="s">
        <v>34</v>
      </c>
      <c r="C3" s="99"/>
      <c r="D3" s="99"/>
      <c r="E3" s="100"/>
      <c r="F3" s="98"/>
      <c r="G3" s="99"/>
      <c r="H3" s="99"/>
      <c r="I3" s="100"/>
      <c r="J3" s="9"/>
      <c r="K3" s="9"/>
    </row>
    <row r="4" spans="1:11" x14ac:dyDescent="0.2">
      <c r="A4" s="108" t="s">
        <v>11</v>
      </c>
      <c r="B4" s="59"/>
      <c r="C4" s="59"/>
      <c r="D4" s="59"/>
      <c r="E4" s="59"/>
      <c r="F4" s="59"/>
      <c r="G4" s="59"/>
      <c r="H4" s="59"/>
      <c r="I4" s="59"/>
    </row>
    <row r="5" spans="1:11" x14ac:dyDescent="0.2">
      <c r="A5" s="12" t="s">
        <v>12</v>
      </c>
      <c r="B5" s="104" t="str">
        <f>('EX - 10 ppm S Precision'!$B$5)</f>
        <v>USEPA National and Vehicle Fuels Emissions Laboratory/OAR</v>
      </c>
      <c r="C5" s="105"/>
      <c r="D5" s="105"/>
      <c r="E5" s="105"/>
      <c r="F5" s="105"/>
      <c r="G5" s="105"/>
      <c r="H5" s="105"/>
      <c r="I5" s="106"/>
    </row>
    <row r="6" spans="1:11" x14ac:dyDescent="0.2">
      <c r="A6" s="12" t="s">
        <v>24</v>
      </c>
      <c r="B6" s="104" t="str">
        <f>('EX - 10 ppm S Precision'!$B$6)</f>
        <v>2565 Plymouth Road, Mailcode AATSG</v>
      </c>
      <c r="C6" s="105"/>
      <c r="D6" s="105"/>
      <c r="E6" s="105"/>
      <c r="F6" s="105"/>
      <c r="G6" s="105"/>
      <c r="H6" s="105"/>
      <c r="I6" s="106"/>
    </row>
    <row r="7" spans="1:11" x14ac:dyDescent="0.2">
      <c r="A7" s="12" t="s">
        <v>25</v>
      </c>
      <c r="B7" s="104" t="str">
        <f>('EX - 10 ppm S Precision'!$B$7)</f>
        <v>Ann Arbor</v>
      </c>
      <c r="C7" s="105"/>
      <c r="D7" s="105"/>
      <c r="E7" s="105"/>
      <c r="F7" s="105"/>
      <c r="G7" s="105"/>
      <c r="H7" s="105"/>
      <c r="I7" s="106"/>
    </row>
    <row r="8" spans="1:11" x14ac:dyDescent="0.2">
      <c r="A8" s="12" t="s">
        <v>26</v>
      </c>
      <c r="B8" s="104" t="str">
        <f>('EX - 10 ppm S Precision'!$B$8)</f>
        <v>Michigan</v>
      </c>
      <c r="C8" s="105"/>
      <c r="D8" s="105"/>
      <c r="E8" s="105"/>
      <c r="F8" s="105"/>
      <c r="G8" s="105"/>
      <c r="H8" s="105"/>
      <c r="I8" s="106"/>
    </row>
    <row r="9" spans="1:11" x14ac:dyDescent="0.2">
      <c r="A9" s="12" t="s">
        <v>27</v>
      </c>
      <c r="B9" s="104">
        <f>('EX - 10 ppm S Precision'!$B$9)</f>
        <v>48105</v>
      </c>
      <c r="C9" s="105"/>
      <c r="D9" s="105"/>
      <c r="E9" s="105"/>
      <c r="F9" s="105"/>
      <c r="G9" s="105"/>
      <c r="H9" s="105"/>
      <c r="I9" s="106"/>
    </row>
    <row r="10" spans="1:11" ht="13.5" customHeight="1" x14ac:dyDescent="0.2">
      <c r="A10" s="29" t="s">
        <v>20</v>
      </c>
      <c r="B10" s="104" t="str">
        <f>('EX - 10 ppm S Precision'!$B$10)</f>
        <v>John Doe</v>
      </c>
      <c r="C10" s="105"/>
      <c r="D10" s="105"/>
      <c r="E10" s="105"/>
      <c r="F10" s="105"/>
      <c r="G10" s="105"/>
      <c r="H10" s="105"/>
      <c r="I10" s="106"/>
    </row>
    <row r="11" spans="1:11" ht="27" customHeight="1" x14ac:dyDescent="0.2">
      <c r="A11" s="29" t="s">
        <v>21</v>
      </c>
      <c r="B11" s="104" t="str">
        <f>('EX - 10 ppm S Precision'!$B$11)</f>
        <v>xxx-xxx-xxxx</v>
      </c>
      <c r="C11" s="105"/>
      <c r="D11" s="105"/>
      <c r="E11" s="105"/>
      <c r="F11" s="105"/>
      <c r="G11" s="105"/>
      <c r="H11" s="105"/>
      <c r="I11" s="106"/>
    </row>
    <row r="12" spans="1:11" ht="27.75" customHeight="1" x14ac:dyDescent="0.2">
      <c r="A12" s="29" t="s">
        <v>22</v>
      </c>
      <c r="B12" s="104" t="str">
        <f>('EX - 10 ppm S Precision'!$B$12)</f>
        <v>xxx-xxx-xxxx</v>
      </c>
      <c r="C12" s="105"/>
      <c r="D12" s="105"/>
      <c r="E12" s="105"/>
      <c r="F12" s="105"/>
      <c r="G12" s="105"/>
      <c r="H12" s="105"/>
      <c r="I12" s="106"/>
    </row>
    <row r="13" spans="1:11" ht="29.25" customHeight="1" x14ac:dyDescent="0.2">
      <c r="A13" s="29" t="s">
        <v>23</v>
      </c>
      <c r="B13" s="104" t="str">
        <f>('EX - 10 ppm S Precision'!$B$13)</f>
        <v>FuelsProgramSupport@epa.gov</v>
      </c>
      <c r="C13" s="105"/>
      <c r="D13" s="105"/>
      <c r="E13" s="105"/>
      <c r="F13" s="105"/>
      <c r="G13" s="105"/>
      <c r="H13" s="105"/>
      <c r="I13" s="106"/>
    </row>
    <row r="14" spans="1:11" ht="88.5" customHeight="1" x14ac:dyDescent="0.2">
      <c r="A14" s="83" t="s">
        <v>41</v>
      </c>
      <c r="B14" s="70"/>
      <c r="C14" s="70"/>
      <c r="D14" s="70"/>
      <c r="E14" s="84"/>
      <c r="F14" s="48"/>
    </row>
    <row r="15" spans="1:11" x14ac:dyDescent="0.2">
      <c r="A15" s="92" t="s">
        <v>13</v>
      </c>
      <c r="B15" s="92"/>
      <c r="C15" s="92"/>
      <c r="D15" s="92"/>
      <c r="E15" s="32"/>
      <c r="F15" s="32"/>
    </row>
    <row r="16" spans="1:11" x14ac:dyDescent="0.2">
      <c r="A16" s="92" t="s">
        <v>4</v>
      </c>
      <c r="B16" s="92"/>
      <c r="C16" s="92"/>
      <c r="D16" s="92"/>
      <c r="E16" s="32"/>
      <c r="F16" s="32"/>
    </row>
    <row r="17" spans="1:7" ht="15.75" x14ac:dyDescent="0.2">
      <c r="A17" s="13" t="s">
        <v>29</v>
      </c>
      <c r="B17" s="89" t="str">
        <f>IF(COUNTA(D24:D33)&lt;10,"REQUIRED DATA MISSING",IF(COUNTA(B21)&lt;1,"REQUIRED DATA MISSING",IF(B22&lt;0.4678725,"PASSED","FAILED")))</f>
        <v>PASSED</v>
      </c>
      <c r="C17" s="90"/>
      <c r="D17" s="91"/>
    </row>
    <row r="18" spans="1:7" x14ac:dyDescent="0.2">
      <c r="A18" s="27" t="s">
        <v>5</v>
      </c>
      <c r="B18" s="113">
        <f>AVERAGE(D24:D33)</f>
        <v>7.9485000000000001</v>
      </c>
      <c r="C18" s="111"/>
      <c r="D18" s="112"/>
      <c r="E18" s="33"/>
      <c r="F18" s="33"/>
    </row>
    <row r="19" spans="1:7" x14ac:dyDescent="0.2">
      <c r="A19" s="28" t="s">
        <v>7</v>
      </c>
      <c r="B19" s="109" t="s">
        <v>32</v>
      </c>
      <c r="C19" s="80"/>
      <c r="D19" s="81"/>
      <c r="E19" s="34"/>
      <c r="F19" s="34"/>
    </row>
    <row r="20" spans="1:7" ht="25.5" x14ac:dyDescent="0.2">
      <c r="A20" s="28" t="s">
        <v>8</v>
      </c>
      <c r="B20" s="109" t="s">
        <v>35</v>
      </c>
      <c r="C20" s="80"/>
      <c r="D20" s="81"/>
      <c r="E20" s="30" t="s">
        <v>31</v>
      </c>
      <c r="F20" s="34"/>
    </row>
    <row r="21" spans="1:7" ht="25.5" x14ac:dyDescent="0.2">
      <c r="A21" s="28" t="s">
        <v>10</v>
      </c>
      <c r="B21" s="82">
        <v>8</v>
      </c>
      <c r="C21" s="80"/>
      <c r="D21" s="81"/>
      <c r="E21" s="49" t="str">
        <f>IF(B21&lt;1, "ARV TOO LOW IN CONCENTRATION", IF(B21&gt;10, "ARV TOO HIGH IN CONCENTRATION","OK"))</f>
        <v>OK</v>
      </c>
      <c r="F21" s="34"/>
    </row>
    <row r="22" spans="1:7" ht="25.5" x14ac:dyDescent="0.2">
      <c r="A22" s="27" t="s">
        <v>9</v>
      </c>
      <c r="B22" s="110">
        <f>ABS(B21-B18)</f>
        <v>5.1499999999999879E-2</v>
      </c>
      <c r="C22" s="111"/>
      <c r="D22" s="112"/>
      <c r="E22" s="33"/>
      <c r="F22" s="33"/>
    </row>
    <row r="23" spans="1:7" ht="38.25" x14ac:dyDescent="0.2">
      <c r="A23" s="14" t="s">
        <v>30</v>
      </c>
      <c r="B23" s="25" t="s">
        <v>0</v>
      </c>
      <c r="C23" s="25" t="s">
        <v>1</v>
      </c>
      <c r="D23" s="16" t="s">
        <v>2</v>
      </c>
      <c r="E23" s="30" t="s">
        <v>28</v>
      </c>
      <c r="G23" s="1"/>
    </row>
    <row r="24" spans="1:7" x14ac:dyDescent="0.2">
      <c r="A24" s="17" t="s">
        <v>6</v>
      </c>
      <c r="B24" s="15">
        <v>44309</v>
      </c>
      <c r="C24" s="26">
        <v>0.33333333333333331</v>
      </c>
      <c r="D24" s="18">
        <v>7.3410000000000002</v>
      </c>
      <c r="E24" s="31" t="str">
        <f>IF(D24="", "DATA REQUIRED IN CELL D26", "OK")</f>
        <v>OK</v>
      </c>
      <c r="G24" s="10"/>
    </row>
    <row r="25" spans="1:7" x14ac:dyDescent="0.2">
      <c r="A25" s="17" t="s">
        <v>6</v>
      </c>
      <c r="B25" s="15">
        <v>44309</v>
      </c>
      <c r="C25" s="26">
        <v>0.33680555555555558</v>
      </c>
      <c r="D25" s="18">
        <v>7.5620000000000003</v>
      </c>
      <c r="E25" s="31" t="str">
        <f>IF(D25="", "DATA REQUIRED IN CELL D27", "OK")</f>
        <v>OK</v>
      </c>
      <c r="G25" s="10"/>
    </row>
    <row r="26" spans="1:7" x14ac:dyDescent="0.2">
      <c r="A26" s="17" t="s">
        <v>6</v>
      </c>
      <c r="B26" s="15">
        <v>44309</v>
      </c>
      <c r="C26" s="26">
        <v>0.34027777777777773</v>
      </c>
      <c r="D26" s="18">
        <v>7.8940000000000001</v>
      </c>
      <c r="E26" s="31" t="str">
        <f>IF(D26="", "DATA REQUIRED IN CELL D28", "OK")</f>
        <v>OK</v>
      </c>
      <c r="G26" s="10"/>
    </row>
    <row r="27" spans="1:7" x14ac:dyDescent="0.2">
      <c r="A27" s="17" t="s">
        <v>6</v>
      </c>
      <c r="B27" s="15">
        <v>44309</v>
      </c>
      <c r="C27" s="26">
        <v>0.34375</v>
      </c>
      <c r="D27" s="18">
        <v>8.2189999999999994</v>
      </c>
      <c r="E27" s="31" t="str">
        <f>IF(D27="", "DATA REQUIRED IN CELL D29", "OK")</f>
        <v>OK</v>
      </c>
      <c r="G27" s="10"/>
    </row>
    <row r="28" spans="1:7" x14ac:dyDescent="0.2">
      <c r="A28" s="17" t="s">
        <v>6</v>
      </c>
      <c r="B28" s="15">
        <v>44309</v>
      </c>
      <c r="C28" s="26">
        <v>0.34722222222222227</v>
      </c>
      <c r="D28" s="18">
        <v>8.234</v>
      </c>
      <c r="E28" s="31" t="str">
        <f>IF(D28="", "DATA REQUIRED IN CELL D30", "OK")</f>
        <v>OK</v>
      </c>
      <c r="G28" s="10"/>
    </row>
    <row r="29" spans="1:7" x14ac:dyDescent="0.2">
      <c r="A29" s="17" t="s">
        <v>6</v>
      </c>
      <c r="B29" s="15">
        <v>44309</v>
      </c>
      <c r="C29" s="26">
        <v>0.35069444444444442</v>
      </c>
      <c r="D29" s="18">
        <v>8.1</v>
      </c>
      <c r="E29" s="31" t="str">
        <f>IF(D29="", "DATA REQUIRED IN CELL D31", "OK")</f>
        <v>OK</v>
      </c>
      <c r="G29" s="10"/>
    </row>
    <row r="30" spans="1:7" x14ac:dyDescent="0.2">
      <c r="A30" s="17" t="s">
        <v>6</v>
      </c>
      <c r="B30" s="15">
        <v>44309</v>
      </c>
      <c r="C30" s="26">
        <v>0.35416666666666669</v>
      </c>
      <c r="D30" s="18">
        <v>8.1140000000000008</v>
      </c>
      <c r="E30" s="31" t="str">
        <f>IF(D30="", "DATA REQUIRED IN CELL D32", "OK")</f>
        <v>OK</v>
      </c>
      <c r="G30" s="10"/>
    </row>
    <row r="31" spans="1:7" x14ac:dyDescent="0.2">
      <c r="A31" s="17" t="s">
        <v>6</v>
      </c>
      <c r="B31" s="15">
        <v>44309</v>
      </c>
      <c r="C31" s="26">
        <v>0.3576388888888889</v>
      </c>
      <c r="D31" s="18">
        <v>7.9889999999999999</v>
      </c>
      <c r="E31" s="31" t="str">
        <f>IF(D31="", "DATA REQUIRED IN CELL D33", "OK")</f>
        <v>OK</v>
      </c>
      <c r="G31" s="10"/>
    </row>
    <row r="32" spans="1:7" x14ac:dyDescent="0.2">
      <c r="A32" s="17" t="s">
        <v>6</v>
      </c>
      <c r="B32" s="15">
        <v>44309</v>
      </c>
      <c r="C32" s="26">
        <v>0.3611111111111111</v>
      </c>
      <c r="D32" s="18">
        <v>7.6870000000000003</v>
      </c>
      <c r="E32" s="31" t="str">
        <f>IF(D32="", "DATA REQUIRED IN CELL D34", "OK")</f>
        <v>OK</v>
      </c>
      <c r="G32" s="10"/>
    </row>
    <row r="33" spans="1:7" x14ac:dyDescent="0.2">
      <c r="A33" s="17" t="s">
        <v>6</v>
      </c>
      <c r="B33" s="15">
        <v>44309</v>
      </c>
      <c r="C33" s="52" t="s">
        <v>43</v>
      </c>
      <c r="D33" s="18">
        <v>8.3450000000000006</v>
      </c>
      <c r="E33" s="31" t="str">
        <f>IF(D33="", "DATA REQUIRED IN CELL D35", "OK")</f>
        <v>OK</v>
      </c>
      <c r="G33" s="10"/>
    </row>
  </sheetData>
  <mergeCells count="22">
    <mergeCell ref="B20:D20"/>
    <mergeCell ref="B21:D21"/>
    <mergeCell ref="B22:D22"/>
    <mergeCell ref="B17:D17"/>
    <mergeCell ref="B18:D18"/>
    <mergeCell ref="B19:D19"/>
    <mergeCell ref="B13:I13"/>
    <mergeCell ref="A15:D15"/>
    <mergeCell ref="A16:D16"/>
    <mergeCell ref="A14:E14"/>
    <mergeCell ref="B12:I12"/>
    <mergeCell ref="A2:I2"/>
    <mergeCell ref="A4:I4"/>
    <mergeCell ref="B5:I5"/>
    <mergeCell ref="B6:I6"/>
    <mergeCell ref="B7:I7"/>
    <mergeCell ref="B8:I8"/>
    <mergeCell ref="B9:I9"/>
    <mergeCell ref="B10:I10"/>
    <mergeCell ref="B11:I11"/>
    <mergeCell ref="B3:E3"/>
    <mergeCell ref="F3:I3"/>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 ppm S Precision</vt:lpstr>
      <vt:lpstr>10 ppm S Accuracy</vt:lpstr>
      <vt:lpstr>EX - 10 ppm S Precision</vt:lpstr>
      <vt:lpstr>EX - 10 ppm S Accuracy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Example VCSB 10 ppm Sulfur in Butane Precision Demonstration [PBMS0009: OMB Control Number 2060-0692: expires 5/31/2019]</dc:title>
  <dc:subject>This EPA spreadsheet example for sulfur in butane is used to submit accuracy and precision information for determining compliance.</dc:subject>
  <dc:creator>U.S. EPA;OAR;Office of Transportation and Air Quality;Compliance Division</dc:creator>
  <cp:keywords>sulfur; butane; spreadsheet; example; key; self qualify; voluntary consensus standards body; VCSB; performance based analytical test method approach; PBATMA; omb control number 2060 0692</cp:keywords>
  <cp:lastModifiedBy>Purdy, Mark</cp:lastModifiedBy>
  <cp:lastPrinted>2016-11-07T20:02:21Z</cp:lastPrinted>
  <dcterms:created xsi:type="dcterms:W3CDTF">2004-11-04T13:50:52Z</dcterms:created>
  <dcterms:modified xsi:type="dcterms:W3CDTF">2022-05-12T17:10:27Z</dcterms:modified>
</cp:coreProperties>
</file>