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usnrc-my.sharepoint.com/personal/keb1_nrc_gov/Documents/KEB1/RENEWALS/3150-0046 Part 25/2022/DRAFT/"/>
    </mc:Choice>
  </mc:AlternateContent>
  <xr:revisionPtr revIDLastSave="77" documentId="8_{8A2E4B3F-4E3A-49F5-A25C-89309367D6ED}" xr6:coauthVersionLast="47" xr6:coauthVersionMax="47" xr10:uidLastSave="{73302B3E-F49F-4EB7-9D20-75D8BCF16099}"/>
  <bookViews>
    <workbookView xWindow="-110" yWindow="-110" windowWidth="19420" windowHeight="10420" activeTab="2" xr2:uid="{00000000-000D-0000-FFFF-FFFF00000000}"/>
  </bookViews>
  <sheets>
    <sheet name="Reporting" sheetId="1" r:id="rId1"/>
    <sheet name="Recordkeeping" sheetId="3" r:id="rId2"/>
    <sheet name="TOTAL" sheetId="4" r:id="rId3"/>
  </sheets>
  <definedNames>
    <definedName name="_xlnm.Print_Area" localSheetId="1">Recordkeeping!$A$1:$F$5</definedName>
    <definedName name="_xlnm.Print_Area" localSheetId="0">Reporting!$A$1:$H$13</definedName>
    <definedName name="_xlnm.Print_Area" localSheetId="2">TOTAL!$A$1:$G$18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4" l="1"/>
  <c r="D6" i="4"/>
  <c r="D4" i="4"/>
  <c r="F4" i="3"/>
  <c r="F5" i="3"/>
  <c r="F3" i="3"/>
  <c r="E5" i="3"/>
  <c r="B18" i="4" s="1"/>
  <c r="E13" i="1"/>
  <c r="C4" i="4" s="1"/>
  <c r="H7" i="1"/>
  <c r="H8" i="1"/>
  <c r="H9" i="1"/>
  <c r="H10" i="1"/>
  <c r="H11" i="1"/>
  <c r="H12" i="1"/>
  <c r="H13" i="1"/>
  <c r="G13" i="1"/>
  <c r="H6" i="1"/>
  <c r="C5" i="4"/>
  <c r="E13" i="4" s="1"/>
  <c r="B4" i="4"/>
  <c r="D12" i="4" s="1"/>
  <c r="C13" i="1"/>
  <c r="B5" i="4" l="1"/>
  <c r="D13" i="4" s="1"/>
  <c r="E12" i="4"/>
  <c r="E5" i="1"/>
  <c r="G5" i="1" s="1"/>
  <c r="H5" i="1" s="1"/>
  <c r="B6" i="4" l="1"/>
  <c r="D14" i="4" s="1"/>
  <c r="E4" i="1"/>
  <c r="E6" i="1"/>
  <c r="E7" i="1"/>
  <c r="E8" i="1"/>
  <c r="E9" i="1"/>
  <c r="E10" i="1"/>
  <c r="E11" i="1"/>
  <c r="E12" i="1"/>
  <c r="E3" i="1"/>
  <c r="G4" i="1" l="1"/>
  <c r="H4" i="1" l="1"/>
  <c r="C3" i="3"/>
  <c r="E3" i="3" s="1"/>
  <c r="G6" i="1"/>
  <c r="G7" i="1"/>
  <c r="G8" i="1"/>
  <c r="G9" i="1"/>
  <c r="G10" i="1"/>
  <c r="G11" i="1"/>
  <c r="G12" i="1"/>
  <c r="G3" i="1"/>
  <c r="H3" i="1" s="1"/>
  <c r="E4" i="3"/>
  <c r="C6" i="4" l="1"/>
  <c r="F13" i="4"/>
  <c r="E14" i="4" l="1"/>
  <c r="G12" i="4"/>
  <c r="G13" i="4" l="1"/>
  <c r="F12" i="4" l="1"/>
  <c r="F14" i="4"/>
  <c r="G14" i="4"/>
</calcChain>
</file>

<file path=xl/sharedStrings.xml><?xml version="1.0" encoding="utf-8"?>
<sst xmlns="http://schemas.openxmlformats.org/spreadsheetml/2006/main" count="59" uniqueCount="45">
  <si>
    <t>Section</t>
  </si>
  <si>
    <t>Requirement</t>
  </si>
  <si>
    <t>Total Burden Hours</t>
  </si>
  <si>
    <t>Exemption Request</t>
  </si>
  <si>
    <t>25.27(a)&amp;(b)</t>
  </si>
  <si>
    <t>25.29(a)&amp;(b)</t>
  </si>
  <si>
    <t>25.31(c)</t>
  </si>
  <si>
    <t>25.35(a)</t>
  </si>
  <si>
    <t>25.35(d)</t>
  </si>
  <si>
    <t>Respondents</t>
  </si>
  <si>
    <t>Responses per Respondent</t>
  </si>
  <si>
    <t>Total Responses</t>
  </si>
  <si>
    <t>Burden per Response</t>
  </si>
  <si>
    <t>TOTAL</t>
  </si>
  <si>
    <t>ANNUAL REPORTING BURDEN</t>
  </si>
  <si>
    <t>Recordkeeping</t>
  </si>
  <si>
    <t>Recordkeepers</t>
  </si>
  <si>
    <t>Hours per recordkeeper</t>
  </si>
  <si>
    <t>ANNUAL RECORDKEEPING BURDEN</t>
  </si>
  <si>
    <t>Reporting</t>
  </si>
  <si>
    <t>Burden</t>
  </si>
  <si>
    <t>Responses</t>
  </si>
  <si>
    <t>Part 25</t>
  </si>
  <si>
    <t>Change</t>
  </si>
  <si>
    <t>Notification that access authorization has been granted</t>
  </si>
  <si>
    <t>Reopening cancelled requests</t>
  </si>
  <si>
    <t>Request to reinstate access authorization</t>
  </si>
  <si>
    <t>Notification of classified visits</t>
  </si>
  <si>
    <t>Notification of changes to classified visits</t>
  </si>
  <si>
    <t>Requirement and retention</t>
  </si>
  <si>
    <t>25.35(e )</t>
  </si>
  <si>
    <t>Immediate notification by telephone of cancellation of access authorization</t>
  </si>
  <si>
    <t>Request to extend or transfer access authorization</t>
  </si>
  <si>
    <t>2019-2022</t>
  </si>
  <si>
    <t>Recordkeeping costs</t>
  </si>
  <si>
    <t>25.13 and 25.23</t>
  </si>
  <si>
    <t>Access Authorization records (3 yrs)</t>
  </si>
  <si>
    <t>Maintain procedures to ensure positive identification of visitors before the disclosure of classified information</t>
  </si>
  <si>
    <t>2023-2026</t>
  </si>
  <si>
    <t>Notification of information that bears on continued eligibility for access authorization, access to classified information, or a sensitive position (non-travel related)</t>
  </si>
  <si>
    <t>Notification of information that bears on continued eligibility for access authorization, access to classified information, or a sensitive position (Online travel notification portal)</t>
  </si>
  <si>
    <t xml:space="preserve">25.21(b) and SEAD3 (travel related) </t>
  </si>
  <si>
    <t xml:space="preserve">25.21(b) and SEAD3 (non-travel related) </t>
  </si>
  <si>
    <t>Cost at $290/hr</t>
  </si>
  <si>
    <t>Cost @ $290/hr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</si>
</sst>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  <numFmt numFmtId="166" formatCode="0.0"/>
  </numFmts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left" vertical="center" indent="1"/>
    </xf>
    <xf numFmtId="164" fontId="0" fillId="0" borderId="0" xfId="0" applyNumberForma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Fill="1" applyBorder="1"/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/>
    <xf numFmtId="165" fontId="0" fillId="0" borderId="1" xfId="1" applyNumberFormat="1" applyFont="1" applyBorder="1" applyAlignment="1">
      <alignment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0" fillId="0" borderId="0" xfId="0" applyFill="1" applyAlignment="1">
      <alignment wrapText="1"/>
    </xf>
    <xf numFmtId="0" fontId="0" fillId="0" borderId="0" xfId="0" applyFill="1"/>
    <xf numFmtId="166" fontId="0" fillId="0" borderId="1" xfId="0" applyNumberFormat="1" applyBorder="1"/>
    <xf numFmtId="0" fontId="0" fillId="0" borderId="0" xfId="0" applyBorder="1"/>
    <xf numFmtId="166" fontId="0" fillId="0" borderId="0" xfId="0" applyNumberFormat="1" applyBorder="1"/>
    <xf numFmtId="0" fontId="0" fillId="0" borderId="0" xfId="0" applyFill="1" applyBorder="1"/>
    <xf numFmtId="44" fontId="0" fillId="0" borderId="0" xfId="1" applyFont="1"/>
    <xf numFmtId="0" fontId="4" fillId="0" borderId="0" xfId="0" applyFont="1" applyAlignment="1">
      <alignment horizontal="left" vertical="center" indent="1"/>
    </xf>
    <xf numFmtId="0" fontId="4" fillId="0" borderId="0" xfId="0" applyFont="1"/>
    <xf numFmtId="0" fontId="0" fillId="0" borderId="1" xfId="0" applyFont="1" applyFill="1" applyBorder="1" applyAlignment="1">
      <alignment horizontal="left" vertical="center" wrapText="1"/>
    </xf>
    <xf numFmtId="165" fontId="0" fillId="0" borderId="1" xfId="1" applyNumberFormat="1" applyFont="1" applyBorder="1"/>
    <xf numFmtId="1" fontId="0" fillId="0" borderId="1" xfId="0" applyNumberForma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Fill="1"/>
    <xf numFmtId="0" fontId="5" fillId="0" borderId="1" xfId="0" applyFont="1" applyFill="1" applyBorder="1"/>
    <xf numFmtId="0" fontId="5" fillId="0" borderId="1" xfId="0" applyFont="1" applyFill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zoomScaleNormal="100" workbookViewId="0">
      <pane ySplit="2" topLeftCell="A7" activePane="bottomLeft" state="frozen"/>
      <selection pane="bottomLeft" activeCell="G5" sqref="G5"/>
    </sheetView>
  </sheetViews>
  <sheetFormatPr defaultRowHeight="14" x14ac:dyDescent="0.3"/>
  <cols>
    <col min="1" max="1" width="11.4140625" style="22" customWidth="1"/>
    <col min="2" max="2" width="29.08203125" customWidth="1"/>
    <col min="3" max="7" width="13.9140625" customWidth="1"/>
    <col min="8" max="8" width="13.9140625" style="2" customWidth="1"/>
    <col min="9" max="9" width="33.1640625" style="12" customWidth="1"/>
  </cols>
  <sheetData>
    <row r="1" spans="1:8" x14ac:dyDescent="0.3">
      <c r="A1" s="41" t="s">
        <v>14</v>
      </c>
      <c r="B1" s="41"/>
      <c r="C1" s="41"/>
      <c r="D1" s="41"/>
      <c r="E1" s="41"/>
      <c r="F1" s="41"/>
      <c r="G1" s="41"/>
      <c r="H1" s="41"/>
    </row>
    <row r="2" spans="1:8" ht="28" x14ac:dyDescent="0.3">
      <c r="A2" s="19" t="s">
        <v>0</v>
      </c>
      <c r="B2" s="4" t="s">
        <v>1</v>
      </c>
      <c r="C2" s="4" t="s">
        <v>9</v>
      </c>
      <c r="D2" s="4" t="s">
        <v>10</v>
      </c>
      <c r="E2" s="4" t="s">
        <v>11</v>
      </c>
      <c r="F2" s="4" t="s">
        <v>12</v>
      </c>
      <c r="G2" s="4" t="s">
        <v>2</v>
      </c>
      <c r="H2" s="5" t="s">
        <v>44</v>
      </c>
    </row>
    <row r="3" spans="1:8" x14ac:dyDescent="0.3">
      <c r="A3" s="20">
        <v>25.11</v>
      </c>
      <c r="B3" s="8" t="s">
        <v>3</v>
      </c>
      <c r="C3" s="25">
        <v>0</v>
      </c>
      <c r="D3" s="6">
        <v>0</v>
      </c>
      <c r="E3" s="6">
        <f>C3*D3</f>
        <v>0</v>
      </c>
      <c r="F3" s="25">
        <v>8</v>
      </c>
      <c r="G3" s="6">
        <f>E3*F3</f>
        <v>0</v>
      </c>
      <c r="H3" s="7">
        <f>G3*288</f>
        <v>0</v>
      </c>
    </row>
    <row r="4" spans="1:8" ht="84" x14ac:dyDescent="0.3">
      <c r="A4" s="38" t="s">
        <v>42</v>
      </c>
      <c r="B4" s="26" t="s">
        <v>39</v>
      </c>
      <c r="C4" s="25">
        <v>54</v>
      </c>
      <c r="D4" s="25">
        <v>1</v>
      </c>
      <c r="E4" s="6">
        <f t="shared" ref="E4:E12" si="0">C4*D4</f>
        <v>54</v>
      </c>
      <c r="F4" s="25">
        <v>0.25</v>
      </c>
      <c r="G4" s="6">
        <f>E4*F4</f>
        <v>13.5</v>
      </c>
      <c r="H4" s="7">
        <f t="shared" ref="H4:H12" si="1">G4*288</f>
        <v>3888</v>
      </c>
    </row>
    <row r="5" spans="1:8" ht="84" x14ac:dyDescent="0.3">
      <c r="A5" s="38" t="s">
        <v>41</v>
      </c>
      <c r="B5" s="26" t="s">
        <v>40</v>
      </c>
      <c r="C5" s="25">
        <v>150</v>
      </c>
      <c r="D5" s="25">
        <v>1</v>
      </c>
      <c r="E5" s="6">
        <f>C5*D5</f>
        <v>150</v>
      </c>
      <c r="F5" s="25">
        <v>0.25</v>
      </c>
      <c r="G5" s="6">
        <f>E5*F5</f>
        <v>37.5</v>
      </c>
      <c r="H5" s="7">
        <f>G5*288</f>
        <v>10800</v>
      </c>
    </row>
    <row r="6" spans="1:8" ht="28" x14ac:dyDescent="0.3">
      <c r="A6" s="20">
        <v>25.23</v>
      </c>
      <c r="B6" s="8" t="s">
        <v>24</v>
      </c>
      <c r="C6" s="25">
        <v>78</v>
      </c>
      <c r="D6" s="6">
        <v>2.6</v>
      </c>
      <c r="E6" s="6">
        <f t="shared" si="0"/>
        <v>202.8</v>
      </c>
      <c r="F6" s="6">
        <v>0.5</v>
      </c>
      <c r="G6" s="6">
        <f t="shared" ref="G6:G12" si="2">E6*F6</f>
        <v>101.4</v>
      </c>
      <c r="H6" s="7">
        <f>G6*290</f>
        <v>29406</v>
      </c>
    </row>
    <row r="7" spans="1:8" ht="42" x14ac:dyDescent="0.3">
      <c r="A7" s="20">
        <v>25.25</v>
      </c>
      <c r="B7" s="8" t="s">
        <v>31</v>
      </c>
      <c r="C7" s="25">
        <v>4</v>
      </c>
      <c r="D7" s="6">
        <v>2.5</v>
      </c>
      <c r="E7" s="6">
        <f t="shared" si="0"/>
        <v>10</v>
      </c>
      <c r="F7" s="25">
        <v>0.15</v>
      </c>
      <c r="G7" s="6">
        <f t="shared" si="2"/>
        <v>1.5</v>
      </c>
      <c r="H7" s="7">
        <f t="shared" ref="H7:H13" si="3">G7*290</f>
        <v>435</v>
      </c>
    </row>
    <row r="8" spans="1:8" x14ac:dyDescent="0.3">
      <c r="A8" s="20" t="s">
        <v>4</v>
      </c>
      <c r="B8" s="8" t="s">
        <v>25</v>
      </c>
      <c r="C8" s="25">
        <v>0</v>
      </c>
      <c r="D8" s="6">
        <v>0</v>
      </c>
      <c r="E8" s="6">
        <f t="shared" si="0"/>
        <v>0</v>
      </c>
      <c r="F8" s="25">
        <v>0.15</v>
      </c>
      <c r="G8" s="6">
        <f t="shared" si="2"/>
        <v>0</v>
      </c>
      <c r="H8" s="7">
        <f t="shared" si="3"/>
        <v>0</v>
      </c>
    </row>
    <row r="9" spans="1:8" ht="28" x14ac:dyDescent="0.3">
      <c r="A9" s="20" t="s">
        <v>5</v>
      </c>
      <c r="B9" s="8" t="s">
        <v>26</v>
      </c>
      <c r="C9" s="25">
        <v>2</v>
      </c>
      <c r="D9" s="6">
        <v>5.5</v>
      </c>
      <c r="E9" s="6">
        <f t="shared" si="0"/>
        <v>11</v>
      </c>
      <c r="F9" s="25">
        <v>0.15</v>
      </c>
      <c r="G9" s="6">
        <f t="shared" si="2"/>
        <v>1.65</v>
      </c>
      <c r="H9" s="7">
        <f t="shared" si="3"/>
        <v>478.5</v>
      </c>
    </row>
    <row r="10" spans="1:8" ht="28" x14ac:dyDescent="0.3">
      <c r="A10" s="20" t="s">
        <v>6</v>
      </c>
      <c r="B10" s="8" t="s">
        <v>32</v>
      </c>
      <c r="C10" s="25">
        <v>4</v>
      </c>
      <c r="D10" s="6">
        <v>1</v>
      </c>
      <c r="E10" s="6">
        <f t="shared" si="0"/>
        <v>4</v>
      </c>
      <c r="F10" s="25">
        <v>0.15</v>
      </c>
      <c r="G10" s="6">
        <f t="shared" si="2"/>
        <v>0.6</v>
      </c>
      <c r="H10" s="7">
        <f t="shared" si="3"/>
        <v>174</v>
      </c>
    </row>
    <row r="11" spans="1:8" x14ac:dyDescent="0.3">
      <c r="A11" s="20" t="s">
        <v>7</v>
      </c>
      <c r="B11" s="8" t="s">
        <v>27</v>
      </c>
      <c r="C11" s="25">
        <v>8</v>
      </c>
      <c r="D11" s="6">
        <v>3</v>
      </c>
      <c r="E11" s="6">
        <f t="shared" si="0"/>
        <v>24</v>
      </c>
      <c r="F11" s="25">
        <v>0.15</v>
      </c>
      <c r="G11" s="6">
        <f t="shared" si="2"/>
        <v>3.5999999999999996</v>
      </c>
      <c r="H11" s="7">
        <f t="shared" si="3"/>
        <v>1044</v>
      </c>
    </row>
    <row r="12" spans="1:8" ht="28" x14ac:dyDescent="0.3">
      <c r="A12" s="20" t="s">
        <v>8</v>
      </c>
      <c r="B12" s="8" t="s">
        <v>28</v>
      </c>
      <c r="C12" s="25">
        <v>0</v>
      </c>
      <c r="D12" s="6">
        <v>0</v>
      </c>
      <c r="E12" s="6">
        <f t="shared" si="0"/>
        <v>0</v>
      </c>
      <c r="F12" s="25">
        <v>0.15</v>
      </c>
      <c r="G12" s="6">
        <f t="shared" si="2"/>
        <v>0</v>
      </c>
      <c r="H12" s="7">
        <f t="shared" si="3"/>
        <v>0</v>
      </c>
    </row>
    <row r="13" spans="1:8" x14ac:dyDescent="0.3">
      <c r="A13" s="21" t="s">
        <v>13</v>
      </c>
      <c r="B13" s="11"/>
      <c r="C13" s="49">
        <f>SUM(C3:C12)</f>
        <v>300</v>
      </c>
      <c r="D13" s="9"/>
      <c r="E13" s="9">
        <f>ROUND(SUM(E3:E12),0)</f>
        <v>456</v>
      </c>
      <c r="F13" s="9"/>
      <c r="G13" s="9">
        <f>ROUND(SUM(G3:G12),0)</f>
        <v>160</v>
      </c>
      <c r="H13" s="7">
        <f t="shared" si="3"/>
        <v>46400</v>
      </c>
    </row>
    <row r="14" spans="1:8" x14ac:dyDescent="0.3">
      <c r="A14" s="1"/>
      <c r="B14" s="1"/>
      <c r="D14" s="1"/>
    </row>
    <row r="15" spans="1:8" x14ac:dyDescent="0.3">
      <c r="C15" s="36"/>
    </row>
  </sheetData>
  <mergeCells count="1">
    <mergeCell ref="A1:H1"/>
  </mergeCells>
  <pageMargins left="0.7" right="0.7" top="0.75" bottom="0.75" header="0.3" footer="0.3"/>
  <pageSetup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"/>
  <sheetViews>
    <sheetView zoomScaleNormal="100" workbookViewId="0">
      <selection activeCell="G11" sqref="G11"/>
    </sheetView>
  </sheetViews>
  <sheetFormatPr defaultRowHeight="14" x14ac:dyDescent="0.3"/>
  <cols>
    <col min="2" max="2" width="22.5" style="12" customWidth="1"/>
    <col min="3" max="5" width="17.1640625" customWidth="1"/>
    <col min="6" max="6" width="17.1640625" style="2" customWidth="1"/>
    <col min="7" max="7" width="31.6640625" style="12" customWidth="1"/>
  </cols>
  <sheetData>
    <row r="1" spans="1:7" x14ac:dyDescent="0.3">
      <c r="A1" s="42" t="s">
        <v>18</v>
      </c>
      <c r="B1" s="43"/>
      <c r="C1" s="43"/>
      <c r="D1" s="43"/>
      <c r="E1" s="43"/>
      <c r="F1" s="44"/>
    </row>
    <row r="2" spans="1:7" ht="28" x14ac:dyDescent="0.3">
      <c r="A2" s="3" t="s">
        <v>0</v>
      </c>
      <c r="B2" s="13" t="s">
        <v>29</v>
      </c>
      <c r="C2" s="14" t="s">
        <v>16</v>
      </c>
      <c r="D2" s="14" t="s">
        <v>17</v>
      </c>
      <c r="E2" s="14" t="s">
        <v>2</v>
      </c>
      <c r="F2" s="18" t="s">
        <v>44</v>
      </c>
    </row>
    <row r="3" spans="1:7" ht="28" x14ac:dyDescent="0.3">
      <c r="A3" s="8" t="s">
        <v>35</v>
      </c>
      <c r="B3" s="10" t="s">
        <v>36</v>
      </c>
      <c r="C3" s="28">
        <f>Recordkeeping!C5</f>
        <v>78</v>
      </c>
      <c r="D3" s="16">
        <v>0.6</v>
      </c>
      <c r="E3" s="16">
        <f>C3*D3</f>
        <v>46.8</v>
      </c>
      <c r="F3" s="17">
        <f>E3*290</f>
        <v>13572</v>
      </c>
    </row>
    <row r="4" spans="1:7" s="30" customFormat="1" ht="70" x14ac:dyDescent="0.3">
      <c r="A4" s="26" t="s">
        <v>30</v>
      </c>
      <c r="B4" s="27" t="s">
        <v>37</v>
      </c>
      <c r="C4" s="28">
        <v>78</v>
      </c>
      <c r="D4" s="28">
        <v>0.25</v>
      </c>
      <c r="E4" s="28">
        <f>C4*D4</f>
        <v>19.5</v>
      </c>
      <c r="F4" s="17">
        <f t="shared" ref="F4:F5" si="0">E4*290</f>
        <v>5655</v>
      </c>
      <c r="G4" s="29"/>
    </row>
    <row r="5" spans="1:7" x14ac:dyDescent="0.3">
      <c r="A5" s="8" t="s">
        <v>13</v>
      </c>
      <c r="B5" s="15"/>
      <c r="C5" s="50">
        <v>78</v>
      </c>
      <c r="D5" s="6"/>
      <c r="E5" s="6">
        <f>ROUND(SUM(E3:E4),0)</f>
        <v>66</v>
      </c>
      <c r="F5" s="17">
        <f t="shared" si="0"/>
        <v>19140</v>
      </c>
    </row>
    <row r="7" spans="1:7" x14ac:dyDescent="0.3">
      <c r="C7" s="37"/>
    </row>
  </sheetData>
  <mergeCells count="1">
    <mergeCell ref="A1:F1"/>
  </mergeCells>
  <pageMargins left="0.7" right="0.7" top="0.75" bottom="0.75" header="0.3" footer="0.3"/>
  <pageSetup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8"/>
  <sheetViews>
    <sheetView tabSelected="1" zoomScaleNormal="100" workbookViewId="0">
      <selection activeCell="C21" sqref="C21"/>
    </sheetView>
  </sheetViews>
  <sheetFormatPr defaultRowHeight="14" x14ac:dyDescent="0.3"/>
  <cols>
    <col min="1" max="1" width="13.58203125" customWidth="1"/>
    <col min="2" max="7" width="12.6640625" customWidth="1"/>
    <col min="8" max="8" width="48" style="12" bestFit="1" customWidth="1"/>
    <col min="9" max="9" width="11.08203125" bestFit="1" customWidth="1"/>
  </cols>
  <sheetData>
    <row r="1" spans="1:9" x14ac:dyDescent="0.3">
      <c r="A1" s="23"/>
    </row>
    <row r="2" spans="1:9" x14ac:dyDescent="0.3">
      <c r="B2" s="45" t="s">
        <v>22</v>
      </c>
      <c r="C2" s="46"/>
      <c r="D2" s="9"/>
    </row>
    <row r="3" spans="1:9" x14ac:dyDescent="0.3">
      <c r="B3" s="9" t="s">
        <v>20</v>
      </c>
      <c r="C3" s="9" t="s">
        <v>21</v>
      </c>
      <c r="D3" s="11" t="s">
        <v>43</v>
      </c>
      <c r="E3" s="48"/>
      <c r="F3" s="30"/>
      <c r="G3" s="30"/>
      <c r="H3" s="34"/>
      <c r="I3" s="35"/>
    </row>
    <row r="4" spans="1:9" x14ac:dyDescent="0.3">
      <c r="A4" s="9" t="s">
        <v>19</v>
      </c>
      <c r="B4" s="40">
        <f>ROUND(Reporting!G13,0)</f>
        <v>160</v>
      </c>
      <c r="C4" s="40">
        <f>ROUND(Reporting!E13,0)</f>
        <v>456</v>
      </c>
      <c r="D4" s="39">
        <f>B4*290</f>
        <v>46400</v>
      </c>
    </row>
    <row r="5" spans="1:9" x14ac:dyDescent="0.3">
      <c r="A5" s="9" t="s">
        <v>15</v>
      </c>
      <c r="B5" s="40">
        <f>ROUND(Recordkeeping!E5,0)</f>
        <v>66</v>
      </c>
      <c r="C5" s="40">
        <f>ROUND(Recordkeeping!C5,0)</f>
        <v>78</v>
      </c>
      <c r="D5" s="39">
        <f t="shared" ref="D5:D6" si="0">B5*290</f>
        <v>19140</v>
      </c>
    </row>
    <row r="6" spans="1:9" x14ac:dyDescent="0.3">
      <c r="A6" s="9" t="s">
        <v>13</v>
      </c>
      <c r="B6" s="40">
        <f>ROUND(SUM(B4:B5),0)</f>
        <v>226</v>
      </c>
      <c r="C6" s="40">
        <f>SUM(C4:C5)</f>
        <v>534</v>
      </c>
      <c r="D6" s="39">
        <f t="shared" si="0"/>
        <v>65540</v>
      </c>
    </row>
    <row r="7" spans="1:9" x14ac:dyDescent="0.3">
      <c r="A7" s="32"/>
      <c r="B7" s="33"/>
      <c r="C7" s="33"/>
    </row>
    <row r="10" spans="1:9" x14ac:dyDescent="0.3">
      <c r="B10" s="47" t="s">
        <v>33</v>
      </c>
      <c r="C10" s="47"/>
      <c r="D10" s="47" t="s">
        <v>38</v>
      </c>
      <c r="E10" s="47"/>
      <c r="F10" s="47" t="s">
        <v>23</v>
      </c>
      <c r="G10" s="47"/>
      <c r="H10" s="29"/>
    </row>
    <row r="11" spans="1:9" x14ac:dyDescent="0.3">
      <c r="B11" s="9" t="s">
        <v>20</v>
      </c>
      <c r="C11" s="9" t="s">
        <v>21</v>
      </c>
      <c r="D11" s="9" t="s">
        <v>20</v>
      </c>
      <c r="E11" s="9" t="s">
        <v>21</v>
      </c>
      <c r="F11" s="9" t="s">
        <v>20</v>
      </c>
      <c r="G11" s="9" t="s">
        <v>21</v>
      </c>
    </row>
    <row r="12" spans="1:9" x14ac:dyDescent="0.3">
      <c r="A12" s="9" t="s">
        <v>19</v>
      </c>
      <c r="B12" s="31">
        <v>122.25</v>
      </c>
      <c r="C12" s="31">
        <v>305.8</v>
      </c>
      <c r="D12" s="31">
        <f>B4</f>
        <v>160</v>
      </c>
      <c r="E12" s="31">
        <f>C4</f>
        <v>456</v>
      </c>
      <c r="F12" s="31">
        <f>D12-B12</f>
        <v>37.75</v>
      </c>
      <c r="G12" s="31">
        <f>E12-C12</f>
        <v>150.19999999999999</v>
      </c>
    </row>
    <row r="13" spans="1:9" x14ac:dyDescent="0.3">
      <c r="A13" s="9" t="s">
        <v>15</v>
      </c>
      <c r="B13" s="31">
        <v>66.3</v>
      </c>
      <c r="C13" s="31">
        <v>78</v>
      </c>
      <c r="D13" s="31">
        <f>B5</f>
        <v>66</v>
      </c>
      <c r="E13" s="31">
        <f>C5</f>
        <v>78</v>
      </c>
      <c r="F13" s="31">
        <f t="shared" ref="F13:G14" si="1">D13-B13</f>
        <v>-0.29999999999999716</v>
      </c>
      <c r="G13" s="31">
        <f t="shared" si="1"/>
        <v>0</v>
      </c>
    </row>
    <row r="14" spans="1:9" x14ac:dyDescent="0.3">
      <c r="A14" s="9" t="s">
        <v>13</v>
      </c>
      <c r="B14" s="31">
        <v>188.55</v>
      </c>
      <c r="C14" s="31">
        <v>383.8</v>
      </c>
      <c r="D14" s="31">
        <f t="shared" ref="D14:E14" si="2">B6</f>
        <v>226</v>
      </c>
      <c r="E14" s="31">
        <f t="shared" si="2"/>
        <v>534</v>
      </c>
      <c r="F14" s="31">
        <f t="shared" si="1"/>
        <v>37.449999999999989</v>
      </c>
      <c r="G14" s="31">
        <f t="shared" si="1"/>
        <v>150.19999999999999</v>
      </c>
    </row>
    <row r="18" spans="1:2" x14ac:dyDescent="0.3">
      <c r="A18" s="15" t="s">
        <v>34</v>
      </c>
      <c r="B18" s="24">
        <f>Recordkeeping!E5*0.0004*290</f>
        <v>7.6559999999999997</v>
      </c>
    </row>
  </sheetData>
  <mergeCells count="4">
    <mergeCell ref="B2:C2"/>
    <mergeCell ref="B10:C10"/>
    <mergeCell ref="F10:G10"/>
    <mergeCell ref="D10:E10"/>
  </mergeCells>
  <pageMargins left="0.7" right="0.7" top="0.75" bottom="0.75" header="0.3" footer="0.3"/>
  <pageSetup orientation="landscape" horizontalDpi="1200" verticalDpi="1200" r:id="rId1"/>
</worksheet>
</file>

<file path=docMetadata/LabelInfo.xml><?xml version="1.0" encoding="utf-8"?>
<clbl:labelList xmlns:clbl="http://schemas.microsoft.com/office/2020/mipLabelMetadata">
  <clbl:label id="{fb74f9b6-60a9-4243-a26a-1dfd9303d70f}" enabled="1" method="Standard" siteId="{e8d01475-c3b5-436a-a065-5def4c64f52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Reporting</vt:lpstr>
      <vt:lpstr>Recordkeeping</vt:lpstr>
      <vt:lpstr>TOTAL</vt:lpstr>
      <vt:lpstr>Recordkeeping!Print_Area</vt:lpstr>
      <vt:lpstr>Reporting!Print_Area</vt:lpstr>
      <vt:lpstr>TOTAL!Print_Area</vt:lpstr>
    </vt:vector>
  </TitlesOfParts>
  <Company>USNRC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nrclcadmin</dc:creator>
  <cp:lastModifiedBy>Benney, Kristen</cp:lastModifiedBy>
  <dcterms:created xsi:type="dcterms:W3CDTF">2018-11-20T14:29:21Z</dcterms:created>
  <dcterms:modified xsi:type="dcterms:W3CDTF">2022-08-22T14:13:49Z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74f9b6-60a9-4243-a26a-1dfd9303d70f_Enabled">
    <vt:lpwstr>true</vt:lpwstr>
  </property>
  <property fmtid="{D5CDD505-2E9C-101B-9397-08002B2CF9AE}" pid="3" name="MSIP_Label_fb74f9b6-60a9-4243-a26a-1dfd9303d70f_SetDate">
    <vt:lpwstr>2022-05-06T15:54:47Z</vt:lpwstr>
  </property>
  <property fmtid="{D5CDD505-2E9C-101B-9397-08002B2CF9AE}" pid="4" name="MSIP_Label_fb74f9b6-60a9-4243-a26a-1dfd9303d70f_Method">
    <vt:lpwstr>Standard</vt:lpwstr>
  </property>
  <property fmtid="{D5CDD505-2E9C-101B-9397-08002B2CF9AE}" pid="5" name="MSIP_Label_fb74f9b6-60a9-4243-a26a-1dfd9303d70f_Name">
    <vt:lpwstr>fb74f9b6-60a9-4243-a26a-1dfd9303d70f</vt:lpwstr>
  </property>
  <property fmtid="{D5CDD505-2E9C-101B-9397-08002B2CF9AE}" pid="6" name="MSIP_Label_fb74f9b6-60a9-4243-a26a-1dfd9303d70f_SiteId">
    <vt:lpwstr>e8d01475-c3b5-436a-a065-5def4c64f52e</vt:lpwstr>
  </property>
  <property fmtid="{D5CDD505-2E9C-101B-9397-08002B2CF9AE}" pid="7" name="MSIP_Label_fb74f9b6-60a9-4243-a26a-1dfd9303d70f_ActionId">
    <vt:lpwstr>fdb179c5-19a1-48c9-98c5-601214d93b2f</vt:lpwstr>
  </property>
  <property fmtid="{D5CDD505-2E9C-101B-9397-08002B2CF9AE}" pid="8" name="MSIP_Label_fb74f9b6-60a9-4243-a26a-1dfd9303d70f_ContentBits">
    <vt:lpwstr>0</vt:lpwstr>
  </property>
</Properties>
</file>