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usepa-my.sharepoint.com/personal/schultz_eric_epa_gov/Documents/03 ICR materials/2349.03 green chill/"/>
    </mc:Choice>
  </mc:AlternateContent>
  <xr:revisionPtr revIDLastSave="0" documentId="8_{C6CF353B-FAB7-4F53-AFCE-E031A52F2831}" xr6:coauthVersionLast="47" xr6:coauthVersionMax="47" xr10:uidLastSave="{00000000-0000-0000-0000-000000000000}"/>
  <workbookProtection workbookAlgorithmName="SHA-512" workbookHashValue="1Y3Y+bcv5+NjVkmsDPf5Cq+OgRz7I1gHprRpS5vv7kBGetROv7eN7FAa2bYR3W9Qlawod7cY/RDYyQdycubonQ==" workbookSaltValue="tAfBEisfezDqyAJdMGOG6A==" workbookSpinCount="100000" lockStructure="1"/>
  <bookViews>
    <workbookView xWindow="34095" yWindow="1785" windowWidth="21600" windowHeight="11295" tabRatio="867" xr2:uid="{00000000-000D-0000-FFFF-FFFF00000000}"/>
  </bookViews>
  <sheets>
    <sheet name="DATA ENTRY SHEET" sheetId="1" r:id="rId1"/>
    <sheet name="Summary Sheet" sheetId="13" r:id="rId2"/>
    <sheet name="Standard Emissions Rate" sheetId="4" r:id="rId3"/>
    <sheet name="CO2e Installed Refrig and Emiss" sheetId="9" r:id="rId4"/>
    <sheet name="GWP-Weighted Emissions Rate" sheetId="10" r:id="rId5"/>
    <sheet name="GWP Emissions Rate" sheetId="14" r:id="rId6"/>
    <sheet name="GWPs" sheetId="8" state="hidden" r:id="rId7"/>
  </sheets>
  <definedNames>
    <definedName name="_xlnm._FilterDatabase" localSheetId="6" hidden="1">GWPs!$A$3:$F$3</definedName>
    <definedName name="_xlnm.Print_Area" localSheetId="3">'CO2e Installed Refrig and Emiss'!$A$1:$O$81</definedName>
    <definedName name="_xlnm.Print_Area" localSheetId="0">'DATA ENTRY SHEET'!$A$1:$O$104</definedName>
    <definedName name="_xlnm.Print_Area" localSheetId="5">'GWP Emissions Rate'!$A$1:$O$77</definedName>
    <definedName name="_xlnm.Print_Area" localSheetId="4">'GWP-Weighted Emissions Rate'!$A$1:$I$77</definedName>
    <definedName name="_xlnm.Print_Area" localSheetId="2">'Standard Emissions Rate'!$A$1:$I$77</definedName>
    <definedName name="_xlnm.Print_Area" localSheetId="1">'Summary Sheet'!$A$1:$I$39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8" i="1" l="1"/>
  <c r="G66" i="14"/>
  <c r="H66" i="14"/>
  <c r="I66" i="14"/>
  <c r="J66" i="14"/>
  <c r="K66" i="14"/>
  <c r="L66" i="14"/>
  <c r="M66" i="14"/>
  <c r="G67" i="14"/>
  <c r="H67" i="14"/>
  <c r="I67" i="14"/>
  <c r="J67" i="14"/>
  <c r="K67" i="14"/>
  <c r="L67" i="14"/>
  <c r="M67" i="14"/>
  <c r="C66" i="14"/>
  <c r="C67" i="14"/>
  <c r="E66" i="10"/>
  <c r="F66" i="10"/>
  <c r="G66" i="10"/>
  <c r="E67" i="10"/>
  <c r="F67" i="10"/>
  <c r="G67" i="10"/>
  <c r="C66" i="10"/>
  <c r="C67" i="10"/>
  <c r="D70" i="9"/>
  <c r="E70" i="9"/>
  <c r="F70" i="9"/>
  <c r="D71" i="9"/>
  <c r="E71" i="9"/>
  <c r="F71" i="9"/>
  <c r="L70" i="9"/>
  <c r="M70" i="9"/>
  <c r="N70" i="9"/>
  <c r="L71" i="9"/>
  <c r="M71" i="9"/>
  <c r="N71" i="9"/>
  <c r="J71" i="9"/>
  <c r="J70" i="9"/>
  <c r="B70" i="9"/>
  <c r="B71" i="9"/>
  <c r="E68" i="4"/>
  <c r="F68" i="4"/>
  <c r="G68" i="4"/>
  <c r="E69" i="4"/>
  <c r="F69" i="4"/>
  <c r="G69" i="4"/>
  <c r="E70" i="4"/>
  <c r="F70" i="4"/>
  <c r="G70" i="4"/>
  <c r="E71" i="4"/>
  <c r="F71" i="4"/>
  <c r="G71" i="4"/>
  <c r="E66" i="4"/>
  <c r="F66" i="4"/>
  <c r="G66" i="4"/>
  <c r="E67" i="4"/>
  <c r="F67" i="4"/>
  <c r="G67" i="4"/>
  <c r="C67" i="4"/>
  <c r="C66" i="4"/>
  <c r="J76" i="1"/>
  <c r="J77" i="1"/>
  <c r="B79" i="1"/>
  <c r="C68" i="4" s="1"/>
  <c r="B76" i="1"/>
  <c r="B77" i="1"/>
  <c r="D82" i="1" l="1"/>
  <c r="E82" i="1"/>
  <c r="F82" i="1"/>
  <c r="D83" i="1" l="1"/>
  <c r="D84" i="1" s="1"/>
  <c r="K19" i="14"/>
  <c r="L19" i="14"/>
  <c r="K20" i="14"/>
  <c r="L20" i="14"/>
  <c r="K21" i="14"/>
  <c r="L21" i="14"/>
  <c r="K22" i="14"/>
  <c r="L22" i="14"/>
  <c r="K23" i="14"/>
  <c r="L23" i="14"/>
  <c r="K24" i="14"/>
  <c r="L24" i="14"/>
  <c r="K25" i="14"/>
  <c r="L25" i="14"/>
  <c r="K26" i="14"/>
  <c r="L26" i="14"/>
  <c r="K27" i="14"/>
  <c r="L27" i="14"/>
  <c r="K28" i="14"/>
  <c r="L28" i="14"/>
  <c r="K29" i="14"/>
  <c r="L29" i="14"/>
  <c r="K30" i="14"/>
  <c r="L30" i="14"/>
  <c r="K31" i="14"/>
  <c r="L31" i="14"/>
  <c r="K32" i="14"/>
  <c r="L32" i="14"/>
  <c r="K33" i="14"/>
  <c r="L33" i="14"/>
  <c r="K34" i="14"/>
  <c r="L34" i="14"/>
  <c r="K35" i="14"/>
  <c r="L35" i="14"/>
  <c r="K36" i="14"/>
  <c r="L36" i="14"/>
  <c r="K37" i="14"/>
  <c r="L37" i="14"/>
  <c r="K38" i="14"/>
  <c r="L38" i="14"/>
  <c r="K39" i="14"/>
  <c r="L39" i="14"/>
  <c r="K40" i="14"/>
  <c r="L40" i="14"/>
  <c r="K41" i="14"/>
  <c r="L41" i="14"/>
  <c r="K42" i="14"/>
  <c r="L42" i="14"/>
  <c r="K43" i="14"/>
  <c r="L43" i="14"/>
  <c r="K44" i="14"/>
  <c r="L44" i="14"/>
  <c r="K45" i="14"/>
  <c r="L45" i="14"/>
  <c r="K46" i="14"/>
  <c r="L46" i="14"/>
  <c r="K47" i="14"/>
  <c r="L47" i="14"/>
  <c r="K48" i="14"/>
  <c r="L48" i="14"/>
  <c r="K49" i="14"/>
  <c r="L49" i="14"/>
  <c r="K50" i="14"/>
  <c r="L50" i="14"/>
  <c r="K51" i="14"/>
  <c r="L51" i="14"/>
  <c r="K52" i="14"/>
  <c r="L52" i="14"/>
  <c r="K53" i="14"/>
  <c r="L53" i="14"/>
  <c r="K54" i="14"/>
  <c r="L54" i="14"/>
  <c r="K55" i="14"/>
  <c r="L55" i="14"/>
  <c r="K56" i="14"/>
  <c r="L56" i="14"/>
  <c r="K57" i="14"/>
  <c r="L57" i="14"/>
  <c r="K58" i="14"/>
  <c r="L58" i="14"/>
  <c r="K59" i="14"/>
  <c r="L59" i="14"/>
  <c r="K60" i="14"/>
  <c r="L60" i="14"/>
  <c r="K61" i="14"/>
  <c r="L61" i="14"/>
  <c r="K62" i="14"/>
  <c r="L62" i="14"/>
  <c r="K63" i="14"/>
  <c r="L63" i="14"/>
  <c r="K64" i="14"/>
  <c r="L64" i="14"/>
  <c r="K65" i="14"/>
  <c r="L65" i="14"/>
  <c r="K68" i="14"/>
  <c r="L68" i="14"/>
  <c r="K69" i="14"/>
  <c r="L69" i="14"/>
  <c r="K70" i="14"/>
  <c r="L70" i="14"/>
  <c r="K71" i="14"/>
  <c r="L71" i="14"/>
  <c r="L18" i="14"/>
  <c r="K18"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8" i="14"/>
  <c r="I69" i="14"/>
  <c r="I70" i="14"/>
  <c r="I71" i="14"/>
  <c r="I19" i="14"/>
  <c r="I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8" i="14"/>
  <c r="H69" i="14"/>
  <c r="H70" i="14"/>
  <c r="H71" i="14"/>
  <c r="H18" i="14"/>
  <c r="E19" i="14"/>
  <c r="F19" i="14"/>
  <c r="E20" i="14"/>
  <c r="F20" i="14"/>
  <c r="E21" i="14"/>
  <c r="F21" i="14"/>
  <c r="E22" i="14"/>
  <c r="F22" i="14"/>
  <c r="E23" i="14"/>
  <c r="F23" i="14"/>
  <c r="E24" i="14"/>
  <c r="F24" i="14"/>
  <c r="E25" i="14"/>
  <c r="F25" i="14"/>
  <c r="E26" i="14"/>
  <c r="F26" i="14"/>
  <c r="E27" i="14"/>
  <c r="F27" i="14"/>
  <c r="E28" i="14"/>
  <c r="F28" i="14"/>
  <c r="E29" i="14"/>
  <c r="F29" i="14"/>
  <c r="E30" i="14"/>
  <c r="F30" i="14"/>
  <c r="E31" i="14"/>
  <c r="F31" i="14"/>
  <c r="E32" i="14"/>
  <c r="F32" i="14"/>
  <c r="E33" i="14"/>
  <c r="F33" i="14"/>
  <c r="E34" i="14"/>
  <c r="F34" i="14"/>
  <c r="E35" i="14"/>
  <c r="F35" i="14"/>
  <c r="E36" i="14"/>
  <c r="F36" i="14"/>
  <c r="E37" i="14"/>
  <c r="F37" i="14"/>
  <c r="E38" i="14"/>
  <c r="F38" i="14"/>
  <c r="E39" i="14"/>
  <c r="F39" i="14"/>
  <c r="E40" i="14"/>
  <c r="F40" i="14"/>
  <c r="E41" i="14"/>
  <c r="F41" i="14"/>
  <c r="E42" i="14"/>
  <c r="F42" i="14"/>
  <c r="E43" i="14"/>
  <c r="F43" i="14"/>
  <c r="E44" i="14"/>
  <c r="F44" i="14"/>
  <c r="E45" i="14"/>
  <c r="F45" i="14"/>
  <c r="E46" i="14"/>
  <c r="F46" i="14"/>
  <c r="E47" i="14"/>
  <c r="F47" i="14"/>
  <c r="E48" i="14"/>
  <c r="F48" i="14"/>
  <c r="E49" i="14"/>
  <c r="F49" i="14"/>
  <c r="E50" i="14"/>
  <c r="F50" i="14"/>
  <c r="E51" i="14"/>
  <c r="F51" i="14"/>
  <c r="E52" i="14"/>
  <c r="F52" i="14"/>
  <c r="E53" i="14"/>
  <c r="F53" i="14"/>
  <c r="E54" i="14"/>
  <c r="F54" i="14"/>
  <c r="E55" i="14"/>
  <c r="F55" i="14"/>
  <c r="E56" i="14"/>
  <c r="F56" i="14"/>
  <c r="E57" i="14"/>
  <c r="F57" i="14"/>
  <c r="E58" i="14"/>
  <c r="F58" i="14"/>
  <c r="E59" i="14"/>
  <c r="F59" i="14"/>
  <c r="E60" i="14"/>
  <c r="F60" i="14"/>
  <c r="E61" i="14"/>
  <c r="F61" i="14"/>
  <c r="E62" i="14"/>
  <c r="F62" i="14"/>
  <c r="E63" i="14"/>
  <c r="F63" i="14"/>
  <c r="E64" i="14"/>
  <c r="F64" i="14"/>
  <c r="E65" i="14"/>
  <c r="F65" i="14"/>
  <c r="E68" i="14"/>
  <c r="F68" i="14"/>
  <c r="E69" i="14"/>
  <c r="F69" i="14"/>
  <c r="E70" i="14"/>
  <c r="F70" i="14"/>
  <c r="E71" i="14"/>
  <c r="F71" i="14"/>
  <c r="F18" i="14"/>
  <c r="E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8" i="14"/>
  <c r="M69" i="14"/>
  <c r="M70" i="14"/>
  <c r="M71" i="14"/>
  <c r="M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8" i="14"/>
  <c r="J69" i="14"/>
  <c r="J70" i="14"/>
  <c r="J71" i="14"/>
  <c r="J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8" i="14"/>
  <c r="G69" i="14"/>
  <c r="G70" i="14"/>
  <c r="G71" i="14"/>
  <c r="G18" i="14"/>
  <c r="I2" i="8"/>
  <c r="L72" i="14" l="1"/>
  <c r="F72" i="14"/>
  <c r="K72" i="14"/>
  <c r="H72" i="14"/>
  <c r="I72" i="14"/>
  <c r="E72" i="14"/>
  <c r="E18" i="10"/>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68" i="14"/>
  <c r="G35" i="13"/>
  <c r="F35" i="13"/>
  <c r="E35" i="13"/>
  <c r="G36" i="13"/>
  <c r="F36" i="13"/>
  <c r="E36" i="13"/>
  <c r="B80" i="1" l="1"/>
  <c r="G65" i="10"/>
  <c r="F65" i="10"/>
  <c r="E65" i="10"/>
  <c r="C65" i="10"/>
  <c r="G64" i="10"/>
  <c r="F64" i="10"/>
  <c r="E64" i="10"/>
  <c r="C64" i="10"/>
  <c r="G63" i="10"/>
  <c r="F63" i="10"/>
  <c r="E63" i="10"/>
  <c r="C63" i="10"/>
  <c r="G62" i="10"/>
  <c r="F62" i="10"/>
  <c r="E62" i="10"/>
  <c r="C62" i="10"/>
  <c r="G61" i="10"/>
  <c r="F61" i="10"/>
  <c r="E61" i="10"/>
  <c r="C61" i="10"/>
  <c r="G60" i="10"/>
  <c r="F60" i="10"/>
  <c r="E60" i="10"/>
  <c r="C60" i="10"/>
  <c r="G59" i="10"/>
  <c r="F59" i="10"/>
  <c r="E59" i="10"/>
  <c r="C59" i="10"/>
  <c r="G58" i="10"/>
  <c r="F58" i="10"/>
  <c r="E58" i="10"/>
  <c r="C58" i="10"/>
  <c r="G57" i="10"/>
  <c r="F57" i="10"/>
  <c r="E57" i="10"/>
  <c r="C57" i="10"/>
  <c r="G56" i="10"/>
  <c r="F56" i="10"/>
  <c r="E56" i="10"/>
  <c r="C56" i="10"/>
  <c r="G55" i="10"/>
  <c r="F55" i="10"/>
  <c r="E55" i="10"/>
  <c r="C55" i="10"/>
  <c r="G54" i="10"/>
  <c r="F54" i="10"/>
  <c r="E54" i="10"/>
  <c r="C54" i="10"/>
  <c r="G53" i="10"/>
  <c r="F53" i="10"/>
  <c r="E53" i="10"/>
  <c r="C53" i="10"/>
  <c r="G52" i="10"/>
  <c r="F52" i="10"/>
  <c r="E52" i="10"/>
  <c r="C52" i="10"/>
  <c r="G51" i="10"/>
  <c r="F51" i="10"/>
  <c r="E51" i="10"/>
  <c r="C51" i="10"/>
  <c r="G50" i="10"/>
  <c r="F50" i="10"/>
  <c r="E50" i="10"/>
  <c r="C50" i="10"/>
  <c r="G49" i="10"/>
  <c r="F49" i="10"/>
  <c r="E49" i="10"/>
  <c r="C49" i="10"/>
  <c r="G48" i="10"/>
  <c r="F48" i="10"/>
  <c r="E48" i="10"/>
  <c r="C48" i="10"/>
  <c r="G47" i="10"/>
  <c r="F47" i="10"/>
  <c r="E47" i="10"/>
  <c r="C47" i="10"/>
  <c r="G46" i="10"/>
  <c r="F46" i="10"/>
  <c r="E46" i="10"/>
  <c r="C46" i="10"/>
  <c r="G45" i="10"/>
  <c r="F45" i="10"/>
  <c r="E45" i="10"/>
  <c r="C45" i="10"/>
  <c r="G44" i="10"/>
  <c r="F44" i="10"/>
  <c r="E44" i="10"/>
  <c r="C44" i="10"/>
  <c r="G43" i="10"/>
  <c r="F43" i="10"/>
  <c r="E43" i="10"/>
  <c r="C43" i="10"/>
  <c r="G42" i="10"/>
  <c r="F42" i="10"/>
  <c r="E42" i="10"/>
  <c r="C42" i="10"/>
  <c r="G41" i="10"/>
  <c r="F41" i="10"/>
  <c r="E41" i="10"/>
  <c r="C41" i="10"/>
  <c r="G40" i="10"/>
  <c r="F40" i="10"/>
  <c r="E40" i="10"/>
  <c r="C40" i="10"/>
  <c r="G39" i="10"/>
  <c r="F39" i="10"/>
  <c r="E39" i="10"/>
  <c r="C39" i="10"/>
  <c r="G38" i="10"/>
  <c r="F38" i="10"/>
  <c r="E38" i="10"/>
  <c r="C38" i="10"/>
  <c r="G37" i="10"/>
  <c r="F37" i="10"/>
  <c r="E37" i="10"/>
  <c r="C37" i="10"/>
  <c r="G36" i="10"/>
  <c r="F36" i="10"/>
  <c r="E36" i="10"/>
  <c r="C36" i="10"/>
  <c r="G35" i="10"/>
  <c r="F35" i="10"/>
  <c r="E35" i="10"/>
  <c r="C35" i="10"/>
  <c r="G34" i="10"/>
  <c r="F34" i="10"/>
  <c r="E34" i="10"/>
  <c r="C34" i="10"/>
  <c r="G33" i="10"/>
  <c r="F33" i="10"/>
  <c r="E33" i="10"/>
  <c r="C33" i="10"/>
  <c r="G32" i="10"/>
  <c r="F32" i="10"/>
  <c r="E32" i="10"/>
  <c r="C32" i="10"/>
  <c r="G31" i="10"/>
  <c r="F31" i="10"/>
  <c r="E31" i="10"/>
  <c r="C31" i="10"/>
  <c r="G30" i="10"/>
  <c r="F30" i="10"/>
  <c r="E30" i="10"/>
  <c r="C30" i="10"/>
  <c r="G29" i="10"/>
  <c r="F29" i="10"/>
  <c r="E29" i="10"/>
  <c r="C29" i="10"/>
  <c r="G28" i="10"/>
  <c r="F28" i="10"/>
  <c r="E28" i="10"/>
  <c r="C28" i="10"/>
  <c r="G27" i="10"/>
  <c r="F27" i="10"/>
  <c r="E27" i="10"/>
  <c r="C27" i="10"/>
  <c r="G26" i="10"/>
  <c r="F26" i="10"/>
  <c r="E26" i="10"/>
  <c r="C26" i="10"/>
  <c r="G25" i="10"/>
  <c r="F25" i="10"/>
  <c r="E25" i="10"/>
  <c r="C25" i="10"/>
  <c r="G24" i="10"/>
  <c r="F24" i="10"/>
  <c r="E24" i="10"/>
  <c r="C24" i="10"/>
  <c r="G23" i="10"/>
  <c r="F23" i="10"/>
  <c r="E23" i="10"/>
  <c r="C23" i="10"/>
  <c r="G22" i="10"/>
  <c r="F22" i="10"/>
  <c r="E22" i="10"/>
  <c r="C22" i="10"/>
  <c r="G21" i="10"/>
  <c r="F21" i="10"/>
  <c r="E21" i="10"/>
  <c r="C21" i="10"/>
  <c r="G20" i="10"/>
  <c r="F20" i="10"/>
  <c r="E20" i="10"/>
  <c r="C20" i="10"/>
  <c r="G19" i="10"/>
  <c r="F19" i="10"/>
  <c r="E19" i="10"/>
  <c r="C19" i="10"/>
  <c r="N69" i="9"/>
  <c r="M69" i="9"/>
  <c r="L69" i="9"/>
  <c r="J69" i="9"/>
  <c r="F69" i="9"/>
  <c r="E69" i="9"/>
  <c r="D69" i="9"/>
  <c r="B69" i="9"/>
  <c r="N68" i="9"/>
  <c r="M68" i="9"/>
  <c r="L68" i="9"/>
  <c r="J68" i="9"/>
  <c r="F68" i="9"/>
  <c r="E68" i="9"/>
  <c r="D68" i="9"/>
  <c r="B68" i="9"/>
  <c r="N67" i="9"/>
  <c r="M67" i="9"/>
  <c r="L67" i="9"/>
  <c r="J67" i="9"/>
  <c r="F67" i="9"/>
  <c r="E67" i="9"/>
  <c r="D67" i="9"/>
  <c r="B67" i="9"/>
  <c r="N66" i="9"/>
  <c r="M66" i="9"/>
  <c r="L66" i="9"/>
  <c r="J66" i="9"/>
  <c r="F66" i="9"/>
  <c r="E66" i="9"/>
  <c r="D66" i="9"/>
  <c r="B66" i="9"/>
  <c r="N65" i="9"/>
  <c r="M65" i="9"/>
  <c r="L65" i="9"/>
  <c r="J65" i="9"/>
  <c r="F65" i="9"/>
  <c r="E65" i="9"/>
  <c r="D65" i="9"/>
  <c r="B65" i="9"/>
  <c r="N64" i="9"/>
  <c r="M64" i="9"/>
  <c r="L64" i="9"/>
  <c r="J64" i="9"/>
  <c r="F64" i="9"/>
  <c r="E64" i="9"/>
  <c r="D64" i="9"/>
  <c r="B64" i="9"/>
  <c r="N63" i="9"/>
  <c r="M63" i="9"/>
  <c r="L63" i="9"/>
  <c r="J63" i="9"/>
  <c r="F63" i="9"/>
  <c r="E63" i="9"/>
  <c r="D63" i="9"/>
  <c r="B63" i="9"/>
  <c r="N62" i="9"/>
  <c r="M62" i="9"/>
  <c r="L62" i="9"/>
  <c r="J62" i="9"/>
  <c r="F62" i="9"/>
  <c r="E62" i="9"/>
  <c r="D62" i="9"/>
  <c r="B62" i="9"/>
  <c r="N61" i="9"/>
  <c r="M61" i="9"/>
  <c r="L61" i="9"/>
  <c r="J61" i="9"/>
  <c r="F61" i="9"/>
  <c r="E61" i="9"/>
  <c r="D61" i="9"/>
  <c r="B61" i="9"/>
  <c r="N60" i="9"/>
  <c r="M60" i="9"/>
  <c r="L60" i="9"/>
  <c r="J60" i="9"/>
  <c r="F60" i="9"/>
  <c r="E60" i="9"/>
  <c r="D60" i="9"/>
  <c r="B60" i="9"/>
  <c r="N59" i="9"/>
  <c r="M59" i="9"/>
  <c r="L59" i="9"/>
  <c r="J59" i="9"/>
  <c r="F59" i="9"/>
  <c r="E59" i="9"/>
  <c r="D59" i="9"/>
  <c r="B59" i="9"/>
  <c r="N58" i="9"/>
  <c r="M58" i="9"/>
  <c r="L58" i="9"/>
  <c r="J58" i="9"/>
  <c r="F58" i="9"/>
  <c r="E58" i="9"/>
  <c r="D58" i="9"/>
  <c r="B58" i="9"/>
  <c r="N57" i="9"/>
  <c r="M57" i="9"/>
  <c r="L57" i="9"/>
  <c r="J57" i="9"/>
  <c r="F57" i="9"/>
  <c r="E57" i="9"/>
  <c r="D57" i="9"/>
  <c r="B57" i="9"/>
  <c r="N56" i="9"/>
  <c r="M56" i="9"/>
  <c r="L56" i="9"/>
  <c r="J56" i="9"/>
  <c r="F56" i="9"/>
  <c r="E56" i="9"/>
  <c r="D56" i="9"/>
  <c r="B56" i="9"/>
  <c r="N55" i="9"/>
  <c r="M55" i="9"/>
  <c r="L55" i="9"/>
  <c r="J55" i="9"/>
  <c r="F55" i="9"/>
  <c r="E55" i="9"/>
  <c r="D55" i="9"/>
  <c r="B55" i="9"/>
  <c r="N54" i="9"/>
  <c r="M54" i="9"/>
  <c r="L54" i="9"/>
  <c r="J54" i="9"/>
  <c r="F54" i="9"/>
  <c r="E54" i="9"/>
  <c r="D54" i="9"/>
  <c r="B54" i="9"/>
  <c r="N53" i="9"/>
  <c r="M53" i="9"/>
  <c r="L53" i="9"/>
  <c r="J53" i="9"/>
  <c r="F53" i="9"/>
  <c r="E53" i="9"/>
  <c r="D53" i="9"/>
  <c r="B53" i="9"/>
  <c r="N52" i="9"/>
  <c r="M52" i="9"/>
  <c r="L52" i="9"/>
  <c r="J52" i="9"/>
  <c r="F52" i="9"/>
  <c r="E52" i="9"/>
  <c r="D52" i="9"/>
  <c r="B52" i="9"/>
  <c r="N51" i="9"/>
  <c r="M51" i="9"/>
  <c r="L51" i="9"/>
  <c r="J51" i="9"/>
  <c r="F51" i="9"/>
  <c r="E51" i="9"/>
  <c r="D51" i="9"/>
  <c r="B51" i="9"/>
  <c r="N50" i="9"/>
  <c r="M50" i="9"/>
  <c r="L50" i="9"/>
  <c r="J50" i="9"/>
  <c r="F50" i="9"/>
  <c r="E50" i="9"/>
  <c r="D50" i="9"/>
  <c r="B50" i="9"/>
  <c r="N49" i="9"/>
  <c r="M49" i="9"/>
  <c r="L49" i="9"/>
  <c r="J49" i="9"/>
  <c r="F49" i="9"/>
  <c r="E49" i="9"/>
  <c r="D49" i="9"/>
  <c r="B49" i="9"/>
  <c r="N48" i="9"/>
  <c r="M48" i="9"/>
  <c r="L48" i="9"/>
  <c r="J48" i="9"/>
  <c r="F48" i="9"/>
  <c r="E48" i="9"/>
  <c r="D48" i="9"/>
  <c r="B48" i="9"/>
  <c r="N47" i="9"/>
  <c r="M47" i="9"/>
  <c r="L47" i="9"/>
  <c r="J47" i="9"/>
  <c r="F47" i="9"/>
  <c r="E47" i="9"/>
  <c r="D47" i="9"/>
  <c r="B47" i="9"/>
  <c r="N46" i="9"/>
  <c r="M46" i="9"/>
  <c r="L46" i="9"/>
  <c r="J46" i="9"/>
  <c r="F46" i="9"/>
  <c r="E46" i="9"/>
  <c r="D46" i="9"/>
  <c r="B46" i="9"/>
  <c r="N45" i="9"/>
  <c r="M45" i="9"/>
  <c r="L45" i="9"/>
  <c r="J45" i="9"/>
  <c r="F45" i="9"/>
  <c r="E45" i="9"/>
  <c r="D45" i="9"/>
  <c r="B45" i="9"/>
  <c r="N44" i="9"/>
  <c r="M44" i="9"/>
  <c r="L44" i="9"/>
  <c r="J44" i="9"/>
  <c r="F44" i="9"/>
  <c r="E44" i="9"/>
  <c r="D44" i="9"/>
  <c r="B44" i="9"/>
  <c r="N43" i="9"/>
  <c r="M43" i="9"/>
  <c r="L43" i="9"/>
  <c r="J43" i="9"/>
  <c r="F43" i="9"/>
  <c r="E43" i="9"/>
  <c r="D43" i="9"/>
  <c r="B43" i="9"/>
  <c r="N42" i="9"/>
  <c r="M42" i="9"/>
  <c r="L42" i="9"/>
  <c r="J42" i="9"/>
  <c r="F42" i="9"/>
  <c r="E42" i="9"/>
  <c r="D42" i="9"/>
  <c r="B42" i="9"/>
  <c r="N41" i="9"/>
  <c r="M41" i="9"/>
  <c r="L41" i="9"/>
  <c r="J41" i="9"/>
  <c r="F41" i="9"/>
  <c r="E41" i="9"/>
  <c r="D41" i="9"/>
  <c r="B41" i="9"/>
  <c r="N40" i="9"/>
  <c r="M40" i="9"/>
  <c r="L40" i="9"/>
  <c r="J40" i="9"/>
  <c r="F40" i="9"/>
  <c r="E40" i="9"/>
  <c r="D40" i="9"/>
  <c r="B40" i="9"/>
  <c r="N39" i="9"/>
  <c r="M39" i="9"/>
  <c r="L39" i="9"/>
  <c r="J39" i="9"/>
  <c r="F39" i="9"/>
  <c r="E39" i="9"/>
  <c r="D39" i="9"/>
  <c r="B39" i="9"/>
  <c r="N38" i="9"/>
  <c r="M38" i="9"/>
  <c r="L38" i="9"/>
  <c r="J38" i="9"/>
  <c r="F38" i="9"/>
  <c r="E38" i="9"/>
  <c r="D38" i="9"/>
  <c r="B38" i="9"/>
  <c r="N37" i="9"/>
  <c r="M37" i="9"/>
  <c r="L37" i="9"/>
  <c r="J37" i="9"/>
  <c r="F37" i="9"/>
  <c r="E37" i="9"/>
  <c r="D37" i="9"/>
  <c r="B37" i="9"/>
  <c r="N36" i="9"/>
  <c r="M36" i="9"/>
  <c r="L36" i="9"/>
  <c r="J36" i="9"/>
  <c r="F36" i="9"/>
  <c r="E36" i="9"/>
  <c r="D36" i="9"/>
  <c r="B36" i="9"/>
  <c r="N35" i="9"/>
  <c r="M35" i="9"/>
  <c r="L35" i="9"/>
  <c r="J35" i="9"/>
  <c r="F35" i="9"/>
  <c r="E35" i="9"/>
  <c r="D35" i="9"/>
  <c r="B35" i="9"/>
  <c r="N34" i="9"/>
  <c r="M34" i="9"/>
  <c r="L34" i="9"/>
  <c r="J34" i="9"/>
  <c r="F34" i="9"/>
  <c r="E34" i="9"/>
  <c r="D34" i="9"/>
  <c r="B34" i="9"/>
  <c r="N33" i="9"/>
  <c r="M33" i="9"/>
  <c r="L33" i="9"/>
  <c r="J33" i="9"/>
  <c r="F33" i="9"/>
  <c r="E33" i="9"/>
  <c r="D33" i="9"/>
  <c r="B33" i="9"/>
  <c r="N32" i="9"/>
  <c r="M32" i="9"/>
  <c r="L32" i="9"/>
  <c r="J32" i="9"/>
  <c r="F32" i="9"/>
  <c r="E32" i="9"/>
  <c r="D32" i="9"/>
  <c r="B32" i="9"/>
  <c r="N31" i="9"/>
  <c r="M31" i="9"/>
  <c r="L31" i="9"/>
  <c r="J31" i="9"/>
  <c r="F31" i="9"/>
  <c r="E31" i="9"/>
  <c r="D31" i="9"/>
  <c r="B31" i="9"/>
  <c r="N30" i="9"/>
  <c r="M30" i="9"/>
  <c r="L30" i="9"/>
  <c r="J30" i="9"/>
  <c r="F30" i="9"/>
  <c r="E30" i="9"/>
  <c r="D30" i="9"/>
  <c r="B30" i="9"/>
  <c r="N29" i="9"/>
  <c r="M29" i="9"/>
  <c r="L29" i="9"/>
  <c r="J29" i="9"/>
  <c r="F29" i="9"/>
  <c r="E29" i="9"/>
  <c r="D29" i="9"/>
  <c r="B29" i="9"/>
  <c r="N28" i="9"/>
  <c r="M28" i="9"/>
  <c r="L28" i="9"/>
  <c r="J28" i="9"/>
  <c r="F28" i="9"/>
  <c r="E28" i="9"/>
  <c r="D28" i="9"/>
  <c r="B28" i="9"/>
  <c r="N27" i="9"/>
  <c r="M27" i="9"/>
  <c r="L27" i="9"/>
  <c r="J27" i="9"/>
  <c r="F27" i="9"/>
  <c r="E27" i="9"/>
  <c r="D27" i="9"/>
  <c r="B27" i="9"/>
  <c r="N26" i="9"/>
  <c r="M26" i="9"/>
  <c r="L26" i="9"/>
  <c r="J26" i="9"/>
  <c r="F26" i="9"/>
  <c r="E26" i="9"/>
  <c r="D26" i="9"/>
  <c r="B26" i="9"/>
  <c r="N25" i="9"/>
  <c r="M25" i="9"/>
  <c r="L25" i="9"/>
  <c r="J25" i="9"/>
  <c r="F25" i="9"/>
  <c r="E25" i="9"/>
  <c r="D25" i="9"/>
  <c r="B25" i="9"/>
  <c r="N24" i="9"/>
  <c r="M24" i="9"/>
  <c r="L24" i="9"/>
  <c r="J24" i="9"/>
  <c r="F24" i="9"/>
  <c r="E24" i="9"/>
  <c r="D24" i="9"/>
  <c r="B24" i="9"/>
  <c r="N23" i="9"/>
  <c r="M23" i="9"/>
  <c r="L23" i="9"/>
  <c r="J23" i="9"/>
  <c r="F23" i="9"/>
  <c r="E23" i="9"/>
  <c r="D23" i="9"/>
  <c r="B23" i="9"/>
  <c r="G65" i="4"/>
  <c r="F65" i="4"/>
  <c r="E65" i="4"/>
  <c r="G64" i="4"/>
  <c r="F64" i="4"/>
  <c r="E64" i="4"/>
  <c r="G63" i="4"/>
  <c r="F63" i="4"/>
  <c r="E63" i="4"/>
  <c r="G62" i="4"/>
  <c r="F62" i="4"/>
  <c r="E62" i="4"/>
  <c r="G61" i="4"/>
  <c r="F61" i="4"/>
  <c r="E61" i="4"/>
  <c r="G60" i="4"/>
  <c r="F60" i="4"/>
  <c r="E60" i="4"/>
  <c r="G59" i="4"/>
  <c r="F59" i="4"/>
  <c r="E59" i="4"/>
  <c r="G58" i="4"/>
  <c r="F58" i="4"/>
  <c r="E58" i="4"/>
  <c r="G57" i="4"/>
  <c r="F57" i="4"/>
  <c r="E57" i="4"/>
  <c r="G56" i="4"/>
  <c r="F56" i="4"/>
  <c r="E56" i="4"/>
  <c r="G55" i="4"/>
  <c r="F55" i="4"/>
  <c r="E55" i="4"/>
  <c r="G54" i="4"/>
  <c r="F54" i="4"/>
  <c r="E54" i="4"/>
  <c r="G53" i="4"/>
  <c r="F53" i="4"/>
  <c r="E53" i="4"/>
  <c r="G52" i="4"/>
  <c r="F52" i="4"/>
  <c r="E52" i="4"/>
  <c r="G51" i="4"/>
  <c r="F51" i="4"/>
  <c r="E51" i="4"/>
  <c r="G50" i="4"/>
  <c r="F50" i="4"/>
  <c r="E50" i="4"/>
  <c r="G49" i="4"/>
  <c r="F49" i="4"/>
  <c r="E49" i="4"/>
  <c r="G48" i="4"/>
  <c r="F48" i="4"/>
  <c r="E48" i="4"/>
  <c r="G47" i="4"/>
  <c r="F47" i="4"/>
  <c r="E47" i="4"/>
  <c r="G46" i="4"/>
  <c r="F46" i="4"/>
  <c r="E46" i="4"/>
  <c r="G45" i="4"/>
  <c r="F45" i="4"/>
  <c r="E45" i="4"/>
  <c r="G44" i="4"/>
  <c r="F44" i="4"/>
  <c r="E44" i="4"/>
  <c r="G43" i="4"/>
  <c r="F43" i="4"/>
  <c r="E43" i="4"/>
  <c r="G42" i="4"/>
  <c r="F42" i="4"/>
  <c r="E42" i="4"/>
  <c r="G41" i="4"/>
  <c r="F41" i="4"/>
  <c r="E41" i="4"/>
  <c r="G40" i="4"/>
  <c r="F40" i="4"/>
  <c r="E40" i="4"/>
  <c r="G39" i="4"/>
  <c r="F39" i="4"/>
  <c r="E39" i="4"/>
  <c r="G38" i="4"/>
  <c r="F38" i="4"/>
  <c r="E38" i="4"/>
  <c r="G37" i="4"/>
  <c r="F37" i="4"/>
  <c r="E37" i="4"/>
  <c r="G36" i="4"/>
  <c r="F36" i="4"/>
  <c r="E36" i="4"/>
  <c r="G35" i="4"/>
  <c r="F35" i="4"/>
  <c r="E35" i="4"/>
  <c r="G34" i="4"/>
  <c r="F34" i="4"/>
  <c r="E34" i="4"/>
  <c r="G33" i="4"/>
  <c r="F33" i="4"/>
  <c r="E33" i="4"/>
  <c r="G32" i="4"/>
  <c r="F32" i="4"/>
  <c r="E32" i="4"/>
  <c r="G31" i="4"/>
  <c r="F31" i="4"/>
  <c r="E31" i="4"/>
  <c r="G30" i="4"/>
  <c r="F30" i="4"/>
  <c r="E30" i="4"/>
  <c r="G29" i="4"/>
  <c r="F29" i="4"/>
  <c r="E29" i="4"/>
  <c r="G28" i="4"/>
  <c r="F28" i="4"/>
  <c r="E28" i="4"/>
  <c r="G27" i="4"/>
  <c r="F27" i="4"/>
  <c r="E27" i="4"/>
  <c r="G26" i="4"/>
  <c r="F26" i="4"/>
  <c r="E26" i="4"/>
  <c r="G25" i="4"/>
  <c r="F25" i="4"/>
  <c r="E25" i="4"/>
  <c r="G24" i="4"/>
  <c r="F24" i="4"/>
  <c r="E24" i="4"/>
  <c r="G23" i="4"/>
  <c r="F23" i="4"/>
  <c r="E23" i="4"/>
  <c r="G22" i="4"/>
  <c r="F22" i="4"/>
  <c r="E22" i="4"/>
  <c r="G21" i="4"/>
  <c r="F21" i="4"/>
  <c r="E21" i="4"/>
  <c r="G20" i="4"/>
  <c r="F20" i="4"/>
  <c r="E20" i="4"/>
  <c r="G19" i="4"/>
  <c r="F19" i="4"/>
  <c r="E19"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J72" i="9"/>
  <c r="B81" i="1"/>
  <c r="C70" i="4" s="1"/>
  <c r="G72" i="14" l="1"/>
  <c r="E24" i="13" s="1"/>
  <c r="C71" i="10"/>
  <c r="C71" i="14"/>
  <c r="J73" i="9"/>
  <c r="C69" i="14"/>
  <c r="C70" i="10"/>
  <c r="C70" i="14"/>
  <c r="C69" i="4"/>
  <c r="C71" i="4"/>
  <c r="J74" i="9"/>
  <c r="J75" i="9"/>
  <c r="B73" i="9"/>
  <c r="J78" i="1"/>
  <c r="B74" i="9"/>
  <c r="C68" i="10"/>
  <c r="J79" i="1"/>
  <c r="B75" i="9"/>
  <c r="C69" i="10"/>
  <c r="J80" i="1"/>
  <c r="B72" i="9"/>
  <c r="J81" i="1"/>
  <c r="G18" i="10"/>
  <c r="F18" i="10"/>
  <c r="C18" i="10"/>
  <c r="J22" i="9"/>
  <c r="B22" i="9"/>
  <c r="C18" i="4"/>
  <c r="E18" i="4"/>
  <c r="J28" i="1"/>
  <c r="B28" i="1"/>
  <c r="N22" i="9" l="1"/>
  <c r="M22" i="9"/>
  <c r="L22" i="9"/>
  <c r="F22" i="9"/>
  <c r="E22" i="9"/>
  <c r="D22" i="9"/>
  <c r="D76" i="9" s="1"/>
  <c r="E28" i="13" s="1"/>
  <c r="L76" i="9" l="1"/>
  <c r="M76" i="9"/>
  <c r="F31" i="13" s="1"/>
  <c r="N76" i="9"/>
  <c r="G31" i="13" s="1"/>
  <c r="E76" i="9"/>
  <c r="F28" i="13" s="1"/>
  <c r="F76" i="9"/>
  <c r="G28" i="13" s="1"/>
  <c r="E31" i="13" l="1"/>
  <c r="D77" i="9"/>
  <c r="E29" i="13" s="1"/>
  <c r="D78" i="9" l="1"/>
  <c r="E30" i="13" s="1"/>
  <c r="E72" i="10"/>
  <c r="E21" i="13" s="1"/>
  <c r="L77" i="9"/>
  <c r="E32" i="13" s="1"/>
  <c r="G18" i="4"/>
  <c r="F18" i="4"/>
  <c r="L78" i="9" l="1"/>
  <c r="E33" i="13" s="1"/>
  <c r="L82" i="1"/>
  <c r="E72" i="4" s="1"/>
  <c r="E18" i="13" s="1"/>
  <c r="J72" i="14"/>
  <c r="F24" i="13" s="1"/>
  <c r="M82" i="1"/>
  <c r="N82" i="1"/>
  <c r="J86" i="1"/>
  <c r="G72" i="10" l="1"/>
  <c r="G21" i="13" s="1"/>
  <c r="M72" i="14"/>
  <c r="G24" i="13" s="1"/>
  <c r="E73" i="14"/>
  <c r="E25" i="13" s="1"/>
  <c r="E74" i="14"/>
  <c r="E26" i="13" s="1"/>
  <c r="F72" i="10"/>
  <c r="F21" i="13" s="1"/>
  <c r="F72" i="4"/>
  <c r="F18" i="13" s="1"/>
  <c r="G72" i="4"/>
  <c r="G18" i="13" s="1"/>
  <c r="L83" i="1"/>
  <c r="L84" i="1" s="1"/>
  <c r="E73" i="10" l="1"/>
  <c r="E22" i="13" s="1"/>
  <c r="E73" i="4"/>
  <c r="E19" i="13" s="1"/>
  <c r="E74" i="10" l="1"/>
  <c r="E23" i="13" s="1"/>
  <c r="E74" i="4"/>
  <c r="E20" i="13" s="1"/>
</calcChain>
</file>

<file path=xl/sharedStrings.xml><?xml version="1.0" encoding="utf-8"?>
<sst xmlns="http://schemas.openxmlformats.org/spreadsheetml/2006/main" count="701" uniqueCount="255">
  <si>
    <t xml:space="preserve">Provide this data aggregated across all stores. </t>
  </si>
  <si>
    <t>I.  General Partner Information</t>
  </si>
  <si>
    <t>Note: Report aggregate information for all retail stores under the same Partner and/or banner name.  Include offices, break-rooms, etc. co-located inside retail stores.  Do not include separate office buildings, distribution centers, warehouses, etc.  Do not include refrigerant stored in cylinders on or off site.  Include other refrigerants not listed by using extra lines at the bottom of the table.</t>
  </si>
  <si>
    <t>Refrigerant</t>
  </si>
  <si>
    <t>Air-Conditioning</t>
  </si>
  <si>
    <t>CFC-12</t>
  </si>
  <si>
    <t>R-502</t>
  </si>
  <si>
    <t>R-401A (MP 39)</t>
  </si>
  <si>
    <t>R-401B (MP 66)</t>
  </si>
  <si>
    <t>R-402A (HP 80)</t>
  </si>
  <si>
    <t>R-402B (HP 81)</t>
  </si>
  <si>
    <t>R-404A (HP 62)</t>
  </si>
  <si>
    <t>R-407A (Klea 60)</t>
  </si>
  <si>
    <t>R-407C (Klea 66; Suva 9000)</t>
  </si>
  <si>
    <t>R-408A (FX-10)</t>
  </si>
  <si>
    <t>R-409A (FX-56)</t>
  </si>
  <si>
    <t>R-410A (AZ-20, Puron)</t>
  </si>
  <si>
    <t>R-414B (Hot Shot)</t>
  </si>
  <si>
    <t>R-417A (NU-22, Isceon MO29)</t>
  </si>
  <si>
    <t>R-422A (Isceon 79)</t>
  </si>
  <si>
    <t>R-422B (XAC1)</t>
  </si>
  <si>
    <t>R-422C (XLT1)</t>
  </si>
  <si>
    <t>R-422D (Isceon MO29)</t>
  </si>
  <si>
    <t>R-427A (Forane 427A)</t>
  </si>
  <si>
    <t>R-507A (AZ-50)</t>
  </si>
  <si>
    <t>This Reporting Year:</t>
  </si>
  <si>
    <t>Company Name:</t>
  </si>
  <si>
    <t>CFC-13</t>
  </si>
  <si>
    <t>CFC-14</t>
  </si>
  <si>
    <t>CFC-15</t>
  </si>
  <si>
    <t>CFC-16</t>
  </si>
  <si>
    <t>CFC-17</t>
  </si>
  <si>
    <t>CFC-18</t>
  </si>
  <si>
    <t>CFC-19</t>
  </si>
  <si>
    <t>CFC-20</t>
  </si>
  <si>
    <t>CFC-21</t>
  </si>
  <si>
    <t>CFC-22</t>
  </si>
  <si>
    <t>CFC-23</t>
  </si>
  <si>
    <t>CFC-24</t>
  </si>
  <si>
    <t>CFC-25</t>
  </si>
  <si>
    <t>CFC-26</t>
  </si>
  <si>
    <t>CFC-27</t>
  </si>
  <si>
    <t>CFC-28</t>
  </si>
  <si>
    <t>CFC-29</t>
  </si>
  <si>
    <t>CFC-30</t>
  </si>
  <si>
    <t>CFC-31</t>
  </si>
  <si>
    <t>CFC-32</t>
  </si>
  <si>
    <t>CFC-33</t>
  </si>
  <si>
    <t>CFC-34</t>
  </si>
  <si>
    <t>[INSERT OTHER]</t>
  </si>
  <si>
    <t>Kilograms</t>
  </si>
  <si>
    <t>Pounds</t>
  </si>
  <si>
    <t>Reported values are in (select one):</t>
  </si>
  <si>
    <t>III.  Corporate-Wide Refrigerant Emissions</t>
  </si>
  <si>
    <t>Note: Report aggregate information for all retail stores under the same Partner and/or banner name.  Include offices, break-rooms, etc. co-located inside retail stores.  Do not include separate office buildings, distribution centers, warehouses, etc.  Do not include refrigerant recovered/recycled from equipment retired, but do include known emissions from those systems.  Do not include first-fill charging when installing new systems or after remodels.  Include other refrigerants not listed by using extra lines at the bottom of the table.</t>
  </si>
  <si>
    <t>Date:</t>
  </si>
  <si>
    <t>Name (please print):</t>
  </si>
  <si>
    <t>Corporate-Wide Refrigerant Emissions Rates</t>
  </si>
  <si>
    <t>CFC-35</t>
  </si>
  <si>
    <t>CFC-36</t>
  </si>
  <si>
    <t>CFC-37</t>
  </si>
  <si>
    <t>CFC-38</t>
  </si>
  <si>
    <t>Total</t>
  </si>
  <si>
    <t>Reported values are in:</t>
  </si>
  <si>
    <t>Totals</t>
  </si>
  <si>
    <t>"I certify with my signature that the data reported herein represent the Reporting Party’s best estimates and are the result of a good faith effort to obtain and report accurate information."</t>
  </si>
  <si>
    <t>Signature:</t>
  </si>
  <si>
    <t>You may also send a copy of completed forms by email to EPA:</t>
  </si>
  <si>
    <t>R-407F (Gen. Performax LT)</t>
  </si>
  <si>
    <t>R-414A (GHG-X4)</t>
  </si>
  <si>
    <t>R-416A (FR 12)</t>
  </si>
  <si>
    <t>R-12</t>
  </si>
  <si>
    <t>R-22</t>
  </si>
  <si>
    <t>R-134a</t>
  </si>
  <si>
    <t>R-717 (NH3)</t>
  </si>
  <si>
    <t>R-744 (CO2)</t>
  </si>
  <si>
    <t>R-438A (ISCEON MO99)</t>
  </si>
  <si>
    <t>R-290 (Propane)</t>
  </si>
  <si>
    <t>REQUIRED</t>
  </si>
  <si>
    <t>OPTIONAL</t>
  </si>
  <si>
    <t xml:space="preserve">Commercial Refrigeration  </t>
  </si>
  <si>
    <t>Charge &lt; 50 Pounds</t>
  </si>
  <si>
    <t>II.  Corporate-Wide Installed Refrigerant</t>
  </si>
  <si>
    <t>GreenChill Installed Refrigerant and Emissions Corporate Report for Food Retail Partners</t>
  </si>
  <si>
    <t>R-450A (Solstice N-13)</t>
  </si>
  <si>
    <t>R-600a (Isobutane)</t>
  </si>
  <si>
    <t>R-13</t>
  </si>
  <si>
    <t>R-421A (Choice R421A)</t>
  </si>
  <si>
    <t>R-437A (ISCEON MO49 Plus)</t>
  </si>
  <si>
    <t xml:space="preserve">Number of Stores: </t>
  </si>
  <si>
    <t>R-441A (HC blend)</t>
  </si>
  <si>
    <t>R-143A</t>
  </si>
  <si>
    <t>R-11</t>
  </si>
  <si>
    <t>R-448A (Solstice N-40)</t>
  </si>
  <si>
    <t>R-449A (Opteon XP 40)</t>
  </si>
  <si>
    <t>R-513A (Opteon XP 10)</t>
  </si>
  <si>
    <r>
      <t xml:space="preserve">Charge </t>
    </r>
    <r>
      <rPr>
        <b/>
        <u/>
        <sz val="11"/>
        <color theme="0"/>
        <rFont val="Calibri"/>
        <family val="2"/>
        <scheme val="minor"/>
      </rPr>
      <t>&gt;</t>
    </r>
    <r>
      <rPr>
        <b/>
        <sz val="11"/>
        <color theme="0"/>
        <rFont val="Calibri"/>
        <family val="2"/>
        <scheme val="minor"/>
      </rPr>
      <t xml:space="preserve"> 50 Pounds</t>
    </r>
  </si>
  <si>
    <t>R-13 (ODS)</t>
  </si>
  <si>
    <t>R-12 (ODS)</t>
  </si>
  <si>
    <t>R-11 (ODS)</t>
  </si>
  <si>
    <t>R-502 (ODS)</t>
  </si>
  <si>
    <t>R-22 (ODS)</t>
  </si>
  <si>
    <t>R-409A (ODS)</t>
  </si>
  <si>
    <t>R-414A (ODS)</t>
  </si>
  <si>
    <t>R-414B (ODS)</t>
  </si>
  <si>
    <t>R-401B (ODS)</t>
  </si>
  <si>
    <t>R-401A (ODS)</t>
  </si>
  <si>
    <t>R-402B (ODS)</t>
  </si>
  <si>
    <t>R-408A (ODS)</t>
  </si>
  <si>
    <t>R-402A (ODS)</t>
  </si>
  <si>
    <t>R-416A (ODS)</t>
  </si>
  <si>
    <t>R-507A</t>
  </si>
  <si>
    <t>R-404A</t>
  </si>
  <si>
    <t>R-422A</t>
  </si>
  <si>
    <t>R-422C</t>
  </si>
  <si>
    <t>R-422D</t>
  </si>
  <si>
    <t>R-421A</t>
  </si>
  <si>
    <t>R-422B</t>
  </si>
  <si>
    <t>R-417A</t>
  </si>
  <si>
    <t>R-438A</t>
  </si>
  <si>
    <t>R-427A</t>
  </si>
  <si>
    <t>R-407A</t>
  </si>
  <si>
    <t>R-410A</t>
  </si>
  <si>
    <t>R-407F</t>
  </si>
  <si>
    <t>R-437A</t>
  </si>
  <si>
    <t>R-407C</t>
  </si>
  <si>
    <t>R-449A</t>
  </si>
  <si>
    <t>R-448A</t>
  </si>
  <si>
    <t>R-513A</t>
  </si>
  <si>
    <t>R-450A</t>
  </si>
  <si>
    <t>R-441A</t>
  </si>
  <si>
    <t>R-290</t>
  </si>
  <si>
    <t>R-600a</t>
  </si>
  <si>
    <t>R-744</t>
  </si>
  <si>
    <t>R-717</t>
  </si>
  <si>
    <t>R-449B (Forane 449B)</t>
  </si>
  <si>
    <t>Composition</t>
  </si>
  <si>
    <t>100-yr GWP</t>
  </si>
  <si>
    <t>ODP</t>
  </si>
  <si>
    <t>N/A</t>
  </si>
  <si>
    <t>48.8% R-22 (ODS)
51.2% R-115</t>
  </si>
  <si>
    <t>60% R-22 (ODS)
25% R-124 (ODS)
15% R-142b (ODS)</t>
  </si>
  <si>
    <t>51% R-22 (ODS)
28.5% R-124 (ODS)
16.5% R-142b</t>
  </si>
  <si>
    <t>50% R-22 (ODS)
39% R-124 (ODS)
9.5% R-142b
1.5% R-600a</t>
  </si>
  <si>
    <t>61% R-22 (ODS)
28% R-124 (ODS)
11% R152a</t>
  </si>
  <si>
    <t>53% R-22 (ODS)
34% R-124 (ODS)
13% R152a</t>
  </si>
  <si>
    <t>60% R-22 (ODS)
38% R-125
2% propane</t>
  </si>
  <si>
    <t>47% R-22 (ODS)
7% R-125
46% R-143a</t>
  </si>
  <si>
    <t>38% R-22 (ODS)
60% R-125
2% propane</t>
  </si>
  <si>
    <t>59% R-134a
39% R-124 (ODS)
2% n-Butane</t>
  </si>
  <si>
    <t>50% R-125
50% R-143a</t>
  </si>
  <si>
    <t>44% R-125
4% R-134a
52% R-143a</t>
  </si>
  <si>
    <t>85.1% R-125
11.5% R-134a
3.4% isobutane</t>
  </si>
  <si>
    <t>82% R-125
15% R-134a
3% isobutane</t>
  </si>
  <si>
    <t>65.1% R-125
31.5% R-134a
3.4% isobutane</t>
  </si>
  <si>
    <t>58% R-125
42% R-134a</t>
  </si>
  <si>
    <t>55% R-125
42% R-134a
3% isobutane</t>
  </si>
  <si>
    <t>46.6% R-125
50% R-134a
3.4% n-butane</t>
  </si>
  <si>
    <t>8.5% R-32
45% R-125
44.2% R-134a
1.7% butane
0.6% isopentane</t>
  </si>
  <si>
    <t>15% R-32
25% R-125
50% R-134a
10% R-143a</t>
  </si>
  <si>
    <t>20% R-32
40% R-125
40% R-134a</t>
  </si>
  <si>
    <t>50% R-32
50% R-125</t>
  </si>
  <si>
    <t>30% R-32
30% R-125
40% R-134a</t>
  </si>
  <si>
    <t>19.5% R-125
78.5% R-134a
1.4% butane
0.6% pentane</t>
  </si>
  <si>
    <t>23% R-32
25% R-125
52% R-134a</t>
  </si>
  <si>
    <t>24.3% R-32
24.7% R-125
25.3% R-1234yf
25.7% R-134a</t>
  </si>
  <si>
    <t>26% R-32
26% R-125 
21% R-134a
20% R-1234yf
7% R-1234ze(E)</t>
  </si>
  <si>
    <t>44% R-134a
56% HFO–1234zf</t>
  </si>
  <si>
    <t xml:space="preserve">42% R-134a
58% HFO–1234ze(E) </t>
  </si>
  <si>
    <t>55% propane
36% n-butane
6% isobutane
3% ethane</t>
  </si>
  <si>
    <t>GWPs</t>
  </si>
  <si>
    <t>R-449B</t>
  </si>
  <si>
    <t>Corporate-Wide GWP-Weighted Refrigerant Emissions Rates</t>
  </si>
  <si>
    <r>
      <t xml:space="preserve">Note: The GWP-weighted emissions rate for each refrigerant is </t>
    </r>
    <r>
      <rPr>
        <b/>
        <u/>
        <sz val="11"/>
        <color rgb="FFFF0000"/>
        <rFont val="Calibri"/>
        <family val="2"/>
        <scheme val="minor"/>
      </rPr>
      <t>automatically</t>
    </r>
    <r>
      <rPr>
        <b/>
        <sz val="11"/>
        <color rgb="FFFF0000"/>
        <rFont val="Calibri"/>
        <family val="2"/>
        <scheme val="minor"/>
      </rPr>
      <t xml:space="preserve"> calculated in this sheet as follows:
</t>
    </r>
  </si>
  <si>
    <r>
      <t xml:space="preserve">Note: The standard emissions rate for each refrigerant is </t>
    </r>
    <r>
      <rPr>
        <b/>
        <u/>
        <sz val="11"/>
        <color rgb="FFFF0000"/>
        <rFont val="Calibri"/>
        <family val="2"/>
        <scheme val="minor"/>
      </rPr>
      <t>automatically</t>
    </r>
    <r>
      <rPr>
        <b/>
        <sz val="11"/>
        <color rgb="FFFF0000"/>
        <rFont val="Calibri"/>
        <family val="2"/>
        <scheme val="minor"/>
      </rPr>
      <t xml:space="preserve"> calculated in this sheet as follows:
</t>
    </r>
  </si>
  <si>
    <t>Total Installed Refrigerant in Metric Tons of CO2e</t>
  </si>
  <si>
    <t>Total Emissions in Metric Tons of CO2e</t>
  </si>
  <si>
    <r>
      <t xml:space="preserve">Note: Installed refrigerant and emissions are </t>
    </r>
    <r>
      <rPr>
        <b/>
        <u/>
        <sz val="11"/>
        <color rgb="FFFF0000"/>
        <rFont val="Calibri"/>
        <family val="2"/>
        <scheme val="minor"/>
      </rPr>
      <t>automatically converted into metric tons of CO2e</t>
    </r>
    <r>
      <rPr>
        <b/>
        <sz val="11"/>
        <color rgb="FFFF0000"/>
        <rFont val="Calibri"/>
        <family val="2"/>
        <scheme val="minor"/>
      </rPr>
      <t xml:space="preserve"> in this sheet by multiplying the absolute amount of a refrigerant installed or emitted by the GWP for that refrigerant.</t>
    </r>
  </si>
  <si>
    <r>
      <t xml:space="preserve">Corporate-Wide Installed Refrigerant and Emissions </t>
    </r>
    <r>
      <rPr>
        <b/>
        <sz val="12"/>
        <color rgb="FFFFFF00"/>
        <rFont val="Calibri"/>
        <family val="2"/>
        <scheme val="minor"/>
      </rPr>
      <t>in Metric Tons of Carbon Dioxide Equivalent (CO2e)</t>
    </r>
  </si>
  <si>
    <t>Banners Included:</t>
  </si>
  <si>
    <t>CFC-39</t>
  </si>
  <si>
    <t>CFC-40</t>
  </si>
  <si>
    <t>CFC-41</t>
  </si>
  <si>
    <t>CFC-42</t>
  </si>
  <si>
    <t>CFC-43</t>
  </si>
  <si>
    <t>CFC-44</t>
  </si>
  <si>
    <t>CFC-45</t>
  </si>
  <si>
    <t>CFC-46</t>
  </si>
  <si>
    <t>CFC-47</t>
  </si>
  <si>
    <t>CFC-48</t>
  </si>
  <si>
    <t>CFC-49</t>
  </si>
  <si>
    <t>CFC-50</t>
  </si>
  <si>
    <t>CFC-51</t>
  </si>
  <si>
    <t>CFC-52</t>
  </si>
  <si>
    <t>CFC-53</t>
  </si>
  <si>
    <t>CFC-54</t>
  </si>
  <si>
    <t>CFC-55</t>
  </si>
  <si>
    <t>CFC-56</t>
  </si>
  <si>
    <t>CFC-57</t>
  </si>
  <si>
    <t>CFC-58</t>
  </si>
  <si>
    <t>CFC-59</t>
  </si>
  <si>
    <t>CFC-60</t>
  </si>
  <si>
    <t>CFC-61</t>
  </si>
  <si>
    <t>CFC-62</t>
  </si>
  <si>
    <t>CFC-63</t>
  </si>
  <si>
    <t>Long Name</t>
  </si>
  <si>
    <t>Short Name</t>
  </si>
  <si>
    <t>R22 GWP</t>
  </si>
  <si>
    <t>R-123</t>
  </si>
  <si>
    <t>R-123 (ODS)</t>
  </si>
  <si>
    <t>15% R-32
15% R-125
70% R-134a</t>
  </si>
  <si>
    <t>R-407D</t>
  </si>
  <si>
    <t>R-413A</t>
  </si>
  <si>
    <t>R-417C</t>
  </si>
  <si>
    <t>79.3% R-134a
19.5% R-125
1.7% R-600</t>
  </si>
  <si>
    <t>R-417C (Hot Shot 2)</t>
  </si>
  <si>
    <t>R-420A</t>
  </si>
  <si>
    <t>R-420A (ODS)</t>
  </si>
  <si>
    <t>88% R-134a
12% R-142b</t>
  </si>
  <si>
    <t>R-453A</t>
  </si>
  <si>
    <t>20% R-32
20% R-125 
53.8% R-134a
5% R-227ea
0.6% R-600
0.6% R-601a</t>
  </si>
  <si>
    <t>R-453A (RS-70)</t>
  </si>
  <si>
    <t>R-500 (ODS)</t>
  </si>
  <si>
    <t>73.8% CFC-12
26.2% HFC-152a</t>
  </si>
  <si>
    <t>R-500</t>
  </si>
  <si>
    <t xml:space="preserve">OMB Control No.:  2060-0702  </t>
  </si>
  <si>
    <t>Summary Sheet</t>
  </si>
  <si>
    <t>Emission Rates</t>
  </si>
  <si>
    <t>Metric Tons of CO2e</t>
  </si>
  <si>
    <r>
      <t xml:space="preserve">Note: The total values are </t>
    </r>
    <r>
      <rPr>
        <b/>
        <u/>
        <sz val="11"/>
        <color rgb="FFFF0000"/>
        <rFont val="Calibri"/>
        <family val="2"/>
        <scheme val="minor"/>
      </rPr>
      <t xml:space="preserve">automatically </t>
    </r>
    <r>
      <rPr>
        <b/>
        <sz val="11"/>
        <color rgb="FFFF0000"/>
        <rFont val="Calibri"/>
        <family val="2"/>
        <scheme val="minor"/>
      </rPr>
      <t>calculated on this sheet.</t>
    </r>
  </si>
  <si>
    <t>Standard Emissions Rate</t>
  </si>
  <si>
    <t>GWP-Weighted Emissions Rate</t>
  </si>
  <si>
    <t>Installed Refrigerant</t>
  </si>
  <si>
    <t>Emissions</t>
  </si>
  <si>
    <t>EPA Form No.: 5900-213</t>
  </si>
  <si>
    <t>Weighted Average Global Warming Potential (per pound)</t>
  </si>
  <si>
    <t>Emitted Refrigerant</t>
  </si>
  <si>
    <t>CONFIDENTIAL BUSINESS INFORMATION</t>
  </si>
  <si>
    <t>Marissa Hoer, Abt Associates</t>
  </si>
  <si>
    <t>Phone: 919-294-7923</t>
  </si>
  <si>
    <t>Kersey Manliclic, EPA GreenChill Partnership</t>
  </si>
  <si>
    <t>Manliclic.Kersey@epa.gov</t>
  </si>
  <si>
    <t xml:space="preserve">Phone: 202-566-9981   </t>
  </si>
  <si>
    <t>EPA-GreenChill@abtassoc.com</t>
  </si>
  <si>
    <t>GWP Emissions Rate</t>
  </si>
  <si>
    <t>Corporate-Wide GWP Refrigerant Emissions Rates</t>
  </si>
  <si>
    <r>
      <t xml:space="preserve">Note: The GWP emissions rate for each refrigerant is </t>
    </r>
    <r>
      <rPr>
        <b/>
        <u/>
        <sz val="11"/>
        <color rgb="FFFF0000"/>
        <rFont val="Calibri"/>
        <family val="2"/>
        <scheme val="minor"/>
      </rPr>
      <t>automatically</t>
    </r>
    <r>
      <rPr>
        <b/>
        <sz val="11"/>
        <color rgb="FFFF0000"/>
        <rFont val="Calibri"/>
        <family val="2"/>
        <scheme val="minor"/>
      </rPr>
      <t xml:space="preserve"> calculated in this sheet as follows:
</t>
    </r>
  </si>
  <si>
    <t>Average all</t>
  </si>
  <si>
    <t>Installed</t>
  </si>
  <si>
    <t>Emitted</t>
  </si>
  <si>
    <r>
      <t xml:space="preserve">Please return completed forms by </t>
    </r>
    <r>
      <rPr>
        <b/>
        <sz val="9"/>
        <color rgb="FFFF0000"/>
        <rFont val="Calibri"/>
        <family val="2"/>
        <scheme val="minor"/>
      </rPr>
      <t xml:space="preserve">March 31, 2023 </t>
    </r>
    <r>
      <rPr>
        <sz val="9"/>
        <color theme="1"/>
        <rFont val="Calibri"/>
        <family val="2"/>
        <scheme val="minor"/>
      </rPr>
      <t>by email to:</t>
    </r>
  </si>
  <si>
    <t>R-452A</t>
  </si>
  <si>
    <t>R-407H</t>
  </si>
  <si>
    <t>Expiration Date: MM/DD/YYYY</t>
  </si>
  <si>
    <t>This collection of information is approved by OMB under the Paperwork Reduction Act, 44 U.S.C. 3501 et seq. (OMB Control No. 2060-0702). Responses to this collection of information are voluntary (Clean Air Act). An agency may not conduct or sponsor, and a person is not required to respond to, a collection of information unless it displays a currently valid OMB control number. The public reporting and recordkeeping burden for this collection of information is estimated to be 5 to 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</si>
</sst>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8"/>
      <color theme="0"/>
      <name val="Calibri"/>
      <family val="2"/>
      <scheme val="minor"/>
    </font>
    <font>
      <b/>
      <sz val="12"/>
      <color theme="0"/>
      <name val="Calibri"/>
      <family val="2"/>
      <scheme val="minor"/>
    </font>
    <font>
      <u/>
      <sz val="11"/>
      <color theme="10"/>
      <name val="Calibri"/>
      <family val="2"/>
      <scheme val="minor"/>
    </font>
    <font>
      <b/>
      <sz val="11"/>
      <color rgb="FFFF0000"/>
      <name val="Calibri"/>
      <family val="2"/>
      <scheme val="minor"/>
    </font>
    <font>
      <b/>
      <sz val="18"/>
      <color theme="1"/>
      <name val="Calibri"/>
      <family val="2"/>
      <scheme val="minor"/>
    </font>
    <font>
      <sz val="10"/>
      <color theme="1"/>
      <name val="Arial"/>
      <family val="2"/>
    </font>
    <font>
      <sz val="11"/>
      <color theme="4" tint="-0.249977111117893"/>
      <name val="Calibri"/>
      <family val="2"/>
      <scheme val="minor"/>
    </font>
    <font>
      <i/>
      <sz val="9"/>
      <color theme="0"/>
      <name val="Calibri"/>
      <family val="2"/>
      <scheme val="minor"/>
    </font>
    <font>
      <sz val="10"/>
      <color theme="1"/>
      <name val="Calibri"/>
      <family val="2"/>
      <scheme val="minor"/>
    </font>
    <font>
      <sz val="9"/>
      <color theme="1"/>
      <name val="Calibri"/>
      <family val="2"/>
      <scheme val="minor"/>
    </font>
    <font>
      <b/>
      <sz val="9"/>
      <color rgb="FFFF0000"/>
      <name val="Calibri"/>
      <family val="2"/>
      <scheme val="minor"/>
    </font>
    <font>
      <u/>
      <sz val="9"/>
      <color theme="10"/>
      <name val="Calibri"/>
      <family val="2"/>
      <scheme val="minor"/>
    </font>
    <font>
      <b/>
      <i/>
      <sz val="16"/>
      <color theme="1"/>
      <name val="Calibri"/>
      <family val="2"/>
      <scheme val="minor"/>
    </font>
    <font>
      <sz val="14"/>
      <color theme="1"/>
      <name val="Calibri"/>
      <family val="2"/>
      <scheme val="minor"/>
    </font>
    <font>
      <sz val="14"/>
      <color theme="1"/>
      <name val="Arial"/>
      <family val="2"/>
    </font>
    <font>
      <b/>
      <u/>
      <sz val="11"/>
      <color theme="0"/>
      <name val="Calibri"/>
      <family val="2"/>
      <scheme val="minor"/>
    </font>
    <font>
      <sz val="10"/>
      <name val="Arial"/>
      <family val="2"/>
    </font>
    <font>
      <b/>
      <sz val="10"/>
      <name val="Arial"/>
      <family val="2"/>
    </font>
    <font>
      <u/>
      <sz val="10"/>
      <color indexed="12"/>
      <name val="Arial"/>
      <family val="2"/>
    </font>
    <font>
      <sz val="10"/>
      <color indexed="8"/>
      <name val="MS Sans Serif"/>
      <family val="2"/>
    </font>
    <font>
      <sz val="11"/>
      <color indexed="8"/>
      <name val="Calibri"/>
      <family val="2"/>
    </font>
    <font>
      <b/>
      <u/>
      <sz val="11"/>
      <color rgb="FFFF0000"/>
      <name val="Calibri"/>
      <family val="2"/>
      <scheme val="minor"/>
    </font>
    <font>
      <b/>
      <sz val="12"/>
      <color rgb="FFFFFF00"/>
      <name val="Calibri"/>
      <family val="2"/>
      <scheme val="minor"/>
    </font>
    <font>
      <sz val="8"/>
      <name val="Calibri"/>
      <family val="2"/>
      <scheme val="minor"/>
    </font>
  </fonts>
  <fills count="19">
    <fill>
      <patternFill patternType="none"/>
    </fill>
    <fill>
      <patternFill patternType="gray125"/>
    </fill>
    <fill>
      <patternFill patternType="solid">
        <fgColor theme="4" tint="-0.24994659260841701"/>
        <bgColor indexed="64"/>
      </patternFill>
    </fill>
    <fill>
      <patternFill patternType="solid">
        <fgColor rgb="FFFFFFCC"/>
        <bgColor indexed="64"/>
      </patternFill>
    </fill>
    <fill>
      <patternFill patternType="solid">
        <fgColor theme="3" tint="0.399975585192419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auto="1"/>
      </bottom>
      <diagonal/>
    </border>
    <border>
      <left style="thin">
        <color auto="1"/>
      </left>
      <right style="thin">
        <color auto="1"/>
      </right>
      <top style="thin">
        <color theme="0"/>
      </top>
      <bottom style="thin">
        <color auto="1"/>
      </bottom>
      <diagonal/>
    </border>
    <border>
      <left style="thin">
        <color auto="1"/>
      </left>
      <right style="thin">
        <color theme="0"/>
      </right>
      <top style="thin">
        <color theme="0"/>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right/>
      <top/>
      <bottom style="thin">
        <color indexed="64"/>
      </bottom>
      <diagonal/>
    </border>
    <border>
      <left style="thin">
        <color theme="0"/>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theme="0"/>
      </right>
      <top style="thin">
        <color auto="1"/>
      </top>
      <bottom/>
      <diagonal/>
    </border>
    <border>
      <left style="thin">
        <color auto="1"/>
      </left>
      <right style="thin">
        <color auto="1"/>
      </right>
      <top style="thick">
        <color auto="1"/>
      </top>
      <bottom/>
      <diagonal/>
    </border>
    <border>
      <left style="thin">
        <color theme="0"/>
      </left>
      <right/>
      <top style="thick">
        <color theme="0"/>
      </top>
      <bottom/>
      <diagonal/>
    </border>
    <border>
      <left/>
      <right style="thin">
        <color theme="0"/>
      </right>
      <top style="thick">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auto="1"/>
      </left>
      <right style="thin">
        <color auto="1"/>
      </right>
      <top/>
      <bottom/>
      <diagonal/>
    </border>
    <border>
      <left style="thin">
        <color theme="0"/>
      </left>
      <right style="thin">
        <color auto="1"/>
      </right>
      <top style="thick">
        <color auto="1"/>
      </top>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theme="0"/>
      </left>
      <right/>
      <top style="thin">
        <color auto="1"/>
      </top>
      <bottom/>
      <diagonal/>
    </border>
    <border>
      <left/>
      <right style="thin">
        <color auto="1"/>
      </right>
      <top style="thin">
        <color auto="1"/>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rgb="FFB2B2B2"/>
      </left>
      <right style="thin">
        <color rgb="FFB2B2B2"/>
      </right>
      <top style="thin">
        <color rgb="FFB2B2B2"/>
      </top>
      <bottom style="thin">
        <color rgb="FFB2B2B2"/>
      </bottom>
      <diagonal/>
    </border>
    <border>
      <left/>
      <right/>
      <top style="thick">
        <color theme="0"/>
      </top>
      <bottom/>
      <diagonal/>
    </border>
    <border>
      <left style="thin">
        <color theme="3"/>
      </left>
      <right/>
      <top style="thick">
        <color theme="0"/>
      </top>
      <bottom/>
      <diagonal/>
    </border>
    <border>
      <left/>
      <right style="thin">
        <color theme="3"/>
      </right>
      <top style="thick">
        <color theme="0"/>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0"/>
      </left>
      <right/>
      <top/>
      <bottom style="thin">
        <color auto="1"/>
      </bottom>
      <diagonal/>
    </border>
    <border>
      <left style="thin">
        <color theme="0"/>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bottom style="thin">
        <color indexed="64"/>
      </bottom>
      <diagonal/>
    </border>
    <border>
      <left/>
      <right/>
      <top style="thin">
        <color auto="1"/>
      </top>
      <bottom style="thin">
        <color indexed="64"/>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auto="1"/>
      </left>
      <right style="thin">
        <color auto="1"/>
      </right>
      <top style="thin">
        <color theme="0"/>
      </top>
      <bottom/>
      <diagonal/>
    </border>
    <border>
      <left style="thin">
        <color theme="0"/>
      </left>
      <right style="thin">
        <color auto="1"/>
      </right>
      <top/>
      <bottom/>
      <diagonal/>
    </border>
    <border>
      <left style="thin">
        <color theme="0"/>
      </left>
      <right style="thin">
        <color auto="1"/>
      </right>
      <top style="thin">
        <color auto="1"/>
      </top>
      <bottom style="thin">
        <color theme="0"/>
      </bottom>
      <diagonal/>
    </border>
    <border>
      <left/>
      <right/>
      <top style="thin">
        <color auto="1"/>
      </top>
      <bottom/>
      <diagonal/>
    </border>
    <border>
      <left style="thin">
        <color theme="0"/>
      </left>
      <right style="thin">
        <color auto="1"/>
      </right>
      <top style="thick">
        <color auto="1"/>
      </top>
      <bottom style="thin">
        <color indexed="64"/>
      </bottom>
      <diagonal/>
    </border>
    <border>
      <left style="thin">
        <color indexed="64"/>
      </left>
      <right/>
      <top style="thin">
        <color indexed="64"/>
      </top>
      <bottom style="thin">
        <color indexed="64"/>
      </bottom>
      <diagonal/>
    </border>
  </borders>
  <cellStyleXfs count="132">
    <xf numFmtId="0" fontId="0" fillId="0" borderId="0"/>
    <xf numFmtId="9" fontId="1"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0" fontId="22" fillId="0" borderId="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alignment vertical="top"/>
      <protection locked="0"/>
    </xf>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applyNumberFormat="0" applyFill="0" applyBorder="0" applyAlignment="0" applyProtection="0"/>
    <xf numFmtId="0" fontId="22" fillId="0" borderId="0" applyNumberFormat="0" applyFill="0" applyBorder="0" applyAlignment="0" applyProtection="0"/>
    <xf numFmtId="0" fontId="1" fillId="0" borderId="0"/>
    <xf numFmtId="0" fontId="1"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1" fillId="0" borderId="0"/>
    <xf numFmtId="0" fontId="22" fillId="0" borderId="0" applyNumberFormat="0" applyFill="0" applyBorder="0" applyAlignment="0" applyProtection="0"/>
    <xf numFmtId="0" fontId="1" fillId="0" borderId="0"/>
    <xf numFmtId="0" fontId="1" fillId="0" borderId="0"/>
    <xf numFmtId="0" fontId="1" fillId="0" borderId="0"/>
    <xf numFmtId="0" fontId="22" fillId="0" borderId="0"/>
    <xf numFmtId="0" fontId="25" fillId="0" borderId="0"/>
    <xf numFmtId="0" fontId="22" fillId="0" borderId="0"/>
    <xf numFmtId="0" fontId="22" fillId="0" borderId="0"/>
    <xf numFmtId="0" fontId="22" fillId="0" borderId="0"/>
    <xf numFmtId="0" fontId="22" fillId="0" borderId="0"/>
    <xf numFmtId="0" fontId="22" fillId="0" borderId="0">
      <alignment wrapText="1"/>
    </xf>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22" fillId="0" borderId="0"/>
    <xf numFmtId="0" fontId="25" fillId="0" borderId="0"/>
    <xf numFmtId="0" fontId="22" fillId="0" borderId="0"/>
    <xf numFmtId="0" fontId="1" fillId="0" borderId="0"/>
    <xf numFmtId="0" fontId="25" fillId="0" borderId="0"/>
    <xf numFmtId="0" fontId="25" fillId="0" borderId="0"/>
    <xf numFmtId="0" fontId="25" fillId="0" borderId="0"/>
    <xf numFmtId="0" fontId="25" fillId="0" borderId="0"/>
    <xf numFmtId="0" fontId="22"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2" fillId="0" borderId="0" applyNumberFormat="0" applyFill="0" applyBorder="0" applyAlignment="0" applyProtection="0"/>
    <xf numFmtId="0" fontId="25" fillId="0" borderId="0"/>
    <xf numFmtId="0" fontId="2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5" borderId="31" applyNumberFormat="0" applyFont="0" applyAlignment="0" applyProtection="0"/>
    <xf numFmtId="0" fontId="1" fillId="5" borderId="31" applyNumberFormat="0" applyFont="0" applyAlignment="0" applyProtection="0"/>
    <xf numFmtId="0" fontId="1" fillId="5" borderId="31" applyNumberFormat="0" applyFont="0" applyAlignment="0" applyProtection="0"/>
    <xf numFmtId="0" fontId="1" fillId="5" borderId="31" applyNumberFormat="0" applyFont="0" applyAlignment="0" applyProtection="0"/>
    <xf numFmtId="9" fontId="22" fillId="0" borderId="0" applyFont="0" applyFill="0" applyBorder="0" applyAlignment="0" applyProtection="0"/>
    <xf numFmtId="9" fontId="2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2" fillId="2" borderId="0" xfId="0" applyFont="1" applyFill="1"/>
    <xf numFmtId="0" fontId="4" fillId="2" borderId="0" xfId="0" applyFont="1" applyFill="1"/>
    <xf numFmtId="0" fontId="4" fillId="2" borderId="2" xfId="0" applyFont="1" applyFill="1" applyBorder="1"/>
    <xf numFmtId="0" fontId="7" fillId="2" borderId="2" xfId="0" applyFont="1" applyFill="1" applyBorder="1"/>
    <xf numFmtId="164" fontId="5" fillId="3" borderId="4" xfId="1" applyNumberFormat="1" applyFont="1" applyFill="1" applyBorder="1" applyAlignment="1">
      <alignment horizontal="center"/>
    </xf>
    <xf numFmtId="0" fontId="12" fillId="0" borderId="0" xfId="0" applyFont="1"/>
    <xf numFmtId="164" fontId="5" fillId="3" borderId="21" xfId="1" applyNumberFormat="1" applyFont="1" applyFill="1" applyBorder="1" applyAlignment="1">
      <alignment horizontal="center"/>
    </xf>
    <xf numFmtId="0" fontId="2"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2" borderId="2" xfId="0" applyFill="1" applyBorder="1"/>
    <xf numFmtId="0" fontId="0" fillId="2" borderId="0" xfId="0" applyFill="1"/>
    <xf numFmtId="0" fontId="3" fillId="2" borderId="0" xfId="0" applyFont="1" applyFill="1" applyAlignment="1">
      <alignment horizontal="left" wrapText="1"/>
    </xf>
    <xf numFmtId="0" fontId="6" fillId="2" borderId="0" xfId="0" applyFont="1" applyFill="1"/>
    <xf numFmtId="37" fontId="5" fillId="3" borderId="21" xfId="3" applyNumberFormat="1" applyFont="1" applyFill="1" applyBorder="1" applyAlignment="1" applyProtection="1">
      <alignment horizontal="center" vertical="center"/>
    </xf>
    <xf numFmtId="37" fontId="5" fillId="3" borderId="21" xfId="3" applyNumberFormat="1" applyFont="1" applyFill="1" applyBorder="1" applyAlignment="1" applyProtection="1">
      <alignment horizontal="center"/>
    </xf>
    <xf numFmtId="0" fontId="2" fillId="2" borderId="0" xfId="0" applyFont="1" applyFill="1" applyAlignment="1">
      <alignment horizontal="left"/>
    </xf>
    <xf numFmtId="0" fontId="12" fillId="2" borderId="0" xfId="0" applyFont="1" applyFill="1"/>
    <xf numFmtId="0" fontId="11" fillId="0" borderId="0" xfId="0" applyFont="1" applyAlignment="1">
      <alignment horizontal="center" vertical="center"/>
    </xf>
    <xf numFmtId="0" fontId="14" fillId="0" borderId="0" xfId="0" applyFont="1"/>
    <xf numFmtId="0" fontId="19" fillId="0" borderId="0" xfId="0" applyFont="1"/>
    <xf numFmtId="0" fontId="20" fillId="0" borderId="0" xfId="0" applyFont="1" applyAlignment="1">
      <alignment vertical="center"/>
    </xf>
    <xf numFmtId="0" fontId="17" fillId="0" borderId="0" xfId="2" applyFont="1" applyAlignment="1" applyProtection="1"/>
    <xf numFmtId="0" fontId="17" fillId="0" borderId="0" xfId="2" applyFont="1" applyProtection="1"/>
    <xf numFmtId="3" fontId="5" fillId="3" borderId="7" xfId="0" applyNumberFormat="1" applyFont="1" applyFill="1" applyBorder="1" applyAlignment="1" applyProtection="1">
      <alignment horizontal="center"/>
      <protection locked="0"/>
    </xf>
    <xf numFmtId="3" fontId="5" fillId="3" borderId="1" xfId="0" applyNumberFormat="1" applyFont="1" applyFill="1" applyBorder="1" applyAlignment="1" applyProtection="1">
      <alignment horizontal="center"/>
      <protection locked="0"/>
    </xf>
    <xf numFmtId="3" fontId="5" fillId="3" borderId="8" xfId="0" applyNumberFormat="1" applyFont="1" applyFill="1" applyBorder="1" applyAlignment="1" applyProtection="1">
      <alignment horizontal="center"/>
      <protection locked="0"/>
    </xf>
    <xf numFmtId="3" fontId="5" fillId="3" borderId="4" xfId="0" applyNumberFormat="1" applyFont="1" applyFill="1" applyBorder="1" applyAlignment="1" applyProtection="1">
      <alignment horizontal="center"/>
      <protection locked="0"/>
    </xf>
    <xf numFmtId="3" fontId="5" fillId="3" borderId="5" xfId="0" applyNumberFormat="1" applyFont="1" applyFill="1" applyBorder="1" applyAlignment="1" applyProtection="1">
      <alignment horizontal="center"/>
      <protection locked="0"/>
    </xf>
    <xf numFmtId="3" fontId="5" fillId="3" borderId="6" xfId="0" applyNumberFormat="1" applyFont="1" applyFill="1" applyBorder="1" applyAlignment="1" applyProtection="1">
      <alignment horizontal="center"/>
      <protection locked="0"/>
    </xf>
    <xf numFmtId="3" fontId="5" fillId="3" borderId="10" xfId="0" applyNumberFormat="1" applyFont="1" applyFill="1" applyBorder="1" applyAlignment="1" applyProtection="1">
      <alignment horizontal="center"/>
      <protection locked="0"/>
    </xf>
    <xf numFmtId="3" fontId="5" fillId="3" borderId="11" xfId="0" applyNumberFormat="1" applyFont="1" applyFill="1" applyBorder="1" applyAlignment="1" applyProtection="1">
      <alignment horizontal="center"/>
      <protection locked="0"/>
    </xf>
    <xf numFmtId="3" fontId="5" fillId="3" borderId="12" xfId="0" applyNumberFormat="1" applyFont="1" applyFill="1" applyBorder="1" applyAlignment="1" applyProtection="1">
      <alignment horizontal="center"/>
      <protection locked="0"/>
    </xf>
    <xf numFmtId="0" fontId="23" fillId="0" borderId="0" xfId="4" applyFont="1"/>
    <xf numFmtId="0" fontId="22" fillId="0" borderId="0" xfId="4"/>
    <xf numFmtId="0" fontId="23" fillId="18" borderId="1" xfId="4" applyFont="1" applyFill="1" applyBorder="1"/>
    <xf numFmtId="0" fontId="22" fillId="18" borderId="1" xfId="4" applyFill="1" applyBorder="1" applyAlignment="1">
      <alignment horizontal="left" vertical="center" wrapText="1"/>
    </xf>
    <xf numFmtId="0" fontId="22" fillId="18" borderId="1" xfId="4" applyFill="1" applyBorder="1" applyAlignment="1">
      <alignment horizontal="left" vertical="center"/>
    </xf>
    <xf numFmtId="165" fontId="22" fillId="18" borderId="1" xfId="4" applyNumberFormat="1" applyFill="1" applyBorder="1" applyAlignment="1">
      <alignment horizontal="left" vertical="center"/>
    </xf>
    <xf numFmtId="0" fontId="22" fillId="0" borderId="0" xfId="4" applyAlignment="1">
      <alignment horizontal="left" vertical="center"/>
    </xf>
    <xf numFmtId="3" fontId="5" fillId="3" borderId="7" xfId="0" applyNumberFormat="1" applyFont="1" applyFill="1" applyBorder="1" applyAlignment="1">
      <alignment horizontal="center"/>
    </xf>
    <xf numFmtId="3" fontId="5" fillId="3" borderId="1" xfId="0" applyNumberFormat="1" applyFont="1" applyFill="1" applyBorder="1" applyAlignment="1">
      <alignment horizontal="center"/>
    </xf>
    <xf numFmtId="3" fontId="5" fillId="3" borderId="8" xfId="0" applyNumberFormat="1" applyFont="1" applyFill="1" applyBorder="1" applyAlignment="1">
      <alignment horizontal="center"/>
    </xf>
    <xf numFmtId="3" fontId="5" fillId="3" borderId="4" xfId="0" applyNumberFormat="1" applyFont="1" applyFill="1" applyBorder="1" applyAlignment="1">
      <alignment horizontal="center"/>
    </xf>
    <xf numFmtId="3" fontId="5" fillId="3" borderId="5" xfId="0" applyNumberFormat="1" applyFont="1" applyFill="1" applyBorder="1" applyAlignment="1">
      <alignment horizontal="center"/>
    </xf>
    <xf numFmtId="3" fontId="5" fillId="3" borderId="6"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3" fontId="5" fillId="3" borderId="12" xfId="0" applyNumberFormat="1" applyFont="1" applyFill="1" applyBorder="1" applyAlignment="1">
      <alignment horizontal="center"/>
    </xf>
    <xf numFmtId="164" fontId="5" fillId="3" borderId="4" xfId="1" applyNumberFormat="1" applyFont="1" applyFill="1" applyBorder="1" applyAlignment="1" applyProtection="1">
      <alignment horizontal="center"/>
    </xf>
    <xf numFmtId="164" fontId="5" fillId="3" borderId="21" xfId="1" applyNumberFormat="1" applyFont="1" applyFill="1" applyBorder="1" applyAlignment="1" applyProtection="1">
      <alignment horizontal="center"/>
    </xf>
    <xf numFmtId="0" fontId="15" fillId="0" borderId="0" xfId="0" applyFont="1"/>
    <xf numFmtId="0" fontId="15" fillId="0" borderId="0" xfId="0" applyFont="1" applyAlignment="1">
      <alignment vertical="center"/>
    </xf>
    <xf numFmtId="0" fontId="2" fillId="2" borderId="3" xfId="0" applyFont="1" applyFill="1" applyBorder="1" applyAlignment="1">
      <alignment horizontal="center" vertical="center" wrapText="1"/>
    </xf>
    <xf numFmtId="0" fontId="4" fillId="2" borderId="0" xfId="0" applyFont="1" applyFill="1" applyAlignment="1">
      <alignment horizontal="center"/>
    </xf>
    <xf numFmtId="0" fontId="5" fillId="3" borderId="1" xfId="0" applyFont="1" applyFill="1" applyBorder="1" applyAlignment="1">
      <alignment horizontal="center"/>
    </xf>
    <xf numFmtId="0" fontId="19" fillId="0" borderId="9" xfId="0" applyFont="1" applyBorder="1"/>
    <xf numFmtId="0" fontId="19" fillId="0" borderId="0" xfId="0" applyFont="1" applyAlignment="1">
      <alignment horizontal="center"/>
    </xf>
    <xf numFmtId="0" fontId="19" fillId="0" borderId="0" xfId="0" applyFont="1" applyAlignment="1">
      <alignment horizontal="left"/>
    </xf>
    <xf numFmtId="0" fontId="7" fillId="2" borderId="0" xfId="0" applyFont="1" applyFill="1"/>
    <xf numFmtId="0" fontId="2" fillId="2" borderId="0" xfId="0" applyFont="1" applyFill="1" applyAlignment="1">
      <alignment vertical="center"/>
    </xf>
    <xf numFmtId="0" fontId="2" fillId="2" borderId="17" xfId="0" applyFont="1" applyFill="1" applyBorder="1" applyAlignment="1">
      <alignment vertical="center"/>
    </xf>
    <xf numFmtId="0" fontId="8" fillId="0" borderId="0" xfId="2"/>
    <xf numFmtId="0" fontId="2" fillId="2" borderId="45" xfId="0" applyFont="1" applyFill="1" applyBorder="1" applyAlignment="1">
      <alignment horizontal="center" vertical="center" wrapText="1"/>
    </xf>
    <xf numFmtId="164" fontId="5" fillId="3" borderId="46" xfId="1" applyNumberFormat="1" applyFont="1" applyFill="1" applyBorder="1" applyAlignment="1" applyProtection="1">
      <alignment horizontal="center"/>
    </xf>
    <xf numFmtId="164" fontId="5" fillId="3" borderId="48" xfId="1" applyNumberFormat="1" applyFont="1" applyFill="1" applyBorder="1" applyAlignment="1" applyProtection="1">
      <alignment horizontal="center"/>
    </xf>
    <xf numFmtId="37" fontId="5" fillId="3" borderId="46" xfId="3" applyNumberFormat="1" applyFont="1" applyFill="1" applyBorder="1" applyAlignment="1" applyProtection="1">
      <alignment horizontal="center"/>
    </xf>
    <xf numFmtId="37" fontId="5" fillId="3" borderId="48" xfId="3" applyNumberFormat="1" applyFont="1" applyFill="1" applyBorder="1" applyAlignment="1" applyProtection="1">
      <alignment horizontal="center"/>
    </xf>
    <xf numFmtId="37" fontId="5" fillId="3" borderId="43" xfId="3" applyNumberFormat="1" applyFont="1" applyFill="1" applyBorder="1" applyAlignment="1" applyProtection="1">
      <alignment horizontal="center"/>
    </xf>
    <xf numFmtId="39" fontId="5" fillId="3" borderId="4" xfId="3" applyNumberFormat="1" applyFont="1" applyFill="1" applyBorder="1" applyAlignment="1" applyProtection="1">
      <alignment horizontal="center" vertical="center"/>
    </xf>
    <xf numFmtId="39" fontId="5" fillId="3" borderId="49" xfId="3" applyNumberFormat="1" applyFont="1" applyFill="1" applyBorder="1" applyAlignment="1" applyProtection="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xf>
    <xf numFmtId="0" fontId="2" fillId="2" borderId="30" xfId="0" applyFont="1" applyFill="1" applyBorder="1" applyAlignment="1">
      <alignment horizontal="center" vertical="center"/>
    </xf>
    <xf numFmtId="2" fontId="5" fillId="3" borderId="51" xfId="1" applyNumberFormat="1" applyFont="1" applyFill="1" applyBorder="1" applyAlignment="1" applyProtection="1">
      <alignment horizontal="center"/>
    </xf>
    <xf numFmtId="2" fontId="5" fillId="3" borderId="4" xfId="1" applyNumberFormat="1" applyFont="1" applyFill="1" applyBorder="1" applyAlignment="1" applyProtection="1">
      <alignment horizontal="center"/>
    </xf>
    <xf numFmtId="3" fontId="5" fillId="3" borderId="42" xfId="0" applyNumberFormat="1" applyFont="1" applyFill="1" applyBorder="1" applyAlignment="1" applyProtection="1">
      <alignment horizontal="center"/>
      <protection locked="0"/>
    </xf>
    <xf numFmtId="3" fontId="5" fillId="3" borderId="52" xfId="0" applyNumberFormat="1" applyFont="1" applyFill="1" applyBorder="1" applyAlignment="1" applyProtection="1">
      <alignment horizontal="center"/>
      <protection locked="0"/>
    </xf>
    <xf numFmtId="0" fontId="22" fillId="18" borderId="1" xfId="4" applyFill="1" applyBorder="1"/>
    <xf numFmtId="0" fontId="22" fillId="18" borderId="1" xfId="4" applyFill="1" applyBorder="1" applyAlignment="1">
      <alignment horizontal="left"/>
    </xf>
    <xf numFmtId="0" fontId="10" fillId="0" borderId="0" xfId="0" applyFont="1" applyAlignment="1">
      <alignment horizontal="center"/>
    </xf>
    <xf numFmtId="0" fontId="15" fillId="0" borderId="0" xfId="0" applyFont="1" applyAlignment="1">
      <alignment horizontal="right"/>
    </xf>
    <xf numFmtId="0" fontId="18" fillId="0" borderId="0" xfId="0" applyFont="1" applyAlignment="1">
      <alignment horizontal="left" vertical="center" wrapText="1"/>
    </xf>
    <xf numFmtId="37" fontId="5" fillId="3" borderId="13" xfId="3" applyNumberFormat="1" applyFont="1" applyFill="1" applyBorder="1" applyAlignment="1" applyProtection="1">
      <alignment horizontal="center" vertical="center"/>
    </xf>
    <xf numFmtId="37" fontId="5" fillId="3" borderId="20" xfId="3" applyNumberFormat="1" applyFont="1" applyFill="1" applyBorder="1" applyAlignment="1" applyProtection="1">
      <alignment horizontal="center" vertical="center"/>
    </xf>
    <xf numFmtId="37" fontId="5" fillId="3" borderId="22" xfId="3" applyNumberFormat="1" applyFont="1" applyFill="1" applyBorder="1" applyAlignment="1" applyProtection="1">
      <alignment horizontal="center"/>
    </xf>
    <xf numFmtId="37" fontId="5" fillId="3" borderId="23" xfId="3" applyNumberFormat="1" applyFont="1" applyFill="1" applyBorder="1" applyAlignment="1" applyProtection="1">
      <alignment horizontal="center"/>
    </xf>
    <xf numFmtId="37" fontId="5" fillId="3" borderId="24" xfId="3" applyNumberFormat="1" applyFont="1" applyFill="1" applyBorder="1" applyAlignment="1" applyProtection="1">
      <alignment horizontal="center"/>
    </xf>
    <xf numFmtId="0" fontId="4" fillId="2" borderId="3" xfId="0" applyFont="1" applyFill="1" applyBorder="1" applyAlignment="1">
      <alignment horizontal="center"/>
    </xf>
    <xf numFmtId="37" fontId="5" fillId="3" borderId="25" xfId="3" applyNumberFormat="1" applyFont="1" applyFill="1" applyBorder="1" applyAlignment="1" applyProtection="1">
      <alignment horizontal="center" vertical="center"/>
    </xf>
    <xf numFmtId="37" fontId="5" fillId="3" borderId="26" xfId="3" applyNumberFormat="1" applyFont="1" applyFill="1" applyBorder="1" applyAlignment="1" applyProtection="1">
      <alignment horizontal="center" vertical="center"/>
    </xf>
    <xf numFmtId="37" fontId="5" fillId="3" borderId="22" xfId="3" applyNumberFormat="1" applyFont="1" applyFill="1" applyBorder="1" applyAlignment="1" applyProtection="1">
      <alignment horizontal="center" vertical="center"/>
    </xf>
    <xf numFmtId="37" fontId="5" fillId="3" borderId="23" xfId="3" applyNumberFormat="1" applyFont="1" applyFill="1" applyBorder="1" applyAlignment="1" applyProtection="1">
      <alignment horizontal="center" vertical="center"/>
    </xf>
    <xf numFmtId="37" fontId="5" fillId="3" borderId="24" xfId="3" applyNumberFormat="1" applyFont="1" applyFill="1" applyBorder="1" applyAlignment="1" applyProtection="1">
      <alignment horizontal="center" vertical="center"/>
    </xf>
    <xf numFmtId="37" fontId="5" fillId="3" borderId="25" xfId="3" applyNumberFormat="1" applyFont="1" applyFill="1" applyBorder="1" applyAlignment="1" applyProtection="1">
      <alignment horizontal="center"/>
    </xf>
    <xf numFmtId="37" fontId="5" fillId="3" borderId="26" xfId="3" applyNumberFormat="1" applyFont="1" applyFill="1" applyBorder="1" applyAlignment="1" applyProtection="1">
      <alignment horizont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3" xfId="0" applyFont="1" applyFill="1" applyBorder="1" applyAlignment="1" applyProtection="1">
      <alignment horizontal="center"/>
      <protection locked="0"/>
    </xf>
    <xf numFmtId="0" fontId="10" fillId="0" borderId="0" xfId="0" applyFont="1" applyAlignment="1">
      <alignment horizontal="center"/>
    </xf>
    <xf numFmtId="0" fontId="9" fillId="0" borderId="0" xfId="0" applyFont="1" applyAlignment="1">
      <alignment horizontal="center"/>
    </xf>
    <xf numFmtId="0" fontId="13" fillId="2" borderId="0" xfId="0" applyFont="1" applyFill="1" applyAlignment="1">
      <alignment horizontal="left" wrapText="1"/>
    </xf>
    <xf numFmtId="0" fontId="2" fillId="2" borderId="3" xfId="0" applyFont="1" applyFill="1" applyBorder="1" applyAlignment="1">
      <alignment horizontal="center"/>
    </xf>
    <xf numFmtId="0" fontId="2" fillId="2" borderId="3" xfId="0" applyFont="1" applyFill="1" applyBorder="1" applyAlignment="1">
      <alignment horizontal="center" vertical="center" wrapText="1"/>
    </xf>
    <xf numFmtId="0" fontId="3" fillId="3" borderId="0" xfId="0" applyFont="1" applyFill="1" applyAlignment="1" applyProtection="1">
      <alignment horizontal="center" vertical="center" wrapText="1"/>
      <protection locked="0"/>
    </xf>
    <xf numFmtId="0" fontId="13" fillId="2" borderId="0" xfId="0" applyFont="1" applyFill="1" applyAlignment="1">
      <alignment horizontal="left"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5" fillId="0" borderId="0" xfId="0" applyFont="1" applyAlignment="1">
      <alignment horizontal="left" vertical="center" wrapText="1"/>
    </xf>
    <xf numFmtId="0" fontId="3" fillId="0" borderId="0" xfId="0" applyFont="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64" fontId="5" fillId="3" borderId="20" xfId="1" applyNumberFormat="1" applyFont="1" applyFill="1" applyBorder="1" applyAlignment="1" applyProtection="1">
      <alignment horizontal="center" vertical="center"/>
    </xf>
    <xf numFmtId="164" fontId="5" fillId="3" borderId="25" xfId="1" applyNumberFormat="1" applyFont="1" applyFill="1" applyBorder="1" applyAlignment="1" applyProtection="1">
      <alignment horizontal="center"/>
    </xf>
    <xf numFmtId="164" fontId="5" fillId="3" borderId="26" xfId="1" applyNumberFormat="1" applyFont="1" applyFill="1" applyBorder="1" applyAlignment="1" applyProtection="1">
      <alignment horizontal="center"/>
    </xf>
    <xf numFmtId="164" fontId="5" fillId="3" borderId="41" xfId="1" applyNumberFormat="1" applyFont="1" applyFill="1" applyBorder="1" applyAlignment="1" applyProtection="1">
      <alignment horizontal="center"/>
    </xf>
    <xf numFmtId="164" fontId="5" fillId="3" borderId="44" xfId="1" applyNumberFormat="1" applyFont="1" applyFill="1" applyBorder="1" applyAlignment="1" applyProtection="1">
      <alignment horizontal="center"/>
    </xf>
    <xf numFmtId="164" fontId="5" fillId="3" borderId="42" xfId="1" applyNumberFormat="1" applyFont="1" applyFill="1" applyBorder="1" applyAlignment="1" applyProtection="1">
      <alignment horizontal="center"/>
    </xf>
    <xf numFmtId="37" fontId="5" fillId="3" borderId="47" xfId="3" applyNumberFormat="1" applyFont="1" applyFill="1" applyBorder="1" applyAlignment="1" applyProtection="1">
      <alignment horizontal="center" vertical="center"/>
    </xf>
    <xf numFmtId="37" fontId="5" fillId="3" borderId="43" xfId="3" applyNumberFormat="1" applyFont="1" applyFill="1" applyBorder="1" applyAlignment="1" applyProtection="1">
      <alignment horizontal="center" vertical="center"/>
    </xf>
    <xf numFmtId="37" fontId="5" fillId="3" borderId="41" xfId="3" applyNumberFormat="1" applyFont="1" applyFill="1" applyBorder="1" applyAlignment="1" applyProtection="1">
      <alignment horizontal="center"/>
    </xf>
    <xf numFmtId="37" fontId="5" fillId="3" borderId="42" xfId="3" applyNumberFormat="1" applyFont="1" applyFill="1" applyBorder="1" applyAlignment="1" applyProtection="1">
      <alignment horizontal="center"/>
    </xf>
    <xf numFmtId="37" fontId="5" fillId="3" borderId="44" xfId="3" applyNumberFormat="1" applyFont="1" applyFill="1" applyBorder="1" applyAlignment="1" applyProtection="1">
      <alignment horizontal="center"/>
    </xf>
    <xf numFmtId="164" fontId="5" fillId="3" borderId="22" xfId="1" applyNumberFormat="1" applyFont="1" applyFill="1" applyBorder="1" applyAlignment="1" applyProtection="1">
      <alignment horizontal="center"/>
    </xf>
    <xf numFmtId="164" fontId="5" fillId="3" borderId="23" xfId="1" applyNumberFormat="1" applyFont="1" applyFill="1" applyBorder="1" applyAlignment="1" applyProtection="1">
      <alignment horizontal="center"/>
    </xf>
    <xf numFmtId="164" fontId="5" fillId="3" borderId="24" xfId="1" applyNumberFormat="1" applyFont="1" applyFill="1" applyBorder="1" applyAlignment="1" applyProtection="1">
      <alignment horizontal="center"/>
    </xf>
    <xf numFmtId="0" fontId="4" fillId="2" borderId="0" xfId="0" applyFont="1" applyFill="1" applyAlignment="1">
      <alignment horizont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9" fillId="0" borderId="33" xfId="0" applyFont="1" applyBorder="1" applyAlignment="1">
      <alignment horizontal="left" vertical="top" wrapText="1"/>
    </xf>
    <xf numFmtId="0" fontId="9" fillId="0" borderId="32" xfId="0" applyFont="1" applyBorder="1" applyAlignment="1">
      <alignment horizontal="left" vertical="top"/>
    </xf>
    <xf numFmtId="0" fontId="9" fillId="0" borderId="34" xfId="0" applyFont="1" applyBorder="1" applyAlignment="1">
      <alignment horizontal="left" vertical="top"/>
    </xf>
    <xf numFmtId="0" fontId="2" fillId="2" borderId="45" xfId="0" applyFont="1" applyFill="1" applyBorder="1" applyAlignment="1">
      <alignment horizontal="center" vertical="center" wrapText="1"/>
    </xf>
    <xf numFmtId="164" fontId="5" fillId="3" borderId="47" xfId="1" applyNumberFormat="1" applyFont="1" applyFill="1" applyBorder="1" applyAlignment="1" applyProtection="1">
      <alignment horizontal="center" vertical="center"/>
    </xf>
    <xf numFmtId="37" fontId="5" fillId="3" borderId="40" xfId="3" applyNumberFormat="1" applyFont="1" applyFill="1" applyBorder="1" applyAlignment="1" applyProtection="1">
      <alignment horizontal="center"/>
    </xf>
    <xf numFmtId="37" fontId="5" fillId="3" borderId="9" xfId="3" applyNumberFormat="1" applyFont="1" applyFill="1" applyBorder="1" applyAlignment="1" applyProtection="1">
      <alignment horizont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164" fontId="5" fillId="3" borderId="25" xfId="1" applyNumberFormat="1" applyFont="1" applyFill="1" applyBorder="1" applyAlignment="1">
      <alignment horizontal="center"/>
    </xf>
    <xf numFmtId="164" fontId="5" fillId="3" borderId="26" xfId="1" applyNumberFormat="1" applyFont="1" applyFill="1" applyBorder="1" applyAlignment="1">
      <alignment horizontal="center"/>
    </xf>
    <xf numFmtId="164" fontId="5" fillId="3" borderId="13" xfId="1" applyNumberFormat="1" applyFont="1" applyFill="1" applyBorder="1" applyAlignment="1">
      <alignment horizontal="center" vertical="center"/>
    </xf>
    <xf numFmtId="164" fontId="5" fillId="3" borderId="20" xfId="1" applyNumberFormat="1" applyFont="1" applyFill="1" applyBorder="1" applyAlignment="1">
      <alignment horizontal="center" vertical="center"/>
    </xf>
    <xf numFmtId="164" fontId="5" fillId="3" borderId="22" xfId="1" applyNumberFormat="1" applyFont="1" applyFill="1" applyBorder="1" applyAlignment="1">
      <alignment horizontal="center"/>
    </xf>
    <xf numFmtId="164" fontId="5" fillId="3" borderId="23" xfId="1" applyNumberFormat="1" applyFont="1" applyFill="1" applyBorder="1" applyAlignment="1">
      <alignment horizontal="center"/>
    </xf>
    <xf numFmtId="164" fontId="5" fillId="3" borderId="24" xfId="1" applyNumberFormat="1"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0" borderId="0" xfId="0" applyAlignment="1">
      <alignment horizontal="center"/>
    </xf>
    <xf numFmtId="0" fontId="9" fillId="0" borderId="32"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Alignment="1">
      <alignment horizontal="left"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164" fontId="5" fillId="3" borderId="13" xfId="1" applyNumberFormat="1" applyFont="1" applyFill="1" applyBorder="1" applyAlignment="1" applyProtection="1">
      <alignment horizontal="center" vertical="center"/>
    </xf>
    <xf numFmtId="2" fontId="5" fillId="3" borderId="13" xfId="1" applyNumberFormat="1" applyFont="1" applyFill="1" applyBorder="1" applyAlignment="1" applyProtection="1">
      <alignment horizontal="center" vertical="center"/>
    </xf>
    <xf numFmtId="2" fontId="5" fillId="3" borderId="43" xfId="1" applyNumberFormat="1" applyFont="1" applyFill="1" applyBorder="1" applyAlignment="1" applyProtection="1">
      <alignment horizontal="center" vertical="center"/>
    </xf>
    <xf numFmtId="164" fontId="5" fillId="3" borderId="43" xfId="1" applyNumberFormat="1" applyFont="1" applyFill="1" applyBorder="1" applyAlignment="1" applyProtection="1">
      <alignment horizontal="center" vertical="center"/>
    </xf>
    <xf numFmtId="164" fontId="5" fillId="3" borderId="50" xfId="1" applyNumberFormat="1" applyFont="1" applyFill="1" applyBorder="1" applyAlignment="1" applyProtection="1">
      <alignment horizontal="center"/>
    </xf>
  </cellXfs>
  <cellStyles count="132">
    <cellStyle name="20% - Accent1 2" xfId="5" xr:uid="{00000000-0005-0000-0000-000000000000}"/>
    <cellStyle name="20% - Accent1 2 2" xfId="6" xr:uid="{00000000-0005-0000-0000-000001000000}"/>
    <cellStyle name="20% - Accent1 3" xfId="7" xr:uid="{00000000-0005-0000-0000-000002000000}"/>
    <cellStyle name="20% - Accent2 2" xfId="8" xr:uid="{00000000-0005-0000-0000-000003000000}"/>
    <cellStyle name="20% - Accent2 2 2" xfId="9" xr:uid="{00000000-0005-0000-0000-000004000000}"/>
    <cellStyle name="20% - Accent2 3" xfId="10" xr:uid="{00000000-0005-0000-0000-000005000000}"/>
    <cellStyle name="20% - Accent3 2" xfId="11" xr:uid="{00000000-0005-0000-0000-000006000000}"/>
    <cellStyle name="20% - Accent3 2 2" xfId="12" xr:uid="{00000000-0005-0000-0000-000007000000}"/>
    <cellStyle name="20% - Accent3 3" xfId="13" xr:uid="{00000000-0005-0000-0000-000008000000}"/>
    <cellStyle name="20% - Accent4 2" xfId="14" xr:uid="{00000000-0005-0000-0000-000009000000}"/>
    <cellStyle name="20% - Accent4 2 2" xfId="15" xr:uid="{00000000-0005-0000-0000-00000A000000}"/>
    <cellStyle name="20% - Accent4 3" xfId="16" xr:uid="{00000000-0005-0000-0000-00000B000000}"/>
    <cellStyle name="20% - Accent5 2" xfId="17" xr:uid="{00000000-0005-0000-0000-00000C000000}"/>
    <cellStyle name="20% - Accent5 2 2" xfId="18" xr:uid="{00000000-0005-0000-0000-00000D000000}"/>
    <cellStyle name="20% - Accent5 3" xfId="19" xr:uid="{00000000-0005-0000-0000-00000E000000}"/>
    <cellStyle name="20% - Accent6 2" xfId="20" xr:uid="{00000000-0005-0000-0000-00000F000000}"/>
    <cellStyle name="20% - Accent6 2 2" xfId="21" xr:uid="{00000000-0005-0000-0000-000010000000}"/>
    <cellStyle name="20% - Accent6 3" xfId="22" xr:uid="{00000000-0005-0000-0000-000011000000}"/>
    <cellStyle name="40% - Accent1 2" xfId="23" xr:uid="{00000000-0005-0000-0000-000012000000}"/>
    <cellStyle name="40% - Accent1 2 2" xfId="24" xr:uid="{00000000-0005-0000-0000-000013000000}"/>
    <cellStyle name="40% - Accent1 3" xfId="25" xr:uid="{00000000-0005-0000-0000-000014000000}"/>
    <cellStyle name="40% - Accent2 2" xfId="26" xr:uid="{00000000-0005-0000-0000-000015000000}"/>
    <cellStyle name="40% - Accent2 2 2" xfId="27" xr:uid="{00000000-0005-0000-0000-000016000000}"/>
    <cellStyle name="40% - Accent2 3" xfId="28" xr:uid="{00000000-0005-0000-0000-000017000000}"/>
    <cellStyle name="40% - Accent3 2" xfId="29" xr:uid="{00000000-0005-0000-0000-000018000000}"/>
    <cellStyle name="40% - Accent3 2 2" xfId="30" xr:uid="{00000000-0005-0000-0000-000019000000}"/>
    <cellStyle name="40% - Accent3 3" xfId="31" xr:uid="{00000000-0005-0000-0000-00001A000000}"/>
    <cellStyle name="40% - Accent4 2" xfId="32" xr:uid="{00000000-0005-0000-0000-00001B000000}"/>
    <cellStyle name="40% - Accent4 2 2" xfId="33" xr:uid="{00000000-0005-0000-0000-00001C000000}"/>
    <cellStyle name="40% - Accent4 3" xfId="34" xr:uid="{00000000-0005-0000-0000-00001D000000}"/>
    <cellStyle name="40% - Accent5 2" xfId="35" xr:uid="{00000000-0005-0000-0000-00001E000000}"/>
    <cellStyle name="40% - Accent5 2 2" xfId="36" xr:uid="{00000000-0005-0000-0000-00001F000000}"/>
    <cellStyle name="40% - Accent5 3" xfId="37" xr:uid="{00000000-0005-0000-0000-000020000000}"/>
    <cellStyle name="40% - Accent6 2" xfId="38" xr:uid="{00000000-0005-0000-0000-000021000000}"/>
    <cellStyle name="40% - Accent6 2 2" xfId="39" xr:uid="{00000000-0005-0000-0000-000022000000}"/>
    <cellStyle name="40% - Accent6 3" xfId="40" xr:uid="{00000000-0005-0000-0000-000023000000}"/>
    <cellStyle name="Comma" xfId="3" builtinId="3"/>
    <cellStyle name="Comma 2" xfId="41" xr:uid="{00000000-0005-0000-0000-000025000000}"/>
    <cellStyle name="Comma 3" xfId="42" xr:uid="{00000000-0005-0000-0000-000026000000}"/>
    <cellStyle name="Comma 4" xfId="43" xr:uid="{00000000-0005-0000-0000-000027000000}"/>
    <cellStyle name="Comma 5" xfId="44" xr:uid="{00000000-0005-0000-0000-000028000000}"/>
    <cellStyle name="Hyperlink" xfId="2" builtinId="8"/>
    <cellStyle name="Hyperlink 2" xfId="45" xr:uid="{00000000-0005-0000-0000-00002A000000}"/>
    <cellStyle name="Hyperlink 3" xfId="46" xr:uid="{00000000-0005-0000-0000-00002B000000}"/>
    <cellStyle name="Normal" xfId="0" builtinId="0"/>
    <cellStyle name="Normal 10" xfId="47" xr:uid="{00000000-0005-0000-0000-00002D000000}"/>
    <cellStyle name="Normal 10 2" xfId="48" xr:uid="{00000000-0005-0000-0000-00002E000000}"/>
    <cellStyle name="Normal 10 2 2" xfId="49" xr:uid="{00000000-0005-0000-0000-00002F000000}"/>
    <cellStyle name="Normal 10 2 2 2" xfId="50" xr:uid="{00000000-0005-0000-0000-000030000000}"/>
    <cellStyle name="Normal 10 2 3" xfId="51" xr:uid="{00000000-0005-0000-0000-000031000000}"/>
    <cellStyle name="Normal 10 3" xfId="52" xr:uid="{00000000-0005-0000-0000-000032000000}"/>
    <cellStyle name="Normal 10 3 2" xfId="53" xr:uid="{00000000-0005-0000-0000-000033000000}"/>
    <cellStyle name="Normal 10 4" xfId="54" xr:uid="{00000000-0005-0000-0000-000034000000}"/>
    <cellStyle name="Normal 11" xfId="55" xr:uid="{00000000-0005-0000-0000-000035000000}"/>
    <cellStyle name="Normal 11 2" xfId="56" xr:uid="{00000000-0005-0000-0000-000036000000}"/>
    <cellStyle name="Normal 12" xfId="57" xr:uid="{00000000-0005-0000-0000-000037000000}"/>
    <cellStyle name="Normal 12 2" xfId="58" xr:uid="{00000000-0005-0000-0000-000038000000}"/>
    <cellStyle name="Normal 13" xfId="59" xr:uid="{00000000-0005-0000-0000-000039000000}"/>
    <cellStyle name="Normal 13 2" xfId="60" xr:uid="{00000000-0005-0000-0000-00003A000000}"/>
    <cellStyle name="Normal 14" xfId="61" xr:uid="{00000000-0005-0000-0000-00003B000000}"/>
    <cellStyle name="Normal 14 2" xfId="62" xr:uid="{00000000-0005-0000-0000-00003C000000}"/>
    <cellStyle name="Normal 15" xfId="63" xr:uid="{00000000-0005-0000-0000-00003D000000}"/>
    <cellStyle name="Normal 16" xfId="64" xr:uid="{00000000-0005-0000-0000-00003E000000}"/>
    <cellStyle name="Normal 17" xfId="65" xr:uid="{00000000-0005-0000-0000-00003F000000}"/>
    <cellStyle name="Normal 18" xfId="66" xr:uid="{00000000-0005-0000-0000-000040000000}"/>
    <cellStyle name="Normal 2" xfId="4" xr:uid="{00000000-0005-0000-0000-000041000000}"/>
    <cellStyle name="Normal 2 2" xfId="67" xr:uid="{00000000-0005-0000-0000-000042000000}"/>
    <cellStyle name="Normal 2 2 2" xfId="68" xr:uid="{00000000-0005-0000-0000-000043000000}"/>
    <cellStyle name="Normal 2 3" xfId="69" xr:uid="{00000000-0005-0000-0000-000044000000}"/>
    <cellStyle name="Normal 2 4" xfId="70" xr:uid="{00000000-0005-0000-0000-000045000000}"/>
    <cellStyle name="Normal 2 4 2" xfId="71" xr:uid="{00000000-0005-0000-0000-000046000000}"/>
    <cellStyle name="Normal 2 4 2 2" xfId="72" xr:uid="{00000000-0005-0000-0000-000047000000}"/>
    <cellStyle name="Normal 2 4 3" xfId="73" xr:uid="{00000000-0005-0000-0000-000048000000}"/>
    <cellStyle name="Normal 2 5" xfId="74" xr:uid="{00000000-0005-0000-0000-000049000000}"/>
    <cellStyle name="Normal 2 6" xfId="75" xr:uid="{00000000-0005-0000-0000-00004A000000}"/>
    <cellStyle name="Normal 2 6 2" xfId="76" xr:uid="{00000000-0005-0000-0000-00004B000000}"/>
    <cellStyle name="Normal 2 6 2 2" xfId="77" xr:uid="{00000000-0005-0000-0000-00004C000000}"/>
    <cellStyle name="Normal 2 6 3" xfId="78" xr:uid="{00000000-0005-0000-0000-00004D000000}"/>
    <cellStyle name="Normal 2 6 4" xfId="79" xr:uid="{00000000-0005-0000-0000-00004E000000}"/>
    <cellStyle name="Normal 2 7" xfId="80" xr:uid="{00000000-0005-0000-0000-00004F000000}"/>
    <cellStyle name="Normal 2 8" xfId="81" xr:uid="{00000000-0005-0000-0000-000050000000}"/>
    <cellStyle name="Normal 3" xfId="82" xr:uid="{00000000-0005-0000-0000-000051000000}"/>
    <cellStyle name="Normal 3 2" xfId="83" xr:uid="{00000000-0005-0000-0000-000052000000}"/>
    <cellStyle name="Normal 3 3" xfId="84" xr:uid="{00000000-0005-0000-0000-000053000000}"/>
    <cellStyle name="Normal 3 4" xfId="85" xr:uid="{00000000-0005-0000-0000-000054000000}"/>
    <cellStyle name="Normal 4" xfId="86" xr:uid="{00000000-0005-0000-0000-000055000000}"/>
    <cellStyle name="Normal 4 2" xfId="87" xr:uid="{00000000-0005-0000-0000-000056000000}"/>
    <cellStyle name="Normal 4 3" xfId="88" xr:uid="{00000000-0005-0000-0000-000057000000}"/>
    <cellStyle name="Normal 4 3 2" xfId="89" xr:uid="{00000000-0005-0000-0000-000058000000}"/>
    <cellStyle name="Normal 4 4" xfId="90" xr:uid="{00000000-0005-0000-0000-000059000000}"/>
    <cellStyle name="Normal 5" xfId="91" xr:uid="{00000000-0005-0000-0000-00005A000000}"/>
    <cellStyle name="Normal 5 2" xfId="92" xr:uid="{00000000-0005-0000-0000-00005B000000}"/>
    <cellStyle name="Normal 5 2 2" xfId="93" xr:uid="{00000000-0005-0000-0000-00005C000000}"/>
    <cellStyle name="Normal 5 2 2 2" xfId="94" xr:uid="{00000000-0005-0000-0000-00005D000000}"/>
    <cellStyle name="Normal 5 2 3" xfId="95" xr:uid="{00000000-0005-0000-0000-00005E000000}"/>
    <cellStyle name="Normal 5 2 4" xfId="96" xr:uid="{00000000-0005-0000-0000-00005F000000}"/>
    <cellStyle name="Normal 5 3" xfId="97" xr:uid="{00000000-0005-0000-0000-000060000000}"/>
    <cellStyle name="Normal 5 4" xfId="98" xr:uid="{00000000-0005-0000-0000-000061000000}"/>
    <cellStyle name="Normal 6" xfId="99" xr:uid="{00000000-0005-0000-0000-000062000000}"/>
    <cellStyle name="Normal 6 2" xfId="100" xr:uid="{00000000-0005-0000-0000-000063000000}"/>
    <cellStyle name="Normal 6 3" xfId="101" xr:uid="{00000000-0005-0000-0000-000064000000}"/>
    <cellStyle name="Normal 6 4" xfId="102" xr:uid="{00000000-0005-0000-0000-000065000000}"/>
    <cellStyle name="Normal 7" xfId="103" xr:uid="{00000000-0005-0000-0000-000066000000}"/>
    <cellStyle name="Normal 7 2" xfId="104" xr:uid="{00000000-0005-0000-0000-000067000000}"/>
    <cellStyle name="Normal 7 2 2" xfId="105" xr:uid="{00000000-0005-0000-0000-000068000000}"/>
    <cellStyle name="Normal 7 2 2 2" xfId="106" xr:uid="{00000000-0005-0000-0000-000069000000}"/>
    <cellStyle name="Normal 7 2 3" xfId="107" xr:uid="{00000000-0005-0000-0000-00006A000000}"/>
    <cellStyle name="Normal 7 3" xfId="108" xr:uid="{00000000-0005-0000-0000-00006B000000}"/>
    <cellStyle name="Normal 7 3 2" xfId="109" xr:uid="{00000000-0005-0000-0000-00006C000000}"/>
    <cellStyle name="Normal 7 4" xfId="110" xr:uid="{00000000-0005-0000-0000-00006D000000}"/>
    <cellStyle name="Normal 8" xfId="111" xr:uid="{00000000-0005-0000-0000-00006E000000}"/>
    <cellStyle name="Normal 8 2" xfId="112" xr:uid="{00000000-0005-0000-0000-00006F000000}"/>
    <cellStyle name="Normal 8 2 2" xfId="113" xr:uid="{00000000-0005-0000-0000-000070000000}"/>
    <cellStyle name="Normal 8 2 2 2" xfId="114" xr:uid="{00000000-0005-0000-0000-000071000000}"/>
    <cellStyle name="Normal 8 2 3" xfId="115" xr:uid="{00000000-0005-0000-0000-000072000000}"/>
    <cellStyle name="Normal 8 3" xfId="116" xr:uid="{00000000-0005-0000-0000-000073000000}"/>
    <cellStyle name="Normal 8 3 2" xfId="117" xr:uid="{00000000-0005-0000-0000-000074000000}"/>
    <cellStyle name="Normal 8 4" xfId="118" xr:uid="{00000000-0005-0000-0000-000075000000}"/>
    <cellStyle name="Normal 9" xfId="119" xr:uid="{00000000-0005-0000-0000-000076000000}"/>
    <cellStyle name="Normal 9 2" xfId="120" xr:uid="{00000000-0005-0000-0000-000077000000}"/>
    <cellStyle name="Note 2" xfId="121" xr:uid="{00000000-0005-0000-0000-000078000000}"/>
    <cellStyle name="Note 2 2" xfId="122" xr:uid="{00000000-0005-0000-0000-000079000000}"/>
    <cellStyle name="Note 2 2 2" xfId="123" xr:uid="{00000000-0005-0000-0000-00007A000000}"/>
    <cellStyle name="Note 2 3" xfId="124" xr:uid="{00000000-0005-0000-0000-00007B000000}"/>
    <cellStyle name="Percent" xfId="1" builtinId="5"/>
    <cellStyle name="Percent 2" xfId="125" xr:uid="{00000000-0005-0000-0000-00007D000000}"/>
    <cellStyle name="Percent 3" xfId="126" xr:uid="{00000000-0005-0000-0000-00007E000000}"/>
    <cellStyle name="Percent 3 2" xfId="127" xr:uid="{00000000-0005-0000-0000-00007F000000}"/>
    <cellStyle name="Percent 4" xfId="128" xr:uid="{00000000-0005-0000-0000-000080000000}"/>
    <cellStyle name="Percent 4 2" xfId="129" xr:uid="{00000000-0005-0000-0000-000081000000}"/>
    <cellStyle name="Percent 5" xfId="130" xr:uid="{00000000-0005-0000-0000-000082000000}"/>
    <cellStyle name="Percent 6" xfId="131" xr:uid="{00000000-0005-0000-0000-000083000000}"/>
  </cellStyles>
  <dxfs count="12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0504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15</xdr:col>
      <xdr:colOff>0</xdr:colOff>
      <xdr:row>9</xdr:row>
      <xdr:rowOff>95846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 y="1"/>
          <a:ext cx="10545534" cy="1864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8283</xdr:colOff>
      <xdr:row>10</xdr:row>
      <xdr:rowOff>41413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0462923" cy="1748293"/>
        </a:xfrm>
        <a:prstGeom prst="rect">
          <a:avLst/>
        </a:prstGeom>
      </xdr:spPr>
    </xdr:pic>
    <xdr:clientData/>
  </xdr:twoCellAnchor>
  <xdr:twoCellAnchor>
    <xdr:from>
      <xdr:col>0</xdr:col>
      <xdr:colOff>116418</xdr:colOff>
      <xdr:row>16</xdr:row>
      <xdr:rowOff>9713</xdr:rowOff>
    </xdr:from>
    <xdr:to>
      <xdr:col>0</xdr:col>
      <xdr:colOff>1354669</xdr:colOff>
      <xdr:row>22</xdr:row>
      <xdr:rowOff>89647</xdr:rowOff>
    </xdr:to>
    <xdr:sp macro="" textlink="">
      <xdr:nvSpPr>
        <xdr:cNvPr id="3" name="Rectangular Callout 1">
          <a:extLst>
            <a:ext uri="{FF2B5EF4-FFF2-40B4-BE49-F238E27FC236}">
              <a16:creationId xmlns:a16="http://schemas.microsoft.com/office/drawing/2014/main" id="{050B153F-103E-4CBF-AD39-BD6189DBC818}"/>
            </a:ext>
          </a:extLst>
        </xdr:cNvPr>
        <xdr:cNvSpPr/>
      </xdr:nvSpPr>
      <xdr:spPr>
        <a:xfrm>
          <a:off x="116418" y="2869454"/>
          <a:ext cx="1238251" cy="1209487"/>
        </a:xfrm>
        <a:prstGeom prst="wedgeRectCallout">
          <a:avLst>
            <a:gd name="adj1" fmla="val 305881"/>
            <a:gd name="adj2" fmla="val -24542"/>
          </a:avLst>
        </a:prstGeom>
        <a:solidFill>
          <a:schemeClr val="bg1">
            <a:alpha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solidFill>
                <a:srgbClr val="FF0000"/>
              </a:solidFill>
            </a:rPr>
            <a:t>Your 2022 emissions rate </a:t>
          </a:r>
          <a:r>
            <a:rPr lang="en-US" sz="1100" baseline="0">
              <a:solidFill>
                <a:srgbClr val="FF0000"/>
              </a:solidFill>
            </a:rPr>
            <a:t>goal should be based on this 2021 emissions rate. </a:t>
          </a:r>
          <a:endParaRPr 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8283</xdr:colOff>
      <xdr:row>10</xdr:row>
      <xdr:rowOff>41413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0179326" cy="1805609"/>
        </a:xfrm>
        <a:prstGeom prst="rect">
          <a:avLst/>
        </a:prstGeom>
      </xdr:spPr>
    </xdr:pic>
    <xdr:clientData/>
  </xdr:twoCellAnchor>
  <xdr:oneCellAnchor>
    <xdr:from>
      <xdr:col>2</xdr:col>
      <xdr:colOff>233457</xdr:colOff>
      <xdr:row>13</xdr:row>
      <xdr:rowOff>286766</xdr:rowOff>
    </xdr:from>
    <xdr:ext cx="5748243" cy="41376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252757" y="2753741"/>
              <a:ext cx="5748243"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𝐸𝑚𝑖𝑠𝑠𝑖𝑜𝑛𝑠</m:t>
                        </m:r>
                        <m:r>
                          <a:rPr lang="en-US" sz="1100" b="0" i="1">
                            <a:latin typeface="Cambria Math"/>
                          </a:rPr>
                          <m:t> </m:t>
                        </m:r>
                        <m:r>
                          <a:rPr lang="en-US" sz="1100" b="0" i="1">
                            <a:latin typeface="Cambria Math"/>
                          </a:rPr>
                          <m:t>𝑅𝑎𝑡𝑒</m:t>
                        </m:r>
                      </m:e>
                      <m:sub>
                        <m:r>
                          <a:rPr lang="en-US" sz="1100" b="0" i="1">
                            <a:latin typeface="Cambria Math"/>
                          </a:rPr>
                          <m:t>𝑅𝑒𝑓𝑟𝑖𝑔𝑒𝑟𝑎𝑛𝑡</m:t>
                        </m:r>
                        <m:r>
                          <a:rPr lang="en-US" sz="1100" b="0" i="1">
                            <a:latin typeface="Cambria Math"/>
                          </a:rPr>
                          <m:t> </m:t>
                        </m:r>
                        <m:r>
                          <a:rPr lang="en-US" sz="1100" b="0" i="1">
                            <a:latin typeface="Cambria Math"/>
                          </a:rPr>
                          <m:t>𝑋</m:t>
                        </m:r>
                      </m:sub>
                    </m:sSub>
                    <m:r>
                      <a:rPr lang="en-US" sz="1100" b="0" i="1">
                        <a:latin typeface="Cambria Math"/>
                      </a:rPr>
                      <m:t> </m:t>
                    </m:r>
                    <m:r>
                      <a:rPr lang="en-US" sz="1100" i="1">
                        <a:latin typeface="Cambria Math"/>
                      </a:rPr>
                      <m:t>=</m:t>
                    </m:r>
                    <m:f>
                      <m:fPr>
                        <m:ctrlPr>
                          <a:rPr lang="en-US" sz="1100" b="0" i="1">
                            <a:latin typeface="Cambria Math" panose="02040503050406030204" pitchFamily="18" charset="0"/>
                          </a:rPr>
                        </m:ctrlPr>
                      </m:fPr>
                      <m:num>
                        <m:r>
                          <a:rPr lang="en-US" sz="1100" b="0" i="1">
                            <a:solidFill>
                              <a:schemeClr val="tx1"/>
                            </a:solidFill>
                            <a:effectLst/>
                            <a:latin typeface="Cambria Math"/>
                            <a:ea typeface="+mn-ea"/>
                            <a:cs typeface="+mn-cs"/>
                          </a:rPr>
                          <m:t>𝑃𝑜𝑢𝑛𝑑𝑠</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𝐸𝑚𝑖𝑡𝑡𝑒𝑑</m:t>
                        </m:r>
                      </m:num>
                      <m:den>
                        <m:r>
                          <a:rPr lang="en-US" sz="1100" b="0" i="1">
                            <a:latin typeface="Cambria Math"/>
                          </a:rPr>
                          <m:t>𝑃𝑜𝑢𝑛𝑑𝑠</m:t>
                        </m:r>
                        <m:r>
                          <a:rPr lang="en-US" sz="1100" b="0" i="1">
                            <a:latin typeface="Cambria Math"/>
                          </a:rPr>
                          <m:t> </m:t>
                        </m:r>
                        <m:r>
                          <a:rPr lang="en-US" sz="1100" b="0" i="1">
                            <a:latin typeface="Cambria Math"/>
                          </a:rPr>
                          <m:t>𝐼𝑛𝑠𝑡𝑎𝑙𝑙𝑒𝑑</m:t>
                        </m:r>
                      </m:den>
                    </m:f>
                  </m:oMath>
                </m:oMathPara>
              </a14:m>
              <a:endParaRPr lang="en-US" sz="1100"/>
            </a:p>
          </xdr:txBody>
        </xdr:sp>
      </mc:Choice>
      <mc:Fallback xmlns="">
        <xdr:sp macro="" textlink="">
          <xdr:nvSpPr>
            <xdr:cNvPr id="4" name="TextBox 3"/>
            <xdr:cNvSpPr txBox="1"/>
          </xdr:nvSpPr>
          <xdr:spPr>
            <a:xfrm>
              <a:off x="2252757" y="2753741"/>
              <a:ext cx="5748243"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〖𝐸𝑚𝑖𝑠𝑠𝑖𝑜𝑛𝑠 𝑅𝑎𝑡𝑒〗_(𝑅𝑒𝑓𝑟𝑖𝑔𝑒𝑟𝑎𝑛𝑡 𝑋)  </a:t>
              </a:r>
              <a:r>
                <a:rPr lang="en-US" sz="1100" i="0">
                  <a:latin typeface="Cambria Math"/>
                </a:rPr>
                <a:t>=</a:t>
              </a:r>
              <a:r>
                <a:rPr lang="en-US" sz="1100" b="0" i="0">
                  <a:latin typeface="Cambria Math"/>
                </a:rPr>
                <a:t>(</a:t>
              </a:r>
              <a:r>
                <a:rPr lang="en-US" sz="1100" b="0" i="0">
                  <a:solidFill>
                    <a:schemeClr val="tx1"/>
                  </a:solidFill>
                  <a:effectLst/>
                  <a:latin typeface="+mn-lt"/>
                  <a:ea typeface="+mn-ea"/>
                  <a:cs typeface="+mn-cs"/>
                </a:rPr>
                <a:t>𝑃𝑜𝑢𝑛𝑑𝑠 𝐸𝑚𝑖𝑡𝑡𝑒𝑑</a:t>
              </a:r>
              <a:r>
                <a:rPr lang="en-US" sz="1100" b="0" i="0">
                  <a:solidFill>
                    <a:schemeClr val="tx1"/>
                  </a:solidFill>
                  <a:effectLst/>
                  <a:latin typeface="Cambria Math"/>
                  <a:ea typeface="+mn-ea"/>
                  <a:cs typeface="+mn-cs"/>
                </a:rPr>
                <a:t>)/(</a:t>
              </a:r>
              <a:r>
                <a:rPr lang="en-US" sz="1100" b="0" i="0">
                  <a:latin typeface="Cambria Math"/>
                </a:rPr>
                <a:t>𝑃𝑜𝑢𝑛𝑑𝑠 𝐼𝑛𝑠𝑡𝑎𝑙𝑙𝑒𝑑)</a:t>
              </a:r>
              <a:endParaRPr lang="en-US"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15</xdr:col>
      <xdr:colOff>1</xdr:colOff>
      <xdr:row>9</xdr:row>
      <xdr:rowOff>42911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 y="1"/>
          <a:ext cx="10201274" cy="18145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8283</xdr:colOff>
      <xdr:row>10</xdr:row>
      <xdr:rowOff>41413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0180983" cy="1813063"/>
        </a:xfrm>
        <a:prstGeom prst="rect">
          <a:avLst/>
        </a:prstGeom>
      </xdr:spPr>
    </xdr:pic>
    <xdr:clientData/>
  </xdr:twoCellAnchor>
  <xdr:oneCellAnchor>
    <xdr:from>
      <xdr:col>2</xdr:col>
      <xdr:colOff>233457</xdr:colOff>
      <xdr:row>13</xdr:row>
      <xdr:rowOff>286766</xdr:rowOff>
    </xdr:from>
    <xdr:ext cx="5748243" cy="57573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313269" y="2644484"/>
              <a:ext cx="5748243" cy="575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𝐺𝑊𝑃</m:t>
                        </m:r>
                        <m:r>
                          <a:rPr lang="en-US" sz="1100" b="0" i="1">
                            <a:latin typeface="Cambria Math"/>
                          </a:rPr>
                          <m:t> </m:t>
                        </m:r>
                        <m:r>
                          <a:rPr lang="en-US" sz="1100" b="0" i="1">
                            <a:latin typeface="Cambria Math"/>
                          </a:rPr>
                          <m:t>𝑊𝑒𝑖𝑔h𝑡𝑒𝑑</m:t>
                        </m:r>
                        <m:r>
                          <a:rPr lang="en-US" sz="1100" b="0" i="1">
                            <a:latin typeface="Cambria Math"/>
                          </a:rPr>
                          <m:t> </m:t>
                        </m:r>
                        <m:r>
                          <a:rPr lang="en-US" sz="1100" b="0" i="1">
                            <a:latin typeface="Cambria Math"/>
                          </a:rPr>
                          <m:t>𝐸𝑚𝑖𝑠𝑠𝑖𝑜𝑛𝑠</m:t>
                        </m:r>
                        <m:r>
                          <a:rPr lang="en-US" sz="1100" b="0" i="1">
                            <a:latin typeface="Cambria Math"/>
                          </a:rPr>
                          <m:t> </m:t>
                        </m:r>
                        <m:r>
                          <a:rPr lang="en-US" sz="1100" b="0" i="1">
                            <a:latin typeface="Cambria Math"/>
                          </a:rPr>
                          <m:t>𝑅𝑎𝑡𝑒</m:t>
                        </m:r>
                      </m:e>
                      <m:sub>
                        <m:r>
                          <a:rPr lang="en-US" sz="1100" b="0" i="1">
                            <a:latin typeface="Cambria Math"/>
                          </a:rPr>
                          <m:t>𝑅𝑒𝑓𝑟𝑖𝑔𝑒𝑟𝑎𝑛𝑡</m:t>
                        </m:r>
                        <m:r>
                          <a:rPr lang="en-US" sz="1100" b="0" i="1">
                            <a:latin typeface="Cambria Math"/>
                          </a:rPr>
                          <m:t> </m:t>
                        </m:r>
                        <m:r>
                          <a:rPr lang="en-US" sz="1100" b="0" i="1">
                            <a:latin typeface="Cambria Math"/>
                          </a:rPr>
                          <m:t>𝑋</m:t>
                        </m:r>
                      </m:sub>
                    </m:sSub>
                    <m:r>
                      <a:rPr lang="en-US" sz="1100" b="0" i="1">
                        <a:latin typeface="Cambria Math"/>
                      </a:rPr>
                      <m:t> </m:t>
                    </m:r>
                    <m:r>
                      <a:rPr lang="en-US" sz="1100" i="1">
                        <a:latin typeface="Cambria Math"/>
                      </a:rPr>
                      <m:t>=</m:t>
                    </m:r>
                    <m:f>
                      <m:fPr>
                        <m:ctrlPr>
                          <a:rPr lang="en-US" sz="1100" b="0" i="1">
                            <a:latin typeface="Cambria Math" panose="02040503050406030204" pitchFamily="18" charset="0"/>
                          </a:rPr>
                        </m:ctrlPr>
                      </m:fPr>
                      <m:num>
                        <m:r>
                          <a:rPr lang="en-US" sz="1100" b="0" i="1">
                            <a:solidFill>
                              <a:schemeClr val="tx1"/>
                            </a:solidFill>
                            <a:effectLst/>
                            <a:latin typeface="Cambria Math"/>
                            <a:ea typeface="+mn-ea"/>
                            <a:cs typeface="+mn-cs"/>
                          </a:rPr>
                          <m:t>𝑃𝑜𝑢𝑛𝑑𝑠</m:t>
                        </m:r>
                        <m:r>
                          <a:rPr lang="en-US" sz="1100" b="0" i="1">
                            <a:solidFill>
                              <a:schemeClr val="tx1"/>
                            </a:solidFill>
                            <a:effectLst/>
                            <a:latin typeface="Cambria Math"/>
                            <a:ea typeface="+mn-ea"/>
                            <a:cs typeface="+mn-cs"/>
                          </a:rPr>
                          <m:t> </m:t>
                        </m:r>
                        <m:r>
                          <a:rPr lang="en-US" sz="1100" b="0" i="1">
                            <a:solidFill>
                              <a:schemeClr val="tx1"/>
                            </a:solidFill>
                            <a:effectLst/>
                            <a:latin typeface="Cambria Math"/>
                            <a:ea typeface="+mn-ea"/>
                            <a:cs typeface="+mn-cs"/>
                          </a:rPr>
                          <m:t>𝐸𝑚𝑖𝑡𝑡𝑒𝑑</m:t>
                        </m:r>
                        <m:r>
                          <a:rPr lang="en-US" sz="1100" b="0" i="1">
                            <a:solidFill>
                              <a:schemeClr val="tx1"/>
                            </a:solidFill>
                            <a:effectLst/>
                            <a:latin typeface="Cambria Math"/>
                            <a:ea typeface="+mn-ea"/>
                            <a:cs typeface="+mn-cs"/>
                          </a:rPr>
                          <m:t> ×</m:t>
                        </m:r>
                        <m:f>
                          <m:fPr>
                            <m:ctrlPr>
                              <a:rPr lang="en-US" sz="1100" b="0" i="1">
                                <a:solidFill>
                                  <a:schemeClr val="tx1"/>
                                </a:solidFill>
                                <a:effectLst/>
                                <a:latin typeface="Cambria Math" panose="02040503050406030204" pitchFamily="18" charset="0"/>
                                <a:ea typeface="Cambria Math"/>
                                <a:cs typeface="+mn-cs"/>
                              </a:rPr>
                            </m:ctrlPr>
                          </m:fPr>
                          <m:num>
                            <m:sSub>
                              <m:sSubPr>
                                <m:ctrlPr>
                                  <a:rPr lang="en-US" sz="1100" b="0" i="1">
                                    <a:solidFill>
                                      <a:schemeClr val="tx1"/>
                                    </a:solidFill>
                                    <a:effectLst/>
                                    <a:latin typeface="Cambria Math" panose="02040503050406030204" pitchFamily="18" charset="0"/>
                                    <a:ea typeface="Cambria Math"/>
                                    <a:cs typeface="+mn-cs"/>
                                  </a:rPr>
                                </m:ctrlPr>
                              </m:sSubPr>
                              <m:e>
                                <m:r>
                                  <a:rPr lang="en-US" sz="1100" b="0" i="1">
                                    <a:solidFill>
                                      <a:schemeClr val="tx1"/>
                                    </a:solidFill>
                                    <a:effectLst/>
                                    <a:latin typeface="Cambria Math"/>
                                    <a:ea typeface="Cambria Math"/>
                                    <a:cs typeface="+mn-cs"/>
                                  </a:rPr>
                                  <m:t>𝐺𝑊𝑃</m:t>
                                </m:r>
                              </m:e>
                              <m:sub>
                                <m:r>
                                  <a:rPr lang="en-US" sz="1100" b="0" i="1">
                                    <a:solidFill>
                                      <a:schemeClr val="tx1"/>
                                    </a:solidFill>
                                    <a:effectLst/>
                                    <a:latin typeface="Cambria Math"/>
                                    <a:ea typeface="Cambria Math"/>
                                    <a:cs typeface="+mn-cs"/>
                                  </a:rPr>
                                  <m:t>𝑅𝑒𝑓𝑟𝑖𝑔𝑒𝑟𝑎𝑛𝑡</m:t>
                                </m:r>
                                <m:r>
                                  <a:rPr lang="en-US" sz="1100" b="0" i="1">
                                    <a:solidFill>
                                      <a:schemeClr val="tx1"/>
                                    </a:solidFill>
                                    <a:effectLst/>
                                    <a:latin typeface="Cambria Math"/>
                                    <a:ea typeface="Cambria Math"/>
                                    <a:cs typeface="+mn-cs"/>
                                  </a:rPr>
                                  <m:t> </m:t>
                                </m:r>
                                <m:r>
                                  <a:rPr lang="en-US" sz="1100" b="0" i="1">
                                    <a:solidFill>
                                      <a:schemeClr val="tx1"/>
                                    </a:solidFill>
                                    <a:effectLst/>
                                    <a:latin typeface="Cambria Math"/>
                                    <a:ea typeface="Cambria Math"/>
                                    <a:cs typeface="+mn-cs"/>
                                  </a:rPr>
                                  <m:t>𝑋</m:t>
                                </m:r>
                              </m:sub>
                            </m:sSub>
                          </m:num>
                          <m:den>
                            <m:sSub>
                              <m:sSubPr>
                                <m:ctrlPr>
                                  <a:rPr lang="en-US" sz="1100" b="0" i="1">
                                    <a:solidFill>
                                      <a:schemeClr val="tx1"/>
                                    </a:solidFill>
                                    <a:effectLst/>
                                    <a:latin typeface="Cambria Math" panose="02040503050406030204" pitchFamily="18" charset="0"/>
                                    <a:ea typeface="Cambria Math"/>
                                    <a:cs typeface="+mn-cs"/>
                                  </a:rPr>
                                </m:ctrlPr>
                              </m:sSubPr>
                              <m:e>
                                <m:r>
                                  <a:rPr lang="en-US" sz="1100" b="0" i="1">
                                    <a:solidFill>
                                      <a:schemeClr val="tx1"/>
                                    </a:solidFill>
                                    <a:effectLst/>
                                    <a:latin typeface="Cambria Math"/>
                                    <a:ea typeface="Cambria Math"/>
                                    <a:cs typeface="+mn-cs"/>
                                  </a:rPr>
                                  <m:t>𝐺𝑊𝑃</m:t>
                                </m:r>
                              </m:e>
                              <m:sub>
                                <m:r>
                                  <a:rPr lang="en-US" sz="1100" b="0" i="1">
                                    <a:solidFill>
                                      <a:schemeClr val="tx1"/>
                                    </a:solidFill>
                                    <a:effectLst/>
                                    <a:latin typeface="Cambria Math"/>
                                    <a:ea typeface="Cambria Math"/>
                                    <a:cs typeface="+mn-cs"/>
                                  </a:rPr>
                                  <m:t>𝑅</m:t>
                                </m:r>
                                <m:r>
                                  <a:rPr lang="en-US" sz="1100" b="0" i="1">
                                    <a:solidFill>
                                      <a:schemeClr val="tx1"/>
                                    </a:solidFill>
                                    <a:effectLst/>
                                    <a:latin typeface="Cambria Math"/>
                                    <a:ea typeface="Cambria Math"/>
                                    <a:cs typeface="+mn-cs"/>
                                  </a:rPr>
                                  <m:t>−22</m:t>
                                </m:r>
                              </m:sub>
                            </m:sSub>
                          </m:den>
                        </m:f>
                      </m:num>
                      <m:den>
                        <m:r>
                          <a:rPr lang="en-US" sz="1100" b="0" i="1">
                            <a:latin typeface="Cambria Math"/>
                          </a:rPr>
                          <m:t>𝑃𝑜𝑢𝑛𝑑𝑠</m:t>
                        </m:r>
                        <m:r>
                          <a:rPr lang="en-US" sz="1100" b="0" i="1">
                            <a:latin typeface="Cambria Math"/>
                          </a:rPr>
                          <m:t> </m:t>
                        </m:r>
                        <m:r>
                          <a:rPr lang="en-US" sz="1100" b="0" i="1">
                            <a:latin typeface="Cambria Math"/>
                          </a:rPr>
                          <m:t>𝐼𝑛𝑠𝑡𝑎𝑙𝑙𝑒𝑑</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313269" y="2644484"/>
              <a:ext cx="5748243" cy="575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panose="02040503050406030204" pitchFamily="18" charset="0"/>
                </a:rPr>
                <a:t>〖</a:t>
              </a:r>
              <a:r>
                <a:rPr lang="en-US" sz="1100" b="0" i="0">
                  <a:latin typeface="Cambria Math"/>
                </a:rPr>
                <a:t>𝐺𝑊𝑃 𝑊𝑒𝑖𝑔ℎ𝑡𝑒𝑑 𝐸𝑚𝑖𝑠𝑠𝑖𝑜𝑛𝑠 𝑅𝑎𝑡𝑒</a:t>
              </a:r>
              <a:r>
                <a:rPr lang="en-US" sz="1100" b="0" i="0">
                  <a:latin typeface="Cambria Math" panose="02040503050406030204" pitchFamily="18" charset="0"/>
                </a:rPr>
                <a:t>〗_(</a:t>
              </a:r>
              <a:r>
                <a:rPr lang="en-US" sz="1100" b="0" i="0">
                  <a:latin typeface="Cambria Math"/>
                </a:rPr>
                <a:t>𝑅𝑒𝑓𝑟𝑖𝑔𝑒𝑟𝑎𝑛𝑡 𝑋</a:t>
              </a:r>
              <a:r>
                <a:rPr lang="en-US" sz="1100" b="0" i="0">
                  <a:latin typeface="Cambria Math" panose="02040503050406030204" pitchFamily="18" charset="0"/>
                </a:rPr>
                <a:t>)</a:t>
              </a:r>
              <a:r>
                <a:rPr lang="en-US" sz="1100" b="0" i="0">
                  <a:latin typeface="Cambria Math"/>
                </a:rPr>
                <a:t>  </a:t>
              </a:r>
              <a:r>
                <a:rPr lang="en-US" sz="1100" i="0">
                  <a:latin typeface="Cambria Math"/>
                </a:rPr>
                <a:t>=</a:t>
              </a:r>
              <a:r>
                <a:rPr lang="en-US" sz="1100" b="0" i="0">
                  <a:latin typeface="Cambria Math" panose="02040503050406030204" pitchFamily="18" charset="0"/>
                </a:rPr>
                <a:t>(</a:t>
              </a:r>
              <a:r>
                <a:rPr lang="en-US" sz="1100" b="0" i="0">
                  <a:solidFill>
                    <a:schemeClr val="tx1"/>
                  </a:solidFill>
                  <a:effectLst/>
                  <a:latin typeface="Cambria Math"/>
                  <a:ea typeface="+mn-ea"/>
                  <a:cs typeface="+mn-cs"/>
                </a:rPr>
                <a:t>𝑃𝑜𝑢𝑛𝑑𝑠 𝐸𝑚𝑖𝑡𝑡𝑒𝑑 ×</a:t>
              </a:r>
              <a:r>
                <a:rPr lang="en-US" sz="1100" b="0" i="0">
                  <a:solidFill>
                    <a:schemeClr val="tx1"/>
                  </a:solidFill>
                  <a:effectLst/>
                  <a:latin typeface="Cambria Math" panose="02040503050406030204" pitchFamily="18" charset="0"/>
                  <a:ea typeface="Cambria Math"/>
                  <a:cs typeface="+mn-cs"/>
                </a:rPr>
                <a:t>〖</a:t>
              </a:r>
              <a:r>
                <a:rPr lang="en-US" sz="1100" b="0" i="0">
                  <a:solidFill>
                    <a:schemeClr val="tx1"/>
                  </a:solidFill>
                  <a:effectLst/>
                  <a:latin typeface="Cambria Math"/>
                  <a:ea typeface="Cambria Math"/>
                  <a:cs typeface="+mn-cs"/>
                </a:rPr>
                <a:t>𝐺𝑊𝑃</a:t>
              </a:r>
              <a:r>
                <a:rPr lang="en-US" sz="1100" b="0" i="0">
                  <a:solidFill>
                    <a:schemeClr val="tx1"/>
                  </a:solidFill>
                  <a:effectLst/>
                  <a:latin typeface="Cambria Math" panose="02040503050406030204" pitchFamily="18" charset="0"/>
                  <a:ea typeface="Cambria Math"/>
                  <a:cs typeface="+mn-cs"/>
                </a:rPr>
                <a:t>〗_(</a:t>
              </a:r>
              <a:r>
                <a:rPr lang="en-US" sz="1100" b="0" i="0">
                  <a:solidFill>
                    <a:schemeClr val="tx1"/>
                  </a:solidFill>
                  <a:effectLst/>
                  <a:latin typeface="Cambria Math"/>
                  <a:ea typeface="Cambria Math"/>
                  <a:cs typeface="+mn-cs"/>
                </a:rPr>
                <a:t>𝑅𝑒𝑓𝑟𝑖𝑔𝑒𝑟𝑎𝑛𝑡 𝑋</a:t>
              </a:r>
              <a:r>
                <a:rPr lang="en-US" sz="1100" b="0" i="0">
                  <a:solidFill>
                    <a:schemeClr val="tx1"/>
                  </a:solidFill>
                  <a:effectLst/>
                  <a:latin typeface="Cambria Math" panose="02040503050406030204" pitchFamily="18" charset="0"/>
                  <a:ea typeface="Cambria Math"/>
                  <a:cs typeface="+mn-cs"/>
                </a:rPr>
                <a:t>)/〖</a:t>
              </a:r>
              <a:r>
                <a:rPr lang="en-US" sz="1100" b="0" i="0">
                  <a:solidFill>
                    <a:schemeClr val="tx1"/>
                  </a:solidFill>
                  <a:effectLst/>
                  <a:latin typeface="Cambria Math"/>
                  <a:ea typeface="Cambria Math"/>
                  <a:cs typeface="+mn-cs"/>
                </a:rPr>
                <a:t>𝐺𝑊𝑃</a:t>
              </a:r>
              <a:r>
                <a:rPr lang="en-US" sz="1100" b="0" i="0">
                  <a:solidFill>
                    <a:schemeClr val="tx1"/>
                  </a:solidFill>
                  <a:effectLst/>
                  <a:latin typeface="Cambria Math" panose="02040503050406030204" pitchFamily="18" charset="0"/>
                  <a:ea typeface="Cambria Math"/>
                  <a:cs typeface="+mn-cs"/>
                </a:rPr>
                <a:t>〗_(</a:t>
              </a:r>
              <a:r>
                <a:rPr lang="en-US" sz="1100" b="0" i="0">
                  <a:solidFill>
                    <a:schemeClr val="tx1"/>
                  </a:solidFill>
                  <a:effectLst/>
                  <a:latin typeface="Cambria Math"/>
                  <a:ea typeface="Cambria Math"/>
                  <a:cs typeface="+mn-cs"/>
                </a:rPr>
                <a:t>𝑅−22</a:t>
              </a:r>
              <a:r>
                <a:rPr lang="en-US" sz="1100" b="0" i="0">
                  <a:solidFill>
                    <a:schemeClr val="tx1"/>
                  </a:solidFill>
                  <a:effectLst/>
                  <a:latin typeface="Cambria Math" panose="02040503050406030204" pitchFamily="18" charset="0"/>
                  <a:ea typeface="Cambria Math"/>
                  <a:cs typeface="+mn-cs"/>
                </a:rPr>
                <a:t>) )/(</a:t>
              </a:r>
              <a:r>
                <a:rPr lang="en-US" sz="1100" b="0" i="0">
                  <a:latin typeface="Cambria Math"/>
                </a:rPr>
                <a:t>𝑃𝑜𝑢𝑛𝑑𝑠 𝐼𝑛𝑠𝑡𝑎𝑙𝑙𝑒𝑑</a:t>
              </a:r>
              <a:r>
                <a:rPr lang="en-US" sz="1100" b="0" i="0">
                  <a:latin typeface="Cambria Math" panose="02040503050406030204" pitchFamily="18" charset="0"/>
                </a:rPr>
                <a:t>)</a:t>
              </a:r>
              <a:endParaRPr lang="en-US" sz="11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8283</xdr:colOff>
      <xdr:row>10</xdr:row>
      <xdr:rowOff>41413</xdr:rowOff>
    </xdr:to>
    <xdr:pic>
      <xdr:nvPicPr>
        <xdr:cNvPr id="2" name="Picture 1">
          <a:extLst>
            <a:ext uri="{FF2B5EF4-FFF2-40B4-BE49-F238E27FC236}">
              <a16:creationId xmlns:a16="http://schemas.microsoft.com/office/drawing/2014/main" id="{52CC8605-4311-4644-9790-4C34C4576B18}"/>
            </a:ext>
          </a:extLst>
        </xdr:cNvPr>
        <xdr:cNvPicPr>
          <a:picLocks noChangeAspect="1"/>
        </xdr:cNvPicPr>
      </xdr:nvPicPr>
      <xdr:blipFill>
        <a:blip xmlns:r="http://schemas.openxmlformats.org/officeDocument/2006/relationships" r:embed="rId1"/>
        <a:stretch>
          <a:fillRect/>
        </a:stretch>
      </xdr:blipFill>
      <xdr:spPr>
        <a:xfrm>
          <a:off x="0" y="0"/>
          <a:ext cx="10462923" cy="1748293"/>
        </a:xfrm>
        <a:prstGeom prst="rect">
          <a:avLst/>
        </a:prstGeom>
      </xdr:spPr>
    </xdr:pic>
    <xdr:clientData/>
  </xdr:twoCellAnchor>
  <xdr:oneCellAnchor>
    <xdr:from>
      <xdr:col>2</xdr:col>
      <xdr:colOff>62753</xdr:colOff>
      <xdr:row>13</xdr:row>
      <xdr:rowOff>286766</xdr:rowOff>
    </xdr:from>
    <xdr:ext cx="5918947" cy="46012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028AA0E-8FE7-4FA1-9F6E-21AFF0ECC06D}"/>
                </a:ext>
              </a:extLst>
            </xdr:cNvPr>
            <xdr:cNvSpPr txBox="1"/>
          </xdr:nvSpPr>
          <xdr:spPr>
            <a:xfrm>
              <a:off x="2142565" y="2644484"/>
              <a:ext cx="5918947" cy="46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𝐸𝑚𝑖𝑠𝑠𝑖𝑜𝑛𝑠</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𝑅𝑎𝑡𝑒</m:t>
                    </m:r>
                    <m:r>
                      <a:rPr lang="en-US" sz="1100" i="1">
                        <a:solidFill>
                          <a:schemeClr val="tx1"/>
                        </a:solidFill>
                        <a:effectLst/>
                        <a:latin typeface="Cambria Math" panose="02040503050406030204" pitchFamily="18" charset="0"/>
                        <a:ea typeface="+mn-ea"/>
                        <a:cs typeface="+mn-cs"/>
                      </a:rPr>
                      <m:t> = </m:t>
                    </m:r>
                    <m:f>
                      <m:fPr>
                        <m:ctrlPr>
                          <a:rPr lang="en-US" sz="1100" i="1">
                            <a:solidFill>
                              <a:schemeClr val="tx1"/>
                            </a:solidFill>
                            <a:effectLst/>
                            <a:latin typeface="Cambria Math" panose="02040503050406030204" pitchFamily="18" charset="0"/>
                            <a:ea typeface="+mn-ea"/>
                            <a:cs typeface="+mn-cs"/>
                          </a:rPr>
                        </m:ctrlPr>
                      </m:fPr>
                      <m:num>
                        <m:nary>
                          <m:naryPr>
                            <m:chr m:val="∑"/>
                            <m:limLoc m:val="undOvr"/>
                            <m:supHide m:val="on"/>
                            <m:ctrlPr>
                              <a:rPr lang="en-US" sz="1100" i="1">
                                <a:solidFill>
                                  <a:schemeClr val="tx1"/>
                                </a:solidFill>
                                <a:effectLst/>
                                <a:latin typeface="Cambria Math" panose="02040503050406030204" pitchFamily="18" charset="0"/>
                                <a:ea typeface="+mn-ea"/>
                                <a:cs typeface="+mn-cs"/>
                              </a:rPr>
                            </m:ctrlPr>
                          </m:naryPr>
                          <m:sub>
                            <m:r>
                              <a:rPr lang="en-US" sz="1100" i="1">
                                <a:solidFill>
                                  <a:schemeClr val="tx1"/>
                                </a:solidFill>
                                <a:effectLst/>
                                <a:latin typeface="Cambria Math" panose="02040503050406030204" pitchFamily="18" charset="0"/>
                                <a:ea typeface="+mn-ea"/>
                                <a:cs typeface="+mn-cs"/>
                              </a:rPr>
                              <m:t>𝑒𝑚𝑖𝑡𝑡𝑒𝑑</m:t>
                            </m:r>
                          </m:sub>
                          <m:sup/>
                          <m:e>
                            <m:d>
                              <m:dPr>
                                <m:begChr m:val="{"/>
                                <m:endChr m:val="}"/>
                                <m:ctrlPr>
                                  <a:rPr lang="en-US" sz="1100" i="1">
                                    <a:solidFill>
                                      <a:schemeClr val="tx1"/>
                                    </a:solidFill>
                                    <a:effectLst/>
                                    <a:latin typeface="Cambria Math" panose="02040503050406030204" pitchFamily="18" charset="0"/>
                                    <a:ea typeface="+mn-ea"/>
                                    <a:cs typeface="+mn-cs"/>
                                  </a:rPr>
                                </m:ctrlPr>
                              </m:dPr>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1</m:t>
                                        </m:r>
                                      </m:sub>
                                    </m:sSub>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2</m:t>
                                        </m:r>
                                      </m:sub>
                                    </m:sSub>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𝑛</m:t>
                                        </m:r>
                                      </m:sub>
                                    </m:sSub>
                                  </m:e>
                                </m:d>
                              </m:e>
                            </m:d>
                          </m:e>
                        </m:nary>
                      </m:num>
                      <m:den>
                        <m:nary>
                          <m:naryPr>
                            <m:chr m:val="∑"/>
                            <m:limLoc m:val="undOvr"/>
                            <m:supHide m:val="on"/>
                            <m:ctrlPr>
                              <a:rPr lang="en-US" sz="1100" i="1">
                                <a:solidFill>
                                  <a:schemeClr val="tx1"/>
                                </a:solidFill>
                                <a:effectLst/>
                                <a:latin typeface="Cambria Math" panose="02040503050406030204" pitchFamily="18" charset="0"/>
                                <a:ea typeface="+mn-ea"/>
                                <a:cs typeface="+mn-cs"/>
                              </a:rPr>
                            </m:ctrlPr>
                          </m:naryPr>
                          <m:sub>
                            <m:r>
                              <a:rPr lang="en-US" sz="1100" i="1">
                                <a:solidFill>
                                  <a:schemeClr val="tx1"/>
                                </a:solidFill>
                                <a:effectLst/>
                                <a:latin typeface="Cambria Math" panose="02040503050406030204" pitchFamily="18" charset="0"/>
                                <a:ea typeface="+mn-ea"/>
                                <a:cs typeface="+mn-cs"/>
                              </a:rPr>
                              <m:t>𝑖𝑛𝑠𝑡𝑎𝑙𝑙𝑒𝑑</m:t>
                            </m:r>
                          </m:sub>
                          <m:sup/>
                          <m:e>
                            <m:d>
                              <m:dPr>
                                <m:begChr m:val="{"/>
                                <m:endChr m:val="}"/>
                                <m:ctrlPr>
                                  <a:rPr lang="en-US" sz="1100" i="1">
                                    <a:solidFill>
                                      <a:schemeClr val="tx1"/>
                                    </a:solidFill>
                                    <a:effectLst/>
                                    <a:latin typeface="Cambria Math" panose="02040503050406030204" pitchFamily="18" charset="0"/>
                                    <a:ea typeface="+mn-ea"/>
                                    <a:cs typeface="+mn-cs"/>
                                  </a:rPr>
                                </m:ctrlPr>
                              </m:dPr>
                              <m:e>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1</m:t>
                                        </m:r>
                                      </m:sub>
                                    </m:sSub>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2</m:t>
                                        </m:r>
                                      </m:sub>
                                    </m:sSub>
                                  </m:e>
                                </m:d>
                                <m:r>
                                  <a:rPr lang="en-US"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en-US" sz="1100" i="1">
                                        <a:solidFill>
                                          <a:schemeClr val="tx1"/>
                                        </a:solidFill>
                                        <a:effectLst/>
                                        <a:latin typeface="Cambria Math" panose="02040503050406030204" pitchFamily="18" charset="0"/>
                                        <a:ea typeface="+mn-ea"/>
                                        <a:cs typeface="+mn-cs"/>
                                      </a:rPr>
                                      <m:t>𝐺𝑊𝑃</m:t>
                                    </m:r>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𝐿𝑏𝑠</m:t>
                                        </m:r>
                                        <m:r>
                                          <a:rPr lang="en-US" sz="1100" i="1">
                                            <a:solidFill>
                                              <a:schemeClr val="tx1"/>
                                            </a:solidFill>
                                            <a:effectLst/>
                                            <a:latin typeface="Cambria Math" panose="02040503050406030204" pitchFamily="18" charset="0"/>
                                            <a:ea typeface="+mn-ea"/>
                                            <a:cs typeface="+mn-cs"/>
                                          </a:rPr>
                                          <m:t>. </m:t>
                                        </m:r>
                                        <m:r>
                                          <a:rPr lang="en-US" sz="1100" i="1">
                                            <a:solidFill>
                                              <a:schemeClr val="tx1"/>
                                            </a:solidFill>
                                            <a:effectLst/>
                                            <a:latin typeface="Cambria Math" panose="02040503050406030204" pitchFamily="18" charset="0"/>
                                            <a:ea typeface="+mn-ea"/>
                                            <a:cs typeface="+mn-cs"/>
                                          </a:rPr>
                                          <m:t>𝑅𝑒𝑓</m:t>
                                        </m:r>
                                      </m:e>
                                      <m:sub>
                                        <m:r>
                                          <a:rPr lang="en-US" sz="1100" i="1">
                                            <a:solidFill>
                                              <a:schemeClr val="tx1"/>
                                            </a:solidFill>
                                            <a:effectLst/>
                                            <a:latin typeface="Cambria Math" panose="02040503050406030204" pitchFamily="18" charset="0"/>
                                            <a:ea typeface="+mn-ea"/>
                                            <a:cs typeface="+mn-cs"/>
                                          </a:rPr>
                                          <m:t>𝑛</m:t>
                                        </m:r>
                                      </m:sub>
                                    </m:sSub>
                                  </m:e>
                                </m:d>
                              </m:e>
                            </m:d>
                          </m:e>
                        </m:nary>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5028AA0E-8FE7-4FA1-9F6E-21AFF0ECC06D}"/>
                </a:ext>
              </a:extLst>
            </xdr:cNvPr>
            <xdr:cNvSpPr txBox="1"/>
          </xdr:nvSpPr>
          <xdr:spPr>
            <a:xfrm>
              <a:off x="2142565" y="2644484"/>
              <a:ext cx="5918947" cy="460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solidFill>
                    <a:schemeClr val="tx1"/>
                  </a:solidFill>
                  <a:effectLst/>
                  <a:latin typeface="+mn-lt"/>
                  <a:ea typeface="+mn-ea"/>
                  <a:cs typeface="+mn-cs"/>
                </a:rPr>
                <a:t>𝐺𝑊𝑃 𝐸𝑚𝑖𝑠𝑠𝑖𝑜𝑛𝑠 𝑅𝑎𝑡𝑒 =  (∑1_𝑒𝑚𝑖𝑡𝑡𝑒𝑑▒{(𝐺𝑊𝑃×〖𝐿𝑏𝑠. 𝑅𝑒𝑓〗_1 ),(𝐺𝑊𝑃×〖𝐿𝑏𝑠. 𝑅𝑒𝑓〗_2 ),(𝐺𝑊𝑃×𝐿𝑏𝑠.〖𝑅𝑒𝑓〗_𝑛 )} )/(∑1_𝑖𝑛𝑠𝑡𝑎𝑙𝑙𝑒𝑑▒{(𝐺𝑊𝑃×𝐿𝑏𝑠.〖𝑅𝑒𝑓〗_1 ),(𝐺𝑊𝑃×〖𝐿𝑏𝑠. 𝑅𝑒𝑓〗_2 ),(𝐺𝑊𝑃×〖𝐿𝑏𝑠. 𝑅𝑒𝑓〗_𝑛 )}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GreenChill@abtassoc.com" TargetMode="External"/><Relationship Id="rId1" Type="http://schemas.openxmlformats.org/officeDocument/2006/relationships/hyperlink" Target="mailto:Manliclic.Kersey@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504D"/>
  </sheetPr>
  <dimension ref="A9:O104"/>
  <sheetViews>
    <sheetView tabSelected="1" topLeftCell="A79" zoomScale="85" zoomScaleNormal="85" zoomScaleSheetLayoutView="90" workbookViewId="0">
      <selection activeCell="M11" sqref="M11"/>
    </sheetView>
  </sheetViews>
  <sheetFormatPr defaultColWidth="9.140625" defaultRowHeight="15" x14ac:dyDescent="0.25"/>
  <cols>
    <col min="1" max="1" width="3" customWidth="1"/>
    <col min="2" max="3" width="13.42578125" customWidth="1"/>
    <col min="4" max="5" width="14" customWidth="1"/>
    <col min="6" max="6" width="14.5703125" customWidth="1"/>
    <col min="7" max="7" width="3" customWidth="1"/>
    <col min="8" max="8" width="6.42578125" customWidth="1"/>
    <col min="9" max="9" width="3" customWidth="1"/>
    <col min="10" max="11" width="13.42578125" customWidth="1"/>
    <col min="12" max="13" width="14" customWidth="1"/>
    <col min="14" max="14" width="14.5703125" customWidth="1"/>
    <col min="15" max="15" width="3" customWidth="1"/>
  </cols>
  <sheetData>
    <row r="9" spans="1:15" ht="19.5" customHeight="1" x14ac:dyDescent="0.25"/>
    <row r="10" spans="1:15" ht="35.25" customHeight="1" x14ac:dyDescent="0.35">
      <c r="A10" s="105" t="s">
        <v>83</v>
      </c>
      <c r="B10" s="105"/>
      <c r="C10" s="105"/>
      <c r="D10" s="105"/>
      <c r="E10" s="105"/>
      <c r="F10" s="105"/>
      <c r="G10" s="105"/>
      <c r="H10" s="105"/>
      <c r="I10" s="105"/>
      <c r="J10" s="105"/>
      <c r="K10" s="105"/>
      <c r="L10" s="105"/>
      <c r="M10" s="105"/>
      <c r="N10" s="105"/>
      <c r="O10" s="105"/>
    </row>
    <row r="11" spans="1:15" ht="17.25" customHeight="1" x14ac:dyDescent="0.35">
      <c r="A11" s="80"/>
      <c r="B11" s="80"/>
      <c r="C11" s="80"/>
      <c r="D11" s="80"/>
      <c r="E11" s="80"/>
      <c r="F11" s="80"/>
      <c r="G11" s="80"/>
      <c r="H11" s="80"/>
      <c r="I11" s="80"/>
      <c r="J11" s="80"/>
      <c r="K11" s="80"/>
      <c r="L11" s="80"/>
      <c r="M11" s="80"/>
      <c r="O11" s="81" t="s">
        <v>225</v>
      </c>
    </row>
    <row r="12" spans="1:15" x14ac:dyDescent="0.25">
      <c r="O12" s="81" t="s">
        <v>253</v>
      </c>
    </row>
    <row r="13" spans="1:15" ht="16.5" thickBot="1" x14ac:dyDescent="0.3">
      <c r="A13" s="4" t="s">
        <v>1</v>
      </c>
      <c r="B13" s="10"/>
      <c r="C13" s="10"/>
      <c r="D13" s="10"/>
      <c r="E13" s="3"/>
      <c r="F13" s="10"/>
      <c r="G13" s="10"/>
      <c r="H13" s="10"/>
      <c r="I13" s="10"/>
      <c r="J13" s="10"/>
      <c r="K13" s="10"/>
      <c r="L13" s="10"/>
      <c r="M13" s="10"/>
      <c r="N13" s="10"/>
      <c r="O13" s="10"/>
    </row>
    <row r="14" spans="1:15" ht="6.75" customHeight="1" thickTop="1" x14ac:dyDescent="0.25">
      <c r="A14" s="2"/>
      <c r="B14" s="11"/>
      <c r="C14" s="11"/>
      <c r="D14" s="11"/>
      <c r="E14" s="2"/>
      <c r="F14" s="11"/>
      <c r="G14" s="11"/>
      <c r="H14" s="11"/>
      <c r="I14" s="11"/>
      <c r="J14" s="11"/>
      <c r="K14" s="11"/>
      <c r="L14" s="11"/>
      <c r="M14" s="11"/>
      <c r="N14" s="11"/>
      <c r="O14" s="11"/>
    </row>
    <row r="15" spans="1:15" x14ac:dyDescent="0.25">
      <c r="A15" s="11"/>
      <c r="B15" s="1" t="s">
        <v>26</v>
      </c>
      <c r="C15" s="11"/>
      <c r="D15" s="11"/>
      <c r="E15" s="1" t="s">
        <v>179</v>
      </c>
      <c r="F15" s="11"/>
      <c r="G15" s="11"/>
      <c r="H15" s="11"/>
      <c r="I15" s="11"/>
      <c r="J15" s="1" t="s">
        <v>25</v>
      </c>
      <c r="K15" s="11"/>
      <c r="L15" s="11"/>
      <c r="M15" s="1" t="s">
        <v>89</v>
      </c>
      <c r="N15" s="11"/>
      <c r="O15" s="11"/>
    </row>
    <row r="16" spans="1:15" ht="40.5" customHeight="1" x14ac:dyDescent="0.25">
      <c r="A16" s="11"/>
      <c r="B16" s="110"/>
      <c r="C16" s="110"/>
      <c r="D16" s="12"/>
      <c r="E16" s="110"/>
      <c r="F16" s="110"/>
      <c r="G16" s="12"/>
      <c r="H16" s="11"/>
      <c r="I16" s="11"/>
      <c r="J16" s="110">
        <v>2022</v>
      </c>
      <c r="K16" s="110"/>
      <c r="L16" s="12"/>
      <c r="M16" s="110"/>
      <c r="N16" s="110"/>
      <c r="O16" s="11"/>
    </row>
    <row r="17" spans="1:15" ht="4.5" customHeight="1" x14ac:dyDescent="0.25">
      <c r="A17" s="11"/>
      <c r="B17" s="11"/>
      <c r="C17" s="11"/>
      <c r="D17" s="11"/>
      <c r="E17" s="11"/>
      <c r="F17" s="11"/>
      <c r="G17" s="11"/>
      <c r="H17" s="11"/>
      <c r="I17" s="11"/>
      <c r="J17" s="11"/>
      <c r="K17" s="11"/>
      <c r="L17" s="11"/>
      <c r="M17" s="11"/>
      <c r="N17" s="11"/>
      <c r="O17" s="11"/>
    </row>
    <row r="18" spans="1:15" x14ac:dyDescent="0.25">
      <c r="A18" s="13"/>
      <c r="B18" s="13"/>
      <c r="C18" s="13"/>
      <c r="D18" s="13"/>
      <c r="E18" s="13"/>
      <c r="F18" s="13"/>
      <c r="G18" s="13"/>
      <c r="H18" s="13"/>
      <c r="I18" s="13"/>
      <c r="J18" s="13"/>
      <c r="K18" s="13"/>
      <c r="L18" s="13"/>
      <c r="M18" s="13"/>
      <c r="N18" s="13"/>
      <c r="O18" s="13"/>
    </row>
    <row r="19" spans="1:15" ht="8.25" customHeight="1" x14ac:dyDescent="0.25"/>
    <row r="20" spans="1:15" x14ac:dyDescent="0.25">
      <c r="A20" s="106" t="s">
        <v>0</v>
      </c>
      <c r="B20" s="106"/>
      <c r="C20" s="106"/>
      <c r="D20" s="106"/>
      <c r="E20" s="106"/>
      <c r="F20" s="106"/>
      <c r="G20" s="106"/>
      <c r="H20" s="106"/>
      <c r="I20" s="106"/>
      <c r="J20" s="106"/>
      <c r="K20" s="106"/>
      <c r="L20" s="106"/>
      <c r="M20" s="106"/>
      <c r="N20" s="106"/>
      <c r="O20" s="106"/>
    </row>
    <row r="21" spans="1:15" ht="6.75" customHeight="1" x14ac:dyDescent="0.25"/>
    <row r="22" spans="1:15" ht="16.5" thickBot="1" x14ac:dyDescent="0.3">
      <c r="A22" s="4" t="s">
        <v>82</v>
      </c>
      <c r="B22" s="3"/>
      <c r="C22" s="3"/>
      <c r="D22" s="3"/>
      <c r="E22" s="3"/>
      <c r="F22" s="3"/>
      <c r="G22" s="3"/>
      <c r="I22" s="4" t="s">
        <v>53</v>
      </c>
      <c r="J22" s="3"/>
      <c r="K22" s="3"/>
      <c r="L22" s="3"/>
      <c r="M22" s="3"/>
      <c r="N22" s="3"/>
      <c r="O22" s="3"/>
    </row>
    <row r="23" spans="1:15" ht="75" customHeight="1" thickTop="1" x14ac:dyDescent="0.25">
      <c r="A23" s="111" t="s">
        <v>2</v>
      </c>
      <c r="B23" s="111"/>
      <c r="C23" s="111"/>
      <c r="D23" s="111"/>
      <c r="E23" s="111"/>
      <c r="F23" s="111"/>
      <c r="G23" s="111"/>
      <c r="I23" s="107" t="s">
        <v>54</v>
      </c>
      <c r="J23" s="107"/>
      <c r="K23" s="107"/>
      <c r="L23" s="107"/>
      <c r="M23" s="107"/>
      <c r="N23" s="107"/>
      <c r="O23" s="107"/>
    </row>
    <row r="24" spans="1:15" ht="7.5" customHeight="1" x14ac:dyDescent="0.25">
      <c r="A24" s="2"/>
      <c r="B24" s="2"/>
      <c r="C24" s="2"/>
      <c r="D24" s="2"/>
      <c r="E24" s="2"/>
      <c r="F24" s="2"/>
      <c r="G24" s="2"/>
      <c r="I24" s="2"/>
      <c r="J24" s="2"/>
      <c r="K24" s="2"/>
      <c r="L24" s="2"/>
      <c r="M24" s="2"/>
      <c r="N24" s="2"/>
      <c r="O24" s="2"/>
    </row>
    <row r="25" spans="1:15" ht="14.25" customHeight="1" x14ac:dyDescent="0.25">
      <c r="A25" s="2"/>
      <c r="B25" s="112" t="s">
        <v>3</v>
      </c>
      <c r="C25" s="113"/>
      <c r="D25" s="108" t="s">
        <v>80</v>
      </c>
      <c r="E25" s="108"/>
      <c r="F25" s="109" t="s">
        <v>4</v>
      </c>
      <c r="G25" s="2"/>
      <c r="I25" s="2"/>
      <c r="J25" s="112" t="s">
        <v>3</v>
      </c>
      <c r="K25" s="113"/>
      <c r="L25" s="108" t="s">
        <v>80</v>
      </c>
      <c r="M25" s="108"/>
      <c r="N25" s="109" t="s">
        <v>4</v>
      </c>
      <c r="O25" s="2"/>
    </row>
    <row r="26" spans="1:15" ht="30" x14ac:dyDescent="0.25">
      <c r="A26" s="2"/>
      <c r="B26" s="114"/>
      <c r="C26" s="115"/>
      <c r="D26" s="53" t="s">
        <v>96</v>
      </c>
      <c r="E26" s="53" t="s">
        <v>81</v>
      </c>
      <c r="F26" s="109"/>
      <c r="G26" s="2"/>
      <c r="I26" s="2"/>
      <c r="J26" s="114"/>
      <c r="K26" s="115"/>
      <c r="L26" s="53" t="s">
        <v>96</v>
      </c>
      <c r="M26" s="53" t="s">
        <v>81</v>
      </c>
      <c r="N26" s="109"/>
      <c r="O26" s="2"/>
    </row>
    <row r="27" spans="1:15" x14ac:dyDescent="0.25">
      <c r="A27" s="2"/>
      <c r="B27" s="116"/>
      <c r="C27" s="117"/>
      <c r="D27" s="9" t="s">
        <v>78</v>
      </c>
      <c r="E27" s="8" t="s">
        <v>79</v>
      </c>
      <c r="F27" s="8" t="s">
        <v>79</v>
      </c>
      <c r="G27" s="2"/>
      <c r="I27" s="2"/>
      <c r="J27" s="116"/>
      <c r="K27" s="117"/>
      <c r="L27" s="9" t="s">
        <v>78</v>
      </c>
      <c r="M27" s="8" t="s">
        <v>79</v>
      </c>
      <c r="N27" s="8" t="s">
        <v>79</v>
      </c>
      <c r="O27" s="2"/>
    </row>
    <row r="28" spans="1:15" x14ac:dyDescent="0.25">
      <c r="A28" s="2"/>
      <c r="B28" s="88" t="str">
        <f>GWPs!A4</f>
        <v>R-11</v>
      </c>
      <c r="C28" s="88" t="s">
        <v>5</v>
      </c>
      <c r="D28" s="27"/>
      <c r="E28" s="28"/>
      <c r="F28" s="29"/>
      <c r="G28" s="2"/>
      <c r="I28" s="2"/>
      <c r="J28" s="88" t="str">
        <f>GWPs!A4</f>
        <v>R-11</v>
      </c>
      <c r="K28" s="88" t="s">
        <v>5</v>
      </c>
      <c r="L28" s="25"/>
      <c r="M28" s="25"/>
      <c r="N28" s="25"/>
      <c r="O28" s="2"/>
    </row>
    <row r="29" spans="1:15" x14ac:dyDescent="0.25">
      <c r="A29" s="2"/>
      <c r="B29" s="88" t="str">
        <f>GWPs!A5</f>
        <v>R-12</v>
      </c>
      <c r="C29" s="88" t="s">
        <v>27</v>
      </c>
      <c r="D29" s="27"/>
      <c r="E29" s="28"/>
      <c r="F29" s="29"/>
      <c r="G29" s="2"/>
      <c r="I29" s="2"/>
      <c r="J29" s="88" t="str">
        <f>GWPs!A5</f>
        <v>R-12</v>
      </c>
      <c r="K29" s="88" t="s">
        <v>5</v>
      </c>
      <c r="L29" s="25"/>
      <c r="M29" s="25"/>
      <c r="N29" s="25"/>
      <c r="O29" s="2"/>
    </row>
    <row r="30" spans="1:15" x14ac:dyDescent="0.25">
      <c r="A30" s="2"/>
      <c r="B30" s="88" t="str">
        <f>GWPs!A6</f>
        <v>R-13</v>
      </c>
      <c r="C30" s="88" t="s">
        <v>28</v>
      </c>
      <c r="D30" s="24"/>
      <c r="E30" s="25"/>
      <c r="F30" s="26"/>
      <c r="G30" s="2"/>
      <c r="I30" s="2"/>
      <c r="J30" s="88" t="str">
        <f>GWPs!A6</f>
        <v>R-13</v>
      </c>
      <c r="K30" s="88" t="s">
        <v>5</v>
      </c>
      <c r="L30" s="25"/>
      <c r="M30" s="25"/>
      <c r="N30" s="25"/>
      <c r="O30" s="2"/>
    </row>
    <row r="31" spans="1:15" x14ac:dyDescent="0.25">
      <c r="A31" s="2"/>
      <c r="B31" s="88" t="str">
        <f>GWPs!A7</f>
        <v>R-123</v>
      </c>
      <c r="C31" s="88" t="s">
        <v>29</v>
      </c>
      <c r="D31" s="24"/>
      <c r="E31" s="25"/>
      <c r="F31" s="26"/>
      <c r="G31" s="2"/>
      <c r="I31" s="2"/>
      <c r="J31" s="88" t="str">
        <f>GWPs!A7</f>
        <v>R-123</v>
      </c>
      <c r="K31" s="88" t="s">
        <v>5</v>
      </c>
      <c r="L31" s="25"/>
      <c r="M31" s="25"/>
      <c r="N31" s="25"/>
      <c r="O31" s="2"/>
    </row>
    <row r="32" spans="1:15" x14ac:dyDescent="0.25">
      <c r="A32" s="2"/>
      <c r="B32" s="88" t="str">
        <f>GWPs!A8</f>
        <v>R-134a</v>
      </c>
      <c r="C32" s="88" t="s">
        <v>30</v>
      </c>
      <c r="D32" s="24"/>
      <c r="E32" s="25"/>
      <c r="F32" s="26"/>
      <c r="G32" s="2"/>
      <c r="I32" s="2"/>
      <c r="J32" s="88" t="str">
        <f>GWPs!A8</f>
        <v>R-134a</v>
      </c>
      <c r="K32" s="88" t="s">
        <v>5</v>
      </c>
      <c r="L32" s="25"/>
      <c r="M32" s="25"/>
      <c r="N32" s="25"/>
      <c r="O32" s="2"/>
    </row>
    <row r="33" spans="1:15" x14ac:dyDescent="0.25">
      <c r="A33" s="2"/>
      <c r="B33" s="88" t="str">
        <f>GWPs!A9</f>
        <v>R-143A</v>
      </c>
      <c r="C33" s="88" t="s">
        <v>31</v>
      </c>
      <c r="D33" s="24"/>
      <c r="E33" s="25"/>
      <c r="F33" s="26"/>
      <c r="G33" s="2"/>
      <c r="I33" s="2"/>
      <c r="J33" s="88" t="str">
        <f>GWPs!A9</f>
        <v>R-143A</v>
      </c>
      <c r="K33" s="88" t="s">
        <v>5</v>
      </c>
      <c r="L33" s="25"/>
      <c r="M33" s="25"/>
      <c r="N33" s="25"/>
      <c r="O33" s="2"/>
    </row>
    <row r="34" spans="1:15" x14ac:dyDescent="0.25">
      <c r="A34" s="2"/>
      <c r="B34" s="88" t="str">
        <f>GWPs!A10</f>
        <v>R-22</v>
      </c>
      <c r="C34" s="88" t="s">
        <v>32</v>
      </c>
      <c r="D34" s="24"/>
      <c r="E34" s="25"/>
      <c r="F34" s="26"/>
      <c r="G34" s="2"/>
      <c r="I34" s="2"/>
      <c r="J34" s="88" t="str">
        <f>GWPs!A10</f>
        <v>R-22</v>
      </c>
      <c r="K34" s="88" t="s">
        <v>5</v>
      </c>
      <c r="L34" s="25"/>
      <c r="M34" s="25"/>
      <c r="N34" s="25"/>
      <c r="O34" s="2"/>
    </row>
    <row r="35" spans="1:15" x14ac:dyDescent="0.25">
      <c r="A35" s="2"/>
      <c r="B35" s="88" t="str">
        <f>GWPs!A11</f>
        <v>R-290 (Propane)</v>
      </c>
      <c r="C35" s="88" t="s">
        <v>33</v>
      </c>
      <c r="D35" s="24"/>
      <c r="E35" s="25"/>
      <c r="F35" s="26"/>
      <c r="G35" s="2"/>
      <c r="I35" s="2"/>
      <c r="J35" s="88" t="str">
        <f>GWPs!A11</f>
        <v>R-290 (Propane)</v>
      </c>
      <c r="K35" s="88" t="s">
        <v>5</v>
      </c>
      <c r="L35" s="25"/>
      <c r="M35" s="25"/>
      <c r="N35" s="25"/>
      <c r="O35" s="2"/>
    </row>
    <row r="36" spans="1:15" x14ac:dyDescent="0.25">
      <c r="A36" s="2"/>
      <c r="B36" s="88" t="str">
        <f>GWPs!A12</f>
        <v>R-401A (MP 39)</v>
      </c>
      <c r="C36" s="88" t="s">
        <v>34</v>
      </c>
      <c r="D36" s="24"/>
      <c r="E36" s="25"/>
      <c r="F36" s="26"/>
      <c r="G36" s="2"/>
      <c r="I36" s="2"/>
      <c r="J36" s="88" t="str">
        <f>GWPs!A12</f>
        <v>R-401A (MP 39)</v>
      </c>
      <c r="K36" s="88" t="s">
        <v>5</v>
      </c>
      <c r="L36" s="25"/>
      <c r="M36" s="25"/>
      <c r="N36" s="25"/>
      <c r="O36" s="2"/>
    </row>
    <row r="37" spans="1:15" x14ac:dyDescent="0.25">
      <c r="A37" s="2"/>
      <c r="B37" s="88" t="str">
        <f>GWPs!A13</f>
        <v>R-401B (MP 66)</v>
      </c>
      <c r="C37" s="88" t="s">
        <v>35</v>
      </c>
      <c r="D37" s="24"/>
      <c r="E37" s="25"/>
      <c r="F37" s="26"/>
      <c r="G37" s="2"/>
      <c r="I37" s="2"/>
      <c r="J37" s="88" t="str">
        <f>GWPs!A13</f>
        <v>R-401B (MP 66)</v>
      </c>
      <c r="K37" s="88" t="s">
        <v>5</v>
      </c>
      <c r="L37" s="25"/>
      <c r="M37" s="25"/>
      <c r="N37" s="25"/>
      <c r="O37" s="2"/>
    </row>
    <row r="38" spans="1:15" x14ac:dyDescent="0.25">
      <c r="A38" s="2"/>
      <c r="B38" s="88" t="str">
        <f>GWPs!A14</f>
        <v>R-402A (HP 80)</v>
      </c>
      <c r="C38" s="88" t="s">
        <v>36</v>
      </c>
      <c r="D38" s="24"/>
      <c r="E38" s="25"/>
      <c r="F38" s="26"/>
      <c r="G38" s="2"/>
      <c r="I38" s="2"/>
      <c r="J38" s="88" t="str">
        <f>GWPs!A14</f>
        <v>R-402A (HP 80)</v>
      </c>
      <c r="K38" s="88" t="s">
        <v>5</v>
      </c>
      <c r="L38" s="25"/>
      <c r="M38" s="25"/>
      <c r="N38" s="25"/>
      <c r="O38" s="2"/>
    </row>
    <row r="39" spans="1:15" x14ac:dyDescent="0.25">
      <c r="A39" s="2"/>
      <c r="B39" s="88" t="str">
        <f>GWPs!A15</f>
        <v>R-402B (HP 81)</v>
      </c>
      <c r="C39" s="88" t="s">
        <v>37</v>
      </c>
      <c r="D39" s="24"/>
      <c r="E39" s="25"/>
      <c r="F39" s="26"/>
      <c r="G39" s="2"/>
      <c r="I39" s="2"/>
      <c r="J39" s="88" t="str">
        <f>GWPs!A15</f>
        <v>R-402B (HP 81)</v>
      </c>
      <c r="K39" s="88" t="s">
        <v>5</v>
      </c>
      <c r="L39" s="25"/>
      <c r="M39" s="25"/>
      <c r="N39" s="25"/>
      <c r="O39" s="2"/>
    </row>
    <row r="40" spans="1:15" x14ac:dyDescent="0.25">
      <c r="A40" s="2"/>
      <c r="B40" s="88" t="str">
        <f>GWPs!A16</f>
        <v>R-404A (HP 62)</v>
      </c>
      <c r="C40" s="88" t="s">
        <v>38</v>
      </c>
      <c r="D40" s="24"/>
      <c r="E40" s="25"/>
      <c r="F40" s="26"/>
      <c r="G40" s="2"/>
      <c r="I40" s="2"/>
      <c r="J40" s="88" t="str">
        <f>GWPs!A16</f>
        <v>R-404A (HP 62)</v>
      </c>
      <c r="K40" s="88" t="s">
        <v>5</v>
      </c>
      <c r="L40" s="25"/>
      <c r="M40" s="25"/>
      <c r="N40" s="25"/>
      <c r="O40" s="2"/>
    </row>
    <row r="41" spans="1:15" x14ac:dyDescent="0.25">
      <c r="A41" s="2"/>
      <c r="B41" s="88" t="str">
        <f>GWPs!A17</f>
        <v>R-407A (Klea 60)</v>
      </c>
      <c r="C41" s="88" t="s">
        <v>39</v>
      </c>
      <c r="D41" s="24"/>
      <c r="E41" s="25"/>
      <c r="F41" s="26"/>
      <c r="G41" s="2"/>
      <c r="I41" s="2"/>
      <c r="J41" s="88" t="str">
        <f>GWPs!A17</f>
        <v>R-407A (Klea 60)</v>
      </c>
      <c r="K41" s="88" t="s">
        <v>5</v>
      </c>
      <c r="L41" s="25"/>
      <c r="M41" s="25"/>
      <c r="N41" s="25"/>
      <c r="O41" s="2"/>
    </row>
    <row r="42" spans="1:15" x14ac:dyDescent="0.25">
      <c r="A42" s="2"/>
      <c r="B42" s="88" t="str">
        <f>GWPs!A18</f>
        <v>R-407C (Klea 66; Suva 9000)</v>
      </c>
      <c r="C42" s="88" t="s">
        <v>40</v>
      </c>
      <c r="D42" s="24"/>
      <c r="E42" s="25"/>
      <c r="F42" s="26"/>
      <c r="G42" s="2"/>
      <c r="I42" s="2"/>
      <c r="J42" s="88" t="str">
        <f>GWPs!A18</f>
        <v>R-407C (Klea 66; Suva 9000)</v>
      </c>
      <c r="K42" s="88" t="s">
        <v>5</v>
      </c>
      <c r="L42" s="25"/>
      <c r="M42" s="25"/>
      <c r="N42" s="25"/>
      <c r="O42" s="2"/>
    </row>
    <row r="43" spans="1:15" x14ac:dyDescent="0.25">
      <c r="A43" s="2"/>
      <c r="B43" s="88" t="str">
        <f>GWPs!A19</f>
        <v>R-407D</v>
      </c>
      <c r="C43" s="88" t="s">
        <v>41</v>
      </c>
      <c r="D43" s="24"/>
      <c r="E43" s="25"/>
      <c r="F43" s="26"/>
      <c r="G43" s="2"/>
      <c r="I43" s="2"/>
      <c r="J43" s="88" t="str">
        <f>GWPs!A19</f>
        <v>R-407D</v>
      </c>
      <c r="K43" s="88" t="s">
        <v>5</v>
      </c>
      <c r="L43" s="25"/>
      <c r="M43" s="25"/>
      <c r="N43" s="25"/>
      <c r="O43" s="2"/>
    </row>
    <row r="44" spans="1:15" x14ac:dyDescent="0.25">
      <c r="A44" s="2"/>
      <c r="B44" s="88" t="str">
        <f>GWPs!A20</f>
        <v>R-407F (Gen. Performax LT)</v>
      </c>
      <c r="C44" s="88" t="s">
        <v>42</v>
      </c>
      <c r="D44" s="24"/>
      <c r="E44" s="25"/>
      <c r="F44" s="26"/>
      <c r="G44" s="2"/>
      <c r="I44" s="2"/>
      <c r="J44" s="88" t="str">
        <f>GWPs!A20</f>
        <v>R-407F (Gen. Performax LT)</v>
      </c>
      <c r="K44" s="88" t="s">
        <v>5</v>
      </c>
      <c r="L44" s="25"/>
      <c r="M44" s="25"/>
      <c r="N44" s="25"/>
      <c r="O44" s="2"/>
    </row>
    <row r="45" spans="1:15" x14ac:dyDescent="0.25">
      <c r="A45" s="2"/>
      <c r="B45" s="88" t="str">
        <f>GWPs!A21</f>
        <v>R-408A (FX-10)</v>
      </c>
      <c r="C45" s="88" t="s">
        <v>43</v>
      </c>
      <c r="D45" s="24"/>
      <c r="E45" s="25"/>
      <c r="F45" s="26"/>
      <c r="G45" s="2"/>
      <c r="I45" s="2"/>
      <c r="J45" s="88" t="str">
        <f>GWPs!A21</f>
        <v>R-408A (FX-10)</v>
      </c>
      <c r="K45" s="88" t="s">
        <v>5</v>
      </c>
      <c r="L45" s="25"/>
      <c r="M45" s="25"/>
      <c r="N45" s="25"/>
      <c r="O45" s="2"/>
    </row>
    <row r="46" spans="1:15" x14ac:dyDescent="0.25">
      <c r="A46" s="2"/>
      <c r="B46" s="88" t="str">
        <f>GWPs!A22</f>
        <v>R-409A (FX-56)</v>
      </c>
      <c r="C46" s="88" t="s">
        <v>44</v>
      </c>
      <c r="D46" s="24"/>
      <c r="E46" s="25"/>
      <c r="F46" s="26"/>
      <c r="G46" s="2"/>
      <c r="I46" s="2"/>
      <c r="J46" s="88" t="str">
        <f>GWPs!A22</f>
        <v>R-409A (FX-56)</v>
      </c>
      <c r="K46" s="88" t="s">
        <v>5</v>
      </c>
      <c r="L46" s="25"/>
      <c r="M46" s="25"/>
      <c r="N46" s="25"/>
      <c r="O46" s="2"/>
    </row>
    <row r="47" spans="1:15" x14ac:dyDescent="0.25">
      <c r="A47" s="2"/>
      <c r="B47" s="88" t="str">
        <f>GWPs!A23</f>
        <v>R-410A (AZ-20, Puron)</v>
      </c>
      <c r="C47" s="88" t="s">
        <v>45</v>
      </c>
      <c r="D47" s="24"/>
      <c r="E47" s="25"/>
      <c r="F47" s="26"/>
      <c r="G47" s="2"/>
      <c r="I47" s="2"/>
      <c r="J47" s="88" t="str">
        <f>GWPs!A23</f>
        <v>R-410A (AZ-20, Puron)</v>
      </c>
      <c r="K47" s="88" t="s">
        <v>5</v>
      </c>
      <c r="L47" s="25"/>
      <c r="M47" s="25"/>
      <c r="N47" s="25"/>
      <c r="O47" s="2"/>
    </row>
    <row r="48" spans="1:15" x14ac:dyDescent="0.25">
      <c r="A48" s="2"/>
      <c r="B48" s="88" t="str">
        <f>GWPs!A24</f>
        <v>R-413A</v>
      </c>
      <c r="C48" s="88" t="s">
        <v>46</v>
      </c>
      <c r="D48" s="24"/>
      <c r="E48" s="25"/>
      <c r="F48" s="26"/>
      <c r="G48" s="2"/>
      <c r="I48" s="2"/>
      <c r="J48" s="88" t="str">
        <f>GWPs!A24</f>
        <v>R-413A</v>
      </c>
      <c r="K48" s="88" t="s">
        <v>5</v>
      </c>
      <c r="L48" s="25"/>
      <c r="M48" s="25"/>
      <c r="N48" s="25"/>
      <c r="O48" s="2"/>
    </row>
    <row r="49" spans="1:15" x14ac:dyDescent="0.25">
      <c r="A49" s="2"/>
      <c r="B49" s="88" t="str">
        <f>GWPs!A25</f>
        <v>R-414A (GHG-X4)</v>
      </c>
      <c r="C49" s="88" t="s">
        <v>47</v>
      </c>
      <c r="D49" s="24"/>
      <c r="E49" s="25"/>
      <c r="F49" s="26"/>
      <c r="G49" s="2"/>
      <c r="I49" s="2"/>
      <c r="J49" s="88" t="str">
        <f>GWPs!A25</f>
        <v>R-414A (GHG-X4)</v>
      </c>
      <c r="K49" s="88" t="s">
        <v>5</v>
      </c>
      <c r="L49" s="25"/>
      <c r="M49" s="25"/>
      <c r="N49" s="25"/>
      <c r="O49" s="2"/>
    </row>
    <row r="50" spans="1:15" x14ac:dyDescent="0.25">
      <c r="A50" s="2"/>
      <c r="B50" s="88" t="str">
        <f>GWPs!A26</f>
        <v>R-414B (Hot Shot)</v>
      </c>
      <c r="C50" s="88" t="s">
        <v>48</v>
      </c>
      <c r="D50" s="24"/>
      <c r="E50" s="25"/>
      <c r="F50" s="26"/>
      <c r="G50" s="2"/>
      <c r="I50" s="2"/>
      <c r="J50" s="88" t="str">
        <f>GWPs!A26</f>
        <v>R-414B (Hot Shot)</v>
      </c>
      <c r="K50" s="88" t="s">
        <v>5</v>
      </c>
      <c r="L50" s="25"/>
      <c r="M50" s="25"/>
      <c r="N50" s="25"/>
      <c r="O50" s="2"/>
    </row>
    <row r="51" spans="1:15" x14ac:dyDescent="0.25">
      <c r="A51" s="2"/>
      <c r="B51" s="88" t="str">
        <f>GWPs!A27</f>
        <v>R-416A (FR 12)</v>
      </c>
      <c r="C51" s="88" t="s">
        <v>58</v>
      </c>
      <c r="D51" s="24"/>
      <c r="E51" s="25"/>
      <c r="F51" s="26"/>
      <c r="G51" s="2"/>
      <c r="I51" s="2"/>
      <c r="J51" s="88" t="str">
        <f>GWPs!A27</f>
        <v>R-416A (FR 12)</v>
      </c>
      <c r="K51" s="88" t="s">
        <v>5</v>
      </c>
      <c r="L51" s="25"/>
      <c r="M51" s="25"/>
      <c r="N51" s="25"/>
      <c r="O51" s="2"/>
    </row>
    <row r="52" spans="1:15" x14ac:dyDescent="0.25">
      <c r="A52" s="2"/>
      <c r="B52" s="88" t="str">
        <f>GWPs!A28</f>
        <v>R-417A (NU-22, Isceon MO29)</v>
      </c>
      <c r="C52" s="88" t="s">
        <v>59</v>
      </c>
      <c r="D52" s="24"/>
      <c r="E52" s="25"/>
      <c r="F52" s="26"/>
      <c r="G52" s="2"/>
      <c r="I52" s="2"/>
      <c r="J52" s="88" t="str">
        <f>GWPs!A28</f>
        <v>R-417A (NU-22, Isceon MO29)</v>
      </c>
      <c r="K52" s="88" t="s">
        <v>5</v>
      </c>
      <c r="L52" s="25"/>
      <c r="M52" s="25"/>
      <c r="N52" s="25"/>
      <c r="O52" s="2"/>
    </row>
    <row r="53" spans="1:15" x14ac:dyDescent="0.25">
      <c r="A53" s="2"/>
      <c r="B53" s="88" t="str">
        <f>GWPs!A29</f>
        <v>R-417C (Hot Shot 2)</v>
      </c>
      <c r="C53" s="88" t="s">
        <v>60</v>
      </c>
      <c r="D53" s="24"/>
      <c r="E53" s="25"/>
      <c r="F53" s="26"/>
      <c r="G53" s="2"/>
      <c r="I53" s="2"/>
      <c r="J53" s="88" t="str">
        <f>GWPs!A29</f>
        <v>R-417C (Hot Shot 2)</v>
      </c>
      <c r="K53" s="88" t="s">
        <v>5</v>
      </c>
      <c r="L53" s="25"/>
      <c r="M53" s="25"/>
      <c r="N53" s="25"/>
      <c r="O53" s="2"/>
    </row>
    <row r="54" spans="1:15" x14ac:dyDescent="0.25">
      <c r="A54" s="2"/>
      <c r="B54" s="88" t="str">
        <f>GWPs!A30</f>
        <v>R-420A</v>
      </c>
      <c r="C54" s="88" t="s">
        <v>61</v>
      </c>
      <c r="D54" s="24"/>
      <c r="E54" s="25"/>
      <c r="F54" s="26"/>
      <c r="G54" s="2"/>
      <c r="I54" s="2"/>
      <c r="J54" s="88" t="str">
        <f>GWPs!A30</f>
        <v>R-420A</v>
      </c>
      <c r="K54" s="88" t="s">
        <v>5</v>
      </c>
      <c r="L54" s="25"/>
      <c r="M54" s="25"/>
      <c r="N54" s="25"/>
      <c r="O54" s="2"/>
    </row>
    <row r="55" spans="1:15" x14ac:dyDescent="0.25">
      <c r="A55" s="2"/>
      <c r="B55" s="88" t="str">
        <f>GWPs!A31</f>
        <v>R-421A (Choice R421A)</v>
      </c>
      <c r="C55" s="88" t="s">
        <v>180</v>
      </c>
      <c r="D55" s="24"/>
      <c r="E55" s="25"/>
      <c r="F55" s="26"/>
      <c r="G55" s="2"/>
      <c r="I55" s="2"/>
      <c r="J55" s="88" t="str">
        <f>GWPs!A31</f>
        <v>R-421A (Choice R421A)</v>
      </c>
      <c r="K55" s="88" t="s">
        <v>5</v>
      </c>
      <c r="L55" s="25"/>
      <c r="M55" s="25"/>
      <c r="N55" s="25"/>
      <c r="O55" s="2"/>
    </row>
    <row r="56" spans="1:15" x14ac:dyDescent="0.25">
      <c r="A56" s="2"/>
      <c r="B56" s="88" t="str">
        <f>GWPs!A32</f>
        <v>R-422A (Isceon 79)</v>
      </c>
      <c r="C56" s="88" t="s">
        <v>181</v>
      </c>
      <c r="D56" s="24"/>
      <c r="E56" s="25"/>
      <c r="F56" s="26"/>
      <c r="G56" s="2"/>
      <c r="I56" s="2"/>
      <c r="J56" s="88" t="str">
        <f>GWPs!A32</f>
        <v>R-422A (Isceon 79)</v>
      </c>
      <c r="K56" s="88" t="s">
        <v>5</v>
      </c>
      <c r="L56" s="25"/>
      <c r="M56" s="25"/>
      <c r="N56" s="25"/>
      <c r="O56" s="2"/>
    </row>
    <row r="57" spans="1:15" x14ac:dyDescent="0.25">
      <c r="A57" s="2"/>
      <c r="B57" s="88" t="str">
        <f>GWPs!A33</f>
        <v>R-422B (XAC1)</v>
      </c>
      <c r="C57" s="88" t="s">
        <v>182</v>
      </c>
      <c r="D57" s="24"/>
      <c r="E57" s="25"/>
      <c r="F57" s="26"/>
      <c r="G57" s="2"/>
      <c r="I57" s="2"/>
      <c r="J57" s="88" t="str">
        <f>GWPs!A33</f>
        <v>R-422B (XAC1)</v>
      </c>
      <c r="K57" s="88" t="s">
        <v>5</v>
      </c>
      <c r="L57" s="25"/>
      <c r="M57" s="25"/>
      <c r="N57" s="25"/>
      <c r="O57" s="2"/>
    </row>
    <row r="58" spans="1:15" x14ac:dyDescent="0.25">
      <c r="A58" s="2"/>
      <c r="B58" s="88" t="str">
        <f>GWPs!A34</f>
        <v>R-422C (XLT1)</v>
      </c>
      <c r="C58" s="88" t="s">
        <v>183</v>
      </c>
      <c r="D58" s="24"/>
      <c r="E58" s="25"/>
      <c r="F58" s="26"/>
      <c r="G58" s="2"/>
      <c r="I58" s="2"/>
      <c r="J58" s="88" t="str">
        <f>GWPs!A34</f>
        <v>R-422C (XLT1)</v>
      </c>
      <c r="K58" s="88" t="s">
        <v>5</v>
      </c>
      <c r="L58" s="25"/>
      <c r="M58" s="25"/>
      <c r="N58" s="25"/>
      <c r="O58" s="2"/>
    </row>
    <row r="59" spans="1:15" x14ac:dyDescent="0.25">
      <c r="A59" s="2"/>
      <c r="B59" s="88" t="str">
        <f>GWPs!A35</f>
        <v>R-422D (Isceon MO29)</v>
      </c>
      <c r="C59" s="88" t="s">
        <v>184</v>
      </c>
      <c r="D59" s="24"/>
      <c r="E59" s="25"/>
      <c r="F59" s="26"/>
      <c r="G59" s="2"/>
      <c r="I59" s="2"/>
      <c r="J59" s="88" t="str">
        <f>GWPs!A35</f>
        <v>R-422D (Isceon MO29)</v>
      </c>
      <c r="K59" s="88" t="s">
        <v>5</v>
      </c>
      <c r="L59" s="25"/>
      <c r="M59" s="25"/>
      <c r="N59" s="25"/>
      <c r="O59" s="2"/>
    </row>
    <row r="60" spans="1:15" x14ac:dyDescent="0.25">
      <c r="A60" s="2"/>
      <c r="B60" s="88" t="str">
        <f>GWPs!A36</f>
        <v>R-427A (Forane 427A)</v>
      </c>
      <c r="C60" s="88" t="s">
        <v>185</v>
      </c>
      <c r="D60" s="24"/>
      <c r="E60" s="25"/>
      <c r="F60" s="26"/>
      <c r="G60" s="2"/>
      <c r="I60" s="2"/>
      <c r="J60" s="88" t="str">
        <f>GWPs!A36</f>
        <v>R-427A (Forane 427A)</v>
      </c>
      <c r="K60" s="88" t="s">
        <v>5</v>
      </c>
      <c r="L60" s="25"/>
      <c r="M60" s="25"/>
      <c r="N60" s="25"/>
      <c r="O60" s="2"/>
    </row>
    <row r="61" spans="1:15" x14ac:dyDescent="0.25">
      <c r="A61" s="2"/>
      <c r="B61" s="88" t="str">
        <f>GWPs!A37</f>
        <v>R-437A (ISCEON MO49 Plus)</v>
      </c>
      <c r="C61" s="88" t="s">
        <v>186</v>
      </c>
      <c r="D61" s="24"/>
      <c r="E61" s="25"/>
      <c r="F61" s="26"/>
      <c r="G61" s="2"/>
      <c r="I61" s="2"/>
      <c r="J61" s="88" t="str">
        <f>GWPs!A37</f>
        <v>R-437A (ISCEON MO49 Plus)</v>
      </c>
      <c r="K61" s="88" t="s">
        <v>5</v>
      </c>
      <c r="L61" s="25"/>
      <c r="M61" s="25"/>
      <c r="N61" s="25"/>
      <c r="O61" s="2"/>
    </row>
    <row r="62" spans="1:15" x14ac:dyDescent="0.25">
      <c r="A62" s="2"/>
      <c r="B62" s="88" t="str">
        <f>GWPs!A38</f>
        <v>R-438A (ISCEON MO99)</v>
      </c>
      <c r="C62" s="88" t="s">
        <v>187</v>
      </c>
      <c r="D62" s="24"/>
      <c r="E62" s="25"/>
      <c r="F62" s="26"/>
      <c r="G62" s="2"/>
      <c r="I62" s="2"/>
      <c r="J62" s="88" t="str">
        <f>GWPs!A38</f>
        <v>R-438A (ISCEON MO99)</v>
      </c>
      <c r="K62" s="88" t="s">
        <v>5</v>
      </c>
      <c r="L62" s="25"/>
      <c r="M62" s="25"/>
      <c r="N62" s="25"/>
      <c r="O62" s="2"/>
    </row>
    <row r="63" spans="1:15" x14ac:dyDescent="0.25">
      <c r="A63" s="2"/>
      <c r="B63" s="88" t="str">
        <f>GWPs!A39</f>
        <v>R-441A (HC blend)</v>
      </c>
      <c r="C63" s="88" t="s">
        <v>188</v>
      </c>
      <c r="D63" s="24"/>
      <c r="E63" s="25"/>
      <c r="F63" s="26"/>
      <c r="G63" s="2"/>
      <c r="I63" s="2"/>
      <c r="J63" s="88" t="str">
        <f>GWPs!A39</f>
        <v>R-441A (HC blend)</v>
      </c>
      <c r="K63" s="88" t="s">
        <v>5</v>
      </c>
      <c r="L63" s="25"/>
      <c r="M63" s="25"/>
      <c r="N63" s="25"/>
      <c r="O63" s="2"/>
    </row>
    <row r="64" spans="1:15" x14ac:dyDescent="0.25">
      <c r="A64" s="2"/>
      <c r="B64" s="88" t="str">
        <f>GWPs!A40</f>
        <v>R-448A (Solstice N-40)</v>
      </c>
      <c r="C64" s="88" t="s">
        <v>189</v>
      </c>
      <c r="D64" s="24"/>
      <c r="E64" s="25"/>
      <c r="F64" s="26"/>
      <c r="G64" s="2"/>
      <c r="I64" s="2"/>
      <c r="J64" s="88" t="str">
        <f>GWPs!A40</f>
        <v>R-448A (Solstice N-40)</v>
      </c>
      <c r="K64" s="88" t="s">
        <v>5</v>
      </c>
      <c r="L64" s="25"/>
      <c r="M64" s="25"/>
      <c r="N64" s="25"/>
      <c r="O64" s="2"/>
    </row>
    <row r="65" spans="1:15" x14ac:dyDescent="0.25">
      <c r="A65" s="2"/>
      <c r="B65" s="88" t="str">
        <f>GWPs!A41</f>
        <v>R-449A (Opteon XP 40)</v>
      </c>
      <c r="C65" s="88" t="s">
        <v>190</v>
      </c>
      <c r="D65" s="24"/>
      <c r="E65" s="25"/>
      <c r="F65" s="26"/>
      <c r="G65" s="2"/>
      <c r="I65" s="2"/>
      <c r="J65" s="88" t="str">
        <f>GWPs!A41</f>
        <v>R-449A (Opteon XP 40)</v>
      </c>
      <c r="K65" s="88" t="s">
        <v>5</v>
      </c>
      <c r="L65" s="25"/>
      <c r="M65" s="25"/>
      <c r="N65" s="25"/>
      <c r="O65" s="2"/>
    </row>
    <row r="66" spans="1:15" x14ac:dyDescent="0.25">
      <c r="A66" s="2"/>
      <c r="B66" s="88" t="str">
        <f>GWPs!A42</f>
        <v>R-449B (Forane 449B)</v>
      </c>
      <c r="C66" s="88" t="s">
        <v>191</v>
      </c>
      <c r="D66" s="24"/>
      <c r="E66" s="25"/>
      <c r="F66" s="26"/>
      <c r="G66" s="2"/>
      <c r="I66" s="2"/>
      <c r="J66" s="88" t="str">
        <f>GWPs!A42</f>
        <v>R-449B (Forane 449B)</v>
      </c>
      <c r="K66" s="88" t="s">
        <v>5</v>
      </c>
      <c r="L66" s="25"/>
      <c r="M66" s="25"/>
      <c r="N66" s="25"/>
      <c r="O66" s="2"/>
    </row>
    <row r="67" spans="1:15" x14ac:dyDescent="0.25">
      <c r="A67" s="2"/>
      <c r="B67" s="88" t="str">
        <f>GWPs!A43</f>
        <v>R-450A (Solstice N-13)</v>
      </c>
      <c r="C67" s="88" t="s">
        <v>192</v>
      </c>
      <c r="D67" s="24"/>
      <c r="E67" s="25"/>
      <c r="F67" s="26"/>
      <c r="G67" s="2"/>
      <c r="I67" s="2"/>
      <c r="J67" s="88" t="str">
        <f>GWPs!A43</f>
        <v>R-450A (Solstice N-13)</v>
      </c>
      <c r="K67" s="88" t="s">
        <v>5</v>
      </c>
      <c r="L67" s="25"/>
      <c r="M67" s="25"/>
      <c r="N67" s="25"/>
      <c r="O67" s="2"/>
    </row>
    <row r="68" spans="1:15" x14ac:dyDescent="0.25">
      <c r="A68" s="2"/>
      <c r="B68" s="88" t="str">
        <f>GWPs!A44</f>
        <v>R-453A (RS-70)</v>
      </c>
      <c r="C68" s="88" t="s">
        <v>193</v>
      </c>
      <c r="D68" s="24"/>
      <c r="E68" s="25"/>
      <c r="F68" s="26"/>
      <c r="G68" s="2"/>
      <c r="I68" s="2"/>
      <c r="J68" s="88" t="str">
        <f>GWPs!A44</f>
        <v>R-453A (RS-70)</v>
      </c>
      <c r="K68" s="88" t="s">
        <v>5</v>
      </c>
      <c r="L68" s="25"/>
      <c r="M68" s="25"/>
      <c r="N68" s="25"/>
      <c r="O68" s="2"/>
    </row>
    <row r="69" spans="1:15" x14ac:dyDescent="0.25">
      <c r="A69" s="2"/>
      <c r="B69" s="88" t="str">
        <f>GWPs!A45</f>
        <v>R-500</v>
      </c>
      <c r="C69" s="88" t="s">
        <v>194</v>
      </c>
      <c r="D69" s="24"/>
      <c r="E69" s="25"/>
      <c r="F69" s="26"/>
      <c r="G69" s="2"/>
      <c r="I69" s="2"/>
      <c r="J69" s="88" t="str">
        <f>GWPs!A45</f>
        <v>R-500</v>
      </c>
      <c r="K69" s="88" t="s">
        <v>5</v>
      </c>
      <c r="L69" s="25"/>
      <c r="M69" s="25"/>
      <c r="N69" s="25"/>
      <c r="O69" s="2"/>
    </row>
    <row r="70" spans="1:15" x14ac:dyDescent="0.25">
      <c r="A70" s="2"/>
      <c r="B70" s="88" t="str">
        <f>GWPs!A46</f>
        <v>R-502</v>
      </c>
      <c r="C70" s="88" t="s">
        <v>195</v>
      </c>
      <c r="D70" s="24"/>
      <c r="E70" s="25"/>
      <c r="F70" s="26"/>
      <c r="G70" s="2"/>
      <c r="I70" s="2"/>
      <c r="J70" s="88" t="str">
        <f>GWPs!A46</f>
        <v>R-502</v>
      </c>
      <c r="K70" s="88" t="s">
        <v>5</v>
      </c>
      <c r="L70" s="25"/>
      <c r="M70" s="25"/>
      <c r="N70" s="25"/>
      <c r="O70" s="2"/>
    </row>
    <row r="71" spans="1:15" x14ac:dyDescent="0.25">
      <c r="A71" s="2"/>
      <c r="B71" s="88" t="str">
        <f>GWPs!A47</f>
        <v>R-507A (AZ-50)</v>
      </c>
      <c r="C71" s="88" t="s">
        <v>196</v>
      </c>
      <c r="D71" s="24"/>
      <c r="E71" s="25"/>
      <c r="F71" s="26"/>
      <c r="G71" s="2"/>
      <c r="I71" s="2"/>
      <c r="J71" s="88" t="str">
        <f>GWPs!A47</f>
        <v>R-507A (AZ-50)</v>
      </c>
      <c r="K71" s="88" t="s">
        <v>5</v>
      </c>
      <c r="L71" s="25"/>
      <c r="M71" s="25"/>
      <c r="N71" s="25"/>
      <c r="O71" s="2"/>
    </row>
    <row r="72" spans="1:15" x14ac:dyDescent="0.25">
      <c r="A72" s="2"/>
      <c r="B72" s="88" t="str">
        <f>GWPs!A48</f>
        <v>R-513A (Opteon XP 10)</v>
      </c>
      <c r="C72" s="88" t="s">
        <v>197</v>
      </c>
      <c r="D72" s="24"/>
      <c r="E72" s="25"/>
      <c r="F72" s="26"/>
      <c r="G72" s="2"/>
      <c r="I72" s="2"/>
      <c r="J72" s="88" t="str">
        <f>GWPs!A48</f>
        <v>R-513A (Opteon XP 10)</v>
      </c>
      <c r="K72" s="88" t="s">
        <v>5</v>
      </c>
      <c r="L72" s="25"/>
      <c r="M72" s="25"/>
      <c r="N72" s="25"/>
      <c r="O72" s="2"/>
    </row>
    <row r="73" spans="1:15" x14ac:dyDescent="0.25">
      <c r="A73" s="2"/>
      <c r="B73" s="88" t="str">
        <f>GWPs!A49</f>
        <v>R-600a (Isobutane)</v>
      </c>
      <c r="C73" s="88" t="s">
        <v>198</v>
      </c>
      <c r="D73" s="24"/>
      <c r="E73" s="25"/>
      <c r="F73" s="26"/>
      <c r="G73" s="2"/>
      <c r="I73" s="2"/>
      <c r="J73" s="88" t="str">
        <f>GWPs!A49</f>
        <v>R-600a (Isobutane)</v>
      </c>
      <c r="K73" s="88" t="s">
        <v>5</v>
      </c>
      <c r="L73" s="25"/>
      <c r="M73" s="25"/>
      <c r="N73" s="25"/>
      <c r="O73" s="2"/>
    </row>
    <row r="74" spans="1:15" x14ac:dyDescent="0.25">
      <c r="A74" s="2"/>
      <c r="B74" s="88" t="str">
        <f>GWPs!A50</f>
        <v>R-717 (NH3)</v>
      </c>
      <c r="C74" s="88" t="s">
        <v>199</v>
      </c>
      <c r="D74" s="24"/>
      <c r="E74" s="25"/>
      <c r="F74" s="26"/>
      <c r="G74" s="2"/>
      <c r="I74" s="2"/>
      <c r="J74" s="88" t="str">
        <f>GWPs!A50</f>
        <v>R-717 (NH3)</v>
      </c>
      <c r="K74" s="88" t="s">
        <v>5</v>
      </c>
      <c r="L74" s="25"/>
      <c r="M74" s="25"/>
      <c r="N74" s="25"/>
      <c r="O74" s="2"/>
    </row>
    <row r="75" spans="1:15" x14ac:dyDescent="0.25">
      <c r="A75" s="2"/>
      <c r="B75" s="88" t="str">
        <f>GWPs!A51</f>
        <v>R-744 (CO2)</v>
      </c>
      <c r="C75" s="88" t="s">
        <v>200</v>
      </c>
      <c r="D75" s="30"/>
      <c r="E75" s="31"/>
      <c r="F75" s="32"/>
      <c r="G75" s="2"/>
      <c r="I75" s="2"/>
      <c r="J75" s="102" t="str">
        <f>GWPs!A51</f>
        <v>R-744 (CO2)</v>
      </c>
      <c r="K75" s="103"/>
      <c r="L75" s="25"/>
      <c r="M75" s="25"/>
      <c r="N75" s="25"/>
      <c r="O75" s="2"/>
    </row>
    <row r="76" spans="1:15" x14ac:dyDescent="0.25">
      <c r="A76" s="2"/>
      <c r="B76" s="88" t="str">
        <f>GWPs!A52</f>
        <v>R-407H</v>
      </c>
      <c r="C76" s="88" t="s">
        <v>201</v>
      </c>
      <c r="D76" s="30"/>
      <c r="E76" s="31"/>
      <c r="F76" s="32"/>
      <c r="G76" s="2"/>
      <c r="I76" s="2"/>
      <c r="J76" s="102" t="str">
        <f>GWPs!A52</f>
        <v>R-407H</v>
      </c>
      <c r="K76" s="103"/>
      <c r="L76" s="76"/>
      <c r="M76" s="25"/>
      <c r="N76" s="77"/>
      <c r="O76" s="2"/>
    </row>
    <row r="77" spans="1:15" x14ac:dyDescent="0.25">
      <c r="A77" s="2"/>
      <c r="B77" s="88" t="str">
        <f>GWPs!A53</f>
        <v>R-452A</v>
      </c>
      <c r="C77" s="88" t="s">
        <v>202</v>
      </c>
      <c r="D77" s="30"/>
      <c r="E77" s="31"/>
      <c r="F77" s="32"/>
      <c r="G77" s="2"/>
      <c r="I77" s="2"/>
      <c r="J77" s="102" t="str">
        <f>GWPs!A53</f>
        <v>R-452A</v>
      </c>
      <c r="K77" s="103"/>
      <c r="L77" s="76"/>
      <c r="M77" s="25"/>
      <c r="N77" s="77"/>
      <c r="O77" s="2"/>
    </row>
    <row r="78" spans="1:15" x14ac:dyDescent="0.25">
      <c r="A78" s="2"/>
      <c r="B78" s="88" t="str">
        <f>GWPs!A54</f>
        <v>[INSERT OTHER]</v>
      </c>
      <c r="C78" s="88" t="s">
        <v>203</v>
      </c>
      <c r="D78" s="30"/>
      <c r="E78" s="31"/>
      <c r="F78" s="32"/>
      <c r="G78" s="2"/>
      <c r="I78" s="2"/>
      <c r="J78" s="102" t="str">
        <f>B78</f>
        <v>[INSERT OTHER]</v>
      </c>
      <c r="K78" s="103"/>
      <c r="L78" s="24"/>
      <c r="M78" s="25"/>
      <c r="N78" s="26"/>
      <c r="O78" s="2"/>
    </row>
    <row r="79" spans="1:15" x14ac:dyDescent="0.25">
      <c r="A79" s="2"/>
      <c r="B79" s="88" t="str">
        <f>GWPs!A55</f>
        <v>[INSERT OTHER]</v>
      </c>
      <c r="C79" s="88" t="s">
        <v>204</v>
      </c>
      <c r="D79" s="24"/>
      <c r="E79" s="25"/>
      <c r="F79" s="26"/>
      <c r="G79" s="2"/>
      <c r="I79" s="2"/>
      <c r="J79" s="102" t="str">
        <f>B79</f>
        <v>[INSERT OTHER]</v>
      </c>
      <c r="K79" s="103"/>
      <c r="L79" s="24"/>
      <c r="M79" s="25"/>
      <c r="N79" s="26"/>
      <c r="O79" s="2"/>
    </row>
    <row r="80" spans="1:15" x14ac:dyDescent="0.25">
      <c r="A80" s="2"/>
      <c r="B80" s="104" t="str">
        <f>GWPs!A54</f>
        <v>[INSERT OTHER]</v>
      </c>
      <c r="C80" s="104" t="s">
        <v>203</v>
      </c>
      <c r="D80" s="30"/>
      <c r="E80" s="31"/>
      <c r="F80" s="32"/>
      <c r="G80" s="2"/>
      <c r="I80" s="2"/>
      <c r="J80" s="102" t="str">
        <f>B80</f>
        <v>[INSERT OTHER]</v>
      </c>
      <c r="K80" s="103"/>
      <c r="L80" s="24"/>
      <c r="M80" s="25"/>
      <c r="N80" s="26"/>
      <c r="O80" s="2"/>
    </row>
    <row r="81" spans="1:15" ht="15.75" thickBot="1" x14ac:dyDescent="0.3">
      <c r="A81" s="2"/>
      <c r="B81" s="104" t="str">
        <f>GWPs!A55</f>
        <v>[INSERT OTHER]</v>
      </c>
      <c r="C81" s="104" t="s">
        <v>204</v>
      </c>
      <c r="D81" s="30"/>
      <c r="E81" s="31"/>
      <c r="F81" s="32"/>
      <c r="G81" s="2"/>
      <c r="I81" s="2"/>
      <c r="J81" s="102" t="str">
        <f>B81</f>
        <v>[INSERT OTHER]</v>
      </c>
      <c r="K81" s="103"/>
      <c r="L81" s="24"/>
      <c r="M81" s="25"/>
      <c r="N81" s="26"/>
      <c r="O81" s="2"/>
    </row>
    <row r="82" spans="1:15" ht="15.75" thickTop="1" x14ac:dyDescent="0.25">
      <c r="A82" s="2"/>
      <c r="B82" s="96" t="s">
        <v>62</v>
      </c>
      <c r="C82" s="97" t="s">
        <v>44</v>
      </c>
      <c r="D82" s="14">
        <f>SUM(D28:D81)</f>
        <v>0</v>
      </c>
      <c r="E82" s="14">
        <f>SUM(E28:E81)</f>
        <v>0</v>
      </c>
      <c r="F82" s="83">
        <f>SUM(F28:F81)</f>
        <v>0</v>
      </c>
      <c r="G82" s="2"/>
      <c r="I82" s="2"/>
      <c r="J82" s="96" t="s">
        <v>62</v>
      </c>
      <c r="K82" s="97" t="s">
        <v>44</v>
      </c>
      <c r="L82" s="15">
        <f>SUM(L28:L81)</f>
        <v>0</v>
      </c>
      <c r="M82" s="15">
        <f>SUM(M28:M81)</f>
        <v>0</v>
      </c>
      <c r="N82" s="83">
        <f>SUM(N28:N81)</f>
        <v>0</v>
      </c>
      <c r="O82" s="2"/>
    </row>
    <row r="83" spans="1:15" x14ac:dyDescent="0.25">
      <c r="A83" s="2"/>
      <c r="B83" s="98"/>
      <c r="C83" s="99"/>
      <c r="D83" s="89">
        <f>SUM(D82:E82)</f>
        <v>0</v>
      </c>
      <c r="E83" s="90"/>
      <c r="F83" s="84"/>
      <c r="G83" s="2"/>
      <c r="I83" s="2"/>
      <c r="J83" s="98"/>
      <c r="K83" s="99"/>
      <c r="L83" s="94">
        <f>SUM(L82:M82)</f>
        <v>0</v>
      </c>
      <c r="M83" s="95"/>
      <c r="N83" s="84"/>
      <c r="O83" s="2"/>
    </row>
    <row r="84" spans="1:15" x14ac:dyDescent="0.25">
      <c r="A84" s="2"/>
      <c r="B84" s="100"/>
      <c r="C84" s="101"/>
      <c r="D84" s="91">
        <f>SUM(D83+F82)</f>
        <v>0</v>
      </c>
      <c r="E84" s="92"/>
      <c r="F84" s="93"/>
      <c r="G84" s="2"/>
      <c r="I84" s="2"/>
      <c r="J84" s="100"/>
      <c r="K84" s="101"/>
      <c r="L84" s="85">
        <f>SUM(L83+N82)</f>
        <v>0</v>
      </c>
      <c r="M84" s="86"/>
      <c r="N84" s="87"/>
      <c r="O84" s="2"/>
    </row>
    <row r="85" spans="1:15" ht="20.25" customHeight="1" x14ac:dyDescent="0.25">
      <c r="A85" s="2"/>
      <c r="B85" s="16" t="s">
        <v>52</v>
      </c>
      <c r="C85" s="54"/>
      <c r="D85" s="2"/>
      <c r="E85" s="2"/>
      <c r="F85" s="17" t="s">
        <v>50</v>
      </c>
      <c r="G85" s="2"/>
      <c r="I85" s="2"/>
      <c r="J85" s="16" t="s">
        <v>63</v>
      </c>
      <c r="K85" s="54"/>
      <c r="L85" s="2"/>
      <c r="M85" s="2"/>
      <c r="N85" s="2"/>
      <c r="O85" s="2"/>
    </row>
    <row r="86" spans="1:15" x14ac:dyDescent="0.25">
      <c r="A86" s="2"/>
      <c r="B86" s="55" t="s">
        <v>51</v>
      </c>
      <c r="C86" s="54"/>
      <c r="D86" s="2"/>
      <c r="E86" s="2"/>
      <c r="F86" s="17" t="s">
        <v>51</v>
      </c>
      <c r="G86" s="2"/>
      <c r="I86" s="2"/>
      <c r="J86" s="55" t="str">
        <f>B86</f>
        <v>Pounds</v>
      </c>
      <c r="K86" s="54"/>
      <c r="L86" s="2"/>
      <c r="M86" s="2"/>
      <c r="N86" s="2"/>
      <c r="O86" s="2"/>
    </row>
    <row r="87" spans="1:15" ht="7.5" customHeight="1" x14ac:dyDescent="0.25">
      <c r="A87" s="2"/>
      <c r="B87" s="54"/>
      <c r="C87" s="54"/>
      <c r="D87" s="2"/>
      <c r="E87" s="2"/>
      <c r="F87" s="2"/>
      <c r="G87" s="2"/>
      <c r="I87" s="2"/>
      <c r="J87" s="54"/>
      <c r="K87" s="54"/>
      <c r="L87" s="2"/>
      <c r="M87" s="2"/>
      <c r="N87" s="2"/>
      <c r="O87" s="2"/>
    </row>
    <row r="88" spans="1:15" ht="19.5" customHeight="1" x14ac:dyDescent="0.25"/>
    <row r="89" spans="1:15" ht="37.5" customHeight="1" x14ac:dyDescent="0.25">
      <c r="A89" s="82" t="s">
        <v>65</v>
      </c>
      <c r="B89" s="82"/>
      <c r="C89" s="82"/>
      <c r="D89" s="82"/>
      <c r="E89" s="82"/>
      <c r="F89" s="82"/>
      <c r="G89" s="82"/>
      <c r="H89" s="82"/>
      <c r="I89" s="82"/>
      <c r="J89" s="82"/>
      <c r="K89" s="82"/>
      <c r="L89" s="82"/>
      <c r="M89" s="82"/>
      <c r="N89" s="82"/>
      <c r="O89" s="82"/>
    </row>
    <row r="90" spans="1:15" ht="18.75" customHeight="1" x14ac:dyDescent="0.25">
      <c r="A90" s="18"/>
      <c r="B90" s="19"/>
      <c r="C90" s="19"/>
      <c r="D90" s="19"/>
      <c r="E90" s="19"/>
      <c r="F90" s="19"/>
      <c r="G90" s="19"/>
      <c r="H90" s="19"/>
      <c r="I90" s="19"/>
      <c r="J90" s="19"/>
      <c r="K90" s="19"/>
      <c r="L90" s="19"/>
      <c r="M90" s="19"/>
      <c r="N90" s="19"/>
      <c r="O90" s="19"/>
    </row>
    <row r="91" spans="1:15" s="20" customFormat="1" ht="18.75" x14ac:dyDescent="0.3">
      <c r="B91" s="20" t="s">
        <v>66</v>
      </c>
      <c r="D91" s="56"/>
      <c r="E91" s="56"/>
      <c r="F91" s="56"/>
      <c r="H91" s="57"/>
      <c r="J91" s="20" t="s">
        <v>55</v>
      </c>
      <c r="K91" s="56"/>
      <c r="L91" s="56"/>
    </row>
    <row r="92" spans="1:15" s="20" customFormat="1" ht="18.75" customHeight="1" x14ac:dyDescent="0.3">
      <c r="A92" s="21"/>
    </row>
    <row r="93" spans="1:15" s="20" customFormat="1" ht="18.75" x14ac:dyDescent="0.3">
      <c r="B93" s="58" t="s">
        <v>56</v>
      </c>
      <c r="D93" s="56"/>
      <c r="E93" s="56"/>
      <c r="F93" s="56"/>
    </row>
    <row r="94" spans="1:15" s="20" customFormat="1" ht="20.25" customHeight="1" x14ac:dyDescent="0.3">
      <c r="A94" s="21"/>
    </row>
    <row r="95" spans="1:15" s="51" customFormat="1" ht="12" x14ac:dyDescent="0.2">
      <c r="A95" s="51" t="s">
        <v>250</v>
      </c>
      <c r="I95" s="52" t="s">
        <v>67</v>
      </c>
    </row>
    <row r="96" spans="1:15" s="51" customFormat="1" ht="4.5" customHeight="1" x14ac:dyDescent="0.2"/>
    <row r="97" spans="1:15" s="51" customFormat="1" ht="12" customHeight="1" x14ac:dyDescent="0.2">
      <c r="B97" s="51" t="s">
        <v>238</v>
      </c>
      <c r="J97" s="51" t="s">
        <v>240</v>
      </c>
    </row>
    <row r="98" spans="1:15" s="51" customFormat="1" ht="12" customHeight="1" x14ac:dyDescent="0.2">
      <c r="B98" s="22" t="s">
        <v>243</v>
      </c>
      <c r="J98" s="23" t="s">
        <v>241</v>
      </c>
    </row>
    <row r="99" spans="1:15" s="51" customFormat="1" ht="12" customHeight="1" x14ac:dyDescent="0.2">
      <c r="B99" s="51" t="s">
        <v>239</v>
      </c>
      <c r="J99" s="51" t="s">
        <v>242</v>
      </c>
    </row>
    <row r="100" spans="1:15" s="51" customFormat="1" ht="12" customHeight="1" x14ac:dyDescent="0.2"/>
    <row r="101" spans="1:15" s="51" customFormat="1" ht="12" customHeight="1" x14ac:dyDescent="0.2">
      <c r="A101" s="51" t="s">
        <v>234</v>
      </c>
    </row>
    <row r="102" spans="1:15" s="51" customFormat="1" ht="70.5" customHeight="1" x14ac:dyDescent="0.2">
      <c r="A102" s="118" t="s">
        <v>254</v>
      </c>
      <c r="B102" s="118"/>
      <c r="C102" s="118"/>
      <c r="D102" s="118"/>
      <c r="E102" s="118"/>
      <c r="F102" s="118"/>
      <c r="G102" s="118"/>
      <c r="H102" s="118"/>
      <c r="I102" s="118"/>
      <c r="J102" s="118"/>
      <c r="K102" s="118"/>
      <c r="L102" s="118"/>
      <c r="M102" s="118"/>
      <c r="N102" s="118"/>
      <c r="O102" s="118"/>
    </row>
    <row r="104" spans="1:15" x14ac:dyDescent="0.25">
      <c r="A104" s="119" t="s">
        <v>237</v>
      </c>
      <c r="B104" s="119"/>
      <c r="C104" s="119"/>
      <c r="D104" s="119"/>
      <c r="E104" s="119"/>
      <c r="F104" s="119"/>
      <c r="G104" s="119"/>
      <c r="H104" s="119"/>
      <c r="I104" s="119"/>
      <c r="J104" s="119"/>
      <c r="K104" s="119"/>
      <c r="L104" s="119"/>
      <c r="M104" s="119"/>
      <c r="N104" s="119"/>
      <c r="O104" s="119"/>
    </row>
  </sheetData>
  <sheetProtection algorithmName="SHA-512" hashValue="/E+hehi9P77qw48oJZpP244ok6H5wZlGiGIYMLsouEjSBG3WFdU2mRfmeQVieBAHAtRBfOoOKVVY23OhJvHkSw==" saltValue="D+IE15jC/JMcvsGnVsNByw==" spinCount="100000" sheet="1" objects="1" scenarios="1"/>
  <protectedRanges>
    <protectedRange sqref="D91:F91 D93:F93 K91:L91" name="Range3"/>
    <protectedRange sqref="J78:K81" name="Range2"/>
    <protectedRange sqref="B78:C81" name="Range1"/>
  </protectedRanges>
  <sortState xmlns:xlrd2="http://schemas.microsoft.com/office/spreadsheetml/2017/richdata2" ref="B28:C67">
    <sortCondition ref="B28"/>
  </sortState>
  <mergeCells count="133">
    <mergeCell ref="A104:O104"/>
    <mergeCell ref="J45:K45"/>
    <mergeCell ref="J66:K66"/>
    <mergeCell ref="B68:C68"/>
    <mergeCell ref="J68:K68"/>
    <mergeCell ref="J42:K42"/>
    <mergeCell ref="J32:K32"/>
    <mergeCell ref="J29:K29"/>
    <mergeCell ref="J31:K31"/>
    <mergeCell ref="J30:K30"/>
    <mergeCell ref="J40:K40"/>
    <mergeCell ref="J36:K36"/>
    <mergeCell ref="J37:K37"/>
    <mergeCell ref="J50:K50"/>
    <mergeCell ref="J51:K51"/>
    <mergeCell ref="B72:C72"/>
    <mergeCell ref="J72:K72"/>
    <mergeCell ref="B66:C66"/>
    <mergeCell ref="J70:K70"/>
    <mergeCell ref="B53:C53"/>
    <mergeCell ref="B52:C52"/>
    <mergeCell ref="J55:K55"/>
    <mergeCell ref="B55:C55"/>
    <mergeCell ref="J56:K56"/>
    <mergeCell ref="A102:O102"/>
    <mergeCell ref="J28:K28"/>
    <mergeCell ref="B61:C61"/>
    <mergeCell ref="J61:K61"/>
    <mergeCell ref="B62:C62"/>
    <mergeCell ref="J62:K62"/>
    <mergeCell ref="B67:C67"/>
    <mergeCell ref="J67:K67"/>
    <mergeCell ref="B50:C50"/>
    <mergeCell ref="B51:C51"/>
    <mergeCell ref="J43:K43"/>
    <mergeCell ref="J44:K44"/>
    <mergeCell ref="J46:K46"/>
    <mergeCell ref="J48:K48"/>
    <mergeCell ref="J49:K49"/>
    <mergeCell ref="J34:K34"/>
    <mergeCell ref="J35:K35"/>
    <mergeCell ref="J53:K53"/>
    <mergeCell ref="J54:K54"/>
    <mergeCell ref="B44:C44"/>
    <mergeCell ref="B46:C46"/>
    <mergeCell ref="B48:C48"/>
    <mergeCell ref="B45:C45"/>
    <mergeCell ref="J39:K39"/>
    <mergeCell ref="J33:K33"/>
    <mergeCell ref="A10:O10"/>
    <mergeCell ref="A20:O20"/>
    <mergeCell ref="I23:O23"/>
    <mergeCell ref="L25:M25"/>
    <mergeCell ref="N25:N26"/>
    <mergeCell ref="B16:C16"/>
    <mergeCell ref="E16:F16"/>
    <mergeCell ref="F25:F26"/>
    <mergeCell ref="D25:E25"/>
    <mergeCell ref="J16:K16"/>
    <mergeCell ref="M16:N16"/>
    <mergeCell ref="A23:G23"/>
    <mergeCell ref="B25:C27"/>
    <mergeCell ref="J25:K27"/>
    <mergeCell ref="B28:C28"/>
    <mergeCell ref="B29:C29"/>
    <mergeCell ref="J47:K47"/>
    <mergeCell ref="B41:C41"/>
    <mergeCell ref="J41:K41"/>
    <mergeCell ref="B57:C57"/>
    <mergeCell ref="J57:K57"/>
    <mergeCell ref="B56:C56"/>
    <mergeCell ref="B31:C31"/>
    <mergeCell ref="B30:C30"/>
    <mergeCell ref="B33:C33"/>
    <mergeCell ref="B34:C34"/>
    <mergeCell ref="B43:C43"/>
    <mergeCell ref="B37:C37"/>
    <mergeCell ref="B38:C38"/>
    <mergeCell ref="B39:C39"/>
    <mergeCell ref="B40:C40"/>
    <mergeCell ref="B42:C42"/>
    <mergeCell ref="B32:C32"/>
    <mergeCell ref="B35:C35"/>
    <mergeCell ref="B36:C36"/>
    <mergeCell ref="B49:C49"/>
    <mergeCell ref="B47:C47"/>
    <mergeCell ref="J52:K52"/>
    <mergeCell ref="B54:C54"/>
    <mergeCell ref="J38:K38"/>
    <mergeCell ref="B63:C63"/>
    <mergeCell ref="J63:K63"/>
    <mergeCell ref="B71:C71"/>
    <mergeCell ref="B58:C58"/>
    <mergeCell ref="B64:C64"/>
    <mergeCell ref="J64:K64"/>
    <mergeCell ref="J59:K59"/>
    <mergeCell ref="B80:C80"/>
    <mergeCell ref="B78:C78"/>
    <mergeCell ref="B75:C75"/>
    <mergeCell ref="J75:K75"/>
    <mergeCell ref="J78:K78"/>
    <mergeCell ref="J71:K71"/>
    <mergeCell ref="B60:C60"/>
    <mergeCell ref="J60:K60"/>
    <mergeCell ref="B65:C65"/>
    <mergeCell ref="J65:K65"/>
    <mergeCell ref="B59:C59"/>
    <mergeCell ref="B69:C69"/>
    <mergeCell ref="J69:K69"/>
    <mergeCell ref="B70:C70"/>
    <mergeCell ref="J58:K58"/>
    <mergeCell ref="A89:O89"/>
    <mergeCell ref="N82:N83"/>
    <mergeCell ref="L84:N84"/>
    <mergeCell ref="B74:C74"/>
    <mergeCell ref="J74:K74"/>
    <mergeCell ref="B73:C73"/>
    <mergeCell ref="J73:K73"/>
    <mergeCell ref="D83:E83"/>
    <mergeCell ref="F82:F83"/>
    <mergeCell ref="D84:F84"/>
    <mergeCell ref="L83:M83"/>
    <mergeCell ref="B82:C84"/>
    <mergeCell ref="J82:K84"/>
    <mergeCell ref="J80:K80"/>
    <mergeCell ref="B79:C79"/>
    <mergeCell ref="B81:C81"/>
    <mergeCell ref="B76:C76"/>
    <mergeCell ref="B77:C77"/>
    <mergeCell ref="J76:K76"/>
    <mergeCell ref="J77:K77"/>
    <mergeCell ref="J79:K79"/>
    <mergeCell ref="J81:K81"/>
  </mergeCells>
  <phoneticPr fontId="29" type="noConversion"/>
  <conditionalFormatting sqref="L79:N81 L34:L44 L46:L58">
    <cfRule type="expression" dxfId="119" priority="90">
      <formula>IF(AND(ISBLANK(L34)), NOT(ISBLANK(D34)))</formula>
    </cfRule>
  </conditionalFormatting>
  <conditionalFormatting sqref="D79:F81 D33:F44 D46:F58 D29:F31">
    <cfRule type="expression" dxfId="118" priority="89">
      <formula>IF(AND(ISBLANK(D29)), NOT(ISBLANK(L29)))</formula>
    </cfRule>
  </conditionalFormatting>
  <conditionalFormatting sqref="E45:F45">
    <cfRule type="expression" dxfId="117" priority="83">
      <formula>IF(AND(ISBLANK(E45)), NOT(ISBLANK(M45)))</formula>
    </cfRule>
  </conditionalFormatting>
  <conditionalFormatting sqref="L74">
    <cfRule type="expression" dxfId="116" priority="82">
      <formula>IF(AND(ISBLANK(L74)), NOT(ISBLANK(D74)))</formula>
    </cfRule>
  </conditionalFormatting>
  <conditionalFormatting sqref="D74:F74">
    <cfRule type="expression" dxfId="115" priority="81">
      <formula>IF(AND(ISBLANK(D74)), NOT(ISBLANK(L74)))</formula>
    </cfRule>
  </conditionalFormatting>
  <conditionalFormatting sqref="L73">
    <cfRule type="expression" dxfId="114" priority="80">
      <formula>IF(AND(ISBLANK(L73)), NOT(ISBLANK(D73)))</formula>
    </cfRule>
  </conditionalFormatting>
  <conditionalFormatting sqref="D73:F73">
    <cfRule type="expression" dxfId="113" priority="79">
      <formula>IF(AND(ISBLANK(D73)), NOT(ISBLANK(L73)))</formula>
    </cfRule>
  </conditionalFormatting>
  <conditionalFormatting sqref="D32:F32">
    <cfRule type="expression" dxfId="112" priority="77">
      <formula>IF(AND(ISBLANK(D32)), NOT(ISBLANK(L32)))</formula>
    </cfRule>
  </conditionalFormatting>
  <conditionalFormatting sqref="L72">
    <cfRule type="expression" dxfId="111" priority="76">
      <formula>IF(AND(ISBLANK(L72)), NOT(ISBLANK(D72)))</formula>
    </cfRule>
  </conditionalFormatting>
  <conditionalFormatting sqref="D72:F72">
    <cfRule type="expression" dxfId="110" priority="75">
      <formula>IF(AND(ISBLANK(D72)), NOT(ISBLANK(L72)))</formula>
    </cfRule>
  </conditionalFormatting>
  <conditionalFormatting sqref="L71">
    <cfRule type="expression" dxfId="109" priority="74">
      <formula>IF(AND(ISBLANK(L71)), NOT(ISBLANK(D71)))</formula>
    </cfRule>
  </conditionalFormatting>
  <conditionalFormatting sqref="D71:F71">
    <cfRule type="expression" dxfId="108" priority="73">
      <formula>IF(AND(ISBLANK(D71)), NOT(ISBLANK(L71)))</formula>
    </cfRule>
  </conditionalFormatting>
  <conditionalFormatting sqref="L59">
    <cfRule type="expression" dxfId="107" priority="72">
      <formula>IF(AND(ISBLANK(L59)), NOT(ISBLANK(D59)))</formula>
    </cfRule>
  </conditionalFormatting>
  <conditionalFormatting sqref="D59:F59">
    <cfRule type="expression" dxfId="106" priority="71">
      <formula>IF(AND(ISBLANK(D59)), NOT(ISBLANK(L59)))</formula>
    </cfRule>
  </conditionalFormatting>
  <conditionalFormatting sqref="E70:F70">
    <cfRule type="expression" dxfId="105" priority="69">
      <formula>IF(AND(ISBLANK(E70)), NOT(ISBLANK(M70)))</formula>
    </cfRule>
  </conditionalFormatting>
  <conditionalFormatting sqref="L69">
    <cfRule type="expression" dxfId="104" priority="68">
      <formula>IF(AND(ISBLANK(L69)), NOT(ISBLANK(D69)))</formula>
    </cfRule>
  </conditionalFormatting>
  <conditionalFormatting sqref="D69:F69">
    <cfRule type="expression" dxfId="103" priority="67">
      <formula>IF(AND(ISBLANK(D69)), NOT(ISBLANK(L69)))</formula>
    </cfRule>
  </conditionalFormatting>
  <conditionalFormatting sqref="L68">
    <cfRule type="expression" dxfId="102" priority="66">
      <formula>IF(AND(ISBLANK(L68)), NOT(ISBLANK(D68)))</formula>
    </cfRule>
  </conditionalFormatting>
  <conditionalFormatting sqref="D68:F68">
    <cfRule type="expression" dxfId="101" priority="65">
      <formula>IF(AND(ISBLANK(D68)), NOT(ISBLANK(L68)))</formula>
    </cfRule>
  </conditionalFormatting>
  <conditionalFormatting sqref="E66:F66">
    <cfRule type="expression" dxfId="100" priority="63">
      <formula>IF(AND(ISBLANK(E66)), NOT(ISBLANK(M66)))</formula>
    </cfRule>
  </conditionalFormatting>
  <conditionalFormatting sqref="L65">
    <cfRule type="expression" dxfId="99" priority="62">
      <formula>IF(AND(ISBLANK(L65)), NOT(ISBLANK(D65)))</formula>
    </cfRule>
  </conditionalFormatting>
  <conditionalFormatting sqref="D65:F65">
    <cfRule type="expression" dxfId="98" priority="61">
      <formula>IF(AND(ISBLANK(D65)), NOT(ISBLANK(L65)))</formula>
    </cfRule>
  </conditionalFormatting>
  <conditionalFormatting sqref="L64">
    <cfRule type="expression" dxfId="97" priority="60">
      <formula>IF(AND(ISBLANK(L64)), NOT(ISBLANK(D64)))</formula>
    </cfRule>
  </conditionalFormatting>
  <conditionalFormatting sqref="D64:F64">
    <cfRule type="expression" dxfId="96" priority="59">
      <formula>IF(AND(ISBLANK(D64)), NOT(ISBLANK(L64)))</formula>
    </cfRule>
  </conditionalFormatting>
  <conditionalFormatting sqref="L60">
    <cfRule type="expression" dxfId="95" priority="58">
      <formula>IF(AND(ISBLANK(L60)), NOT(ISBLANK(D60)))</formula>
    </cfRule>
  </conditionalFormatting>
  <conditionalFormatting sqref="D60:F60">
    <cfRule type="expression" dxfId="94" priority="57">
      <formula>IF(AND(ISBLANK(D60)), NOT(ISBLANK(L60)))</formula>
    </cfRule>
  </conditionalFormatting>
  <conditionalFormatting sqref="L28:L33">
    <cfRule type="expression" dxfId="93" priority="56">
      <formula>IF(AND(ISBLANK(L28)), NOT(ISBLANK(D28)))</formula>
    </cfRule>
  </conditionalFormatting>
  <conditionalFormatting sqref="D28:F28">
    <cfRule type="expression" dxfId="92" priority="55">
      <formula>IF(AND(ISBLANK(D28)), NOT(ISBLANK(L28)))</formula>
    </cfRule>
  </conditionalFormatting>
  <conditionalFormatting sqref="L62:L63">
    <cfRule type="expression" dxfId="91" priority="54">
      <formula>IF(AND(ISBLANK(L62)), NOT(ISBLANK(D62)))</formula>
    </cfRule>
  </conditionalFormatting>
  <conditionalFormatting sqref="D62:F63">
    <cfRule type="expression" dxfId="90" priority="53">
      <formula>IF(AND(ISBLANK(D62)), NOT(ISBLANK(L62)))</formula>
    </cfRule>
  </conditionalFormatting>
  <conditionalFormatting sqref="L61">
    <cfRule type="expression" dxfId="89" priority="52">
      <formula>IF(AND(ISBLANK(L61)), NOT(ISBLANK(D61)))</formula>
    </cfRule>
  </conditionalFormatting>
  <conditionalFormatting sqref="D61:F61">
    <cfRule type="expression" dxfId="88" priority="51">
      <formula>IF(AND(ISBLANK(D61)), NOT(ISBLANK(L61)))</formula>
    </cfRule>
  </conditionalFormatting>
  <conditionalFormatting sqref="L67">
    <cfRule type="expression" dxfId="87" priority="50">
      <formula>IF(AND(ISBLANK(L67)), NOT(ISBLANK(D67)))</formula>
    </cfRule>
  </conditionalFormatting>
  <conditionalFormatting sqref="D67:F67">
    <cfRule type="expression" dxfId="86" priority="49">
      <formula>IF(AND(ISBLANK(D67)), NOT(ISBLANK(L67)))</formula>
    </cfRule>
  </conditionalFormatting>
  <conditionalFormatting sqref="D45">
    <cfRule type="expression" dxfId="85" priority="48">
      <formula>IF(AND(ISBLANK(D45)), NOT(ISBLANK(L45)))</formula>
    </cfRule>
  </conditionalFormatting>
  <conditionalFormatting sqref="D66">
    <cfRule type="expression" dxfId="84" priority="47">
      <formula>IF(AND(ISBLANK(D66)), NOT(ISBLANK(L66)))</formula>
    </cfRule>
  </conditionalFormatting>
  <conditionalFormatting sqref="D70">
    <cfRule type="expression" dxfId="83" priority="46">
      <formula>IF(AND(ISBLANK(D70)), NOT(ISBLANK(L70)))</formula>
    </cfRule>
  </conditionalFormatting>
  <conditionalFormatting sqref="L45">
    <cfRule type="expression" dxfId="82" priority="45">
      <formula>IF(AND(ISBLANK(L45)), NOT(ISBLANK(D45)))</formula>
    </cfRule>
  </conditionalFormatting>
  <conditionalFormatting sqref="L66">
    <cfRule type="expression" dxfId="81" priority="44">
      <formula>IF(AND(ISBLANK(L66)), NOT(ISBLANK(D66)))</formula>
    </cfRule>
  </conditionalFormatting>
  <conditionalFormatting sqref="L70">
    <cfRule type="expression" dxfId="80" priority="43">
      <formula>IF(AND(ISBLANK(L70)), NOT(ISBLANK(D70)))</formula>
    </cfRule>
  </conditionalFormatting>
  <conditionalFormatting sqref="L78:N78">
    <cfRule type="expression" dxfId="79" priority="42">
      <formula>IF(AND(ISBLANK(L78)), NOT(ISBLANK(D78)))</formula>
    </cfRule>
  </conditionalFormatting>
  <conditionalFormatting sqref="D78:F78">
    <cfRule type="expression" dxfId="78" priority="41">
      <formula>IF(AND(ISBLANK(D78)), NOT(ISBLANK(L78)))</formula>
    </cfRule>
  </conditionalFormatting>
  <conditionalFormatting sqref="L75:L77">
    <cfRule type="expression" dxfId="77" priority="40">
      <formula>IF(AND(ISBLANK(L75)), NOT(ISBLANK(D75)))</formula>
    </cfRule>
  </conditionalFormatting>
  <conditionalFormatting sqref="D75:F77">
    <cfRule type="expression" dxfId="76" priority="39">
      <formula>IF(AND(ISBLANK(D75)), NOT(ISBLANK(L75)))</formula>
    </cfRule>
  </conditionalFormatting>
  <conditionalFormatting sqref="M34:M44 M46:M58">
    <cfRule type="expression" dxfId="75" priority="38">
      <formula>IF(AND(ISBLANK(M34)), NOT(ISBLANK(E34)))</formula>
    </cfRule>
  </conditionalFormatting>
  <conditionalFormatting sqref="M74">
    <cfRule type="expression" dxfId="74" priority="37">
      <formula>IF(AND(ISBLANK(M74)), NOT(ISBLANK(E74)))</formula>
    </cfRule>
  </conditionalFormatting>
  <conditionalFormatting sqref="M73">
    <cfRule type="expression" dxfId="73" priority="36">
      <formula>IF(AND(ISBLANK(M73)), NOT(ISBLANK(E73)))</formula>
    </cfRule>
  </conditionalFormatting>
  <conditionalFormatting sqref="M72">
    <cfRule type="expression" dxfId="72" priority="35">
      <formula>IF(AND(ISBLANK(M72)), NOT(ISBLANK(E72)))</formula>
    </cfRule>
  </conditionalFormatting>
  <conditionalFormatting sqref="M71">
    <cfRule type="expression" dxfId="71" priority="34">
      <formula>IF(AND(ISBLANK(M71)), NOT(ISBLANK(E71)))</formula>
    </cfRule>
  </conditionalFormatting>
  <conditionalFormatting sqref="M59">
    <cfRule type="expression" dxfId="70" priority="33">
      <formula>IF(AND(ISBLANK(M59)), NOT(ISBLANK(E59)))</formula>
    </cfRule>
  </conditionalFormatting>
  <conditionalFormatting sqref="M69">
    <cfRule type="expression" dxfId="69" priority="32">
      <formula>IF(AND(ISBLANK(M69)), NOT(ISBLANK(E69)))</formula>
    </cfRule>
  </conditionalFormatting>
  <conditionalFormatting sqref="M68">
    <cfRule type="expression" dxfId="68" priority="31">
      <formula>IF(AND(ISBLANK(M68)), NOT(ISBLANK(E68)))</formula>
    </cfRule>
  </conditionalFormatting>
  <conditionalFormatting sqref="M65">
    <cfRule type="expression" dxfId="67" priority="30">
      <formula>IF(AND(ISBLANK(M65)), NOT(ISBLANK(E65)))</formula>
    </cfRule>
  </conditionalFormatting>
  <conditionalFormatting sqref="M64">
    <cfRule type="expression" dxfId="66" priority="29">
      <formula>IF(AND(ISBLANK(M64)), NOT(ISBLANK(E64)))</formula>
    </cfRule>
  </conditionalFormatting>
  <conditionalFormatting sqref="M60">
    <cfRule type="expression" dxfId="65" priority="28">
      <formula>IF(AND(ISBLANK(M60)), NOT(ISBLANK(E60)))</formula>
    </cfRule>
  </conditionalFormatting>
  <conditionalFormatting sqref="M28:M33">
    <cfRule type="expression" dxfId="64" priority="27">
      <formula>IF(AND(ISBLANK(M28)), NOT(ISBLANK(E28)))</formula>
    </cfRule>
  </conditionalFormatting>
  <conditionalFormatting sqref="M62:M63">
    <cfRule type="expression" dxfId="63" priority="26">
      <formula>IF(AND(ISBLANK(M62)), NOT(ISBLANK(E62)))</formula>
    </cfRule>
  </conditionalFormatting>
  <conditionalFormatting sqref="M61">
    <cfRule type="expression" dxfId="62" priority="25">
      <formula>IF(AND(ISBLANK(M61)), NOT(ISBLANK(E61)))</formula>
    </cfRule>
  </conditionalFormatting>
  <conditionalFormatting sqref="M67">
    <cfRule type="expression" dxfId="61" priority="24">
      <formula>IF(AND(ISBLANK(M67)), NOT(ISBLANK(E67)))</formula>
    </cfRule>
  </conditionalFormatting>
  <conditionalFormatting sqref="M45">
    <cfRule type="expression" dxfId="60" priority="23">
      <formula>IF(AND(ISBLANK(M45)), NOT(ISBLANK(E45)))</formula>
    </cfRule>
  </conditionalFormatting>
  <conditionalFormatting sqref="M66">
    <cfRule type="expression" dxfId="59" priority="22">
      <formula>IF(AND(ISBLANK(M66)), NOT(ISBLANK(E66)))</formula>
    </cfRule>
  </conditionalFormatting>
  <conditionalFormatting sqref="M70">
    <cfRule type="expression" dxfId="58" priority="21">
      <formula>IF(AND(ISBLANK(M70)), NOT(ISBLANK(E70)))</formula>
    </cfRule>
  </conditionalFormatting>
  <conditionalFormatting sqref="M75:M77">
    <cfRule type="expression" dxfId="57" priority="20">
      <formula>IF(AND(ISBLANK(M75)), NOT(ISBLANK(E75)))</formula>
    </cfRule>
  </conditionalFormatting>
  <conditionalFormatting sqref="N34:N44 N46:N58">
    <cfRule type="expression" dxfId="56" priority="19">
      <formula>IF(AND(ISBLANK(N34)), NOT(ISBLANK(F34)))</formula>
    </cfRule>
  </conditionalFormatting>
  <conditionalFormatting sqref="N74">
    <cfRule type="expression" dxfId="55" priority="18">
      <formula>IF(AND(ISBLANK(N74)), NOT(ISBLANK(F74)))</formula>
    </cfRule>
  </conditionalFormatting>
  <conditionalFormatting sqref="N73">
    <cfRule type="expression" dxfId="54" priority="17">
      <formula>IF(AND(ISBLANK(N73)), NOT(ISBLANK(F73)))</formula>
    </cfRule>
  </conditionalFormatting>
  <conditionalFormatting sqref="N72">
    <cfRule type="expression" dxfId="53" priority="16">
      <formula>IF(AND(ISBLANK(N72)), NOT(ISBLANK(F72)))</formula>
    </cfRule>
  </conditionalFormatting>
  <conditionalFormatting sqref="N71">
    <cfRule type="expression" dxfId="52" priority="15">
      <formula>IF(AND(ISBLANK(N71)), NOT(ISBLANK(F71)))</formula>
    </cfRule>
  </conditionalFormatting>
  <conditionalFormatting sqref="N59">
    <cfRule type="expression" dxfId="51" priority="14">
      <formula>IF(AND(ISBLANK(N59)), NOT(ISBLANK(F59)))</formula>
    </cfRule>
  </conditionalFormatting>
  <conditionalFormatting sqref="N69">
    <cfRule type="expression" dxfId="50" priority="13">
      <formula>IF(AND(ISBLANK(N69)), NOT(ISBLANK(F69)))</formula>
    </cfRule>
  </conditionalFormatting>
  <conditionalFormatting sqref="N68">
    <cfRule type="expression" dxfId="49" priority="12">
      <formula>IF(AND(ISBLANK(N68)), NOT(ISBLANK(F68)))</formula>
    </cfRule>
  </conditionalFormatting>
  <conditionalFormatting sqref="N65">
    <cfRule type="expression" dxfId="48" priority="11">
      <formula>IF(AND(ISBLANK(N65)), NOT(ISBLANK(F65)))</formula>
    </cfRule>
  </conditionalFormatting>
  <conditionalFormatting sqref="N64">
    <cfRule type="expression" dxfId="47" priority="10">
      <formula>IF(AND(ISBLANK(N64)), NOT(ISBLANK(F64)))</formula>
    </cfRule>
  </conditionalFormatting>
  <conditionalFormatting sqref="N60">
    <cfRule type="expression" dxfId="46" priority="9">
      <formula>IF(AND(ISBLANK(N60)), NOT(ISBLANK(F60)))</formula>
    </cfRule>
  </conditionalFormatting>
  <conditionalFormatting sqref="N28:N33">
    <cfRule type="expression" dxfId="45" priority="8">
      <formula>IF(AND(ISBLANK(N28)), NOT(ISBLANK(F28)))</formula>
    </cfRule>
  </conditionalFormatting>
  <conditionalFormatting sqref="N62:N63">
    <cfRule type="expression" dxfId="44" priority="7">
      <formula>IF(AND(ISBLANK(N62)), NOT(ISBLANK(F62)))</formula>
    </cfRule>
  </conditionalFormatting>
  <conditionalFormatting sqref="N61">
    <cfRule type="expression" dxfId="43" priority="6">
      <formula>IF(AND(ISBLANK(N61)), NOT(ISBLANK(F61)))</formula>
    </cfRule>
  </conditionalFormatting>
  <conditionalFormatting sqref="N67">
    <cfRule type="expression" dxfId="42" priority="5">
      <formula>IF(AND(ISBLANK(N67)), NOT(ISBLANK(F67)))</formula>
    </cfRule>
  </conditionalFormatting>
  <conditionalFormatting sqref="N45">
    <cfRule type="expression" dxfId="41" priority="4">
      <formula>IF(AND(ISBLANK(N45)), NOT(ISBLANK(F45)))</formula>
    </cfRule>
  </conditionalFormatting>
  <conditionalFormatting sqref="N66">
    <cfRule type="expression" dxfId="40" priority="3">
      <formula>IF(AND(ISBLANK(N66)), NOT(ISBLANK(F66)))</formula>
    </cfRule>
  </conditionalFormatting>
  <conditionalFormatting sqref="N70">
    <cfRule type="expression" dxfId="39" priority="2">
      <formula>IF(AND(ISBLANK(N70)), NOT(ISBLANK(F70)))</formula>
    </cfRule>
  </conditionalFormatting>
  <conditionalFormatting sqref="N75:N77">
    <cfRule type="expression" dxfId="38" priority="1">
      <formula>IF(AND(ISBLANK(N75)), NOT(ISBLANK(F75)))</formula>
    </cfRule>
  </conditionalFormatting>
  <dataValidations disablePrompts="1" count="1">
    <dataValidation type="list" allowBlank="1" showInputMessage="1" showErrorMessage="1" sqref="B86" xr:uid="{00000000-0002-0000-0000-000000000000}">
      <formula1>$F$85:$F$86</formula1>
    </dataValidation>
  </dataValidations>
  <hyperlinks>
    <hyperlink ref="J98" r:id="rId1" xr:uid="{00000000-0004-0000-0000-000000000000}"/>
    <hyperlink ref="B98" r:id="rId2" xr:uid="{00000000-0004-0000-0000-000001000000}"/>
  </hyperlinks>
  <printOptions horizontalCentered="1"/>
  <pageMargins left="0.45" right="0.45" top="0.5" bottom="0.5" header="0.25" footer="0.25"/>
  <pageSetup scale="44" orientation="portrait" r:id="rId3"/>
  <headerFooter>
    <oddFooter>&amp;R&amp;P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6:I55"/>
  <sheetViews>
    <sheetView topLeftCell="A16" zoomScale="85" zoomScaleNormal="85" zoomScaleSheetLayoutView="90" workbookViewId="0">
      <selection activeCell="E18" sqref="E18"/>
    </sheetView>
  </sheetViews>
  <sheetFormatPr defaultColWidth="9.140625" defaultRowHeight="15" x14ac:dyDescent="0.25"/>
  <cols>
    <col min="1" max="1" width="21.42578125" customWidth="1"/>
    <col min="2" max="2" width="9" customWidth="1"/>
    <col min="4" max="4" width="23.5703125" customWidth="1"/>
    <col min="5" max="7" width="19.5703125" customWidth="1"/>
    <col min="8" max="8" width="9" customWidth="1"/>
    <col min="9" max="9" width="21.42578125" customWidth="1"/>
  </cols>
  <sheetData>
    <row r="6" spans="1:9" ht="11.25" customHeight="1" x14ac:dyDescent="0.25"/>
    <row r="7" spans="1:9" ht="11.25" customHeight="1" x14ac:dyDescent="0.25"/>
    <row r="8" spans="1:9" ht="11.25" customHeight="1" x14ac:dyDescent="0.25"/>
    <row r="9" spans="1:9" ht="11.25" customHeight="1" x14ac:dyDescent="0.25"/>
    <row r="10" spans="1:9" ht="19.5" customHeight="1" x14ac:dyDescent="0.25"/>
    <row r="11" spans="1:9" ht="23.25" x14ac:dyDescent="0.35">
      <c r="A11" s="105" t="s">
        <v>83</v>
      </c>
      <c r="B11" s="105"/>
      <c r="C11" s="105"/>
      <c r="D11" s="105"/>
      <c r="E11" s="105"/>
      <c r="F11" s="105"/>
      <c r="G11" s="105"/>
      <c r="H11" s="105"/>
      <c r="I11" s="105"/>
    </row>
    <row r="13" spans="1:9" ht="16.5" thickBot="1" x14ac:dyDescent="0.3">
      <c r="B13" s="4" t="s">
        <v>226</v>
      </c>
      <c r="C13" s="3"/>
      <c r="D13" s="3"/>
      <c r="E13" s="3"/>
      <c r="F13" s="3"/>
      <c r="G13" s="3"/>
      <c r="H13" s="3"/>
    </row>
    <row r="14" spans="1:9" ht="18" customHeight="1" thickTop="1" x14ac:dyDescent="0.25">
      <c r="B14" s="141" t="s">
        <v>229</v>
      </c>
      <c r="C14" s="142"/>
      <c r="D14" s="142"/>
      <c r="E14" s="142"/>
      <c r="F14" s="142"/>
      <c r="G14" s="142"/>
      <c r="H14" s="143"/>
    </row>
    <row r="15" spans="1:9" ht="7.35" customHeight="1" x14ac:dyDescent="0.25">
      <c r="B15" s="1"/>
      <c r="C15" s="2"/>
      <c r="D15" s="2"/>
      <c r="E15" s="2"/>
      <c r="F15" s="2"/>
      <c r="G15" s="2"/>
      <c r="H15" s="2"/>
    </row>
    <row r="16" spans="1:9" x14ac:dyDescent="0.25">
      <c r="B16" s="1"/>
      <c r="C16" s="60"/>
      <c r="D16" s="61"/>
      <c r="E16" s="108" t="s">
        <v>80</v>
      </c>
      <c r="F16" s="108"/>
      <c r="G16" s="109" t="s">
        <v>4</v>
      </c>
      <c r="H16" s="2"/>
    </row>
    <row r="17" spans="2:8" ht="18.75" customHeight="1" x14ac:dyDescent="0.25">
      <c r="B17" s="59" t="s">
        <v>227</v>
      </c>
      <c r="C17" s="60"/>
      <c r="D17" s="61"/>
      <c r="E17" s="63" t="s">
        <v>96</v>
      </c>
      <c r="F17" s="63" t="s">
        <v>81</v>
      </c>
      <c r="G17" s="144"/>
      <c r="H17" s="2"/>
    </row>
    <row r="18" spans="2:8" x14ac:dyDescent="0.25">
      <c r="B18" s="2"/>
      <c r="C18" s="112" t="s">
        <v>230</v>
      </c>
      <c r="D18" s="113" t="s">
        <v>44</v>
      </c>
      <c r="E18" s="64" t="str">
        <f>'Standard Emissions Rate'!E72</f>
        <v/>
      </c>
      <c r="F18" s="64" t="str">
        <f>'Standard Emissions Rate'!F72</f>
        <v/>
      </c>
      <c r="G18" s="145" t="str">
        <f>'Standard Emissions Rate'!G72</f>
        <v/>
      </c>
      <c r="H18" s="2"/>
    </row>
    <row r="19" spans="2:8" x14ac:dyDescent="0.25">
      <c r="B19" s="2"/>
      <c r="C19" s="120"/>
      <c r="D19" s="121"/>
      <c r="E19" s="125" t="str">
        <f>'Standard Emissions Rate'!E73</f>
        <v/>
      </c>
      <c r="F19" s="126"/>
      <c r="G19" s="124"/>
      <c r="H19" s="2"/>
    </row>
    <row r="20" spans="2:8" x14ac:dyDescent="0.25">
      <c r="B20" s="2"/>
      <c r="C20" s="120"/>
      <c r="D20" s="121"/>
      <c r="E20" s="127" t="str">
        <f>'Standard Emissions Rate'!E74</f>
        <v/>
      </c>
      <c r="F20" s="128"/>
      <c r="G20" s="129"/>
      <c r="H20" s="2"/>
    </row>
    <row r="21" spans="2:8" x14ac:dyDescent="0.25">
      <c r="B21" s="2"/>
      <c r="C21" s="112" t="s">
        <v>231</v>
      </c>
      <c r="D21" s="113" t="s">
        <v>44</v>
      </c>
      <c r="E21" s="65" t="str">
        <f>'GWP-Weighted Emissions Rate'!E72</f>
        <v/>
      </c>
      <c r="F21" s="65" t="str">
        <f>'GWP-Weighted Emissions Rate'!F72</f>
        <v/>
      </c>
      <c r="G21" s="124" t="str">
        <f>'GWP-Weighted Emissions Rate'!G72</f>
        <v/>
      </c>
      <c r="H21" s="2"/>
    </row>
    <row r="22" spans="2:8" x14ac:dyDescent="0.25">
      <c r="B22" s="2"/>
      <c r="C22" s="120"/>
      <c r="D22" s="121"/>
      <c r="E22" s="125" t="str">
        <f>'GWP-Weighted Emissions Rate'!E73</f>
        <v/>
      </c>
      <c r="F22" s="126"/>
      <c r="G22" s="124"/>
      <c r="H22" s="2"/>
    </row>
    <row r="23" spans="2:8" x14ac:dyDescent="0.25">
      <c r="B23" s="2"/>
      <c r="C23" s="122"/>
      <c r="D23" s="123"/>
      <c r="E23" s="127" t="str">
        <f>'GWP-Weighted Emissions Rate'!E74</f>
        <v/>
      </c>
      <c r="F23" s="128"/>
      <c r="G23" s="129"/>
      <c r="H23" s="2"/>
    </row>
    <row r="24" spans="2:8" x14ac:dyDescent="0.25">
      <c r="B24" s="2"/>
      <c r="C24" s="112" t="s">
        <v>244</v>
      </c>
      <c r="D24" s="113" t="s">
        <v>44</v>
      </c>
      <c r="E24" s="65" t="str">
        <f>'GWP Emissions Rate'!G72</f>
        <v/>
      </c>
      <c r="F24" s="65" t="str">
        <f>'GWP Emissions Rate'!J72</f>
        <v/>
      </c>
      <c r="G24" s="124" t="str">
        <f>'GWP Emissions Rate'!M72</f>
        <v/>
      </c>
      <c r="H24" s="2"/>
    </row>
    <row r="25" spans="2:8" x14ac:dyDescent="0.25">
      <c r="B25" s="2"/>
      <c r="C25" s="120"/>
      <c r="D25" s="121"/>
      <c r="E25" s="125" t="str">
        <f>'GWP Emissions Rate'!E73</f>
        <v/>
      </c>
      <c r="F25" s="126"/>
      <c r="G25" s="124"/>
      <c r="H25" s="2"/>
    </row>
    <row r="26" spans="2:8" x14ac:dyDescent="0.25">
      <c r="B26" s="2"/>
      <c r="C26" s="122"/>
      <c r="D26" s="123"/>
      <c r="E26" s="135" t="str">
        <f>'GWP Emissions Rate'!E74</f>
        <v/>
      </c>
      <c r="F26" s="136"/>
      <c r="G26" s="137"/>
      <c r="H26" s="2"/>
    </row>
    <row r="27" spans="2:8" ht="24.75" customHeight="1" x14ac:dyDescent="0.25">
      <c r="B27" s="59" t="s">
        <v>228</v>
      </c>
      <c r="C27" s="2"/>
      <c r="D27" s="2"/>
      <c r="E27" s="2"/>
      <c r="F27" s="2"/>
      <c r="G27" s="2"/>
      <c r="H27" s="2"/>
    </row>
    <row r="28" spans="2:8" x14ac:dyDescent="0.25">
      <c r="B28" s="2"/>
      <c r="C28" s="112" t="s">
        <v>232</v>
      </c>
      <c r="D28" s="113" t="s">
        <v>44</v>
      </c>
      <c r="E28" s="66" t="str">
        <f>IF('CO2e Installed Refrig and Emiss'!D76&gt;0, 'CO2e Installed Refrig and Emiss'!D76, "")</f>
        <v/>
      </c>
      <c r="F28" s="66" t="str">
        <f>IF('CO2e Installed Refrig and Emiss'!E76&gt;0, 'CO2e Installed Refrig and Emiss'!E76, "")</f>
        <v/>
      </c>
      <c r="G28" s="130" t="str">
        <f>IF('CO2e Installed Refrig and Emiss'!F76&gt;0, 'CO2e Installed Refrig and Emiss'!F76, "")</f>
        <v/>
      </c>
      <c r="H28" s="2"/>
    </row>
    <row r="29" spans="2:8" x14ac:dyDescent="0.25">
      <c r="B29" s="2"/>
      <c r="C29" s="120"/>
      <c r="D29" s="121"/>
      <c r="E29" s="132" t="str">
        <f>IF('CO2e Installed Refrig and Emiss'!D77&gt;0, 'CO2e Installed Refrig and Emiss'!D77, "")</f>
        <v/>
      </c>
      <c r="F29" s="133"/>
      <c r="G29" s="131"/>
      <c r="H29" s="2"/>
    </row>
    <row r="30" spans="2:8" x14ac:dyDescent="0.25">
      <c r="B30" s="2"/>
      <c r="C30" s="120"/>
      <c r="D30" s="121"/>
      <c r="E30" s="132" t="str">
        <f>IF('CO2e Installed Refrig and Emiss'!D78&gt;0, 'CO2e Installed Refrig and Emiss'!D78, "")</f>
        <v/>
      </c>
      <c r="F30" s="134"/>
      <c r="G30" s="134"/>
      <c r="H30" s="2"/>
    </row>
    <row r="31" spans="2:8" x14ac:dyDescent="0.25">
      <c r="B31" s="2"/>
      <c r="C31" s="112" t="s">
        <v>233</v>
      </c>
      <c r="D31" s="113" t="s">
        <v>44</v>
      </c>
      <c r="E31" s="67" t="str">
        <f>IF('CO2e Installed Refrig and Emiss'!L76&gt;0, 'CO2e Installed Refrig and Emiss'!L76, "")</f>
        <v/>
      </c>
      <c r="F31" s="68" t="str">
        <f>IF('CO2e Installed Refrig and Emiss'!M76&gt;0, 'CO2e Installed Refrig and Emiss'!M76, "")</f>
        <v/>
      </c>
      <c r="G31" s="84" t="str">
        <f>IF('CO2e Installed Refrig and Emiss'!N76&gt;0, 'CO2e Installed Refrig and Emiss'!N76, "")</f>
        <v/>
      </c>
      <c r="H31" s="2"/>
    </row>
    <row r="32" spans="2:8" x14ac:dyDescent="0.25">
      <c r="B32" s="2"/>
      <c r="C32" s="120"/>
      <c r="D32" s="121"/>
      <c r="E32" s="132" t="str">
        <f>IF('CO2e Installed Refrig and Emiss'!L77&gt;0, 'CO2e Installed Refrig and Emiss'!L77, "")</f>
        <v/>
      </c>
      <c r="F32" s="133"/>
      <c r="G32" s="131"/>
      <c r="H32" s="2"/>
    </row>
    <row r="33" spans="2:8" x14ac:dyDescent="0.25">
      <c r="B33" s="2"/>
      <c r="C33" s="122"/>
      <c r="D33" s="123"/>
      <c r="E33" s="146" t="str">
        <f>IF('CO2e Installed Refrig and Emiss'!L78&gt;0, 'CO2e Installed Refrig and Emiss'!L78, "")</f>
        <v/>
      </c>
      <c r="F33" s="147"/>
      <c r="G33" s="147"/>
      <c r="H33" s="2"/>
    </row>
    <row r="34" spans="2:8" ht="26.25" customHeight="1" x14ac:dyDescent="0.25">
      <c r="B34" s="59" t="s">
        <v>235</v>
      </c>
      <c r="C34" s="2"/>
      <c r="D34" s="2"/>
      <c r="E34" s="2"/>
      <c r="F34" s="2"/>
      <c r="G34" s="2"/>
      <c r="H34" s="2"/>
    </row>
    <row r="35" spans="2:8" ht="29.45" customHeight="1" x14ac:dyDescent="0.25">
      <c r="B35" s="59"/>
      <c r="C35" s="139" t="s">
        <v>232</v>
      </c>
      <c r="D35" s="140"/>
      <c r="E35" s="69" t="str">
        <f>IFERROR((SUMPRODUCT('DATA ENTRY SHEET'!$D$28:$D$75,GWPs!$E$4:$E$51))/SUM('DATA ENTRY SHEET'!$D$28:$D$81),"")</f>
        <v/>
      </c>
      <c r="F35" s="69" t="str">
        <f>IFERROR((SUMPRODUCT('DATA ENTRY SHEET'!$E$28:$E$75,GWPs!$E$4:$E$51))/SUM('DATA ENTRY SHEET'!$E$28:$E$81),"")</f>
        <v/>
      </c>
      <c r="G35" s="69" t="str">
        <f>IFERROR((SUMPRODUCT('DATA ENTRY SHEET'!$F$28:$F$75,GWPs!$E$4:$E$51))/SUM('DATA ENTRY SHEET'!$F$28:$F$81),"")</f>
        <v/>
      </c>
      <c r="H35" s="2"/>
    </row>
    <row r="36" spans="2:8" ht="30" customHeight="1" x14ac:dyDescent="0.25">
      <c r="B36" s="2"/>
      <c r="C36" s="139" t="s">
        <v>236</v>
      </c>
      <c r="D36" s="140"/>
      <c r="E36" s="70" t="str">
        <f>IFERROR((SUMPRODUCT('DATA ENTRY SHEET'!$L$28:$L$75,GWPs!$E$4:$E$51))/SUM('DATA ENTRY SHEET'!$L$28:$L$81),"")</f>
        <v/>
      </c>
      <c r="F36" s="70" t="str">
        <f>IFERROR((SUMPRODUCT('DATA ENTRY SHEET'!$M$28:$M$75,GWPs!$E$4:$E$51))/SUM('DATA ENTRY SHEET'!$M$28:$M$81),"")</f>
        <v/>
      </c>
      <c r="G36" s="70" t="str">
        <f>IFERROR((SUMPRODUCT('DATA ENTRY SHEET'!$N$28:$N$75,GWPs!$E$4:$E$51))/SUM('DATA ENTRY SHEET'!$N$28:$N$81),"")</f>
        <v/>
      </c>
      <c r="H36" s="2"/>
    </row>
    <row r="37" spans="2:8" ht="7.35" customHeight="1" x14ac:dyDescent="0.25">
      <c r="B37" s="2"/>
      <c r="C37" s="138"/>
      <c r="D37" s="138"/>
      <c r="E37" s="2"/>
      <c r="F37" s="2"/>
      <c r="G37" s="2"/>
      <c r="H37" s="2"/>
    </row>
    <row r="39" spans="2:8" x14ac:dyDescent="0.25">
      <c r="B39" s="119" t="s">
        <v>237</v>
      </c>
      <c r="C39" s="119"/>
      <c r="D39" s="119"/>
      <c r="E39" s="119"/>
      <c r="F39" s="119"/>
      <c r="G39" s="119"/>
      <c r="H39" s="119"/>
    </row>
    <row r="45" spans="2:8" x14ac:dyDescent="0.25">
      <c r="G45" s="6"/>
    </row>
    <row r="46" spans="2:8" ht="20.25" customHeight="1" x14ac:dyDescent="0.25">
      <c r="G46" s="6"/>
    </row>
    <row r="55" ht="18" customHeight="1" x14ac:dyDescent="0.25"/>
  </sheetData>
  <sheetProtection algorithmName="SHA-512" hashValue="fa+8roZEHRtfhvYdmYQA8EqdwU9niQyq9xCtLGRQzjxONZpaITkIYqiLutLm7DLAGLfeCwjuJi59aXAGL/BRow==" saltValue="JGjPRg1cD+c0846U52PtHQ==" spinCount="100000" sheet="1" objects="1" scenarios="1"/>
  <mergeCells count="28">
    <mergeCell ref="B39:H39"/>
    <mergeCell ref="C37:D37"/>
    <mergeCell ref="C35:D35"/>
    <mergeCell ref="C36:D36"/>
    <mergeCell ref="A11:I11"/>
    <mergeCell ref="B14:H14"/>
    <mergeCell ref="E16:F16"/>
    <mergeCell ref="G16:G17"/>
    <mergeCell ref="C18:D20"/>
    <mergeCell ref="G18:G19"/>
    <mergeCell ref="E19:F19"/>
    <mergeCell ref="E20:G20"/>
    <mergeCell ref="C31:D33"/>
    <mergeCell ref="G31:G32"/>
    <mergeCell ref="E32:F32"/>
    <mergeCell ref="E33:G33"/>
    <mergeCell ref="C21:D23"/>
    <mergeCell ref="G21:G22"/>
    <mergeCell ref="E22:F22"/>
    <mergeCell ref="E23:G23"/>
    <mergeCell ref="C28:D30"/>
    <mergeCell ref="G28:G29"/>
    <mergeCell ref="E29:F29"/>
    <mergeCell ref="E30:G30"/>
    <mergeCell ref="C24:D26"/>
    <mergeCell ref="G24:G25"/>
    <mergeCell ref="E25:F25"/>
    <mergeCell ref="E26:G26"/>
  </mergeCells>
  <printOptions horizontalCentered="1"/>
  <pageMargins left="0.45" right="0.45" top="0.5" bottom="0.5" header="0.25" footer="0.25"/>
  <pageSetup scale="57" orientation="portrait" r:id="rId1"/>
  <headerFooter>
    <oddFooter>&amp;R&amp;P</oddFooter>
  </headerFooter>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6:I107"/>
  <sheetViews>
    <sheetView topLeftCell="A54" zoomScale="85" zoomScaleNormal="85" zoomScaleSheetLayoutView="90" workbookViewId="0">
      <selection activeCell="E67" sqref="E67"/>
    </sheetView>
  </sheetViews>
  <sheetFormatPr defaultRowHeight="15" x14ac:dyDescent="0.25"/>
  <cols>
    <col min="1" max="1" width="21.42578125" customWidth="1"/>
    <col min="2" max="2" width="9" customWidth="1"/>
    <col min="4" max="4" width="23.5703125" customWidth="1"/>
    <col min="5" max="7" width="19.5703125" customWidth="1"/>
    <col min="8" max="8" width="9" customWidth="1"/>
    <col min="9" max="9" width="21.42578125" customWidth="1"/>
  </cols>
  <sheetData>
    <row r="6" spans="1:9" ht="11.25" customHeight="1" x14ac:dyDescent="0.25"/>
    <row r="7" spans="1:9" ht="11.25" customHeight="1" x14ac:dyDescent="0.25"/>
    <row r="8" spans="1:9" ht="11.25" customHeight="1" x14ac:dyDescent="0.25"/>
    <row r="9" spans="1:9" ht="11.25" customHeight="1" x14ac:dyDescent="0.25"/>
    <row r="10" spans="1:9" ht="19.5" customHeight="1" x14ac:dyDescent="0.25"/>
    <row r="11" spans="1:9" ht="23.25" x14ac:dyDescent="0.35">
      <c r="A11" s="105" t="s">
        <v>83</v>
      </c>
      <c r="B11" s="105"/>
      <c r="C11" s="105"/>
      <c r="D11" s="105"/>
      <c r="E11" s="105"/>
      <c r="F11" s="105"/>
      <c r="G11" s="105"/>
      <c r="H11" s="105"/>
      <c r="I11" s="105"/>
    </row>
    <row r="13" spans="1:9" ht="16.5" thickBot="1" x14ac:dyDescent="0.3">
      <c r="B13" s="4" t="s">
        <v>57</v>
      </c>
      <c r="C13" s="3"/>
      <c r="D13" s="3"/>
      <c r="E13" s="3"/>
      <c r="F13" s="3"/>
      <c r="G13" s="3"/>
      <c r="H13" s="3"/>
    </row>
    <row r="14" spans="1:9" ht="63" customHeight="1" thickTop="1" x14ac:dyDescent="0.25">
      <c r="B14" s="141" t="s">
        <v>174</v>
      </c>
      <c r="C14" s="142"/>
      <c r="D14" s="142"/>
      <c r="E14" s="142"/>
      <c r="F14" s="142"/>
      <c r="G14" s="142"/>
      <c r="H14" s="143"/>
    </row>
    <row r="15" spans="1:9" x14ac:dyDescent="0.25">
      <c r="B15" s="1"/>
      <c r="C15" s="148" t="s">
        <v>3</v>
      </c>
      <c r="D15" s="149"/>
      <c r="E15" s="108" t="s">
        <v>80</v>
      </c>
      <c r="F15" s="108"/>
      <c r="G15" s="109" t="s">
        <v>4</v>
      </c>
      <c r="H15" s="2"/>
    </row>
    <row r="16" spans="1:9" ht="18.75" customHeight="1" x14ac:dyDescent="0.25">
      <c r="B16" s="2"/>
      <c r="C16" s="98"/>
      <c r="D16" s="99"/>
      <c r="E16" s="53" t="s">
        <v>96</v>
      </c>
      <c r="F16" s="53" t="s">
        <v>81</v>
      </c>
      <c r="G16" s="109"/>
      <c r="H16" s="2"/>
    </row>
    <row r="17" spans="2:8" x14ac:dyDescent="0.25">
      <c r="B17" s="2"/>
      <c r="C17" s="100"/>
      <c r="D17" s="101"/>
      <c r="E17" s="9" t="s">
        <v>78</v>
      </c>
      <c r="F17" s="8" t="s">
        <v>79</v>
      </c>
      <c r="G17" s="8" t="s">
        <v>79</v>
      </c>
      <c r="H17" s="2"/>
    </row>
    <row r="18" spans="2:8" x14ac:dyDescent="0.25">
      <c r="B18" s="2"/>
      <c r="C18" s="88" t="str">
        <f>GWPs!A4</f>
        <v>R-11</v>
      </c>
      <c r="D18" s="88" t="s">
        <v>27</v>
      </c>
      <c r="E18" s="5" t="str">
        <f>IF('DATA ENTRY SHEET'!D28=0, "", 'DATA ENTRY SHEET'!L28/'DATA ENTRY SHEET'!D28)</f>
        <v/>
      </c>
      <c r="F18" s="5" t="str">
        <f>IF('DATA ENTRY SHEET'!E28=0, "", 'DATA ENTRY SHEET'!M28/'DATA ENTRY SHEET'!E28)</f>
        <v/>
      </c>
      <c r="G18" s="5" t="str">
        <f>IF('DATA ENTRY SHEET'!F28=0, "", 'DATA ENTRY SHEET'!N28/'DATA ENTRY SHEET'!F28)</f>
        <v/>
      </c>
      <c r="H18" s="2"/>
    </row>
    <row r="19" spans="2:8" x14ac:dyDescent="0.25">
      <c r="B19" s="2"/>
      <c r="C19" s="88" t="str">
        <f>GWPs!A5</f>
        <v>R-12</v>
      </c>
      <c r="D19" s="88" t="s">
        <v>28</v>
      </c>
      <c r="E19" s="5" t="str">
        <f>IF('DATA ENTRY SHEET'!D29=0, "", 'DATA ENTRY SHEET'!L29/'DATA ENTRY SHEET'!D29)</f>
        <v/>
      </c>
      <c r="F19" s="5" t="str">
        <f>IF('DATA ENTRY SHEET'!E29=0, "", 'DATA ENTRY SHEET'!M29/'DATA ENTRY SHEET'!E29)</f>
        <v/>
      </c>
      <c r="G19" s="5" t="str">
        <f>IF('DATA ENTRY SHEET'!F29=0, "", 'DATA ENTRY SHEET'!N29/'DATA ENTRY SHEET'!F29)</f>
        <v/>
      </c>
      <c r="H19" s="2"/>
    </row>
    <row r="20" spans="2:8" x14ac:dyDescent="0.25">
      <c r="B20" s="2"/>
      <c r="C20" s="88" t="str">
        <f>GWPs!A6</f>
        <v>R-13</v>
      </c>
      <c r="D20" s="88" t="s">
        <v>29</v>
      </c>
      <c r="E20" s="5" t="str">
        <f>IF('DATA ENTRY SHEET'!D30=0, "", 'DATA ENTRY SHEET'!L30/'DATA ENTRY SHEET'!D30)</f>
        <v/>
      </c>
      <c r="F20" s="5" t="str">
        <f>IF('DATA ENTRY SHEET'!E30=0, "", 'DATA ENTRY SHEET'!M30/'DATA ENTRY SHEET'!E30)</f>
        <v/>
      </c>
      <c r="G20" s="5" t="str">
        <f>IF('DATA ENTRY SHEET'!F30=0, "", 'DATA ENTRY SHEET'!N30/'DATA ENTRY SHEET'!F30)</f>
        <v/>
      </c>
      <c r="H20" s="2"/>
    </row>
    <row r="21" spans="2:8" x14ac:dyDescent="0.25">
      <c r="B21" s="2"/>
      <c r="C21" s="88" t="str">
        <f>GWPs!A7</f>
        <v>R-123</v>
      </c>
      <c r="D21" s="88" t="s">
        <v>30</v>
      </c>
      <c r="E21" s="5" t="str">
        <f>IF('DATA ENTRY SHEET'!D31=0, "", 'DATA ENTRY SHEET'!L31/'DATA ENTRY SHEET'!D31)</f>
        <v/>
      </c>
      <c r="F21" s="5" t="str">
        <f>IF('DATA ENTRY SHEET'!E31=0, "", 'DATA ENTRY SHEET'!M31/'DATA ENTRY SHEET'!E31)</f>
        <v/>
      </c>
      <c r="G21" s="5" t="str">
        <f>IF('DATA ENTRY SHEET'!F31=0, "", 'DATA ENTRY SHEET'!N31/'DATA ENTRY SHEET'!F31)</f>
        <v/>
      </c>
      <c r="H21" s="2"/>
    </row>
    <row r="22" spans="2:8" x14ac:dyDescent="0.25">
      <c r="B22" s="2"/>
      <c r="C22" s="88" t="str">
        <f>GWPs!A8</f>
        <v>R-134a</v>
      </c>
      <c r="D22" s="88" t="s">
        <v>31</v>
      </c>
      <c r="E22" s="5" t="str">
        <f>IF('DATA ENTRY SHEET'!D32=0, "", 'DATA ENTRY SHEET'!L32/'DATA ENTRY SHEET'!D32)</f>
        <v/>
      </c>
      <c r="F22" s="5" t="str">
        <f>IF('DATA ENTRY SHEET'!E32=0, "", 'DATA ENTRY SHEET'!M32/'DATA ENTRY SHEET'!E32)</f>
        <v/>
      </c>
      <c r="G22" s="5" t="str">
        <f>IF('DATA ENTRY SHEET'!F32=0, "", 'DATA ENTRY SHEET'!N32/'DATA ENTRY SHEET'!F32)</f>
        <v/>
      </c>
      <c r="H22" s="2"/>
    </row>
    <row r="23" spans="2:8" x14ac:dyDescent="0.25">
      <c r="B23" s="2"/>
      <c r="C23" s="88" t="str">
        <f>GWPs!A9</f>
        <v>R-143A</v>
      </c>
      <c r="D23" s="88" t="s">
        <v>32</v>
      </c>
      <c r="E23" s="5" t="str">
        <f>IF('DATA ENTRY SHEET'!D33=0, "", 'DATA ENTRY SHEET'!L33/'DATA ENTRY SHEET'!D33)</f>
        <v/>
      </c>
      <c r="F23" s="5" t="str">
        <f>IF('DATA ENTRY SHEET'!E33=0, "", 'DATA ENTRY SHEET'!M33/'DATA ENTRY SHEET'!E33)</f>
        <v/>
      </c>
      <c r="G23" s="5" t="str">
        <f>IF('DATA ENTRY SHEET'!F33=0, "", 'DATA ENTRY SHEET'!N33/'DATA ENTRY SHEET'!F33)</f>
        <v/>
      </c>
      <c r="H23" s="2"/>
    </row>
    <row r="24" spans="2:8" x14ac:dyDescent="0.25">
      <c r="B24" s="2"/>
      <c r="C24" s="88" t="str">
        <f>GWPs!A10</f>
        <v>R-22</v>
      </c>
      <c r="D24" s="88" t="s">
        <v>33</v>
      </c>
      <c r="E24" s="5" t="str">
        <f>IF('DATA ENTRY SHEET'!D34=0, "", 'DATA ENTRY SHEET'!L34/'DATA ENTRY SHEET'!D34)</f>
        <v/>
      </c>
      <c r="F24" s="5" t="str">
        <f>IF('DATA ENTRY SHEET'!E34=0, "", 'DATA ENTRY SHEET'!M34/'DATA ENTRY SHEET'!E34)</f>
        <v/>
      </c>
      <c r="G24" s="5" t="str">
        <f>IF('DATA ENTRY SHEET'!F34=0, "", 'DATA ENTRY SHEET'!N34/'DATA ENTRY SHEET'!F34)</f>
        <v/>
      </c>
      <c r="H24" s="2"/>
    </row>
    <row r="25" spans="2:8" x14ac:dyDescent="0.25">
      <c r="B25" s="2"/>
      <c r="C25" s="88" t="str">
        <f>GWPs!A11</f>
        <v>R-290 (Propane)</v>
      </c>
      <c r="D25" s="88" t="s">
        <v>34</v>
      </c>
      <c r="E25" s="5" t="str">
        <f>IF('DATA ENTRY SHEET'!D35=0, "", 'DATA ENTRY SHEET'!L35/'DATA ENTRY SHEET'!D35)</f>
        <v/>
      </c>
      <c r="F25" s="5" t="str">
        <f>IF('DATA ENTRY SHEET'!E35=0, "", 'DATA ENTRY SHEET'!M35/'DATA ENTRY SHEET'!E35)</f>
        <v/>
      </c>
      <c r="G25" s="5" t="str">
        <f>IF('DATA ENTRY SHEET'!F35=0, "", 'DATA ENTRY SHEET'!N35/'DATA ENTRY SHEET'!F35)</f>
        <v/>
      </c>
      <c r="H25" s="2"/>
    </row>
    <row r="26" spans="2:8" x14ac:dyDescent="0.25">
      <c r="B26" s="2"/>
      <c r="C26" s="88" t="str">
        <f>GWPs!A12</f>
        <v>R-401A (MP 39)</v>
      </c>
      <c r="D26" s="88" t="s">
        <v>35</v>
      </c>
      <c r="E26" s="5" t="str">
        <f>IF('DATA ENTRY SHEET'!D36=0, "", 'DATA ENTRY SHEET'!L36/'DATA ENTRY SHEET'!D36)</f>
        <v/>
      </c>
      <c r="F26" s="5" t="str">
        <f>IF('DATA ENTRY SHEET'!E36=0, "", 'DATA ENTRY SHEET'!M36/'DATA ENTRY SHEET'!E36)</f>
        <v/>
      </c>
      <c r="G26" s="5" t="str">
        <f>IF('DATA ENTRY SHEET'!F36=0, "", 'DATA ENTRY SHEET'!N36/'DATA ENTRY SHEET'!F36)</f>
        <v/>
      </c>
      <c r="H26" s="2"/>
    </row>
    <row r="27" spans="2:8" ht="15" customHeight="1" x14ac:dyDescent="0.25">
      <c r="B27" s="2"/>
      <c r="C27" s="88" t="str">
        <f>GWPs!A13</f>
        <v>R-401B (MP 66)</v>
      </c>
      <c r="D27" s="88" t="s">
        <v>36</v>
      </c>
      <c r="E27" s="5" t="str">
        <f>IF('DATA ENTRY SHEET'!D37=0, "", 'DATA ENTRY SHEET'!L37/'DATA ENTRY SHEET'!D37)</f>
        <v/>
      </c>
      <c r="F27" s="5" t="str">
        <f>IF('DATA ENTRY SHEET'!E37=0, "", 'DATA ENTRY SHEET'!M37/'DATA ENTRY SHEET'!E37)</f>
        <v/>
      </c>
      <c r="G27" s="5" t="str">
        <f>IF('DATA ENTRY SHEET'!F37=0, "", 'DATA ENTRY SHEET'!N37/'DATA ENTRY SHEET'!F37)</f>
        <v/>
      </c>
      <c r="H27" s="2"/>
    </row>
    <row r="28" spans="2:8" x14ac:dyDescent="0.25">
      <c r="B28" s="2"/>
      <c r="C28" s="88" t="str">
        <f>GWPs!A14</f>
        <v>R-402A (HP 80)</v>
      </c>
      <c r="D28" s="88" t="s">
        <v>37</v>
      </c>
      <c r="E28" s="5" t="str">
        <f>IF('DATA ENTRY SHEET'!D38=0, "", 'DATA ENTRY SHEET'!L38/'DATA ENTRY SHEET'!D38)</f>
        <v/>
      </c>
      <c r="F28" s="5" t="str">
        <f>IF('DATA ENTRY SHEET'!E38=0, "", 'DATA ENTRY SHEET'!M38/'DATA ENTRY SHEET'!E38)</f>
        <v/>
      </c>
      <c r="G28" s="5" t="str">
        <f>IF('DATA ENTRY SHEET'!F38=0, "", 'DATA ENTRY SHEET'!N38/'DATA ENTRY SHEET'!F38)</f>
        <v/>
      </c>
      <c r="H28" s="2"/>
    </row>
    <row r="29" spans="2:8" x14ac:dyDescent="0.25">
      <c r="B29" s="2"/>
      <c r="C29" s="88" t="str">
        <f>GWPs!A15</f>
        <v>R-402B (HP 81)</v>
      </c>
      <c r="D29" s="88" t="s">
        <v>38</v>
      </c>
      <c r="E29" s="5" t="str">
        <f>IF('DATA ENTRY SHEET'!D39=0, "", 'DATA ENTRY SHEET'!L39/'DATA ENTRY SHEET'!D39)</f>
        <v/>
      </c>
      <c r="F29" s="5" t="str">
        <f>IF('DATA ENTRY SHEET'!E39=0, "", 'DATA ENTRY SHEET'!M39/'DATA ENTRY SHEET'!E39)</f>
        <v/>
      </c>
      <c r="G29" s="5" t="str">
        <f>IF('DATA ENTRY SHEET'!F39=0, "", 'DATA ENTRY SHEET'!N39/'DATA ENTRY SHEET'!F39)</f>
        <v/>
      </c>
      <c r="H29" s="2"/>
    </row>
    <row r="30" spans="2:8" x14ac:dyDescent="0.25">
      <c r="B30" s="2"/>
      <c r="C30" s="88" t="str">
        <f>GWPs!A16</f>
        <v>R-404A (HP 62)</v>
      </c>
      <c r="D30" s="88" t="s">
        <v>39</v>
      </c>
      <c r="E30" s="5" t="str">
        <f>IF('DATA ENTRY SHEET'!D40=0, "", 'DATA ENTRY SHEET'!L40/'DATA ENTRY SHEET'!D40)</f>
        <v/>
      </c>
      <c r="F30" s="5" t="str">
        <f>IF('DATA ENTRY SHEET'!E40=0, "", 'DATA ENTRY SHEET'!M40/'DATA ENTRY SHEET'!E40)</f>
        <v/>
      </c>
      <c r="G30" s="5" t="str">
        <f>IF('DATA ENTRY SHEET'!F40=0, "", 'DATA ENTRY SHEET'!N40/'DATA ENTRY SHEET'!F40)</f>
        <v/>
      </c>
      <c r="H30" s="2"/>
    </row>
    <row r="31" spans="2:8" x14ac:dyDescent="0.25">
      <c r="B31" s="2"/>
      <c r="C31" s="88" t="str">
        <f>GWPs!A17</f>
        <v>R-407A (Klea 60)</v>
      </c>
      <c r="D31" s="88" t="s">
        <v>40</v>
      </c>
      <c r="E31" s="5" t="str">
        <f>IF('DATA ENTRY SHEET'!D41=0, "", 'DATA ENTRY SHEET'!L41/'DATA ENTRY SHEET'!D41)</f>
        <v/>
      </c>
      <c r="F31" s="5" t="str">
        <f>IF('DATA ENTRY SHEET'!E41=0, "", 'DATA ENTRY SHEET'!M41/'DATA ENTRY SHEET'!E41)</f>
        <v/>
      </c>
      <c r="G31" s="5" t="str">
        <f>IF('DATA ENTRY SHEET'!F41=0, "", 'DATA ENTRY SHEET'!N41/'DATA ENTRY SHEET'!F41)</f>
        <v/>
      </c>
      <c r="H31" s="2"/>
    </row>
    <row r="32" spans="2:8" x14ac:dyDescent="0.25">
      <c r="B32" s="2"/>
      <c r="C32" s="88" t="str">
        <f>GWPs!A18</f>
        <v>R-407C (Klea 66; Suva 9000)</v>
      </c>
      <c r="D32" s="88" t="s">
        <v>41</v>
      </c>
      <c r="E32" s="5" t="str">
        <f>IF('DATA ENTRY SHEET'!D42=0, "", 'DATA ENTRY SHEET'!L42/'DATA ENTRY SHEET'!D42)</f>
        <v/>
      </c>
      <c r="F32" s="5" t="str">
        <f>IF('DATA ENTRY SHEET'!E42=0, "", 'DATA ENTRY SHEET'!M42/'DATA ENTRY SHEET'!E42)</f>
        <v/>
      </c>
      <c r="G32" s="5" t="str">
        <f>IF('DATA ENTRY SHEET'!F42=0, "", 'DATA ENTRY SHEET'!N42/'DATA ENTRY SHEET'!F42)</f>
        <v/>
      </c>
      <c r="H32" s="2"/>
    </row>
    <row r="33" spans="2:8" x14ac:dyDescent="0.25">
      <c r="B33" s="2"/>
      <c r="C33" s="88" t="str">
        <f>GWPs!A19</f>
        <v>R-407D</v>
      </c>
      <c r="D33" s="88" t="s">
        <v>42</v>
      </c>
      <c r="E33" s="5" t="str">
        <f>IF('DATA ENTRY SHEET'!D43=0, "", 'DATA ENTRY SHEET'!L43/'DATA ENTRY SHEET'!D43)</f>
        <v/>
      </c>
      <c r="F33" s="5" t="str">
        <f>IF('DATA ENTRY SHEET'!E43=0, "", 'DATA ENTRY SHEET'!M43/'DATA ENTRY SHEET'!E43)</f>
        <v/>
      </c>
      <c r="G33" s="5" t="str">
        <f>IF('DATA ENTRY SHEET'!F43=0, "", 'DATA ENTRY SHEET'!N43/'DATA ENTRY SHEET'!F43)</f>
        <v/>
      </c>
      <c r="H33" s="2"/>
    </row>
    <row r="34" spans="2:8" x14ac:dyDescent="0.25">
      <c r="B34" s="2"/>
      <c r="C34" s="88" t="str">
        <f>GWPs!A20</f>
        <v>R-407F (Gen. Performax LT)</v>
      </c>
      <c r="D34" s="88" t="s">
        <v>43</v>
      </c>
      <c r="E34" s="5" t="str">
        <f>IF('DATA ENTRY SHEET'!D44=0, "", 'DATA ENTRY SHEET'!L44/'DATA ENTRY SHEET'!D44)</f>
        <v/>
      </c>
      <c r="F34" s="5" t="str">
        <f>IF('DATA ENTRY SHEET'!E44=0, "", 'DATA ENTRY SHEET'!M44/'DATA ENTRY SHEET'!E44)</f>
        <v/>
      </c>
      <c r="G34" s="5" t="str">
        <f>IF('DATA ENTRY SHEET'!F44=0, "", 'DATA ENTRY SHEET'!N44/'DATA ENTRY SHEET'!F44)</f>
        <v/>
      </c>
      <c r="H34" s="2"/>
    </row>
    <row r="35" spans="2:8" x14ac:dyDescent="0.25">
      <c r="B35" s="2"/>
      <c r="C35" s="88" t="str">
        <f>GWPs!A21</f>
        <v>R-408A (FX-10)</v>
      </c>
      <c r="D35" s="88" t="s">
        <v>44</v>
      </c>
      <c r="E35" s="5" t="str">
        <f>IF('DATA ENTRY SHEET'!D45=0, "", 'DATA ENTRY SHEET'!L45/'DATA ENTRY SHEET'!D45)</f>
        <v/>
      </c>
      <c r="F35" s="5" t="str">
        <f>IF('DATA ENTRY SHEET'!E45=0, "", 'DATA ENTRY SHEET'!M45/'DATA ENTRY SHEET'!E45)</f>
        <v/>
      </c>
      <c r="G35" s="5" t="str">
        <f>IF('DATA ENTRY SHEET'!F45=0, "", 'DATA ENTRY SHEET'!N45/'DATA ENTRY SHEET'!F45)</f>
        <v/>
      </c>
      <c r="H35" s="2"/>
    </row>
    <row r="36" spans="2:8" x14ac:dyDescent="0.25">
      <c r="B36" s="2"/>
      <c r="C36" s="88" t="str">
        <f>GWPs!A22</f>
        <v>R-409A (FX-56)</v>
      </c>
      <c r="D36" s="88" t="s">
        <v>45</v>
      </c>
      <c r="E36" s="5" t="str">
        <f>IF('DATA ENTRY SHEET'!D46=0, "", 'DATA ENTRY SHEET'!L46/'DATA ENTRY SHEET'!D46)</f>
        <v/>
      </c>
      <c r="F36" s="5" t="str">
        <f>IF('DATA ENTRY SHEET'!E46=0, "", 'DATA ENTRY SHEET'!M46/'DATA ENTRY SHEET'!E46)</f>
        <v/>
      </c>
      <c r="G36" s="5" t="str">
        <f>IF('DATA ENTRY SHEET'!F46=0, "", 'DATA ENTRY SHEET'!N46/'DATA ENTRY SHEET'!F46)</f>
        <v/>
      </c>
      <c r="H36" s="2"/>
    </row>
    <row r="37" spans="2:8" x14ac:dyDescent="0.25">
      <c r="B37" s="2"/>
      <c r="C37" s="88" t="str">
        <f>GWPs!A23</f>
        <v>R-410A (AZ-20, Puron)</v>
      </c>
      <c r="D37" s="88" t="s">
        <v>46</v>
      </c>
      <c r="E37" s="5" t="str">
        <f>IF('DATA ENTRY SHEET'!D47=0, "", 'DATA ENTRY SHEET'!L47/'DATA ENTRY SHEET'!D47)</f>
        <v/>
      </c>
      <c r="F37" s="5" t="str">
        <f>IF('DATA ENTRY SHEET'!E47=0, "", 'DATA ENTRY SHEET'!M47/'DATA ENTRY SHEET'!E47)</f>
        <v/>
      </c>
      <c r="G37" s="5" t="str">
        <f>IF('DATA ENTRY SHEET'!F47=0, "", 'DATA ENTRY SHEET'!N47/'DATA ENTRY SHEET'!F47)</f>
        <v/>
      </c>
      <c r="H37" s="2"/>
    </row>
    <row r="38" spans="2:8" x14ac:dyDescent="0.25">
      <c r="B38" s="2"/>
      <c r="C38" s="88" t="str">
        <f>GWPs!A24</f>
        <v>R-413A</v>
      </c>
      <c r="D38" s="88" t="s">
        <v>47</v>
      </c>
      <c r="E38" s="5" t="str">
        <f>IF('DATA ENTRY SHEET'!D48=0, "", 'DATA ENTRY SHEET'!L48/'DATA ENTRY SHEET'!D48)</f>
        <v/>
      </c>
      <c r="F38" s="5" t="str">
        <f>IF('DATA ENTRY SHEET'!E48=0, "", 'DATA ENTRY SHEET'!M48/'DATA ENTRY SHEET'!E48)</f>
        <v/>
      </c>
      <c r="G38" s="5" t="str">
        <f>IF('DATA ENTRY SHEET'!F48=0, "", 'DATA ENTRY SHEET'!N48/'DATA ENTRY SHEET'!F48)</f>
        <v/>
      </c>
      <c r="H38" s="2"/>
    </row>
    <row r="39" spans="2:8" x14ac:dyDescent="0.25">
      <c r="B39" s="2"/>
      <c r="C39" s="88" t="str">
        <f>GWPs!A25</f>
        <v>R-414A (GHG-X4)</v>
      </c>
      <c r="D39" s="88" t="s">
        <v>48</v>
      </c>
      <c r="E39" s="5" t="str">
        <f>IF('DATA ENTRY SHEET'!D49=0, "", 'DATA ENTRY SHEET'!L49/'DATA ENTRY SHEET'!D49)</f>
        <v/>
      </c>
      <c r="F39" s="5" t="str">
        <f>IF('DATA ENTRY SHEET'!E49=0, "", 'DATA ENTRY SHEET'!M49/'DATA ENTRY SHEET'!E49)</f>
        <v/>
      </c>
      <c r="G39" s="5" t="str">
        <f>IF('DATA ENTRY SHEET'!F49=0, "", 'DATA ENTRY SHEET'!N49/'DATA ENTRY SHEET'!F49)</f>
        <v/>
      </c>
      <c r="H39" s="2"/>
    </row>
    <row r="40" spans="2:8" x14ac:dyDescent="0.25">
      <c r="B40" s="2"/>
      <c r="C40" s="88" t="str">
        <f>GWPs!A26</f>
        <v>R-414B (Hot Shot)</v>
      </c>
      <c r="D40" s="88" t="s">
        <v>58</v>
      </c>
      <c r="E40" s="5" t="str">
        <f>IF('DATA ENTRY SHEET'!D50=0, "", 'DATA ENTRY SHEET'!L50/'DATA ENTRY SHEET'!D50)</f>
        <v/>
      </c>
      <c r="F40" s="5" t="str">
        <f>IF('DATA ENTRY SHEET'!E50=0, "", 'DATA ENTRY SHEET'!M50/'DATA ENTRY SHEET'!E50)</f>
        <v/>
      </c>
      <c r="G40" s="5" t="str">
        <f>IF('DATA ENTRY SHEET'!F50=0, "", 'DATA ENTRY SHEET'!N50/'DATA ENTRY SHEET'!F50)</f>
        <v/>
      </c>
      <c r="H40" s="2"/>
    </row>
    <row r="41" spans="2:8" x14ac:dyDescent="0.25">
      <c r="B41" s="2"/>
      <c r="C41" s="88" t="str">
        <f>GWPs!A27</f>
        <v>R-416A (FR 12)</v>
      </c>
      <c r="D41" s="88" t="s">
        <v>59</v>
      </c>
      <c r="E41" s="5" t="str">
        <f>IF('DATA ENTRY SHEET'!D51=0, "", 'DATA ENTRY SHEET'!L51/'DATA ENTRY SHEET'!D51)</f>
        <v/>
      </c>
      <c r="F41" s="5" t="str">
        <f>IF('DATA ENTRY SHEET'!E51=0, "", 'DATA ENTRY SHEET'!M51/'DATA ENTRY SHEET'!E51)</f>
        <v/>
      </c>
      <c r="G41" s="5" t="str">
        <f>IF('DATA ENTRY SHEET'!F51=0, "", 'DATA ENTRY SHEET'!N51/'DATA ENTRY SHEET'!F51)</f>
        <v/>
      </c>
      <c r="H41" s="2"/>
    </row>
    <row r="42" spans="2:8" x14ac:dyDescent="0.25">
      <c r="B42" s="2"/>
      <c r="C42" s="88" t="str">
        <f>GWPs!A28</f>
        <v>R-417A (NU-22, Isceon MO29)</v>
      </c>
      <c r="D42" s="88" t="s">
        <v>60</v>
      </c>
      <c r="E42" s="5" t="str">
        <f>IF('DATA ENTRY SHEET'!D52=0, "", 'DATA ENTRY SHEET'!L52/'DATA ENTRY SHEET'!D52)</f>
        <v/>
      </c>
      <c r="F42" s="5" t="str">
        <f>IF('DATA ENTRY SHEET'!E52=0, "", 'DATA ENTRY SHEET'!M52/'DATA ENTRY SHEET'!E52)</f>
        <v/>
      </c>
      <c r="G42" s="5" t="str">
        <f>IF('DATA ENTRY SHEET'!F52=0, "", 'DATA ENTRY SHEET'!N52/'DATA ENTRY SHEET'!F52)</f>
        <v/>
      </c>
      <c r="H42" s="2"/>
    </row>
    <row r="43" spans="2:8" x14ac:dyDescent="0.25">
      <c r="B43" s="2"/>
      <c r="C43" s="88" t="str">
        <f>GWPs!A29</f>
        <v>R-417C (Hot Shot 2)</v>
      </c>
      <c r="D43" s="88" t="s">
        <v>61</v>
      </c>
      <c r="E43" s="5" t="str">
        <f>IF('DATA ENTRY SHEET'!D53=0, "", 'DATA ENTRY SHEET'!L53/'DATA ENTRY SHEET'!D53)</f>
        <v/>
      </c>
      <c r="F43" s="5" t="str">
        <f>IF('DATA ENTRY SHEET'!E53=0, "", 'DATA ENTRY SHEET'!M53/'DATA ENTRY SHEET'!E53)</f>
        <v/>
      </c>
      <c r="G43" s="5" t="str">
        <f>IF('DATA ENTRY SHEET'!F53=0, "", 'DATA ENTRY SHEET'!N53/'DATA ENTRY SHEET'!F53)</f>
        <v/>
      </c>
      <c r="H43" s="2"/>
    </row>
    <row r="44" spans="2:8" x14ac:dyDescent="0.25">
      <c r="B44" s="2"/>
      <c r="C44" s="88" t="str">
        <f>GWPs!A30</f>
        <v>R-420A</v>
      </c>
      <c r="D44" s="88" t="s">
        <v>180</v>
      </c>
      <c r="E44" s="5" t="str">
        <f>IF('DATA ENTRY SHEET'!D54=0, "", 'DATA ENTRY SHEET'!L54/'DATA ENTRY SHEET'!D54)</f>
        <v/>
      </c>
      <c r="F44" s="5" t="str">
        <f>IF('DATA ENTRY SHEET'!E54=0, "", 'DATA ENTRY SHEET'!M54/'DATA ENTRY SHEET'!E54)</f>
        <v/>
      </c>
      <c r="G44" s="5" t="str">
        <f>IF('DATA ENTRY SHEET'!F54=0, "", 'DATA ENTRY SHEET'!N54/'DATA ENTRY SHEET'!F54)</f>
        <v/>
      </c>
      <c r="H44" s="2"/>
    </row>
    <row r="45" spans="2:8" x14ac:dyDescent="0.25">
      <c r="B45" s="2"/>
      <c r="C45" s="88" t="str">
        <f>GWPs!A31</f>
        <v>R-421A (Choice R421A)</v>
      </c>
      <c r="D45" s="88" t="s">
        <v>181</v>
      </c>
      <c r="E45" s="5" t="str">
        <f>IF('DATA ENTRY SHEET'!D55=0, "", 'DATA ENTRY SHEET'!L55/'DATA ENTRY SHEET'!D55)</f>
        <v/>
      </c>
      <c r="F45" s="5" t="str">
        <f>IF('DATA ENTRY SHEET'!E55=0, "", 'DATA ENTRY SHEET'!M55/'DATA ENTRY SHEET'!E55)</f>
        <v/>
      </c>
      <c r="G45" s="5" t="str">
        <f>IF('DATA ENTRY SHEET'!F55=0, "", 'DATA ENTRY SHEET'!N55/'DATA ENTRY SHEET'!F55)</f>
        <v/>
      </c>
      <c r="H45" s="2"/>
    </row>
    <row r="46" spans="2:8" x14ac:dyDescent="0.25">
      <c r="B46" s="2"/>
      <c r="C46" s="88" t="str">
        <f>GWPs!A32</f>
        <v>R-422A (Isceon 79)</v>
      </c>
      <c r="D46" s="88" t="s">
        <v>182</v>
      </c>
      <c r="E46" s="5" t="str">
        <f>IF('DATA ENTRY SHEET'!D56=0, "", 'DATA ENTRY SHEET'!L56/'DATA ENTRY SHEET'!D56)</f>
        <v/>
      </c>
      <c r="F46" s="5" t="str">
        <f>IF('DATA ENTRY SHEET'!E56=0, "", 'DATA ENTRY SHEET'!M56/'DATA ENTRY SHEET'!E56)</f>
        <v/>
      </c>
      <c r="G46" s="5" t="str">
        <f>IF('DATA ENTRY SHEET'!F56=0, "", 'DATA ENTRY SHEET'!N56/'DATA ENTRY SHEET'!F56)</f>
        <v/>
      </c>
      <c r="H46" s="2"/>
    </row>
    <row r="47" spans="2:8" x14ac:dyDescent="0.25">
      <c r="B47" s="2"/>
      <c r="C47" s="88" t="str">
        <f>GWPs!A33</f>
        <v>R-422B (XAC1)</v>
      </c>
      <c r="D47" s="88" t="s">
        <v>183</v>
      </c>
      <c r="E47" s="5" t="str">
        <f>IF('DATA ENTRY SHEET'!D57=0, "", 'DATA ENTRY SHEET'!L57/'DATA ENTRY SHEET'!D57)</f>
        <v/>
      </c>
      <c r="F47" s="5" t="str">
        <f>IF('DATA ENTRY SHEET'!E57=0, "", 'DATA ENTRY SHEET'!M57/'DATA ENTRY SHEET'!E57)</f>
        <v/>
      </c>
      <c r="G47" s="5" t="str">
        <f>IF('DATA ENTRY SHEET'!F57=0, "", 'DATA ENTRY SHEET'!N57/'DATA ENTRY SHEET'!F57)</f>
        <v/>
      </c>
      <c r="H47" s="2"/>
    </row>
    <row r="48" spans="2:8" x14ac:dyDescent="0.25">
      <c r="B48" s="2"/>
      <c r="C48" s="88" t="str">
        <f>GWPs!A34</f>
        <v>R-422C (XLT1)</v>
      </c>
      <c r="D48" s="88" t="s">
        <v>184</v>
      </c>
      <c r="E48" s="5" t="str">
        <f>IF('DATA ENTRY SHEET'!D58=0, "", 'DATA ENTRY SHEET'!L58/'DATA ENTRY SHEET'!D58)</f>
        <v/>
      </c>
      <c r="F48" s="5" t="str">
        <f>IF('DATA ENTRY SHEET'!E58=0, "", 'DATA ENTRY SHEET'!M58/'DATA ENTRY SHEET'!E58)</f>
        <v/>
      </c>
      <c r="G48" s="5" t="str">
        <f>IF('DATA ENTRY SHEET'!F58=0, "", 'DATA ENTRY SHEET'!N58/'DATA ENTRY SHEET'!F58)</f>
        <v/>
      </c>
      <c r="H48" s="2"/>
    </row>
    <row r="49" spans="2:8" x14ac:dyDescent="0.25">
      <c r="B49" s="2"/>
      <c r="C49" s="88" t="str">
        <f>GWPs!A35</f>
        <v>R-422D (Isceon MO29)</v>
      </c>
      <c r="D49" s="88" t="s">
        <v>185</v>
      </c>
      <c r="E49" s="5" t="str">
        <f>IF('DATA ENTRY SHEET'!D59=0, "", 'DATA ENTRY SHEET'!L59/'DATA ENTRY SHEET'!D59)</f>
        <v/>
      </c>
      <c r="F49" s="5" t="str">
        <f>IF('DATA ENTRY SHEET'!E59=0, "", 'DATA ENTRY SHEET'!M59/'DATA ENTRY SHEET'!E59)</f>
        <v/>
      </c>
      <c r="G49" s="5" t="str">
        <f>IF('DATA ENTRY SHEET'!F59=0, "", 'DATA ENTRY SHEET'!N59/'DATA ENTRY SHEET'!F59)</f>
        <v/>
      </c>
      <c r="H49" s="2"/>
    </row>
    <row r="50" spans="2:8" x14ac:dyDescent="0.25">
      <c r="B50" s="2"/>
      <c r="C50" s="88" t="str">
        <f>GWPs!A36</f>
        <v>R-427A (Forane 427A)</v>
      </c>
      <c r="D50" s="88" t="s">
        <v>186</v>
      </c>
      <c r="E50" s="5" t="str">
        <f>IF('DATA ENTRY SHEET'!D60=0, "", 'DATA ENTRY SHEET'!L60/'DATA ENTRY SHEET'!D60)</f>
        <v/>
      </c>
      <c r="F50" s="5" t="str">
        <f>IF('DATA ENTRY SHEET'!E60=0, "", 'DATA ENTRY SHEET'!M60/'DATA ENTRY SHEET'!E60)</f>
        <v/>
      </c>
      <c r="G50" s="5" t="str">
        <f>IF('DATA ENTRY SHEET'!F60=0, "", 'DATA ENTRY SHEET'!N60/'DATA ENTRY SHEET'!F60)</f>
        <v/>
      </c>
      <c r="H50" s="2"/>
    </row>
    <row r="51" spans="2:8" x14ac:dyDescent="0.25">
      <c r="B51" s="2"/>
      <c r="C51" s="88" t="str">
        <f>GWPs!A37</f>
        <v>R-437A (ISCEON MO49 Plus)</v>
      </c>
      <c r="D51" s="88" t="s">
        <v>187</v>
      </c>
      <c r="E51" s="5" t="str">
        <f>IF('DATA ENTRY SHEET'!D61=0, "", 'DATA ENTRY SHEET'!L61/'DATA ENTRY SHEET'!D61)</f>
        <v/>
      </c>
      <c r="F51" s="5" t="str">
        <f>IF('DATA ENTRY SHEET'!E61=0, "", 'DATA ENTRY SHEET'!M61/'DATA ENTRY SHEET'!E61)</f>
        <v/>
      </c>
      <c r="G51" s="5" t="str">
        <f>IF('DATA ENTRY SHEET'!F61=0, "", 'DATA ENTRY SHEET'!N61/'DATA ENTRY SHEET'!F61)</f>
        <v/>
      </c>
      <c r="H51" s="2"/>
    </row>
    <row r="52" spans="2:8" x14ac:dyDescent="0.25">
      <c r="B52" s="2"/>
      <c r="C52" s="88" t="str">
        <f>GWPs!A38</f>
        <v>R-438A (ISCEON MO99)</v>
      </c>
      <c r="D52" s="88" t="s">
        <v>188</v>
      </c>
      <c r="E52" s="5" t="str">
        <f>IF('DATA ENTRY SHEET'!D62=0, "", 'DATA ENTRY SHEET'!L62/'DATA ENTRY SHEET'!D62)</f>
        <v/>
      </c>
      <c r="F52" s="5" t="str">
        <f>IF('DATA ENTRY SHEET'!E62=0, "", 'DATA ENTRY SHEET'!M62/'DATA ENTRY SHEET'!E62)</f>
        <v/>
      </c>
      <c r="G52" s="5" t="str">
        <f>IF('DATA ENTRY SHEET'!F62=0, "", 'DATA ENTRY SHEET'!N62/'DATA ENTRY SHEET'!F62)</f>
        <v/>
      </c>
      <c r="H52" s="2"/>
    </row>
    <row r="53" spans="2:8" x14ac:dyDescent="0.25">
      <c r="B53" s="2"/>
      <c r="C53" s="88" t="str">
        <f>GWPs!A39</f>
        <v>R-441A (HC blend)</v>
      </c>
      <c r="D53" s="88" t="s">
        <v>189</v>
      </c>
      <c r="E53" s="5" t="str">
        <f>IF('DATA ENTRY SHEET'!D63=0, "", 'DATA ENTRY SHEET'!L63/'DATA ENTRY SHEET'!D63)</f>
        <v/>
      </c>
      <c r="F53" s="5" t="str">
        <f>IF('DATA ENTRY SHEET'!E63=0, "", 'DATA ENTRY SHEET'!M63/'DATA ENTRY SHEET'!E63)</f>
        <v/>
      </c>
      <c r="G53" s="5" t="str">
        <f>IF('DATA ENTRY SHEET'!F63=0, "", 'DATA ENTRY SHEET'!N63/'DATA ENTRY SHEET'!F63)</f>
        <v/>
      </c>
      <c r="H53" s="2"/>
    </row>
    <row r="54" spans="2:8" x14ac:dyDescent="0.25">
      <c r="B54" s="2"/>
      <c r="C54" s="88" t="str">
        <f>GWPs!A40</f>
        <v>R-448A (Solstice N-40)</v>
      </c>
      <c r="D54" s="88" t="s">
        <v>190</v>
      </c>
      <c r="E54" s="5" t="str">
        <f>IF('DATA ENTRY SHEET'!D64=0, "", 'DATA ENTRY SHEET'!L64/'DATA ENTRY SHEET'!D64)</f>
        <v/>
      </c>
      <c r="F54" s="5" t="str">
        <f>IF('DATA ENTRY SHEET'!E64=0, "", 'DATA ENTRY SHEET'!M64/'DATA ENTRY SHEET'!E64)</f>
        <v/>
      </c>
      <c r="G54" s="5" t="str">
        <f>IF('DATA ENTRY SHEET'!F64=0, "", 'DATA ENTRY SHEET'!N64/'DATA ENTRY SHEET'!F64)</f>
        <v/>
      </c>
      <c r="H54" s="2"/>
    </row>
    <row r="55" spans="2:8" x14ac:dyDescent="0.25">
      <c r="B55" s="2"/>
      <c r="C55" s="88" t="str">
        <f>GWPs!A41</f>
        <v>R-449A (Opteon XP 40)</v>
      </c>
      <c r="D55" s="88" t="s">
        <v>191</v>
      </c>
      <c r="E55" s="5" t="str">
        <f>IF('DATA ENTRY SHEET'!D65=0, "", 'DATA ENTRY SHEET'!L65/'DATA ENTRY SHEET'!D65)</f>
        <v/>
      </c>
      <c r="F55" s="5" t="str">
        <f>IF('DATA ENTRY SHEET'!E65=0, "", 'DATA ENTRY SHEET'!M65/'DATA ENTRY SHEET'!E65)</f>
        <v/>
      </c>
      <c r="G55" s="5" t="str">
        <f>IF('DATA ENTRY SHEET'!F65=0, "", 'DATA ENTRY SHEET'!N65/'DATA ENTRY SHEET'!F65)</f>
        <v/>
      </c>
      <c r="H55" s="2"/>
    </row>
    <row r="56" spans="2:8" x14ac:dyDescent="0.25">
      <c r="B56" s="2"/>
      <c r="C56" s="88" t="str">
        <f>GWPs!A42</f>
        <v>R-449B (Forane 449B)</v>
      </c>
      <c r="D56" s="88" t="s">
        <v>192</v>
      </c>
      <c r="E56" s="5" t="str">
        <f>IF('DATA ENTRY SHEET'!D66=0, "", 'DATA ENTRY SHEET'!L66/'DATA ENTRY SHEET'!D66)</f>
        <v/>
      </c>
      <c r="F56" s="5" t="str">
        <f>IF('DATA ENTRY SHEET'!E66=0, "", 'DATA ENTRY SHEET'!M66/'DATA ENTRY SHEET'!E66)</f>
        <v/>
      </c>
      <c r="G56" s="5" t="str">
        <f>IF('DATA ENTRY SHEET'!F66=0, "", 'DATA ENTRY SHEET'!N66/'DATA ENTRY SHEET'!F66)</f>
        <v/>
      </c>
      <c r="H56" s="2"/>
    </row>
    <row r="57" spans="2:8" x14ac:dyDescent="0.25">
      <c r="B57" s="2"/>
      <c r="C57" s="88" t="str">
        <f>GWPs!A43</f>
        <v>R-450A (Solstice N-13)</v>
      </c>
      <c r="D57" s="88" t="s">
        <v>193</v>
      </c>
      <c r="E57" s="5" t="str">
        <f>IF('DATA ENTRY SHEET'!D67=0, "", 'DATA ENTRY SHEET'!L67/'DATA ENTRY SHEET'!D67)</f>
        <v/>
      </c>
      <c r="F57" s="5" t="str">
        <f>IF('DATA ENTRY SHEET'!E67=0, "", 'DATA ENTRY SHEET'!M67/'DATA ENTRY SHEET'!E67)</f>
        <v/>
      </c>
      <c r="G57" s="5" t="str">
        <f>IF('DATA ENTRY SHEET'!F67=0, "", 'DATA ENTRY SHEET'!N67/'DATA ENTRY SHEET'!F67)</f>
        <v/>
      </c>
      <c r="H57" s="2"/>
    </row>
    <row r="58" spans="2:8" x14ac:dyDescent="0.25">
      <c r="B58" s="2"/>
      <c r="C58" s="88" t="str">
        <f>GWPs!A44</f>
        <v>R-453A (RS-70)</v>
      </c>
      <c r="D58" s="88" t="s">
        <v>194</v>
      </c>
      <c r="E58" s="5" t="str">
        <f>IF('DATA ENTRY SHEET'!D68=0, "", 'DATA ENTRY SHEET'!L68/'DATA ENTRY SHEET'!D68)</f>
        <v/>
      </c>
      <c r="F58" s="5" t="str">
        <f>IF('DATA ENTRY SHEET'!E68=0, "", 'DATA ENTRY SHEET'!M68/'DATA ENTRY SHEET'!E68)</f>
        <v/>
      </c>
      <c r="G58" s="5" t="str">
        <f>IF('DATA ENTRY SHEET'!F68=0, "", 'DATA ENTRY SHEET'!N68/'DATA ENTRY SHEET'!F68)</f>
        <v/>
      </c>
      <c r="H58" s="2"/>
    </row>
    <row r="59" spans="2:8" x14ac:dyDescent="0.25">
      <c r="B59" s="2"/>
      <c r="C59" s="88" t="str">
        <f>GWPs!A45</f>
        <v>R-500</v>
      </c>
      <c r="D59" s="88" t="s">
        <v>195</v>
      </c>
      <c r="E59" s="5" t="str">
        <f>IF('DATA ENTRY SHEET'!D69=0, "", 'DATA ENTRY SHEET'!L69/'DATA ENTRY SHEET'!D69)</f>
        <v/>
      </c>
      <c r="F59" s="5" t="str">
        <f>IF('DATA ENTRY SHEET'!E69=0, "", 'DATA ENTRY SHEET'!M69/'DATA ENTRY SHEET'!E69)</f>
        <v/>
      </c>
      <c r="G59" s="5" t="str">
        <f>IF('DATA ENTRY SHEET'!F69=0, "", 'DATA ENTRY SHEET'!N69/'DATA ENTRY SHEET'!F69)</f>
        <v/>
      </c>
      <c r="H59" s="2"/>
    </row>
    <row r="60" spans="2:8" x14ac:dyDescent="0.25">
      <c r="B60" s="2"/>
      <c r="C60" s="88" t="str">
        <f>GWPs!A46</f>
        <v>R-502</v>
      </c>
      <c r="D60" s="88" t="s">
        <v>196</v>
      </c>
      <c r="E60" s="5" t="str">
        <f>IF('DATA ENTRY SHEET'!D70=0, "", 'DATA ENTRY SHEET'!L70/'DATA ENTRY SHEET'!D70)</f>
        <v/>
      </c>
      <c r="F60" s="5" t="str">
        <f>IF('DATA ENTRY SHEET'!E70=0, "", 'DATA ENTRY SHEET'!M70/'DATA ENTRY SHEET'!E70)</f>
        <v/>
      </c>
      <c r="G60" s="5" t="str">
        <f>IF('DATA ENTRY SHEET'!F70=0, "", 'DATA ENTRY SHEET'!N70/'DATA ENTRY SHEET'!F70)</f>
        <v/>
      </c>
      <c r="H60" s="2"/>
    </row>
    <row r="61" spans="2:8" x14ac:dyDescent="0.25">
      <c r="B61" s="2"/>
      <c r="C61" s="88" t="str">
        <f>GWPs!A47</f>
        <v>R-507A (AZ-50)</v>
      </c>
      <c r="D61" s="88" t="s">
        <v>197</v>
      </c>
      <c r="E61" s="5" t="str">
        <f>IF('DATA ENTRY SHEET'!D71=0, "", 'DATA ENTRY SHEET'!L71/'DATA ENTRY SHEET'!D71)</f>
        <v/>
      </c>
      <c r="F61" s="5" t="str">
        <f>IF('DATA ENTRY SHEET'!E71=0, "", 'DATA ENTRY SHEET'!M71/'DATA ENTRY SHEET'!E71)</f>
        <v/>
      </c>
      <c r="G61" s="5" t="str">
        <f>IF('DATA ENTRY SHEET'!F71=0, "", 'DATA ENTRY SHEET'!N71/'DATA ENTRY SHEET'!F71)</f>
        <v/>
      </c>
      <c r="H61" s="2"/>
    </row>
    <row r="62" spans="2:8" x14ac:dyDescent="0.25">
      <c r="B62" s="2"/>
      <c r="C62" s="88" t="str">
        <f>GWPs!A48</f>
        <v>R-513A (Opteon XP 10)</v>
      </c>
      <c r="D62" s="88" t="s">
        <v>198</v>
      </c>
      <c r="E62" s="5" t="str">
        <f>IF('DATA ENTRY SHEET'!D72=0, "", 'DATA ENTRY SHEET'!L72/'DATA ENTRY SHEET'!D72)</f>
        <v/>
      </c>
      <c r="F62" s="5" t="str">
        <f>IF('DATA ENTRY SHEET'!E72=0, "", 'DATA ENTRY SHEET'!M72/'DATA ENTRY SHEET'!E72)</f>
        <v/>
      </c>
      <c r="G62" s="5" t="str">
        <f>IF('DATA ENTRY SHEET'!F72=0, "", 'DATA ENTRY SHEET'!N72/'DATA ENTRY SHEET'!F72)</f>
        <v/>
      </c>
      <c r="H62" s="2"/>
    </row>
    <row r="63" spans="2:8" x14ac:dyDescent="0.25">
      <c r="B63" s="2"/>
      <c r="C63" s="88" t="str">
        <f>GWPs!A49</f>
        <v>R-600a (Isobutane)</v>
      </c>
      <c r="D63" s="88" t="s">
        <v>199</v>
      </c>
      <c r="E63" s="5" t="str">
        <f>IF('DATA ENTRY SHEET'!D73=0, "", 'DATA ENTRY SHEET'!L73/'DATA ENTRY SHEET'!D73)</f>
        <v/>
      </c>
      <c r="F63" s="5" t="str">
        <f>IF('DATA ENTRY SHEET'!E73=0, "", 'DATA ENTRY SHEET'!M73/'DATA ENTRY SHEET'!E73)</f>
        <v/>
      </c>
      <c r="G63" s="5" t="str">
        <f>IF('DATA ENTRY SHEET'!F73=0, "", 'DATA ENTRY SHEET'!N73/'DATA ENTRY SHEET'!F73)</f>
        <v/>
      </c>
      <c r="H63" s="2"/>
    </row>
    <row r="64" spans="2:8" x14ac:dyDescent="0.25">
      <c r="B64" s="2"/>
      <c r="C64" s="88" t="str">
        <f>GWPs!A50</f>
        <v>R-717 (NH3)</v>
      </c>
      <c r="D64" s="88" t="s">
        <v>200</v>
      </c>
      <c r="E64" s="5" t="str">
        <f>IF('DATA ENTRY SHEET'!D74=0, "", 'DATA ENTRY SHEET'!L74/'DATA ENTRY SHEET'!D74)</f>
        <v/>
      </c>
      <c r="F64" s="5" t="str">
        <f>IF('DATA ENTRY SHEET'!E74=0, "", 'DATA ENTRY SHEET'!M74/'DATA ENTRY SHEET'!E74)</f>
        <v/>
      </c>
      <c r="G64" s="5" t="str">
        <f>IF('DATA ENTRY SHEET'!F74=0, "", 'DATA ENTRY SHEET'!N74/'DATA ENTRY SHEET'!F74)</f>
        <v/>
      </c>
      <c r="H64" s="2"/>
    </row>
    <row r="65" spans="2:8" x14ac:dyDescent="0.25">
      <c r="B65" s="2"/>
      <c r="C65" s="88" t="str">
        <f>GWPs!A51</f>
        <v>R-744 (CO2)</v>
      </c>
      <c r="D65" s="88" t="s">
        <v>201</v>
      </c>
      <c r="E65" s="5" t="str">
        <f>IF('DATA ENTRY SHEET'!D75=0, "", 'DATA ENTRY SHEET'!L75/'DATA ENTRY SHEET'!D75)</f>
        <v/>
      </c>
      <c r="F65" s="5" t="str">
        <f>IF('DATA ENTRY SHEET'!E75=0, "", 'DATA ENTRY SHEET'!M75/'DATA ENTRY SHEET'!E75)</f>
        <v/>
      </c>
      <c r="G65" s="5" t="str">
        <f>IF('DATA ENTRY SHEET'!F75=0, "", 'DATA ENTRY SHEET'!N75/'DATA ENTRY SHEET'!F75)</f>
        <v/>
      </c>
      <c r="H65" s="2"/>
    </row>
    <row r="66" spans="2:8" x14ac:dyDescent="0.25">
      <c r="B66" s="2"/>
      <c r="C66" s="88" t="str">
        <f>GWPs!A52</f>
        <v>R-407H</v>
      </c>
      <c r="D66" s="88" t="s">
        <v>202</v>
      </c>
      <c r="E66" s="5" t="str">
        <f>IF('DATA ENTRY SHEET'!D76=0, "", 'DATA ENTRY SHEET'!L76/'DATA ENTRY SHEET'!D76)</f>
        <v/>
      </c>
      <c r="F66" s="5" t="str">
        <f>IF('DATA ENTRY SHEET'!E76=0, "", 'DATA ENTRY SHEET'!M76/'DATA ENTRY SHEET'!E76)</f>
        <v/>
      </c>
      <c r="G66" s="5" t="str">
        <f>IF('DATA ENTRY SHEET'!F76=0, "", 'DATA ENTRY SHEET'!N76/'DATA ENTRY SHEET'!F76)</f>
        <v/>
      </c>
      <c r="H66" s="2"/>
    </row>
    <row r="67" spans="2:8" x14ac:dyDescent="0.25">
      <c r="B67" s="2"/>
      <c r="C67" s="88" t="str">
        <f>GWPs!A53</f>
        <v>R-452A</v>
      </c>
      <c r="D67" s="88" t="s">
        <v>203</v>
      </c>
      <c r="E67" s="5" t="str">
        <f>IF('DATA ENTRY SHEET'!D77=0, "", 'DATA ENTRY SHEET'!L77/'DATA ENTRY SHEET'!D77)</f>
        <v/>
      </c>
      <c r="F67" s="5" t="str">
        <f>IF('DATA ENTRY SHEET'!E77=0, "", 'DATA ENTRY SHEET'!M77/'DATA ENTRY SHEET'!E77)</f>
        <v/>
      </c>
      <c r="G67" s="5" t="str">
        <f>IF('DATA ENTRY SHEET'!F77=0, "", 'DATA ENTRY SHEET'!N77/'DATA ENTRY SHEET'!F77)</f>
        <v/>
      </c>
      <c r="H67" s="2"/>
    </row>
    <row r="68" spans="2:8" x14ac:dyDescent="0.25">
      <c r="B68" s="2"/>
      <c r="C68" s="88" t="str">
        <f>'DATA ENTRY SHEET'!B79</f>
        <v>[INSERT OTHER]</v>
      </c>
      <c r="D68" s="88" t="s">
        <v>201</v>
      </c>
      <c r="E68" s="5" t="str">
        <f>IF('DATA ENTRY SHEET'!D78=0, "", 'DATA ENTRY SHEET'!L78/'DATA ENTRY SHEET'!D78)</f>
        <v/>
      </c>
      <c r="F68" s="5" t="str">
        <f>IF('DATA ENTRY SHEET'!E78=0, "", 'DATA ENTRY SHEET'!M78/'DATA ENTRY SHEET'!E78)</f>
        <v/>
      </c>
      <c r="G68" s="5" t="str">
        <f>IF('DATA ENTRY SHEET'!F78=0, "", 'DATA ENTRY SHEET'!N78/'DATA ENTRY SHEET'!F78)</f>
        <v/>
      </c>
      <c r="H68" s="2"/>
    </row>
    <row r="69" spans="2:8" x14ac:dyDescent="0.25">
      <c r="B69" s="2"/>
      <c r="C69" s="88" t="str">
        <f>'DATA ENTRY SHEET'!B80</f>
        <v>[INSERT OTHER]</v>
      </c>
      <c r="D69" s="88" t="s">
        <v>202</v>
      </c>
      <c r="E69" s="5" t="str">
        <f>IF('DATA ENTRY SHEET'!D79=0, "", 'DATA ENTRY SHEET'!L79/'DATA ENTRY SHEET'!D79)</f>
        <v/>
      </c>
      <c r="F69" s="5" t="str">
        <f>IF('DATA ENTRY SHEET'!E79=0, "", 'DATA ENTRY SHEET'!M79/'DATA ENTRY SHEET'!E79)</f>
        <v/>
      </c>
      <c r="G69" s="5" t="str">
        <f>IF('DATA ENTRY SHEET'!F79=0, "", 'DATA ENTRY SHEET'!N79/'DATA ENTRY SHEET'!F79)</f>
        <v/>
      </c>
      <c r="H69" s="2"/>
    </row>
    <row r="70" spans="2:8" x14ac:dyDescent="0.25">
      <c r="B70" s="2"/>
      <c r="C70" s="88" t="str">
        <f>'DATA ENTRY SHEET'!B81</f>
        <v>[INSERT OTHER]</v>
      </c>
      <c r="D70" s="88" t="s">
        <v>203</v>
      </c>
      <c r="E70" s="5" t="str">
        <f>IF('DATA ENTRY SHEET'!D80=0, "", 'DATA ENTRY SHEET'!L80/'DATA ENTRY SHEET'!D80)</f>
        <v/>
      </c>
      <c r="F70" s="5" t="str">
        <f>IF('DATA ENTRY SHEET'!E80=0, "", 'DATA ENTRY SHEET'!M80/'DATA ENTRY SHEET'!E80)</f>
        <v/>
      </c>
      <c r="G70" s="5" t="str">
        <f>IF('DATA ENTRY SHEET'!F80=0, "", 'DATA ENTRY SHEET'!N80/'DATA ENTRY SHEET'!F80)</f>
        <v/>
      </c>
      <c r="H70" s="2"/>
    </row>
    <row r="71" spans="2:8" ht="15.75" thickBot="1" x14ac:dyDescent="0.3">
      <c r="B71" s="2"/>
      <c r="C71" s="88" t="str">
        <f>'DATA ENTRY SHEET'!B81</f>
        <v>[INSERT OTHER]</v>
      </c>
      <c r="D71" s="88" t="s">
        <v>202</v>
      </c>
      <c r="E71" s="5" t="str">
        <f>IF('DATA ENTRY SHEET'!D81=0, "", 'DATA ENTRY SHEET'!L81/'DATA ENTRY SHEET'!D81)</f>
        <v/>
      </c>
      <c r="F71" s="5" t="str">
        <f>IF('DATA ENTRY SHEET'!E81=0, "", 'DATA ENTRY SHEET'!M81/'DATA ENTRY SHEET'!E81)</f>
        <v/>
      </c>
      <c r="G71" s="5" t="str">
        <f>IF('DATA ENTRY SHEET'!F81=0, "", 'DATA ENTRY SHEET'!N81/'DATA ENTRY SHEET'!F81)</f>
        <v/>
      </c>
      <c r="H71" s="2"/>
    </row>
    <row r="72" spans="2:8" ht="15.75" thickTop="1" x14ac:dyDescent="0.25">
      <c r="B72" s="2"/>
      <c r="C72" s="96" t="s">
        <v>64</v>
      </c>
      <c r="D72" s="97" t="s">
        <v>44</v>
      </c>
      <c r="E72" s="7" t="str">
        <f>IF('DATA ENTRY SHEET'!D82=0, "", 'DATA ENTRY SHEET'!L82/'DATA ENTRY SHEET'!D82)</f>
        <v/>
      </c>
      <c r="F72" s="7" t="str">
        <f>IF('DATA ENTRY SHEET'!E82=0, "", 'DATA ENTRY SHEET'!M82/'DATA ENTRY SHEET'!E82)</f>
        <v/>
      </c>
      <c r="G72" s="152" t="str">
        <f>IF('DATA ENTRY SHEET'!F82=0, "", 'DATA ENTRY SHEET'!N82/'DATA ENTRY SHEET'!F82)</f>
        <v/>
      </c>
      <c r="H72" s="2"/>
    </row>
    <row r="73" spans="2:8" x14ac:dyDescent="0.25">
      <c r="B73" s="2"/>
      <c r="C73" s="157"/>
      <c r="D73" s="158"/>
      <c r="E73" s="150" t="str">
        <f>IF(SUM('DATA ENTRY SHEET'!D82:E82)=0, "", 'DATA ENTRY SHEET'!L83/'DATA ENTRY SHEET'!D83)</f>
        <v/>
      </c>
      <c r="F73" s="151"/>
      <c r="G73" s="153"/>
      <c r="H73" s="2"/>
    </row>
    <row r="74" spans="2:8" x14ac:dyDescent="0.25">
      <c r="B74" s="2"/>
      <c r="C74" s="159"/>
      <c r="D74" s="160"/>
      <c r="E74" s="154" t="str">
        <f>IF(SUM('DATA ENTRY SHEET'!D82:F82)=0, "", 'DATA ENTRY SHEET'!L84/'DATA ENTRY SHEET'!D84)</f>
        <v/>
      </c>
      <c r="F74" s="155"/>
      <c r="G74" s="156"/>
      <c r="H74" s="2"/>
    </row>
    <row r="75" spans="2:8" ht="7.5" customHeight="1" x14ac:dyDescent="0.25">
      <c r="B75" s="2"/>
      <c r="C75" s="138"/>
      <c r="D75" s="138"/>
      <c r="E75" s="2"/>
      <c r="F75" s="2"/>
      <c r="G75" s="2"/>
      <c r="H75" s="2"/>
    </row>
    <row r="77" spans="2:8" x14ac:dyDescent="0.25">
      <c r="B77" s="119" t="s">
        <v>237</v>
      </c>
      <c r="C77" s="119"/>
      <c r="D77" s="119"/>
      <c r="E77" s="119"/>
      <c r="F77" s="119"/>
      <c r="G77" s="119"/>
      <c r="H77" s="119"/>
    </row>
    <row r="97" spans="7:7" x14ac:dyDescent="0.25">
      <c r="G97" s="6"/>
    </row>
    <row r="98" spans="7:7" ht="20.25" customHeight="1" x14ac:dyDescent="0.25">
      <c r="G98" s="6"/>
    </row>
    <row r="107" spans="7:7" ht="18" customHeight="1" x14ac:dyDescent="0.25"/>
  </sheetData>
  <sheetProtection algorithmName="SHA-512" hashValue="BRhKboGWrChy+ZPMN0ScdMk7IuZo6vTaUptab+4KNW3bpiC+DHVdPLaul/rxw+f9RbQibxyQlWUqg5GK2/SMPA==" saltValue="S15L8uGdo2z1/t1VCNfw2g==" spinCount="100000" sheet="1" objects="1" scenarios="1"/>
  <mergeCells count="65">
    <mergeCell ref="B77:H77"/>
    <mergeCell ref="C62:D62"/>
    <mergeCell ref="C63:D63"/>
    <mergeCell ref="C64:D64"/>
    <mergeCell ref="C65:D65"/>
    <mergeCell ref="E73:F73"/>
    <mergeCell ref="G72:G73"/>
    <mergeCell ref="C75:D75"/>
    <mergeCell ref="C66:D66"/>
    <mergeCell ref="C71:D71"/>
    <mergeCell ref="E74:G74"/>
    <mergeCell ref="C72:D74"/>
    <mergeCell ref="C69:D69"/>
    <mergeCell ref="C67:D67"/>
    <mergeCell ref="C70:D70"/>
    <mergeCell ref="C68:D68"/>
    <mergeCell ref="C59:D59"/>
    <mergeCell ref="C60:D60"/>
    <mergeCell ref="C61:D61"/>
    <mergeCell ref="C49:D49"/>
    <mergeCell ref="C53:D53"/>
    <mergeCell ref="C54:D54"/>
    <mergeCell ref="C55:D55"/>
    <mergeCell ref="C57:D57"/>
    <mergeCell ref="C58:D58"/>
    <mergeCell ref="C51:D51"/>
    <mergeCell ref="C50:D50"/>
    <mergeCell ref="C52:D52"/>
    <mergeCell ref="C56:D56"/>
    <mergeCell ref="C38:D38"/>
    <mergeCell ref="C39:D39"/>
    <mergeCell ref="C40:D40"/>
    <mergeCell ref="C31:D31"/>
    <mergeCell ref="C32:D32"/>
    <mergeCell ref="C33:D33"/>
    <mergeCell ref="C34:D34"/>
    <mergeCell ref="C35:D35"/>
    <mergeCell ref="B14:H14"/>
    <mergeCell ref="A11:I11"/>
    <mergeCell ref="G15:G16"/>
    <mergeCell ref="C19:D19"/>
    <mergeCell ref="E15:F15"/>
    <mergeCell ref="C15:D17"/>
    <mergeCell ref="C18:D18"/>
    <mergeCell ref="C20:D20"/>
    <mergeCell ref="C21:D21"/>
    <mergeCell ref="C22:D22"/>
    <mergeCell ref="C23:D23"/>
    <mergeCell ref="C24:D24"/>
    <mergeCell ref="C25:D25"/>
    <mergeCell ref="C27:D27"/>
    <mergeCell ref="C28:D28"/>
    <mergeCell ref="C26:D26"/>
    <mergeCell ref="C48:D48"/>
    <mergeCell ref="C30:D30"/>
    <mergeCell ref="C29:D29"/>
    <mergeCell ref="C36:D36"/>
    <mergeCell ref="C43:D43"/>
    <mergeCell ref="C44:D44"/>
    <mergeCell ref="C41:D41"/>
    <mergeCell ref="C47:D47"/>
    <mergeCell ref="C42:D42"/>
    <mergeCell ref="C45:D45"/>
    <mergeCell ref="C46:D46"/>
    <mergeCell ref="C37:D37"/>
  </mergeCells>
  <phoneticPr fontId="29" type="noConversion"/>
  <printOptions horizontalCentered="1"/>
  <pageMargins left="0.45" right="0.45" top="0.5" bottom="0.5" header="0.25" footer="0.25"/>
  <pageSetup scale="57" orientation="portrait" r:id="rId1"/>
  <headerFooter>
    <oddFooter>&amp;R&amp;P</oddFooter>
  </headerFooter>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9:O81"/>
  <sheetViews>
    <sheetView topLeftCell="A60" zoomScale="85" zoomScaleNormal="85" zoomScaleSheetLayoutView="90" workbookViewId="0">
      <selection activeCell="D70" sqref="D70"/>
    </sheetView>
  </sheetViews>
  <sheetFormatPr defaultColWidth="9.140625" defaultRowHeight="15" x14ac:dyDescent="0.25"/>
  <cols>
    <col min="1" max="1" width="3" customWidth="1"/>
    <col min="2" max="3" width="13.42578125" customWidth="1"/>
    <col min="4" max="5" width="14" customWidth="1"/>
    <col min="6" max="6" width="14.5703125" customWidth="1"/>
    <col min="7" max="7" width="3" customWidth="1"/>
    <col min="8" max="8" width="1.85546875" customWidth="1"/>
    <col min="9" max="9" width="3" customWidth="1"/>
    <col min="10" max="11" width="13.42578125" customWidth="1"/>
    <col min="12" max="13" width="14" customWidth="1"/>
    <col min="14" max="14" width="14.5703125" customWidth="1"/>
    <col min="15" max="15" width="3" customWidth="1"/>
  </cols>
  <sheetData>
    <row r="9" spans="1:15" ht="19.5" customHeight="1" x14ac:dyDescent="0.25"/>
    <row r="10" spans="1:15" ht="23.25" x14ac:dyDescent="0.35">
      <c r="A10" s="105" t="s">
        <v>83</v>
      </c>
      <c r="B10" s="105"/>
      <c r="C10" s="105"/>
      <c r="D10" s="105"/>
      <c r="E10" s="105"/>
      <c r="F10" s="105"/>
      <c r="G10" s="105"/>
      <c r="H10" s="105"/>
      <c r="I10" s="105"/>
      <c r="J10" s="105"/>
      <c r="K10" s="105"/>
      <c r="L10" s="105"/>
      <c r="M10" s="105"/>
      <c r="N10" s="105"/>
      <c r="O10" s="105"/>
    </row>
    <row r="11" spans="1:15" ht="14.25" customHeight="1" x14ac:dyDescent="0.25"/>
    <row r="12" spans="1:15" ht="16.5" thickBot="1" x14ac:dyDescent="0.3">
      <c r="A12" s="4" t="s">
        <v>178</v>
      </c>
      <c r="B12" s="10"/>
      <c r="C12" s="10"/>
      <c r="D12" s="10"/>
      <c r="E12" s="3"/>
      <c r="F12" s="10"/>
      <c r="G12" s="10"/>
      <c r="H12" s="10"/>
      <c r="I12" s="10"/>
      <c r="J12" s="10"/>
      <c r="K12" s="10"/>
      <c r="L12" s="10"/>
      <c r="M12" s="10"/>
      <c r="N12" s="10"/>
      <c r="O12" s="10"/>
    </row>
    <row r="13" spans="1:15" ht="6.75" customHeight="1" thickTop="1" x14ac:dyDescent="0.25">
      <c r="A13" s="141" t="s">
        <v>177</v>
      </c>
      <c r="B13" s="164"/>
      <c r="C13" s="164"/>
      <c r="D13" s="164"/>
      <c r="E13" s="164"/>
      <c r="F13" s="164"/>
      <c r="G13" s="164"/>
      <c r="H13" s="164"/>
      <c r="I13" s="164"/>
      <c r="J13" s="164"/>
      <c r="K13" s="164"/>
      <c r="L13" s="164"/>
      <c r="M13" s="164"/>
      <c r="N13" s="164"/>
      <c r="O13" s="165"/>
    </row>
    <row r="14" spans="1:15" ht="24" customHeight="1" x14ac:dyDescent="0.25">
      <c r="A14" s="166"/>
      <c r="B14" s="167"/>
      <c r="C14" s="167"/>
      <c r="D14" s="167"/>
      <c r="E14" s="167"/>
      <c r="F14" s="167"/>
      <c r="G14" s="167"/>
      <c r="H14" s="167"/>
      <c r="I14" s="167"/>
      <c r="J14" s="167"/>
      <c r="K14" s="167"/>
      <c r="L14" s="167"/>
      <c r="M14" s="167"/>
      <c r="N14" s="167"/>
      <c r="O14" s="168"/>
    </row>
    <row r="15" spans="1:15" ht="5.25" customHeight="1" x14ac:dyDescent="0.25">
      <c r="A15" s="166"/>
      <c r="B15" s="167"/>
      <c r="C15" s="167"/>
      <c r="D15" s="167"/>
      <c r="E15" s="167"/>
      <c r="F15" s="167"/>
      <c r="G15" s="167"/>
      <c r="H15" s="167"/>
      <c r="I15" s="167"/>
      <c r="J15" s="167"/>
      <c r="K15" s="167"/>
      <c r="L15" s="167"/>
      <c r="M15" s="167"/>
      <c r="N15" s="167"/>
      <c r="O15" s="168"/>
    </row>
    <row r="16" spans="1:15" ht="4.5" hidden="1" customHeight="1" x14ac:dyDescent="0.25">
      <c r="A16" s="166"/>
      <c r="B16" s="167"/>
      <c r="C16" s="167"/>
      <c r="D16" s="167"/>
      <c r="E16" s="167"/>
      <c r="F16" s="167"/>
      <c r="G16" s="167"/>
      <c r="H16" s="167"/>
      <c r="I16" s="167"/>
      <c r="J16" s="167"/>
      <c r="K16" s="167"/>
      <c r="L16" s="167"/>
      <c r="M16" s="167"/>
      <c r="N16" s="167"/>
      <c r="O16" s="168"/>
    </row>
    <row r="17" spans="1:15" ht="15" hidden="1" customHeight="1" x14ac:dyDescent="0.25">
      <c r="A17" s="169"/>
      <c r="B17" s="170"/>
      <c r="C17" s="170"/>
      <c r="D17" s="170"/>
      <c r="E17" s="170"/>
      <c r="F17" s="170"/>
      <c r="G17" s="170"/>
      <c r="H17" s="170"/>
      <c r="I17" s="170"/>
      <c r="J17" s="170"/>
      <c r="K17" s="170"/>
      <c r="L17" s="170"/>
      <c r="M17" s="170"/>
      <c r="N17" s="170"/>
      <c r="O17" s="171"/>
    </row>
    <row r="18" spans="1:15" ht="7.5" customHeight="1" x14ac:dyDescent="0.25">
      <c r="A18" s="2"/>
      <c r="B18" s="2"/>
      <c r="C18" s="2"/>
      <c r="D18" s="2"/>
      <c r="E18" s="2"/>
      <c r="F18" s="2"/>
      <c r="G18" s="2"/>
      <c r="I18" s="2"/>
      <c r="J18" s="2"/>
      <c r="K18" s="2"/>
      <c r="L18" s="2"/>
      <c r="M18" s="2"/>
      <c r="N18" s="2"/>
      <c r="O18" s="2"/>
    </row>
    <row r="19" spans="1:15" ht="14.25" customHeight="1" x14ac:dyDescent="0.25">
      <c r="A19" s="2"/>
      <c r="B19" s="112" t="s">
        <v>3</v>
      </c>
      <c r="C19" s="113"/>
      <c r="D19" s="108" t="s">
        <v>80</v>
      </c>
      <c r="E19" s="108"/>
      <c r="F19" s="109" t="s">
        <v>4</v>
      </c>
      <c r="G19" s="2"/>
      <c r="I19" s="2"/>
      <c r="J19" s="112" t="s">
        <v>3</v>
      </c>
      <c r="K19" s="113"/>
      <c r="L19" s="108" t="s">
        <v>80</v>
      </c>
      <c r="M19" s="108"/>
      <c r="N19" s="109" t="s">
        <v>4</v>
      </c>
      <c r="O19" s="2"/>
    </row>
    <row r="20" spans="1:15" ht="30" x14ac:dyDescent="0.25">
      <c r="A20" s="2"/>
      <c r="B20" s="114"/>
      <c r="C20" s="115"/>
      <c r="D20" s="53" t="s">
        <v>96</v>
      </c>
      <c r="E20" s="53" t="s">
        <v>81</v>
      </c>
      <c r="F20" s="109"/>
      <c r="G20" s="2"/>
      <c r="I20" s="2"/>
      <c r="J20" s="114"/>
      <c r="K20" s="115"/>
      <c r="L20" s="53" t="s">
        <v>96</v>
      </c>
      <c r="M20" s="53" t="s">
        <v>81</v>
      </c>
      <c r="N20" s="109"/>
      <c r="O20" s="2"/>
    </row>
    <row r="21" spans="1:15" x14ac:dyDescent="0.25">
      <c r="A21" s="2"/>
      <c r="B21" s="116"/>
      <c r="C21" s="117"/>
      <c r="D21" s="9" t="s">
        <v>78</v>
      </c>
      <c r="E21" s="8" t="s">
        <v>79</v>
      </c>
      <c r="F21" s="8" t="s">
        <v>79</v>
      </c>
      <c r="G21" s="2"/>
      <c r="I21" s="2"/>
      <c r="J21" s="116"/>
      <c r="K21" s="117"/>
      <c r="L21" s="9" t="s">
        <v>78</v>
      </c>
      <c r="M21" s="8" t="s">
        <v>79</v>
      </c>
      <c r="N21" s="8" t="s">
        <v>79</v>
      </c>
      <c r="O21" s="2"/>
    </row>
    <row r="22" spans="1:15" x14ac:dyDescent="0.25">
      <c r="A22" s="2"/>
      <c r="B22" s="88" t="str">
        <f>GWPs!A4</f>
        <v>R-11</v>
      </c>
      <c r="C22" s="88" t="s">
        <v>45</v>
      </c>
      <c r="D22" s="43" t="str">
        <f>IF('DATA ENTRY SHEET'!D28=0, "", 'DATA ENTRY SHEET'!D28*GWPs!$E4/2204.62)</f>
        <v/>
      </c>
      <c r="E22" s="44" t="str">
        <f>IF('DATA ENTRY SHEET'!E28=0, "", 'DATA ENTRY SHEET'!E28*GWPs!$E4/2204.62)</f>
        <v/>
      </c>
      <c r="F22" s="45" t="str">
        <f>IF('DATA ENTRY SHEET'!F28=0, "", 'DATA ENTRY SHEET'!F28*GWPs!$E4/2204.62)</f>
        <v/>
      </c>
      <c r="G22" s="2"/>
      <c r="I22" s="2"/>
      <c r="J22" s="88" t="str">
        <f>GWPs!A4</f>
        <v>R-11</v>
      </c>
      <c r="K22" s="88" t="s">
        <v>5</v>
      </c>
      <c r="L22" s="43" t="str">
        <f>IF('DATA ENTRY SHEET'!L28=0, "", 'DATA ENTRY SHEET'!L28*GWPs!$E4/2204.62)</f>
        <v/>
      </c>
      <c r="M22" s="44" t="str">
        <f>IF('DATA ENTRY SHEET'!M28=0, "", 'DATA ENTRY SHEET'!M28*GWPs!$E4/2204.62)</f>
        <v/>
      </c>
      <c r="N22" s="45" t="str">
        <f>IF('DATA ENTRY SHEET'!N28=0, "", 'DATA ENTRY SHEET'!N28*GWPs!$E4/2204.62)</f>
        <v/>
      </c>
      <c r="O22" s="2"/>
    </row>
    <row r="23" spans="1:15" x14ac:dyDescent="0.25">
      <c r="A23" s="2"/>
      <c r="B23" s="88" t="str">
        <f>GWPs!A5</f>
        <v>R-12</v>
      </c>
      <c r="C23" s="88" t="s">
        <v>45</v>
      </c>
      <c r="D23" s="43" t="str">
        <f>IF('DATA ENTRY SHEET'!D29=0, "", 'DATA ENTRY SHEET'!D29*GWPs!$E5/2204.62)</f>
        <v/>
      </c>
      <c r="E23" s="44" t="str">
        <f>IF('DATA ENTRY SHEET'!E29=0, "", 'DATA ENTRY SHEET'!E29*GWPs!$E5/2204.62)</f>
        <v/>
      </c>
      <c r="F23" s="45" t="str">
        <f>IF('DATA ENTRY SHEET'!F29=0, "", 'DATA ENTRY SHEET'!F29*GWPs!$E5/2204.62)</f>
        <v/>
      </c>
      <c r="G23" s="2"/>
      <c r="I23" s="2"/>
      <c r="J23" s="88" t="str">
        <f>GWPs!A5</f>
        <v>R-12</v>
      </c>
      <c r="K23" s="88" t="s">
        <v>5</v>
      </c>
      <c r="L23" s="43" t="str">
        <f>IF('DATA ENTRY SHEET'!L29=0, "", 'DATA ENTRY SHEET'!L29*GWPs!$E5/2204.62)</f>
        <v/>
      </c>
      <c r="M23" s="44" t="str">
        <f>IF('DATA ENTRY SHEET'!M29=0, "", 'DATA ENTRY SHEET'!M29*GWPs!$E5/2204.62)</f>
        <v/>
      </c>
      <c r="N23" s="45" t="str">
        <f>IF('DATA ENTRY SHEET'!N29=0, "", 'DATA ENTRY SHEET'!N29*GWPs!$E5/2204.62)</f>
        <v/>
      </c>
      <c r="O23" s="2"/>
    </row>
    <row r="24" spans="1:15" x14ac:dyDescent="0.25">
      <c r="A24" s="2"/>
      <c r="B24" s="88" t="str">
        <f>GWPs!A6</f>
        <v>R-13</v>
      </c>
      <c r="C24" s="88" t="s">
        <v>45</v>
      </c>
      <c r="D24" s="40" t="str">
        <f>IF('DATA ENTRY SHEET'!D30=0, "", 'DATA ENTRY SHEET'!D30*GWPs!$E6/2204.62)</f>
        <v/>
      </c>
      <c r="E24" s="41" t="str">
        <f>IF('DATA ENTRY SHEET'!E30=0, "", 'DATA ENTRY SHEET'!E30*GWPs!$E6/2204.62)</f>
        <v/>
      </c>
      <c r="F24" s="42" t="str">
        <f>IF('DATA ENTRY SHEET'!F30=0, "", 'DATA ENTRY SHEET'!F30*GWPs!$E6/2204.62)</f>
        <v/>
      </c>
      <c r="G24" s="2"/>
      <c r="I24" s="2"/>
      <c r="J24" s="88" t="str">
        <f>GWPs!A6</f>
        <v>R-13</v>
      </c>
      <c r="K24" s="88" t="s">
        <v>5</v>
      </c>
      <c r="L24" s="40" t="str">
        <f>IF('DATA ENTRY SHEET'!L30=0, "", 'DATA ENTRY SHEET'!L30*GWPs!$E6/2204.62)</f>
        <v/>
      </c>
      <c r="M24" s="41" t="str">
        <f>IF('DATA ENTRY SHEET'!M30=0, "", 'DATA ENTRY SHEET'!M30*GWPs!$E6/2204.62)</f>
        <v/>
      </c>
      <c r="N24" s="42" t="str">
        <f>IF('DATA ENTRY SHEET'!N30=0, "", 'DATA ENTRY SHEET'!N30*GWPs!$E6/2204.62)</f>
        <v/>
      </c>
      <c r="O24" s="2"/>
    </row>
    <row r="25" spans="1:15" x14ac:dyDescent="0.25">
      <c r="A25" s="2"/>
      <c r="B25" s="88" t="str">
        <f>GWPs!A7</f>
        <v>R-123</v>
      </c>
      <c r="C25" s="88" t="s">
        <v>45</v>
      </c>
      <c r="D25" s="40" t="str">
        <f>IF('DATA ENTRY SHEET'!D31=0, "", 'DATA ENTRY SHEET'!D31*GWPs!$E7/2204.62)</f>
        <v/>
      </c>
      <c r="E25" s="41" t="str">
        <f>IF('DATA ENTRY SHEET'!E31=0, "", 'DATA ENTRY SHEET'!E31*GWPs!$E7/2204.62)</f>
        <v/>
      </c>
      <c r="F25" s="42" t="str">
        <f>IF('DATA ENTRY SHEET'!F31=0, "", 'DATA ENTRY SHEET'!F31*GWPs!$E7/2204.62)</f>
        <v/>
      </c>
      <c r="G25" s="2"/>
      <c r="I25" s="2"/>
      <c r="J25" s="88" t="str">
        <f>GWPs!A7</f>
        <v>R-123</v>
      </c>
      <c r="K25" s="88" t="s">
        <v>5</v>
      </c>
      <c r="L25" s="40" t="str">
        <f>IF('DATA ENTRY SHEET'!L31=0, "", 'DATA ENTRY SHEET'!L31*GWPs!$E7/2204.62)</f>
        <v/>
      </c>
      <c r="M25" s="41" t="str">
        <f>IF('DATA ENTRY SHEET'!M31=0, "", 'DATA ENTRY SHEET'!M31*GWPs!$E7/2204.62)</f>
        <v/>
      </c>
      <c r="N25" s="42" t="str">
        <f>IF('DATA ENTRY SHEET'!N31=0, "", 'DATA ENTRY SHEET'!N31*GWPs!$E7/2204.62)</f>
        <v/>
      </c>
      <c r="O25" s="2"/>
    </row>
    <row r="26" spans="1:15" x14ac:dyDescent="0.25">
      <c r="A26" s="2"/>
      <c r="B26" s="88" t="str">
        <f>GWPs!A8</f>
        <v>R-134a</v>
      </c>
      <c r="C26" s="88" t="s">
        <v>45</v>
      </c>
      <c r="D26" s="40" t="str">
        <f>IF('DATA ENTRY SHEET'!D32=0, "", 'DATA ENTRY SHEET'!D32*GWPs!$E8/2204.62)</f>
        <v/>
      </c>
      <c r="E26" s="41" t="str">
        <f>IF('DATA ENTRY SHEET'!E32=0, "", 'DATA ENTRY SHEET'!E32*GWPs!$E8/2204.62)</f>
        <v/>
      </c>
      <c r="F26" s="42" t="str">
        <f>IF('DATA ENTRY SHEET'!F32=0, "", 'DATA ENTRY SHEET'!F32*GWPs!$E8/2204.62)</f>
        <v/>
      </c>
      <c r="G26" s="2"/>
      <c r="I26" s="2"/>
      <c r="J26" s="88" t="str">
        <f>GWPs!A8</f>
        <v>R-134a</v>
      </c>
      <c r="K26" s="88" t="s">
        <v>5</v>
      </c>
      <c r="L26" s="40" t="str">
        <f>IF('DATA ENTRY SHEET'!L32=0, "", 'DATA ENTRY SHEET'!L32*GWPs!$E8/2204.62)</f>
        <v/>
      </c>
      <c r="M26" s="41" t="str">
        <f>IF('DATA ENTRY SHEET'!M32=0, "", 'DATA ENTRY SHEET'!M32*GWPs!$E8/2204.62)</f>
        <v/>
      </c>
      <c r="N26" s="42" t="str">
        <f>IF('DATA ENTRY SHEET'!N32=0, "", 'DATA ENTRY SHEET'!N32*GWPs!$E8/2204.62)</f>
        <v/>
      </c>
      <c r="O26" s="2"/>
    </row>
    <row r="27" spans="1:15" x14ac:dyDescent="0.25">
      <c r="A27" s="2"/>
      <c r="B27" s="88" t="str">
        <f>GWPs!A9</f>
        <v>R-143A</v>
      </c>
      <c r="C27" s="88" t="s">
        <v>45</v>
      </c>
      <c r="D27" s="40" t="str">
        <f>IF('DATA ENTRY SHEET'!D33=0, "", 'DATA ENTRY SHEET'!D33*GWPs!$E9/2204.62)</f>
        <v/>
      </c>
      <c r="E27" s="41" t="str">
        <f>IF('DATA ENTRY SHEET'!E33=0, "", 'DATA ENTRY SHEET'!E33*GWPs!$E9/2204.62)</f>
        <v/>
      </c>
      <c r="F27" s="42" t="str">
        <f>IF('DATA ENTRY SHEET'!F33=0, "", 'DATA ENTRY SHEET'!F33*GWPs!$E9/2204.62)</f>
        <v/>
      </c>
      <c r="G27" s="2"/>
      <c r="I27" s="2"/>
      <c r="J27" s="88" t="str">
        <f>GWPs!A9</f>
        <v>R-143A</v>
      </c>
      <c r="K27" s="88" t="s">
        <v>5</v>
      </c>
      <c r="L27" s="40" t="str">
        <f>IF('DATA ENTRY SHEET'!L33=0, "", 'DATA ENTRY SHEET'!L33*GWPs!$E9/2204.62)</f>
        <v/>
      </c>
      <c r="M27" s="41" t="str">
        <f>IF('DATA ENTRY SHEET'!M33=0, "", 'DATA ENTRY SHEET'!M33*GWPs!$E9/2204.62)</f>
        <v/>
      </c>
      <c r="N27" s="42" t="str">
        <f>IF('DATA ENTRY SHEET'!N33=0, "", 'DATA ENTRY SHEET'!N33*GWPs!$E9/2204.62)</f>
        <v/>
      </c>
      <c r="O27" s="2"/>
    </row>
    <row r="28" spans="1:15" x14ac:dyDescent="0.25">
      <c r="A28" s="2"/>
      <c r="B28" s="88" t="str">
        <f>GWPs!A10</f>
        <v>R-22</v>
      </c>
      <c r="C28" s="88" t="s">
        <v>45</v>
      </c>
      <c r="D28" s="40" t="str">
        <f>IF('DATA ENTRY SHEET'!D34=0, "", 'DATA ENTRY SHEET'!D34*GWPs!$E10/2204.62)</f>
        <v/>
      </c>
      <c r="E28" s="41" t="str">
        <f>IF('DATA ENTRY SHEET'!E34=0, "", 'DATA ENTRY SHEET'!E34*GWPs!$E10/2204.62)</f>
        <v/>
      </c>
      <c r="F28" s="42" t="str">
        <f>IF('DATA ENTRY SHEET'!F34=0, "", 'DATA ENTRY SHEET'!F34*GWPs!$E10/2204.62)</f>
        <v/>
      </c>
      <c r="G28" s="2"/>
      <c r="I28" s="2"/>
      <c r="J28" s="88" t="str">
        <f>GWPs!A10</f>
        <v>R-22</v>
      </c>
      <c r="K28" s="88" t="s">
        <v>5</v>
      </c>
      <c r="L28" s="40" t="str">
        <f>IF('DATA ENTRY SHEET'!L34=0, "", 'DATA ENTRY SHEET'!L34*GWPs!$E10/2204.62)</f>
        <v/>
      </c>
      <c r="M28" s="41" t="str">
        <f>IF('DATA ENTRY SHEET'!M34=0, "", 'DATA ENTRY SHEET'!M34*GWPs!$E10/2204.62)</f>
        <v/>
      </c>
      <c r="N28" s="42" t="str">
        <f>IF('DATA ENTRY SHEET'!N34=0, "", 'DATA ENTRY SHEET'!N34*GWPs!$E10/2204.62)</f>
        <v/>
      </c>
      <c r="O28" s="2"/>
    </row>
    <row r="29" spans="1:15" x14ac:dyDescent="0.25">
      <c r="A29" s="2"/>
      <c r="B29" s="88" t="str">
        <f>GWPs!A11</f>
        <v>R-290 (Propane)</v>
      </c>
      <c r="C29" s="88" t="s">
        <v>45</v>
      </c>
      <c r="D29" s="40" t="str">
        <f>IF('DATA ENTRY SHEET'!D35=0, "", 'DATA ENTRY SHEET'!D35*GWPs!$E11/2204.62)</f>
        <v/>
      </c>
      <c r="E29" s="41" t="str">
        <f>IF('DATA ENTRY SHEET'!E35=0, "", 'DATA ENTRY SHEET'!E35*GWPs!$E11/2204.62)</f>
        <v/>
      </c>
      <c r="F29" s="42" t="str">
        <f>IF('DATA ENTRY SHEET'!F35=0, "", 'DATA ENTRY SHEET'!F35*GWPs!$E11/2204.62)</f>
        <v/>
      </c>
      <c r="G29" s="2"/>
      <c r="I29" s="2"/>
      <c r="J29" s="88" t="str">
        <f>GWPs!A11</f>
        <v>R-290 (Propane)</v>
      </c>
      <c r="K29" s="88" t="s">
        <v>5</v>
      </c>
      <c r="L29" s="40" t="str">
        <f>IF('DATA ENTRY SHEET'!L35=0, "", 'DATA ENTRY SHEET'!L35*GWPs!$E11/2204.62)</f>
        <v/>
      </c>
      <c r="M29" s="41" t="str">
        <f>IF('DATA ENTRY SHEET'!M35=0, "", 'DATA ENTRY SHEET'!M35*GWPs!$E11/2204.62)</f>
        <v/>
      </c>
      <c r="N29" s="42" t="str">
        <f>IF('DATA ENTRY SHEET'!N35=0, "", 'DATA ENTRY SHEET'!N35*GWPs!$E11/2204.62)</f>
        <v/>
      </c>
      <c r="O29" s="2"/>
    </row>
    <row r="30" spans="1:15" x14ac:dyDescent="0.25">
      <c r="A30" s="2"/>
      <c r="B30" s="88" t="str">
        <f>GWPs!A12</f>
        <v>R-401A (MP 39)</v>
      </c>
      <c r="C30" s="88" t="s">
        <v>45</v>
      </c>
      <c r="D30" s="40" t="str">
        <f>IF('DATA ENTRY SHEET'!D36=0, "", 'DATA ENTRY SHEET'!D36*GWPs!$E12/2204.62)</f>
        <v/>
      </c>
      <c r="E30" s="41" t="str">
        <f>IF('DATA ENTRY SHEET'!E36=0, "", 'DATA ENTRY SHEET'!E36*GWPs!$E12/2204.62)</f>
        <v/>
      </c>
      <c r="F30" s="42" t="str">
        <f>IF('DATA ENTRY SHEET'!F36=0, "", 'DATA ENTRY SHEET'!F36*GWPs!$E12/2204.62)</f>
        <v/>
      </c>
      <c r="G30" s="2"/>
      <c r="I30" s="2"/>
      <c r="J30" s="88" t="str">
        <f>GWPs!A12</f>
        <v>R-401A (MP 39)</v>
      </c>
      <c r="K30" s="88" t="s">
        <v>5</v>
      </c>
      <c r="L30" s="40" t="str">
        <f>IF('DATA ENTRY SHEET'!L36=0, "", 'DATA ENTRY SHEET'!L36*GWPs!$E12/2204.62)</f>
        <v/>
      </c>
      <c r="M30" s="41" t="str">
        <f>IF('DATA ENTRY SHEET'!M36=0, "", 'DATA ENTRY SHEET'!M36*GWPs!$E12/2204.62)</f>
        <v/>
      </c>
      <c r="N30" s="42" t="str">
        <f>IF('DATA ENTRY SHEET'!N36=0, "", 'DATA ENTRY SHEET'!N36*GWPs!$E12/2204.62)</f>
        <v/>
      </c>
      <c r="O30" s="2"/>
    </row>
    <row r="31" spans="1:15" x14ac:dyDescent="0.25">
      <c r="A31" s="2"/>
      <c r="B31" s="88" t="str">
        <f>GWPs!A13</f>
        <v>R-401B (MP 66)</v>
      </c>
      <c r="C31" s="88" t="s">
        <v>45</v>
      </c>
      <c r="D31" s="40" t="str">
        <f>IF('DATA ENTRY SHEET'!D37=0, "", 'DATA ENTRY SHEET'!D37*GWPs!$E13/2204.62)</f>
        <v/>
      </c>
      <c r="E31" s="41" t="str">
        <f>IF('DATA ENTRY SHEET'!E37=0, "", 'DATA ENTRY SHEET'!E37*GWPs!$E13/2204.62)</f>
        <v/>
      </c>
      <c r="F31" s="42" t="str">
        <f>IF('DATA ENTRY SHEET'!F37=0, "", 'DATA ENTRY SHEET'!F37*GWPs!$E13/2204.62)</f>
        <v/>
      </c>
      <c r="G31" s="2"/>
      <c r="I31" s="2"/>
      <c r="J31" s="88" t="str">
        <f>GWPs!A13</f>
        <v>R-401B (MP 66)</v>
      </c>
      <c r="K31" s="88" t="s">
        <v>5</v>
      </c>
      <c r="L31" s="40" t="str">
        <f>IF('DATA ENTRY SHEET'!L37=0, "", 'DATA ENTRY SHEET'!L37*GWPs!$E13/2204.62)</f>
        <v/>
      </c>
      <c r="M31" s="41" t="str">
        <f>IF('DATA ENTRY SHEET'!M37=0, "", 'DATA ENTRY SHEET'!M37*GWPs!$E13/2204.62)</f>
        <v/>
      </c>
      <c r="N31" s="42" t="str">
        <f>IF('DATA ENTRY SHEET'!N37=0, "", 'DATA ENTRY SHEET'!N37*GWPs!$E13/2204.62)</f>
        <v/>
      </c>
      <c r="O31" s="2"/>
    </row>
    <row r="32" spans="1:15" x14ac:dyDescent="0.25">
      <c r="A32" s="2"/>
      <c r="B32" s="88" t="str">
        <f>GWPs!A14</f>
        <v>R-402A (HP 80)</v>
      </c>
      <c r="C32" s="88" t="s">
        <v>45</v>
      </c>
      <c r="D32" s="40" t="str">
        <f>IF('DATA ENTRY SHEET'!D38=0, "", 'DATA ENTRY SHEET'!D38*GWPs!$E14/2204.62)</f>
        <v/>
      </c>
      <c r="E32" s="41" t="str">
        <f>IF('DATA ENTRY SHEET'!E38=0, "", 'DATA ENTRY SHEET'!E38*GWPs!$E14/2204.62)</f>
        <v/>
      </c>
      <c r="F32" s="42" t="str">
        <f>IF('DATA ENTRY SHEET'!F38=0, "", 'DATA ENTRY SHEET'!F38*GWPs!$E14/2204.62)</f>
        <v/>
      </c>
      <c r="G32" s="2"/>
      <c r="I32" s="2"/>
      <c r="J32" s="88" t="str">
        <f>GWPs!A14</f>
        <v>R-402A (HP 80)</v>
      </c>
      <c r="K32" s="88" t="s">
        <v>5</v>
      </c>
      <c r="L32" s="40" t="str">
        <f>IF('DATA ENTRY SHEET'!L38=0, "", 'DATA ENTRY SHEET'!L38*GWPs!$E14/2204.62)</f>
        <v/>
      </c>
      <c r="M32" s="41" t="str">
        <f>IF('DATA ENTRY SHEET'!M38=0, "", 'DATA ENTRY SHEET'!M38*GWPs!$E14/2204.62)</f>
        <v/>
      </c>
      <c r="N32" s="42" t="str">
        <f>IF('DATA ENTRY SHEET'!N38=0, "", 'DATA ENTRY SHEET'!N38*GWPs!$E14/2204.62)</f>
        <v/>
      </c>
      <c r="O32" s="2"/>
    </row>
    <row r="33" spans="1:15" x14ac:dyDescent="0.25">
      <c r="A33" s="2"/>
      <c r="B33" s="88" t="str">
        <f>GWPs!A15</f>
        <v>R-402B (HP 81)</v>
      </c>
      <c r="C33" s="88" t="s">
        <v>45</v>
      </c>
      <c r="D33" s="40" t="str">
        <f>IF('DATA ENTRY SHEET'!D39=0, "", 'DATA ENTRY SHEET'!D39*GWPs!$E15/2204.62)</f>
        <v/>
      </c>
      <c r="E33" s="41" t="str">
        <f>IF('DATA ENTRY SHEET'!E39=0, "", 'DATA ENTRY SHEET'!E39*GWPs!$E15/2204.62)</f>
        <v/>
      </c>
      <c r="F33" s="42" t="str">
        <f>IF('DATA ENTRY SHEET'!F39=0, "", 'DATA ENTRY SHEET'!F39*GWPs!$E15/2204.62)</f>
        <v/>
      </c>
      <c r="G33" s="2"/>
      <c r="I33" s="2"/>
      <c r="J33" s="88" t="str">
        <f>GWPs!A15</f>
        <v>R-402B (HP 81)</v>
      </c>
      <c r="K33" s="88" t="s">
        <v>5</v>
      </c>
      <c r="L33" s="40" t="str">
        <f>IF('DATA ENTRY SHEET'!L39=0, "", 'DATA ENTRY SHEET'!L39*GWPs!$E15/2204.62)</f>
        <v/>
      </c>
      <c r="M33" s="41" t="str">
        <f>IF('DATA ENTRY SHEET'!M39=0, "", 'DATA ENTRY SHEET'!M39*GWPs!$E15/2204.62)</f>
        <v/>
      </c>
      <c r="N33" s="42" t="str">
        <f>IF('DATA ENTRY SHEET'!N39=0, "", 'DATA ENTRY SHEET'!N39*GWPs!$E15/2204.62)</f>
        <v/>
      </c>
      <c r="O33" s="2"/>
    </row>
    <row r="34" spans="1:15" x14ac:dyDescent="0.25">
      <c r="A34" s="2"/>
      <c r="B34" s="88" t="str">
        <f>GWPs!A16</f>
        <v>R-404A (HP 62)</v>
      </c>
      <c r="C34" s="88" t="s">
        <v>45</v>
      </c>
      <c r="D34" s="40" t="str">
        <f>IF('DATA ENTRY SHEET'!D40=0, "", 'DATA ENTRY SHEET'!D40*GWPs!$E16/2204.62)</f>
        <v/>
      </c>
      <c r="E34" s="41" t="str">
        <f>IF('DATA ENTRY SHEET'!E40=0, "", 'DATA ENTRY SHEET'!E40*GWPs!$E16/2204.62)</f>
        <v/>
      </c>
      <c r="F34" s="42" t="str">
        <f>IF('DATA ENTRY SHEET'!F40=0, "", 'DATA ENTRY SHEET'!F40*GWPs!$E16/2204.62)</f>
        <v/>
      </c>
      <c r="G34" s="2"/>
      <c r="I34" s="2"/>
      <c r="J34" s="88" t="str">
        <f>GWPs!A16</f>
        <v>R-404A (HP 62)</v>
      </c>
      <c r="K34" s="88" t="s">
        <v>5</v>
      </c>
      <c r="L34" s="40" t="str">
        <f>IF('DATA ENTRY SHEET'!L40=0, "", 'DATA ENTRY SHEET'!L40*GWPs!$E16/2204.62)</f>
        <v/>
      </c>
      <c r="M34" s="41" t="str">
        <f>IF('DATA ENTRY SHEET'!M40=0, "", 'DATA ENTRY SHEET'!M40*GWPs!$E16/2204.62)</f>
        <v/>
      </c>
      <c r="N34" s="42" t="str">
        <f>IF('DATA ENTRY SHEET'!N40=0, "", 'DATA ENTRY SHEET'!N40*GWPs!$E16/2204.62)</f>
        <v/>
      </c>
      <c r="O34" s="2"/>
    </row>
    <row r="35" spans="1:15" x14ac:dyDescent="0.25">
      <c r="A35" s="2"/>
      <c r="B35" s="88" t="str">
        <f>GWPs!A17</f>
        <v>R-407A (Klea 60)</v>
      </c>
      <c r="C35" s="88" t="s">
        <v>45</v>
      </c>
      <c r="D35" s="40" t="str">
        <f>IF('DATA ENTRY SHEET'!D41=0, "", 'DATA ENTRY SHEET'!D41*GWPs!$E17/2204.62)</f>
        <v/>
      </c>
      <c r="E35" s="41" t="str">
        <f>IF('DATA ENTRY SHEET'!E41=0, "", 'DATA ENTRY SHEET'!E41*GWPs!$E17/2204.62)</f>
        <v/>
      </c>
      <c r="F35" s="42" t="str">
        <f>IF('DATA ENTRY SHEET'!F41=0, "", 'DATA ENTRY SHEET'!F41*GWPs!$E17/2204.62)</f>
        <v/>
      </c>
      <c r="G35" s="2"/>
      <c r="I35" s="2"/>
      <c r="J35" s="88" t="str">
        <f>GWPs!A17</f>
        <v>R-407A (Klea 60)</v>
      </c>
      <c r="K35" s="88" t="s">
        <v>5</v>
      </c>
      <c r="L35" s="40" t="str">
        <f>IF('DATA ENTRY SHEET'!L41=0, "", 'DATA ENTRY SHEET'!L41*GWPs!$E17/2204.62)</f>
        <v/>
      </c>
      <c r="M35" s="41" t="str">
        <f>IF('DATA ENTRY SHEET'!M41=0, "", 'DATA ENTRY SHEET'!M41*GWPs!$E17/2204.62)</f>
        <v/>
      </c>
      <c r="N35" s="42" t="str">
        <f>IF('DATA ENTRY SHEET'!N41=0, "", 'DATA ENTRY SHEET'!N41*GWPs!$E17/2204.62)</f>
        <v/>
      </c>
      <c r="O35" s="2"/>
    </row>
    <row r="36" spans="1:15" x14ac:dyDescent="0.25">
      <c r="A36" s="2"/>
      <c r="B36" s="88" t="str">
        <f>GWPs!A18</f>
        <v>R-407C (Klea 66; Suva 9000)</v>
      </c>
      <c r="C36" s="88" t="s">
        <v>45</v>
      </c>
      <c r="D36" s="40" t="str">
        <f>IF('DATA ENTRY SHEET'!D42=0, "", 'DATA ENTRY SHEET'!D42*GWPs!$E18/2204.62)</f>
        <v/>
      </c>
      <c r="E36" s="41" t="str">
        <f>IF('DATA ENTRY SHEET'!E42=0, "", 'DATA ENTRY SHEET'!E42*GWPs!$E18/2204.62)</f>
        <v/>
      </c>
      <c r="F36" s="42" t="str">
        <f>IF('DATA ENTRY SHEET'!F42=0, "", 'DATA ENTRY SHEET'!F42*GWPs!$E18/2204.62)</f>
        <v/>
      </c>
      <c r="G36" s="2"/>
      <c r="I36" s="2"/>
      <c r="J36" s="88" t="str">
        <f>GWPs!A18</f>
        <v>R-407C (Klea 66; Suva 9000)</v>
      </c>
      <c r="K36" s="88" t="s">
        <v>5</v>
      </c>
      <c r="L36" s="40" t="str">
        <f>IF('DATA ENTRY SHEET'!L42=0, "", 'DATA ENTRY SHEET'!L42*GWPs!$E18/2204.62)</f>
        <v/>
      </c>
      <c r="M36" s="41" t="str">
        <f>IF('DATA ENTRY SHEET'!M42=0, "", 'DATA ENTRY SHEET'!M42*GWPs!$E18/2204.62)</f>
        <v/>
      </c>
      <c r="N36" s="42" t="str">
        <f>IF('DATA ENTRY SHEET'!N42=0, "", 'DATA ENTRY SHEET'!N42*GWPs!$E18/2204.62)</f>
        <v/>
      </c>
      <c r="O36" s="2"/>
    </row>
    <row r="37" spans="1:15" x14ac:dyDescent="0.25">
      <c r="A37" s="2"/>
      <c r="B37" s="88" t="str">
        <f>GWPs!A19</f>
        <v>R-407D</v>
      </c>
      <c r="C37" s="88" t="s">
        <v>45</v>
      </c>
      <c r="D37" s="40" t="str">
        <f>IF('DATA ENTRY SHEET'!D43=0, "", 'DATA ENTRY SHEET'!D43*GWPs!$E19/2204.62)</f>
        <v/>
      </c>
      <c r="E37" s="41" t="str">
        <f>IF('DATA ENTRY SHEET'!E43=0, "", 'DATA ENTRY SHEET'!E43*GWPs!$E19/2204.62)</f>
        <v/>
      </c>
      <c r="F37" s="42" t="str">
        <f>IF('DATA ENTRY SHEET'!F43=0, "", 'DATA ENTRY SHEET'!F43*GWPs!$E19/2204.62)</f>
        <v/>
      </c>
      <c r="G37" s="2"/>
      <c r="I37" s="2"/>
      <c r="J37" s="88" t="str">
        <f>GWPs!A19</f>
        <v>R-407D</v>
      </c>
      <c r="K37" s="88" t="s">
        <v>5</v>
      </c>
      <c r="L37" s="40" t="str">
        <f>IF('DATA ENTRY SHEET'!L43=0, "", 'DATA ENTRY SHEET'!L43*GWPs!$E19/2204.62)</f>
        <v/>
      </c>
      <c r="M37" s="41" t="str">
        <f>IF('DATA ENTRY SHEET'!M43=0, "", 'DATA ENTRY SHEET'!M43*GWPs!$E19/2204.62)</f>
        <v/>
      </c>
      <c r="N37" s="42" t="str">
        <f>IF('DATA ENTRY SHEET'!N43=0, "", 'DATA ENTRY SHEET'!N43*GWPs!$E19/2204.62)</f>
        <v/>
      </c>
      <c r="O37" s="2"/>
    </row>
    <row r="38" spans="1:15" x14ac:dyDescent="0.25">
      <c r="A38" s="2"/>
      <c r="B38" s="88" t="str">
        <f>GWPs!A20</f>
        <v>R-407F (Gen. Performax LT)</v>
      </c>
      <c r="C38" s="88" t="s">
        <v>45</v>
      </c>
      <c r="D38" s="40" t="str">
        <f>IF('DATA ENTRY SHEET'!D44=0, "", 'DATA ENTRY SHEET'!D44*GWPs!$E20/2204.62)</f>
        <v/>
      </c>
      <c r="E38" s="41" t="str">
        <f>IF('DATA ENTRY SHEET'!E44=0, "", 'DATA ENTRY SHEET'!E44*GWPs!$E20/2204.62)</f>
        <v/>
      </c>
      <c r="F38" s="42" t="str">
        <f>IF('DATA ENTRY SHEET'!F44=0, "", 'DATA ENTRY SHEET'!F44*GWPs!$E20/2204.62)</f>
        <v/>
      </c>
      <c r="G38" s="2"/>
      <c r="I38" s="2"/>
      <c r="J38" s="88" t="str">
        <f>GWPs!A20</f>
        <v>R-407F (Gen. Performax LT)</v>
      </c>
      <c r="K38" s="88" t="s">
        <v>5</v>
      </c>
      <c r="L38" s="40" t="str">
        <f>IF('DATA ENTRY SHEET'!L44=0, "", 'DATA ENTRY SHEET'!L44*GWPs!$E20/2204.62)</f>
        <v/>
      </c>
      <c r="M38" s="41" t="str">
        <f>IF('DATA ENTRY SHEET'!M44=0, "", 'DATA ENTRY SHEET'!M44*GWPs!$E20/2204.62)</f>
        <v/>
      </c>
      <c r="N38" s="42" t="str">
        <f>IF('DATA ENTRY SHEET'!N44=0, "", 'DATA ENTRY SHEET'!N44*GWPs!$E20/2204.62)</f>
        <v/>
      </c>
      <c r="O38" s="2"/>
    </row>
    <row r="39" spans="1:15" x14ac:dyDescent="0.25">
      <c r="A39" s="2"/>
      <c r="B39" s="88" t="str">
        <f>GWPs!A21</f>
        <v>R-408A (FX-10)</v>
      </c>
      <c r="C39" s="88" t="s">
        <v>45</v>
      </c>
      <c r="D39" s="40" t="str">
        <f>IF('DATA ENTRY SHEET'!D45=0, "", 'DATA ENTRY SHEET'!D45*GWPs!$E21/2204.62)</f>
        <v/>
      </c>
      <c r="E39" s="41" t="str">
        <f>IF('DATA ENTRY SHEET'!E45=0, "", 'DATA ENTRY SHEET'!E45*GWPs!$E21/2204.62)</f>
        <v/>
      </c>
      <c r="F39" s="42" t="str">
        <f>IF('DATA ENTRY SHEET'!F45=0, "", 'DATA ENTRY SHEET'!F45*GWPs!$E21/2204.62)</f>
        <v/>
      </c>
      <c r="G39" s="2"/>
      <c r="I39" s="2"/>
      <c r="J39" s="88" t="str">
        <f>GWPs!A21</f>
        <v>R-408A (FX-10)</v>
      </c>
      <c r="K39" s="88" t="s">
        <v>5</v>
      </c>
      <c r="L39" s="40" t="str">
        <f>IF('DATA ENTRY SHEET'!L45=0, "", 'DATA ENTRY SHEET'!L45*GWPs!$E21/2204.62)</f>
        <v/>
      </c>
      <c r="M39" s="41" t="str">
        <f>IF('DATA ENTRY SHEET'!M45=0, "", 'DATA ENTRY SHEET'!M45*GWPs!$E21/2204.62)</f>
        <v/>
      </c>
      <c r="N39" s="42" t="str">
        <f>IF('DATA ENTRY SHEET'!N45=0, "", 'DATA ENTRY SHEET'!N45*GWPs!$E21/2204.62)</f>
        <v/>
      </c>
      <c r="O39" s="2"/>
    </row>
    <row r="40" spans="1:15" x14ac:dyDescent="0.25">
      <c r="A40" s="2"/>
      <c r="B40" s="88" t="str">
        <f>GWPs!A22</f>
        <v>R-409A (FX-56)</v>
      </c>
      <c r="C40" s="88" t="s">
        <v>45</v>
      </c>
      <c r="D40" s="40" t="str">
        <f>IF('DATA ENTRY SHEET'!D46=0, "", 'DATA ENTRY SHEET'!D46*GWPs!$E22/2204.62)</f>
        <v/>
      </c>
      <c r="E40" s="41" t="str">
        <f>IF('DATA ENTRY SHEET'!E46=0, "", 'DATA ENTRY SHEET'!E46*GWPs!$E22/2204.62)</f>
        <v/>
      </c>
      <c r="F40" s="42" t="str">
        <f>IF('DATA ENTRY SHEET'!F46=0, "", 'DATA ENTRY SHEET'!F46*GWPs!$E22/2204.62)</f>
        <v/>
      </c>
      <c r="G40" s="2"/>
      <c r="I40" s="2"/>
      <c r="J40" s="88" t="str">
        <f>GWPs!A22</f>
        <v>R-409A (FX-56)</v>
      </c>
      <c r="K40" s="88" t="s">
        <v>5</v>
      </c>
      <c r="L40" s="40" t="str">
        <f>IF('DATA ENTRY SHEET'!L46=0, "", 'DATA ENTRY SHEET'!L46*GWPs!$E22/2204.62)</f>
        <v/>
      </c>
      <c r="M40" s="41" t="str">
        <f>IF('DATA ENTRY SHEET'!M46=0, "", 'DATA ENTRY SHEET'!M46*GWPs!$E22/2204.62)</f>
        <v/>
      </c>
      <c r="N40" s="42" t="str">
        <f>IF('DATA ENTRY SHEET'!N46=0, "", 'DATA ENTRY SHEET'!N46*GWPs!$E22/2204.62)</f>
        <v/>
      </c>
      <c r="O40" s="2"/>
    </row>
    <row r="41" spans="1:15" x14ac:dyDescent="0.25">
      <c r="A41" s="2"/>
      <c r="B41" s="88" t="str">
        <f>GWPs!A23</f>
        <v>R-410A (AZ-20, Puron)</v>
      </c>
      <c r="C41" s="88" t="s">
        <v>45</v>
      </c>
      <c r="D41" s="40" t="str">
        <f>IF('DATA ENTRY SHEET'!D47=0, "", 'DATA ENTRY SHEET'!D47*GWPs!$E23/2204.62)</f>
        <v/>
      </c>
      <c r="E41" s="41" t="str">
        <f>IF('DATA ENTRY SHEET'!E47=0, "", 'DATA ENTRY SHEET'!E47*GWPs!$E23/2204.62)</f>
        <v/>
      </c>
      <c r="F41" s="42" t="str">
        <f>IF('DATA ENTRY SHEET'!F47=0, "", 'DATA ENTRY SHEET'!F47*GWPs!$E23/2204.62)</f>
        <v/>
      </c>
      <c r="G41" s="2"/>
      <c r="I41" s="2"/>
      <c r="J41" s="88" t="str">
        <f>GWPs!A23</f>
        <v>R-410A (AZ-20, Puron)</v>
      </c>
      <c r="K41" s="88" t="s">
        <v>5</v>
      </c>
      <c r="L41" s="40" t="str">
        <f>IF('DATA ENTRY SHEET'!L47=0, "", 'DATA ENTRY SHEET'!L47*GWPs!$E23/2204.62)</f>
        <v/>
      </c>
      <c r="M41" s="41" t="str">
        <f>IF('DATA ENTRY SHEET'!M47=0, "", 'DATA ENTRY SHEET'!M47*GWPs!$E23/2204.62)</f>
        <v/>
      </c>
      <c r="N41" s="42" t="str">
        <f>IF('DATA ENTRY SHEET'!N47=0, "", 'DATA ENTRY SHEET'!N47*GWPs!$E23/2204.62)</f>
        <v/>
      </c>
      <c r="O41" s="2"/>
    </row>
    <row r="42" spans="1:15" x14ac:dyDescent="0.25">
      <c r="A42" s="2"/>
      <c r="B42" s="88" t="str">
        <f>GWPs!A24</f>
        <v>R-413A</v>
      </c>
      <c r="C42" s="88" t="s">
        <v>45</v>
      </c>
      <c r="D42" s="40" t="str">
        <f>IF('DATA ENTRY SHEET'!D48=0, "", 'DATA ENTRY SHEET'!D48*GWPs!$E24/2204.62)</f>
        <v/>
      </c>
      <c r="E42" s="41" t="str">
        <f>IF('DATA ENTRY SHEET'!E48=0, "", 'DATA ENTRY SHEET'!E48*GWPs!$E24/2204.62)</f>
        <v/>
      </c>
      <c r="F42" s="42" t="str">
        <f>IF('DATA ENTRY SHEET'!F48=0, "", 'DATA ENTRY SHEET'!F48*GWPs!$E24/2204.62)</f>
        <v/>
      </c>
      <c r="G42" s="2"/>
      <c r="I42" s="2"/>
      <c r="J42" s="88" t="str">
        <f>GWPs!A24</f>
        <v>R-413A</v>
      </c>
      <c r="K42" s="88" t="s">
        <v>5</v>
      </c>
      <c r="L42" s="40" t="str">
        <f>IF('DATA ENTRY SHEET'!L48=0, "", 'DATA ENTRY SHEET'!L48*GWPs!$E24/2204.62)</f>
        <v/>
      </c>
      <c r="M42" s="41" t="str">
        <f>IF('DATA ENTRY SHEET'!M48=0, "", 'DATA ENTRY SHEET'!M48*GWPs!$E24/2204.62)</f>
        <v/>
      </c>
      <c r="N42" s="42" t="str">
        <f>IF('DATA ENTRY SHEET'!N48=0, "", 'DATA ENTRY SHEET'!N48*GWPs!$E24/2204.62)</f>
        <v/>
      </c>
      <c r="O42" s="2"/>
    </row>
    <row r="43" spans="1:15" x14ac:dyDescent="0.25">
      <c r="A43" s="2"/>
      <c r="B43" s="88" t="str">
        <f>GWPs!A25</f>
        <v>R-414A (GHG-X4)</v>
      </c>
      <c r="C43" s="88" t="s">
        <v>45</v>
      </c>
      <c r="D43" s="40" t="str">
        <f>IF('DATA ENTRY SHEET'!D49=0, "", 'DATA ENTRY SHEET'!D49*GWPs!$E25/2204.62)</f>
        <v/>
      </c>
      <c r="E43" s="41" t="str">
        <f>IF('DATA ENTRY SHEET'!E49=0, "", 'DATA ENTRY SHEET'!E49*GWPs!$E25/2204.62)</f>
        <v/>
      </c>
      <c r="F43" s="42" t="str">
        <f>IF('DATA ENTRY SHEET'!F49=0, "", 'DATA ENTRY SHEET'!F49*GWPs!$E25/2204.62)</f>
        <v/>
      </c>
      <c r="G43" s="2"/>
      <c r="I43" s="2"/>
      <c r="J43" s="88" t="str">
        <f>GWPs!A25</f>
        <v>R-414A (GHG-X4)</v>
      </c>
      <c r="K43" s="88" t="s">
        <v>5</v>
      </c>
      <c r="L43" s="40" t="str">
        <f>IF('DATA ENTRY SHEET'!L49=0, "", 'DATA ENTRY SHEET'!L49*GWPs!$E25/2204.62)</f>
        <v/>
      </c>
      <c r="M43" s="41" t="str">
        <f>IF('DATA ENTRY SHEET'!M49=0, "", 'DATA ENTRY SHEET'!M49*GWPs!$E25/2204.62)</f>
        <v/>
      </c>
      <c r="N43" s="42" t="str">
        <f>IF('DATA ENTRY SHEET'!N49=0, "", 'DATA ENTRY SHEET'!N49*GWPs!$E25/2204.62)</f>
        <v/>
      </c>
      <c r="O43" s="2"/>
    </row>
    <row r="44" spans="1:15" x14ac:dyDescent="0.25">
      <c r="A44" s="2"/>
      <c r="B44" s="88" t="str">
        <f>GWPs!A26</f>
        <v>R-414B (Hot Shot)</v>
      </c>
      <c r="C44" s="88" t="s">
        <v>45</v>
      </c>
      <c r="D44" s="40" t="str">
        <f>IF('DATA ENTRY SHEET'!D50=0, "", 'DATA ENTRY SHEET'!D50*GWPs!$E26/2204.62)</f>
        <v/>
      </c>
      <c r="E44" s="41" t="str">
        <f>IF('DATA ENTRY SHEET'!E50=0, "", 'DATA ENTRY SHEET'!E50*GWPs!$E26/2204.62)</f>
        <v/>
      </c>
      <c r="F44" s="42" t="str">
        <f>IF('DATA ENTRY SHEET'!F50=0, "", 'DATA ENTRY SHEET'!F50*GWPs!$E26/2204.62)</f>
        <v/>
      </c>
      <c r="G44" s="2"/>
      <c r="I44" s="2"/>
      <c r="J44" s="88" t="str">
        <f>GWPs!A26</f>
        <v>R-414B (Hot Shot)</v>
      </c>
      <c r="K44" s="88" t="s">
        <v>5</v>
      </c>
      <c r="L44" s="40" t="str">
        <f>IF('DATA ENTRY SHEET'!L50=0, "", 'DATA ENTRY SHEET'!L50*GWPs!$E26/2204.62)</f>
        <v/>
      </c>
      <c r="M44" s="41" t="str">
        <f>IF('DATA ENTRY SHEET'!M50=0, "", 'DATA ENTRY SHEET'!M50*GWPs!$E26/2204.62)</f>
        <v/>
      </c>
      <c r="N44" s="42" t="str">
        <f>IF('DATA ENTRY SHEET'!N50=0, "", 'DATA ENTRY SHEET'!N50*GWPs!$E26/2204.62)</f>
        <v/>
      </c>
      <c r="O44" s="2"/>
    </row>
    <row r="45" spans="1:15" x14ac:dyDescent="0.25">
      <c r="A45" s="2"/>
      <c r="B45" s="88" t="str">
        <f>GWPs!A27</f>
        <v>R-416A (FR 12)</v>
      </c>
      <c r="C45" s="88" t="s">
        <v>45</v>
      </c>
      <c r="D45" s="40" t="str">
        <f>IF('DATA ENTRY SHEET'!D51=0, "", 'DATA ENTRY SHEET'!D51*GWPs!$E27/2204.62)</f>
        <v/>
      </c>
      <c r="E45" s="41" t="str">
        <f>IF('DATA ENTRY SHEET'!E51=0, "", 'DATA ENTRY SHEET'!E51*GWPs!$E27/2204.62)</f>
        <v/>
      </c>
      <c r="F45" s="42" t="str">
        <f>IF('DATA ENTRY SHEET'!F51=0, "", 'DATA ENTRY SHEET'!F51*GWPs!$E27/2204.62)</f>
        <v/>
      </c>
      <c r="G45" s="2"/>
      <c r="I45" s="2"/>
      <c r="J45" s="88" t="str">
        <f>GWPs!A27</f>
        <v>R-416A (FR 12)</v>
      </c>
      <c r="K45" s="88" t="s">
        <v>5</v>
      </c>
      <c r="L45" s="40" t="str">
        <f>IF('DATA ENTRY SHEET'!L51=0, "", 'DATA ENTRY SHEET'!L51*GWPs!$E27/2204.62)</f>
        <v/>
      </c>
      <c r="M45" s="41" t="str">
        <f>IF('DATA ENTRY SHEET'!M51=0, "", 'DATA ENTRY SHEET'!M51*GWPs!$E27/2204.62)</f>
        <v/>
      </c>
      <c r="N45" s="42" t="str">
        <f>IF('DATA ENTRY SHEET'!N51=0, "", 'DATA ENTRY SHEET'!N51*GWPs!$E27/2204.62)</f>
        <v/>
      </c>
      <c r="O45" s="2"/>
    </row>
    <row r="46" spans="1:15" x14ac:dyDescent="0.25">
      <c r="A46" s="2"/>
      <c r="B46" s="88" t="str">
        <f>GWPs!A28</f>
        <v>R-417A (NU-22, Isceon MO29)</v>
      </c>
      <c r="C46" s="88" t="s">
        <v>45</v>
      </c>
      <c r="D46" s="40" t="str">
        <f>IF('DATA ENTRY SHEET'!D52=0, "", 'DATA ENTRY SHEET'!D52*GWPs!$E28/2204.62)</f>
        <v/>
      </c>
      <c r="E46" s="41" t="str">
        <f>IF('DATA ENTRY SHEET'!E52=0, "", 'DATA ENTRY SHEET'!E52*GWPs!$E28/2204.62)</f>
        <v/>
      </c>
      <c r="F46" s="42" t="str">
        <f>IF('DATA ENTRY SHEET'!F52=0, "", 'DATA ENTRY SHEET'!F52*GWPs!$E28/2204.62)</f>
        <v/>
      </c>
      <c r="G46" s="2"/>
      <c r="I46" s="2"/>
      <c r="J46" s="88" t="str">
        <f>GWPs!A28</f>
        <v>R-417A (NU-22, Isceon MO29)</v>
      </c>
      <c r="K46" s="88" t="s">
        <v>5</v>
      </c>
      <c r="L46" s="40" t="str">
        <f>IF('DATA ENTRY SHEET'!L52=0, "", 'DATA ENTRY SHEET'!L52*GWPs!$E28/2204.62)</f>
        <v/>
      </c>
      <c r="M46" s="41" t="str">
        <f>IF('DATA ENTRY SHEET'!M52=0, "", 'DATA ENTRY SHEET'!M52*GWPs!$E28/2204.62)</f>
        <v/>
      </c>
      <c r="N46" s="42" t="str">
        <f>IF('DATA ENTRY SHEET'!N52=0, "", 'DATA ENTRY SHEET'!N52*GWPs!$E28/2204.62)</f>
        <v/>
      </c>
      <c r="O46" s="2"/>
    </row>
    <row r="47" spans="1:15" x14ac:dyDescent="0.25">
      <c r="A47" s="2"/>
      <c r="B47" s="88" t="str">
        <f>GWPs!A29</f>
        <v>R-417C (Hot Shot 2)</v>
      </c>
      <c r="C47" s="88" t="s">
        <v>45</v>
      </c>
      <c r="D47" s="40" t="str">
        <f>IF('DATA ENTRY SHEET'!D53=0, "", 'DATA ENTRY SHEET'!D53*GWPs!$E29/2204.62)</f>
        <v/>
      </c>
      <c r="E47" s="41" t="str">
        <f>IF('DATA ENTRY SHEET'!E53=0, "", 'DATA ENTRY SHEET'!E53*GWPs!$E29/2204.62)</f>
        <v/>
      </c>
      <c r="F47" s="42" t="str">
        <f>IF('DATA ENTRY SHEET'!F53=0, "", 'DATA ENTRY SHEET'!F53*GWPs!$E29/2204.62)</f>
        <v/>
      </c>
      <c r="G47" s="2"/>
      <c r="I47" s="2"/>
      <c r="J47" s="88" t="str">
        <f>GWPs!A29</f>
        <v>R-417C (Hot Shot 2)</v>
      </c>
      <c r="K47" s="88" t="s">
        <v>5</v>
      </c>
      <c r="L47" s="40" t="str">
        <f>IF('DATA ENTRY SHEET'!L53=0, "", 'DATA ENTRY SHEET'!L53*GWPs!$E29/2204.62)</f>
        <v/>
      </c>
      <c r="M47" s="41" t="str">
        <f>IF('DATA ENTRY SHEET'!M53=0, "", 'DATA ENTRY SHEET'!M53*GWPs!$E29/2204.62)</f>
        <v/>
      </c>
      <c r="N47" s="42" t="str">
        <f>IF('DATA ENTRY SHEET'!N53=0, "", 'DATA ENTRY SHEET'!N53*GWPs!$E29/2204.62)</f>
        <v/>
      </c>
      <c r="O47" s="2"/>
    </row>
    <row r="48" spans="1:15" x14ac:dyDescent="0.25">
      <c r="A48" s="2"/>
      <c r="B48" s="88" t="str">
        <f>GWPs!A30</f>
        <v>R-420A</v>
      </c>
      <c r="C48" s="88" t="s">
        <v>45</v>
      </c>
      <c r="D48" s="40" t="str">
        <f>IF('DATA ENTRY SHEET'!D54=0, "", 'DATA ENTRY SHEET'!D54*GWPs!$E30/2204.62)</f>
        <v/>
      </c>
      <c r="E48" s="41" t="str">
        <f>IF('DATA ENTRY SHEET'!E54=0, "", 'DATA ENTRY SHEET'!E54*GWPs!$E30/2204.62)</f>
        <v/>
      </c>
      <c r="F48" s="42" t="str">
        <f>IF('DATA ENTRY SHEET'!F54=0, "", 'DATA ENTRY SHEET'!F54*GWPs!$E30/2204.62)</f>
        <v/>
      </c>
      <c r="G48" s="2"/>
      <c r="I48" s="2"/>
      <c r="J48" s="88" t="str">
        <f>GWPs!A30</f>
        <v>R-420A</v>
      </c>
      <c r="K48" s="88" t="s">
        <v>5</v>
      </c>
      <c r="L48" s="40" t="str">
        <f>IF('DATA ENTRY SHEET'!L54=0, "", 'DATA ENTRY SHEET'!L54*GWPs!$E30/2204.62)</f>
        <v/>
      </c>
      <c r="M48" s="41" t="str">
        <f>IF('DATA ENTRY SHEET'!M54=0, "", 'DATA ENTRY SHEET'!M54*GWPs!$E30/2204.62)</f>
        <v/>
      </c>
      <c r="N48" s="42" t="str">
        <f>IF('DATA ENTRY SHEET'!N54=0, "", 'DATA ENTRY SHEET'!N54*GWPs!$E30/2204.62)</f>
        <v/>
      </c>
      <c r="O48" s="2"/>
    </row>
    <row r="49" spans="1:15" x14ac:dyDescent="0.25">
      <c r="A49" s="2"/>
      <c r="B49" s="88" t="str">
        <f>GWPs!A31</f>
        <v>R-421A (Choice R421A)</v>
      </c>
      <c r="C49" s="88" t="s">
        <v>45</v>
      </c>
      <c r="D49" s="40" t="str">
        <f>IF('DATA ENTRY SHEET'!D55=0, "", 'DATA ENTRY SHEET'!D55*GWPs!$E31/2204.62)</f>
        <v/>
      </c>
      <c r="E49" s="41" t="str">
        <f>IF('DATA ENTRY SHEET'!E55=0, "", 'DATA ENTRY SHEET'!E55*GWPs!$E31/2204.62)</f>
        <v/>
      </c>
      <c r="F49" s="42" t="str">
        <f>IF('DATA ENTRY SHEET'!F55=0, "", 'DATA ENTRY SHEET'!F55*GWPs!$E31/2204.62)</f>
        <v/>
      </c>
      <c r="G49" s="2"/>
      <c r="I49" s="2"/>
      <c r="J49" s="88" t="str">
        <f>GWPs!A31</f>
        <v>R-421A (Choice R421A)</v>
      </c>
      <c r="K49" s="88" t="s">
        <v>5</v>
      </c>
      <c r="L49" s="40" t="str">
        <f>IF('DATA ENTRY SHEET'!L55=0, "", 'DATA ENTRY SHEET'!L55*GWPs!$E31/2204.62)</f>
        <v/>
      </c>
      <c r="M49" s="41" t="str">
        <f>IF('DATA ENTRY SHEET'!M55=0, "", 'DATA ENTRY SHEET'!M55*GWPs!$E31/2204.62)</f>
        <v/>
      </c>
      <c r="N49" s="42" t="str">
        <f>IF('DATA ENTRY SHEET'!N55=0, "", 'DATA ENTRY SHEET'!N55*GWPs!$E31/2204.62)</f>
        <v/>
      </c>
      <c r="O49" s="2"/>
    </row>
    <row r="50" spans="1:15" x14ac:dyDescent="0.25">
      <c r="A50" s="2"/>
      <c r="B50" s="88" t="str">
        <f>GWPs!A32</f>
        <v>R-422A (Isceon 79)</v>
      </c>
      <c r="C50" s="88" t="s">
        <v>45</v>
      </c>
      <c r="D50" s="40" t="str">
        <f>IF('DATA ENTRY SHEET'!D56=0, "", 'DATA ENTRY SHEET'!D56*GWPs!$E32/2204.62)</f>
        <v/>
      </c>
      <c r="E50" s="41" t="str">
        <f>IF('DATA ENTRY SHEET'!E56=0, "", 'DATA ENTRY SHEET'!E56*GWPs!$E32/2204.62)</f>
        <v/>
      </c>
      <c r="F50" s="42" t="str">
        <f>IF('DATA ENTRY SHEET'!F56=0, "", 'DATA ENTRY SHEET'!F56*GWPs!$E32/2204.62)</f>
        <v/>
      </c>
      <c r="G50" s="2"/>
      <c r="I50" s="2"/>
      <c r="J50" s="88" t="str">
        <f>GWPs!A32</f>
        <v>R-422A (Isceon 79)</v>
      </c>
      <c r="K50" s="88" t="s">
        <v>5</v>
      </c>
      <c r="L50" s="40" t="str">
        <f>IF('DATA ENTRY SHEET'!L56=0, "", 'DATA ENTRY SHEET'!L56*GWPs!$E32/2204.62)</f>
        <v/>
      </c>
      <c r="M50" s="41" t="str">
        <f>IF('DATA ENTRY SHEET'!M56=0, "", 'DATA ENTRY SHEET'!M56*GWPs!$E32/2204.62)</f>
        <v/>
      </c>
      <c r="N50" s="42" t="str">
        <f>IF('DATA ENTRY SHEET'!N56=0, "", 'DATA ENTRY SHEET'!N56*GWPs!$E32/2204.62)</f>
        <v/>
      </c>
      <c r="O50" s="2"/>
    </row>
    <row r="51" spans="1:15" x14ac:dyDescent="0.25">
      <c r="A51" s="2"/>
      <c r="B51" s="88" t="str">
        <f>GWPs!A33</f>
        <v>R-422B (XAC1)</v>
      </c>
      <c r="C51" s="88" t="s">
        <v>45</v>
      </c>
      <c r="D51" s="40" t="str">
        <f>IF('DATA ENTRY SHEET'!D57=0, "", 'DATA ENTRY SHEET'!D57*GWPs!$E33/2204.62)</f>
        <v/>
      </c>
      <c r="E51" s="41" t="str">
        <f>IF('DATA ENTRY SHEET'!E57=0, "", 'DATA ENTRY SHEET'!E57*GWPs!$E33/2204.62)</f>
        <v/>
      </c>
      <c r="F51" s="42" t="str">
        <f>IF('DATA ENTRY SHEET'!F57=0, "", 'DATA ENTRY SHEET'!F57*GWPs!$E33/2204.62)</f>
        <v/>
      </c>
      <c r="G51" s="2"/>
      <c r="I51" s="2"/>
      <c r="J51" s="88" t="str">
        <f>GWPs!A33</f>
        <v>R-422B (XAC1)</v>
      </c>
      <c r="K51" s="88" t="s">
        <v>5</v>
      </c>
      <c r="L51" s="40" t="str">
        <f>IF('DATA ENTRY SHEET'!L57=0, "", 'DATA ENTRY SHEET'!L57*GWPs!$E33/2204.62)</f>
        <v/>
      </c>
      <c r="M51" s="41" t="str">
        <f>IF('DATA ENTRY SHEET'!M57=0, "", 'DATA ENTRY SHEET'!M57*GWPs!$E33/2204.62)</f>
        <v/>
      </c>
      <c r="N51" s="42" t="str">
        <f>IF('DATA ENTRY SHEET'!N57=0, "", 'DATA ENTRY SHEET'!N57*GWPs!$E33/2204.62)</f>
        <v/>
      </c>
      <c r="O51" s="2"/>
    </row>
    <row r="52" spans="1:15" x14ac:dyDescent="0.25">
      <c r="A52" s="2"/>
      <c r="B52" s="88" t="str">
        <f>GWPs!A34</f>
        <v>R-422C (XLT1)</v>
      </c>
      <c r="C52" s="88" t="s">
        <v>45</v>
      </c>
      <c r="D52" s="40" t="str">
        <f>IF('DATA ENTRY SHEET'!D58=0, "", 'DATA ENTRY SHEET'!D58*GWPs!$E34/2204.62)</f>
        <v/>
      </c>
      <c r="E52" s="41" t="str">
        <f>IF('DATA ENTRY SHEET'!E58=0, "", 'DATA ENTRY SHEET'!E58*GWPs!$E34/2204.62)</f>
        <v/>
      </c>
      <c r="F52" s="42" t="str">
        <f>IF('DATA ENTRY SHEET'!F58=0, "", 'DATA ENTRY SHEET'!F58*GWPs!$E34/2204.62)</f>
        <v/>
      </c>
      <c r="G52" s="2"/>
      <c r="I52" s="2"/>
      <c r="J52" s="88" t="str">
        <f>GWPs!A34</f>
        <v>R-422C (XLT1)</v>
      </c>
      <c r="K52" s="88" t="s">
        <v>5</v>
      </c>
      <c r="L52" s="40" t="str">
        <f>IF('DATA ENTRY SHEET'!L58=0, "", 'DATA ENTRY SHEET'!L58*GWPs!$E34/2204.62)</f>
        <v/>
      </c>
      <c r="M52" s="41" t="str">
        <f>IF('DATA ENTRY SHEET'!M58=0, "", 'DATA ENTRY SHEET'!M58*GWPs!$E34/2204.62)</f>
        <v/>
      </c>
      <c r="N52" s="42" t="str">
        <f>IF('DATA ENTRY SHEET'!N58=0, "", 'DATA ENTRY SHEET'!N58*GWPs!$E34/2204.62)</f>
        <v/>
      </c>
      <c r="O52" s="2"/>
    </row>
    <row r="53" spans="1:15" x14ac:dyDescent="0.25">
      <c r="A53" s="2"/>
      <c r="B53" s="88" t="str">
        <f>GWPs!A35</f>
        <v>R-422D (Isceon MO29)</v>
      </c>
      <c r="C53" s="88" t="s">
        <v>45</v>
      </c>
      <c r="D53" s="40" t="str">
        <f>IF('DATA ENTRY SHEET'!D59=0, "", 'DATA ENTRY SHEET'!D59*GWPs!$E35/2204.62)</f>
        <v/>
      </c>
      <c r="E53" s="41" t="str">
        <f>IF('DATA ENTRY SHEET'!E59=0, "", 'DATA ENTRY SHEET'!E59*GWPs!$E35/2204.62)</f>
        <v/>
      </c>
      <c r="F53" s="42" t="str">
        <f>IF('DATA ENTRY SHEET'!F59=0, "", 'DATA ENTRY SHEET'!F59*GWPs!$E35/2204.62)</f>
        <v/>
      </c>
      <c r="G53" s="2"/>
      <c r="I53" s="2"/>
      <c r="J53" s="88" t="str">
        <f>GWPs!A35</f>
        <v>R-422D (Isceon MO29)</v>
      </c>
      <c r="K53" s="88" t="s">
        <v>5</v>
      </c>
      <c r="L53" s="40" t="str">
        <f>IF('DATA ENTRY SHEET'!L59=0, "", 'DATA ENTRY SHEET'!L59*GWPs!$E35/2204.62)</f>
        <v/>
      </c>
      <c r="M53" s="41" t="str">
        <f>IF('DATA ENTRY SHEET'!M59=0, "", 'DATA ENTRY SHEET'!M59*GWPs!$E35/2204.62)</f>
        <v/>
      </c>
      <c r="N53" s="42" t="str">
        <f>IF('DATA ENTRY SHEET'!N59=0, "", 'DATA ENTRY SHEET'!N59*GWPs!$E35/2204.62)</f>
        <v/>
      </c>
      <c r="O53" s="2"/>
    </row>
    <row r="54" spans="1:15" x14ac:dyDescent="0.25">
      <c r="A54" s="2"/>
      <c r="B54" s="88" t="str">
        <f>GWPs!A36</f>
        <v>R-427A (Forane 427A)</v>
      </c>
      <c r="C54" s="88" t="s">
        <v>45</v>
      </c>
      <c r="D54" s="40" t="str">
        <f>IF('DATA ENTRY SHEET'!D60=0, "", 'DATA ENTRY SHEET'!D60*GWPs!$E36/2204.62)</f>
        <v/>
      </c>
      <c r="E54" s="41" t="str">
        <f>IF('DATA ENTRY SHEET'!E60=0, "", 'DATA ENTRY SHEET'!E60*GWPs!$E36/2204.62)</f>
        <v/>
      </c>
      <c r="F54" s="42" t="str">
        <f>IF('DATA ENTRY SHEET'!F60=0, "", 'DATA ENTRY SHEET'!F60*GWPs!$E36/2204.62)</f>
        <v/>
      </c>
      <c r="G54" s="2"/>
      <c r="I54" s="2"/>
      <c r="J54" s="88" t="str">
        <f>GWPs!A36</f>
        <v>R-427A (Forane 427A)</v>
      </c>
      <c r="K54" s="88" t="s">
        <v>5</v>
      </c>
      <c r="L54" s="40" t="str">
        <f>IF('DATA ENTRY SHEET'!L60=0, "", 'DATA ENTRY SHEET'!L60*GWPs!$E36/2204.62)</f>
        <v/>
      </c>
      <c r="M54" s="41" t="str">
        <f>IF('DATA ENTRY SHEET'!M60=0, "", 'DATA ENTRY SHEET'!M60*GWPs!$E36/2204.62)</f>
        <v/>
      </c>
      <c r="N54" s="42" t="str">
        <f>IF('DATA ENTRY SHEET'!N60=0, "", 'DATA ENTRY SHEET'!N60*GWPs!$E36/2204.62)</f>
        <v/>
      </c>
      <c r="O54" s="2"/>
    </row>
    <row r="55" spans="1:15" x14ac:dyDescent="0.25">
      <c r="A55" s="2"/>
      <c r="B55" s="88" t="str">
        <f>GWPs!A37</f>
        <v>R-437A (ISCEON MO49 Plus)</v>
      </c>
      <c r="C55" s="88" t="s">
        <v>45</v>
      </c>
      <c r="D55" s="40" t="str">
        <f>IF('DATA ENTRY SHEET'!D61=0, "", 'DATA ENTRY SHEET'!D61*GWPs!$E37/2204.62)</f>
        <v/>
      </c>
      <c r="E55" s="41" t="str">
        <f>IF('DATA ENTRY SHEET'!E61=0, "", 'DATA ENTRY SHEET'!E61*GWPs!$E37/2204.62)</f>
        <v/>
      </c>
      <c r="F55" s="42" t="str">
        <f>IF('DATA ENTRY SHEET'!F61=0, "", 'DATA ENTRY SHEET'!F61*GWPs!$E37/2204.62)</f>
        <v/>
      </c>
      <c r="G55" s="2"/>
      <c r="I55" s="2"/>
      <c r="J55" s="88" t="str">
        <f>GWPs!A37</f>
        <v>R-437A (ISCEON MO49 Plus)</v>
      </c>
      <c r="K55" s="88" t="s">
        <v>5</v>
      </c>
      <c r="L55" s="40" t="str">
        <f>IF('DATA ENTRY SHEET'!L61=0, "", 'DATA ENTRY SHEET'!L61*GWPs!$E37/2204.62)</f>
        <v/>
      </c>
      <c r="M55" s="41" t="str">
        <f>IF('DATA ENTRY SHEET'!M61=0, "", 'DATA ENTRY SHEET'!M61*GWPs!$E37/2204.62)</f>
        <v/>
      </c>
      <c r="N55" s="42" t="str">
        <f>IF('DATA ENTRY SHEET'!N61=0, "", 'DATA ENTRY SHEET'!N61*GWPs!$E37/2204.62)</f>
        <v/>
      </c>
      <c r="O55" s="2"/>
    </row>
    <row r="56" spans="1:15" x14ac:dyDescent="0.25">
      <c r="A56" s="2"/>
      <c r="B56" s="88" t="str">
        <f>GWPs!A38</f>
        <v>R-438A (ISCEON MO99)</v>
      </c>
      <c r="C56" s="88" t="s">
        <v>45</v>
      </c>
      <c r="D56" s="40" t="str">
        <f>IF('DATA ENTRY SHEET'!D62=0, "", 'DATA ENTRY SHEET'!D62*GWPs!$E38/2204.62)</f>
        <v/>
      </c>
      <c r="E56" s="41" t="str">
        <f>IF('DATA ENTRY SHEET'!E62=0, "", 'DATA ENTRY SHEET'!E62*GWPs!$E38/2204.62)</f>
        <v/>
      </c>
      <c r="F56" s="42" t="str">
        <f>IF('DATA ENTRY SHEET'!F62=0, "", 'DATA ENTRY SHEET'!F62*GWPs!$E38/2204.62)</f>
        <v/>
      </c>
      <c r="G56" s="2"/>
      <c r="I56" s="2"/>
      <c r="J56" s="88" t="str">
        <f>GWPs!A38</f>
        <v>R-438A (ISCEON MO99)</v>
      </c>
      <c r="K56" s="88" t="s">
        <v>5</v>
      </c>
      <c r="L56" s="40" t="str">
        <f>IF('DATA ENTRY SHEET'!L62=0, "", 'DATA ENTRY SHEET'!L62*GWPs!$E38/2204.62)</f>
        <v/>
      </c>
      <c r="M56" s="41" t="str">
        <f>IF('DATA ENTRY SHEET'!M62=0, "", 'DATA ENTRY SHEET'!M62*GWPs!$E38/2204.62)</f>
        <v/>
      </c>
      <c r="N56" s="42" t="str">
        <f>IF('DATA ENTRY SHEET'!N62=0, "", 'DATA ENTRY SHEET'!N62*GWPs!$E38/2204.62)</f>
        <v/>
      </c>
      <c r="O56" s="2"/>
    </row>
    <row r="57" spans="1:15" x14ac:dyDescent="0.25">
      <c r="A57" s="2"/>
      <c r="B57" s="88" t="str">
        <f>GWPs!A39</f>
        <v>R-441A (HC blend)</v>
      </c>
      <c r="C57" s="88" t="s">
        <v>45</v>
      </c>
      <c r="D57" s="40" t="str">
        <f>IF('DATA ENTRY SHEET'!D63=0, "", 'DATA ENTRY SHEET'!D63*GWPs!$E39/2204.62)</f>
        <v/>
      </c>
      <c r="E57" s="41" t="str">
        <f>IF('DATA ENTRY SHEET'!E63=0, "", 'DATA ENTRY SHEET'!E63*GWPs!$E39/2204.62)</f>
        <v/>
      </c>
      <c r="F57" s="42" t="str">
        <f>IF('DATA ENTRY SHEET'!F63=0, "", 'DATA ENTRY SHEET'!F63*GWPs!$E39/2204.62)</f>
        <v/>
      </c>
      <c r="G57" s="2"/>
      <c r="I57" s="2"/>
      <c r="J57" s="88" t="str">
        <f>GWPs!A39</f>
        <v>R-441A (HC blend)</v>
      </c>
      <c r="K57" s="88" t="s">
        <v>5</v>
      </c>
      <c r="L57" s="40" t="str">
        <f>IF('DATA ENTRY SHEET'!L63=0, "", 'DATA ENTRY SHEET'!L63*GWPs!$E39/2204.62)</f>
        <v/>
      </c>
      <c r="M57" s="41" t="str">
        <f>IF('DATA ENTRY SHEET'!M63=0, "", 'DATA ENTRY SHEET'!M63*GWPs!$E39/2204.62)</f>
        <v/>
      </c>
      <c r="N57" s="42" t="str">
        <f>IF('DATA ENTRY SHEET'!N63=0, "", 'DATA ENTRY SHEET'!N63*GWPs!$E39/2204.62)</f>
        <v/>
      </c>
      <c r="O57" s="2"/>
    </row>
    <row r="58" spans="1:15" x14ac:dyDescent="0.25">
      <c r="A58" s="2"/>
      <c r="B58" s="88" t="str">
        <f>GWPs!A40</f>
        <v>R-448A (Solstice N-40)</v>
      </c>
      <c r="C58" s="88" t="s">
        <v>45</v>
      </c>
      <c r="D58" s="40" t="str">
        <f>IF('DATA ENTRY SHEET'!D64=0, "", 'DATA ENTRY SHEET'!D64*GWPs!$E40/2204.62)</f>
        <v/>
      </c>
      <c r="E58" s="41" t="str">
        <f>IF('DATA ENTRY SHEET'!E64=0, "", 'DATA ENTRY SHEET'!E64*GWPs!$E40/2204.62)</f>
        <v/>
      </c>
      <c r="F58" s="42" t="str">
        <f>IF('DATA ENTRY SHEET'!F64=0, "", 'DATA ENTRY SHEET'!F64*GWPs!$E40/2204.62)</f>
        <v/>
      </c>
      <c r="G58" s="2"/>
      <c r="I58" s="2"/>
      <c r="J58" s="88" t="str">
        <f>GWPs!A40</f>
        <v>R-448A (Solstice N-40)</v>
      </c>
      <c r="K58" s="88" t="s">
        <v>5</v>
      </c>
      <c r="L58" s="40" t="str">
        <f>IF('DATA ENTRY SHEET'!L64=0, "", 'DATA ENTRY SHEET'!L64*GWPs!$E40/2204.62)</f>
        <v/>
      </c>
      <c r="M58" s="41" t="str">
        <f>IF('DATA ENTRY SHEET'!M64=0, "", 'DATA ENTRY SHEET'!M64*GWPs!$E40/2204.62)</f>
        <v/>
      </c>
      <c r="N58" s="42" t="str">
        <f>IF('DATA ENTRY SHEET'!N64=0, "", 'DATA ENTRY SHEET'!N64*GWPs!$E40/2204.62)</f>
        <v/>
      </c>
      <c r="O58" s="2"/>
    </row>
    <row r="59" spans="1:15" x14ac:dyDescent="0.25">
      <c r="A59" s="2"/>
      <c r="B59" s="88" t="str">
        <f>GWPs!A41</f>
        <v>R-449A (Opteon XP 40)</v>
      </c>
      <c r="C59" s="88" t="s">
        <v>45</v>
      </c>
      <c r="D59" s="40" t="str">
        <f>IF('DATA ENTRY SHEET'!D65=0, "", 'DATA ENTRY SHEET'!D65*GWPs!$E41/2204.62)</f>
        <v/>
      </c>
      <c r="E59" s="41" t="str">
        <f>IF('DATA ENTRY SHEET'!E65=0, "", 'DATA ENTRY SHEET'!E65*GWPs!$E41/2204.62)</f>
        <v/>
      </c>
      <c r="F59" s="42" t="str">
        <f>IF('DATA ENTRY SHEET'!F65=0, "", 'DATA ENTRY SHEET'!F65*GWPs!$E41/2204.62)</f>
        <v/>
      </c>
      <c r="G59" s="2"/>
      <c r="I59" s="2"/>
      <c r="J59" s="88" t="str">
        <f>GWPs!A41</f>
        <v>R-449A (Opteon XP 40)</v>
      </c>
      <c r="K59" s="88" t="s">
        <v>5</v>
      </c>
      <c r="L59" s="40" t="str">
        <f>IF('DATA ENTRY SHEET'!L65=0, "", 'DATA ENTRY SHEET'!L65*GWPs!$E41/2204.62)</f>
        <v/>
      </c>
      <c r="M59" s="41" t="str">
        <f>IF('DATA ENTRY SHEET'!M65=0, "", 'DATA ENTRY SHEET'!M65*GWPs!$E41/2204.62)</f>
        <v/>
      </c>
      <c r="N59" s="42" t="str">
        <f>IF('DATA ENTRY SHEET'!N65=0, "", 'DATA ENTRY SHEET'!N65*GWPs!$E41/2204.62)</f>
        <v/>
      </c>
      <c r="O59" s="2"/>
    </row>
    <row r="60" spans="1:15" x14ac:dyDescent="0.25">
      <c r="A60" s="2"/>
      <c r="B60" s="88" t="str">
        <f>GWPs!A42</f>
        <v>R-449B (Forane 449B)</v>
      </c>
      <c r="C60" s="88" t="s">
        <v>45</v>
      </c>
      <c r="D60" s="40" t="str">
        <f>IF('DATA ENTRY SHEET'!D66=0, "", 'DATA ENTRY SHEET'!D66*GWPs!$E42/2204.62)</f>
        <v/>
      </c>
      <c r="E60" s="41" t="str">
        <f>IF('DATA ENTRY SHEET'!E66=0, "", 'DATA ENTRY SHEET'!E66*GWPs!$E42/2204.62)</f>
        <v/>
      </c>
      <c r="F60" s="42" t="str">
        <f>IF('DATA ENTRY SHEET'!F66=0, "", 'DATA ENTRY SHEET'!F66*GWPs!$E42/2204.62)</f>
        <v/>
      </c>
      <c r="G60" s="2"/>
      <c r="I60" s="2"/>
      <c r="J60" s="88" t="str">
        <f>GWPs!A42</f>
        <v>R-449B (Forane 449B)</v>
      </c>
      <c r="K60" s="88" t="s">
        <v>5</v>
      </c>
      <c r="L60" s="40" t="str">
        <f>IF('DATA ENTRY SHEET'!L66=0, "", 'DATA ENTRY SHEET'!L66*GWPs!$E42/2204.62)</f>
        <v/>
      </c>
      <c r="M60" s="41" t="str">
        <f>IF('DATA ENTRY SHEET'!M66=0, "", 'DATA ENTRY SHEET'!M66*GWPs!$E42/2204.62)</f>
        <v/>
      </c>
      <c r="N60" s="42" t="str">
        <f>IF('DATA ENTRY SHEET'!N66=0, "", 'DATA ENTRY SHEET'!N66*GWPs!$E42/2204.62)</f>
        <v/>
      </c>
      <c r="O60" s="2"/>
    </row>
    <row r="61" spans="1:15" x14ac:dyDescent="0.25">
      <c r="A61" s="2"/>
      <c r="B61" s="88" t="str">
        <f>GWPs!A43</f>
        <v>R-450A (Solstice N-13)</v>
      </c>
      <c r="C61" s="88" t="s">
        <v>45</v>
      </c>
      <c r="D61" s="40" t="str">
        <f>IF('DATA ENTRY SHEET'!D67=0, "", 'DATA ENTRY SHEET'!D67*GWPs!$E43/2204.62)</f>
        <v/>
      </c>
      <c r="E61" s="41" t="str">
        <f>IF('DATA ENTRY SHEET'!E67=0, "", 'DATA ENTRY SHEET'!E67*GWPs!$E43/2204.62)</f>
        <v/>
      </c>
      <c r="F61" s="42" t="str">
        <f>IF('DATA ENTRY SHEET'!F67=0, "", 'DATA ENTRY SHEET'!F67*GWPs!$E43/2204.62)</f>
        <v/>
      </c>
      <c r="G61" s="2"/>
      <c r="I61" s="2"/>
      <c r="J61" s="88" t="str">
        <f>GWPs!A43</f>
        <v>R-450A (Solstice N-13)</v>
      </c>
      <c r="K61" s="88" t="s">
        <v>5</v>
      </c>
      <c r="L61" s="40" t="str">
        <f>IF('DATA ENTRY SHEET'!L67=0, "", 'DATA ENTRY SHEET'!L67*GWPs!$E43/2204.62)</f>
        <v/>
      </c>
      <c r="M61" s="41" t="str">
        <f>IF('DATA ENTRY SHEET'!M67=0, "", 'DATA ENTRY SHEET'!M67*GWPs!$E43/2204.62)</f>
        <v/>
      </c>
      <c r="N61" s="42" t="str">
        <f>IF('DATA ENTRY SHEET'!N67=0, "", 'DATA ENTRY SHEET'!N67*GWPs!$E43/2204.62)</f>
        <v/>
      </c>
      <c r="O61" s="2"/>
    </row>
    <row r="62" spans="1:15" x14ac:dyDescent="0.25">
      <c r="A62" s="2"/>
      <c r="B62" s="88" t="str">
        <f>GWPs!A44</f>
        <v>R-453A (RS-70)</v>
      </c>
      <c r="C62" s="88" t="s">
        <v>45</v>
      </c>
      <c r="D62" s="40" t="str">
        <f>IF('DATA ENTRY SHEET'!D68=0, "", 'DATA ENTRY SHEET'!D68*GWPs!$E44/2204.62)</f>
        <v/>
      </c>
      <c r="E62" s="41" t="str">
        <f>IF('DATA ENTRY SHEET'!E68=0, "", 'DATA ENTRY SHEET'!E68*GWPs!$E44/2204.62)</f>
        <v/>
      </c>
      <c r="F62" s="42" t="str">
        <f>IF('DATA ENTRY SHEET'!F68=0, "", 'DATA ENTRY SHEET'!F68*GWPs!$E44/2204.62)</f>
        <v/>
      </c>
      <c r="G62" s="2"/>
      <c r="I62" s="2"/>
      <c r="J62" s="88" t="str">
        <f>GWPs!A44</f>
        <v>R-453A (RS-70)</v>
      </c>
      <c r="K62" s="88" t="s">
        <v>5</v>
      </c>
      <c r="L62" s="40" t="str">
        <f>IF('DATA ENTRY SHEET'!L68=0, "", 'DATA ENTRY SHEET'!L68*GWPs!$E44/2204.62)</f>
        <v/>
      </c>
      <c r="M62" s="41" t="str">
        <f>IF('DATA ENTRY SHEET'!M68=0, "", 'DATA ENTRY SHEET'!M68*GWPs!$E44/2204.62)</f>
        <v/>
      </c>
      <c r="N62" s="42" t="str">
        <f>IF('DATA ENTRY SHEET'!N68=0, "", 'DATA ENTRY SHEET'!N68*GWPs!$E44/2204.62)</f>
        <v/>
      </c>
      <c r="O62" s="2"/>
    </row>
    <row r="63" spans="1:15" x14ac:dyDescent="0.25">
      <c r="A63" s="2"/>
      <c r="B63" s="88" t="str">
        <f>GWPs!A45</f>
        <v>R-500</v>
      </c>
      <c r="C63" s="88" t="s">
        <v>45</v>
      </c>
      <c r="D63" s="40" t="str">
        <f>IF('DATA ENTRY SHEET'!D69=0, "", 'DATA ENTRY SHEET'!D69*GWPs!$E45/2204.62)</f>
        <v/>
      </c>
      <c r="E63" s="41" t="str">
        <f>IF('DATA ENTRY SHEET'!E69=0, "", 'DATA ENTRY SHEET'!E69*GWPs!$E45/2204.62)</f>
        <v/>
      </c>
      <c r="F63" s="42" t="str">
        <f>IF('DATA ENTRY SHEET'!F69=0, "", 'DATA ENTRY SHEET'!F69*GWPs!$E45/2204.62)</f>
        <v/>
      </c>
      <c r="G63" s="2"/>
      <c r="I63" s="2"/>
      <c r="J63" s="88" t="str">
        <f>GWPs!A45</f>
        <v>R-500</v>
      </c>
      <c r="K63" s="88" t="s">
        <v>5</v>
      </c>
      <c r="L63" s="40" t="str">
        <f>IF('DATA ENTRY SHEET'!L69=0, "", 'DATA ENTRY SHEET'!L69*GWPs!$E45/2204.62)</f>
        <v/>
      </c>
      <c r="M63" s="41" t="str">
        <f>IF('DATA ENTRY SHEET'!M69=0, "", 'DATA ENTRY SHEET'!M69*GWPs!$E45/2204.62)</f>
        <v/>
      </c>
      <c r="N63" s="42" t="str">
        <f>IF('DATA ENTRY SHEET'!N69=0, "", 'DATA ENTRY SHEET'!N69*GWPs!$E45/2204.62)</f>
        <v/>
      </c>
      <c r="O63" s="2"/>
    </row>
    <row r="64" spans="1:15" x14ac:dyDescent="0.25">
      <c r="A64" s="2"/>
      <c r="B64" s="88" t="str">
        <f>GWPs!A46</f>
        <v>R-502</v>
      </c>
      <c r="C64" s="88" t="s">
        <v>45</v>
      </c>
      <c r="D64" s="40" t="str">
        <f>IF('DATA ENTRY SHEET'!D70=0, "", 'DATA ENTRY SHEET'!D70*GWPs!$E46/2204.62)</f>
        <v/>
      </c>
      <c r="E64" s="41" t="str">
        <f>IF('DATA ENTRY SHEET'!E70=0, "", 'DATA ENTRY SHEET'!E70*GWPs!$E46/2204.62)</f>
        <v/>
      </c>
      <c r="F64" s="42" t="str">
        <f>IF('DATA ENTRY SHEET'!F70=0, "", 'DATA ENTRY SHEET'!F70*GWPs!$E46/2204.62)</f>
        <v/>
      </c>
      <c r="G64" s="2"/>
      <c r="I64" s="2"/>
      <c r="J64" s="88" t="str">
        <f>GWPs!A46</f>
        <v>R-502</v>
      </c>
      <c r="K64" s="88" t="s">
        <v>5</v>
      </c>
      <c r="L64" s="40" t="str">
        <f>IF('DATA ENTRY SHEET'!L70=0, "", 'DATA ENTRY SHEET'!L70*GWPs!$E46/2204.62)</f>
        <v/>
      </c>
      <c r="M64" s="41" t="str">
        <f>IF('DATA ENTRY SHEET'!M70=0, "", 'DATA ENTRY SHEET'!M70*GWPs!$E46/2204.62)</f>
        <v/>
      </c>
      <c r="N64" s="42" t="str">
        <f>IF('DATA ENTRY SHEET'!N70=0, "", 'DATA ENTRY SHEET'!N70*GWPs!$E46/2204.62)</f>
        <v/>
      </c>
      <c r="O64" s="2"/>
    </row>
    <row r="65" spans="1:15" x14ac:dyDescent="0.25">
      <c r="A65" s="2"/>
      <c r="B65" s="102" t="str">
        <f>GWPs!A47</f>
        <v>R-507A (AZ-50)</v>
      </c>
      <c r="C65" s="103" t="s">
        <v>45</v>
      </c>
      <c r="D65" s="40" t="str">
        <f>IF('DATA ENTRY SHEET'!D71=0, "", 'DATA ENTRY SHEET'!D71*GWPs!$E47/2204.62)</f>
        <v/>
      </c>
      <c r="E65" s="41" t="str">
        <f>IF('DATA ENTRY SHEET'!E71=0, "", 'DATA ENTRY SHEET'!E71*GWPs!$E47/2204.62)</f>
        <v/>
      </c>
      <c r="F65" s="42" t="str">
        <f>IF('DATA ENTRY SHEET'!F71=0, "", 'DATA ENTRY SHEET'!F71*GWPs!$E47/2204.62)</f>
        <v/>
      </c>
      <c r="G65" s="2"/>
      <c r="I65" s="2"/>
      <c r="J65" s="102" t="str">
        <f>GWPs!A47</f>
        <v>R-507A (AZ-50)</v>
      </c>
      <c r="K65" s="103" t="s">
        <v>5</v>
      </c>
      <c r="L65" s="40" t="str">
        <f>IF('DATA ENTRY SHEET'!L71=0, "", 'DATA ENTRY SHEET'!L71*GWPs!$E47/2204.62)</f>
        <v/>
      </c>
      <c r="M65" s="41" t="str">
        <f>IF('DATA ENTRY SHEET'!M71=0, "", 'DATA ENTRY SHEET'!M71*GWPs!$E47/2204.62)</f>
        <v/>
      </c>
      <c r="N65" s="42" t="str">
        <f>IF('DATA ENTRY SHEET'!N71=0, "", 'DATA ENTRY SHEET'!N71*GWPs!$E47/2204.62)</f>
        <v/>
      </c>
      <c r="O65" s="2"/>
    </row>
    <row r="66" spans="1:15" x14ac:dyDescent="0.25">
      <c r="A66" s="2"/>
      <c r="B66" s="102" t="str">
        <f>GWPs!A48</f>
        <v>R-513A (Opteon XP 10)</v>
      </c>
      <c r="C66" s="103" t="s">
        <v>45</v>
      </c>
      <c r="D66" s="40" t="str">
        <f>IF('DATA ENTRY SHEET'!D72=0, "", 'DATA ENTRY SHEET'!D72*GWPs!$E48/2204.62)</f>
        <v/>
      </c>
      <c r="E66" s="41" t="str">
        <f>IF('DATA ENTRY SHEET'!E72=0, "", 'DATA ENTRY SHEET'!E72*GWPs!$E48/2204.62)</f>
        <v/>
      </c>
      <c r="F66" s="42" t="str">
        <f>IF('DATA ENTRY SHEET'!F72=0, "", 'DATA ENTRY SHEET'!F72*GWPs!$E48/2204.62)</f>
        <v/>
      </c>
      <c r="G66" s="2"/>
      <c r="I66" s="2"/>
      <c r="J66" s="102" t="str">
        <f>GWPs!A48</f>
        <v>R-513A (Opteon XP 10)</v>
      </c>
      <c r="K66" s="103" t="s">
        <v>5</v>
      </c>
      <c r="L66" s="40" t="str">
        <f>IF('DATA ENTRY SHEET'!L72=0, "", 'DATA ENTRY SHEET'!L72*GWPs!$E48/2204.62)</f>
        <v/>
      </c>
      <c r="M66" s="41" t="str">
        <f>IF('DATA ENTRY SHEET'!M72=0, "", 'DATA ENTRY SHEET'!M72*GWPs!$E48/2204.62)</f>
        <v/>
      </c>
      <c r="N66" s="42" t="str">
        <f>IF('DATA ENTRY SHEET'!N72=0, "", 'DATA ENTRY SHEET'!N72*GWPs!$E48/2204.62)</f>
        <v/>
      </c>
      <c r="O66" s="2"/>
    </row>
    <row r="67" spans="1:15" x14ac:dyDescent="0.25">
      <c r="A67" s="2"/>
      <c r="B67" s="102" t="str">
        <f>GWPs!A49</f>
        <v>R-600a (Isobutane)</v>
      </c>
      <c r="C67" s="103" t="s">
        <v>45</v>
      </c>
      <c r="D67" s="40" t="str">
        <f>IF('DATA ENTRY SHEET'!D73=0, "", 'DATA ENTRY SHEET'!D73*GWPs!$E49/2204.62)</f>
        <v/>
      </c>
      <c r="E67" s="41" t="str">
        <f>IF('DATA ENTRY SHEET'!E73=0, "", 'DATA ENTRY SHEET'!E73*GWPs!$E49/2204.62)</f>
        <v/>
      </c>
      <c r="F67" s="42" t="str">
        <f>IF('DATA ENTRY SHEET'!F73=0, "", 'DATA ENTRY SHEET'!F73*GWPs!$E49/2204.62)</f>
        <v/>
      </c>
      <c r="G67" s="2"/>
      <c r="I67" s="2"/>
      <c r="J67" s="102" t="str">
        <f>GWPs!A49</f>
        <v>R-600a (Isobutane)</v>
      </c>
      <c r="K67" s="103" t="s">
        <v>5</v>
      </c>
      <c r="L67" s="40" t="str">
        <f>IF('DATA ENTRY SHEET'!L73=0, "", 'DATA ENTRY SHEET'!L73*GWPs!$E49/2204.62)</f>
        <v/>
      </c>
      <c r="M67" s="41" t="str">
        <f>IF('DATA ENTRY SHEET'!M73=0, "", 'DATA ENTRY SHEET'!M73*GWPs!$E49/2204.62)</f>
        <v/>
      </c>
      <c r="N67" s="42" t="str">
        <f>IF('DATA ENTRY SHEET'!N73=0, "", 'DATA ENTRY SHEET'!N73*GWPs!$E49/2204.62)</f>
        <v/>
      </c>
      <c r="O67" s="2"/>
    </row>
    <row r="68" spans="1:15" x14ac:dyDescent="0.25">
      <c r="A68" s="2"/>
      <c r="B68" s="102" t="str">
        <f>GWPs!A50</f>
        <v>R-717 (NH3)</v>
      </c>
      <c r="C68" s="103" t="s">
        <v>45</v>
      </c>
      <c r="D68" s="40" t="str">
        <f>IF('DATA ENTRY SHEET'!D74=0, "", 'DATA ENTRY SHEET'!D74*GWPs!$E50/2204.62)</f>
        <v/>
      </c>
      <c r="E68" s="41" t="str">
        <f>IF('DATA ENTRY SHEET'!E74=0, "", 'DATA ENTRY SHEET'!E74*GWPs!$E50/2204.62)</f>
        <v/>
      </c>
      <c r="F68" s="42" t="str">
        <f>IF('DATA ENTRY SHEET'!F74=0, "", 'DATA ENTRY SHEET'!F74*GWPs!$E50/2204.62)</f>
        <v/>
      </c>
      <c r="G68" s="2"/>
      <c r="I68" s="2"/>
      <c r="J68" s="102" t="str">
        <f>GWPs!A50</f>
        <v>R-717 (NH3)</v>
      </c>
      <c r="K68" s="103" t="s">
        <v>5</v>
      </c>
      <c r="L68" s="40" t="str">
        <f>IF('DATA ENTRY SHEET'!L74=0, "", 'DATA ENTRY SHEET'!L74*GWPs!$E50/2204.62)</f>
        <v/>
      </c>
      <c r="M68" s="41" t="str">
        <f>IF('DATA ENTRY SHEET'!M74=0, "", 'DATA ENTRY SHEET'!M74*GWPs!$E50/2204.62)</f>
        <v/>
      </c>
      <c r="N68" s="42" t="str">
        <f>IF('DATA ENTRY SHEET'!N74=0, "", 'DATA ENTRY SHEET'!N74*GWPs!$E50/2204.62)</f>
        <v/>
      </c>
      <c r="O68" s="2"/>
    </row>
    <row r="69" spans="1:15" x14ac:dyDescent="0.25">
      <c r="A69" s="2"/>
      <c r="B69" s="88" t="str">
        <f>GWPs!A51</f>
        <v>R-744 (CO2)</v>
      </c>
      <c r="C69" s="88" t="s">
        <v>45</v>
      </c>
      <c r="D69" s="40" t="str">
        <f>IF('DATA ENTRY SHEET'!D75=0, "", 'DATA ENTRY SHEET'!D75*GWPs!$E51/2204.62)</f>
        <v/>
      </c>
      <c r="E69" s="41" t="str">
        <f>IF('DATA ENTRY SHEET'!E75=0, "", 'DATA ENTRY SHEET'!E75*GWPs!$E51/2204.62)</f>
        <v/>
      </c>
      <c r="F69" s="42" t="str">
        <f>IF('DATA ENTRY SHEET'!F75=0, "", 'DATA ENTRY SHEET'!F75*GWPs!$E51/2204.62)</f>
        <v/>
      </c>
      <c r="G69" s="2"/>
      <c r="I69" s="2"/>
      <c r="J69" s="88" t="str">
        <f>GWPs!A51</f>
        <v>R-744 (CO2)</v>
      </c>
      <c r="K69" s="88" t="s">
        <v>5</v>
      </c>
      <c r="L69" s="40" t="str">
        <f>IF('DATA ENTRY SHEET'!L75=0, "", 'DATA ENTRY SHEET'!L75*GWPs!$E51/2204.62)</f>
        <v/>
      </c>
      <c r="M69" s="41" t="str">
        <f>IF('DATA ENTRY SHEET'!M75=0, "", 'DATA ENTRY SHEET'!M75*GWPs!$E51/2204.62)</f>
        <v/>
      </c>
      <c r="N69" s="42" t="str">
        <f>IF('DATA ENTRY SHEET'!N75=0, "", 'DATA ENTRY SHEET'!N75*GWPs!$E51/2204.62)</f>
        <v/>
      </c>
      <c r="O69" s="2"/>
    </row>
    <row r="70" spans="1:15" x14ac:dyDescent="0.25">
      <c r="A70" s="2"/>
      <c r="B70" s="88" t="str">
        <f>GWPs!A52</f>
        <v>R-407H</v>
      </c>
      <c r="C70" s="88" t="s">
        <v>46</v>
      </c>
      <c r="D70" s="40" t="str">
        <f>IF('DATA ENTRY SHEET'!D76=0, "", 'DATA ENTRY SHEET'!D76*GWPs!$E52/2204.62)</f>
        <v/>
      </c>
      <c r="E70" s="41" t="str">
        <f>IF('DATA ENTRY SHEET'!E76=0, "", 'DATA ENTRY SHEET'!E76*GWPs!$E52/2204.62)</f>
        <v/>
      </c>
      <c r="F70" s="42" t="str">
        <f>IF('DATA ENTRY SHEET'!F76=0, "", 'DATA ENTRY SHEET'!F76*GWPs!$E52/2204.62)</f>
        <v/>
      </c>
      <c r="G70" s="2"/>
      <c r="I70" s="2"/>
      <c r="J70" s="88" t="str">
        <f>GWPs!A52</f>
        <v>R-407H</v>
      </c>
      <c r="K70" s="88" t="s">
        <v>27</v>
      </c>
      <c r="L70" s="40" t="str">
        <f>IF('DATA ENTRY SHEET'!L76=0, "", 'DATA ENTRY SHEET'!L76*GWPs!$E52/2204.62)</f>
        <v/>
      </c>
      <c r="M70" s="41" t="str">
        <f>IF('DATA ENTRY SHEET'!M76=0, "", 'DATA ENTRY SHEET'!M76*GWPs!$E52/2204.62)</f>
        <v/>
      </c>
      <c r="N70" s="42" t="str">
        <f>IF('DATA ENTRY SHEET'!N76=0, "", 'DATA ENTRY SHEET'!N76*GWPs!$E52/2204.62)</f>
        <v/>
      </c>
      <c r="O70" s="2"/>
    </row>
    <row r="71" spans="1:15" x14ac:dyDescent="0.25">
      <c r="A71" s="2"/>
      <c r="B71" s="88" t="str">
        <f>GWPs!A53</f>
        <v>R-452A</v>
      </c>
      <c r="C71" s="88" t="s">
        <v>47</v>
      </c>
      <c r="D71" s="40" t="str">
        <f>IF('DATA ENTRY SHEET'!D77=0, "", 'DATA ENTRY SHEET'!D77*GWPs!$E53/2204.62)</f>
        <v/>
      </c>
      <c r="E71" s="41" t="str">
        <f>IF('DATA ENTRY SHEET'!E77=0, "", 'DATA ENTRY SHEET'!E77*GWPs!$E53/2204.62)</f>
        <v/>
      </c>
      <c r="F71" s="42" t="str">
        <f>IF('DATA ENTRY SHEET'!F77=0, "", 'DATA ENTRY SHEET'!F77*GWPs!$E53/2204.62)</f>
        <v/>
      </c>
      <c r="G71" s="2"/>
      <c r="I71" s="2"/>
      <c r="J71" s="88" t="str">
        <f>GWPs!A53</f>
        <v>R-452A</v>
      </c>
      <c r="K71" s="88" t="s">
        <v>28</v>
      </c>
      <c r="L71" s="40" t="str">
        <f>IF('DATA ENTRY SHEET'!L77=0, "", 'DATA ENTRY SHEET'!L77*GWPs!$E53/2204.62)</f>
        <v/>
      </c>
      <c r="M71" s="41" t="str">
        <f>IF('DATA ENTRY SHEET'!M77=0, "", 'DATA ENTRY SHEET'!M77*GWPs!$E53/2204.62)</f>
        <v/>
      </c>
      <c r="N71" s="42" t="str">
        <f>IF('DATA ENTRY SHEET'!N77=0, "", 'DATA ENTRY SHEET'!N77*GWPs!$E53/2204.62)</f>
        <v/>
      </c>
      <c r="O71" s="2"/>
    </row>
    <row r="72" spans="1:15" x14ac:dyDescent="0.25">
      <c r="A72" s="2"/>
      <c r="B72" s="88" t="str">
        <f>'DATA ENTRY SHEET'!B78</f>
        <v>[INSERT OTHER]</v>
      </c>
      <c r="C72" s="88" t="s">
        <v>202</v>
      </c>
      <c r="D72" s="40"/>
      <c r="E72" s="41"/>
      <c r="F72" s="42"/>
      <c r="G72" s="2"/>
      <c r="I72" s="2"/>
      <c r="J72" s="88" t="str">
        <f>'DATA ENTRY SHEET'!B78</f>
        <v>[INSERT OTHER]</v>
      </c>
      <c r="K72" s="88" t="s">
        <v>5</v>
      </c>
      <c r="L72" s="40"/>
      <c r="M72" s="41"/>
      <c r="N72" s="42"/>
      <c r="O72" s="2"/>
    </row>
    <row r="73" spans="1:15" x14ac:dyDescent="0.25">
      <c r="A73" s="2"/>
      <c r="B73" s="88" t="str">
        <f>'DATA ENTRY SHEET'!B79</f>
        <v>[INSERT OTHER]</v>
      </c>
      <c r="C73" s="88" t="s">
        <v>202</v>
      </c>
      <c r="D73" s="40"/>
      <c r="E73" s="41"/>
      <c r="F73" s="42"/>
      <c r="G73" s="2"/>
      <c r="I73" s="2"/>
      <c r="J73" s="88" t="str">
        <f>'DATA ENTRY SHEET'!B79</f>
        <v>[INSERT OTHER]</v>
      </c>
      <c r="K73" s="88" t="s">
        <v>5</v>
      </c>
      <c r="L73" s="40"/>
      <c r="M73" s="41"/>
      <c r="N73" s="42"/>
      <c r="O73" s="2"/>
    </row>
    <row r="74" spans="1:15" x14ac:dyDescent="0.25">
      <c r="A74" s="2"/>
      <c r="B74" s="88" t="str">
        <f>'DATA ENTRY SHEET'!B80</f>
        <v>[INSERT OTHER]</v>
      </c>
      <c r="C74" s="88" t="s">
        <v>202</v>
      </c>
      <c r="D74" s="40"/>
      <c r="E74" s="41"/>
      <c r="F74" s="42"/>
      <c r="G74" s="2"/>
      <c r="I74" s="2"/>
      <c r="J74" s="88" t="str">
        <f>'DATA ENTRY SHEET'!B80</f>
        <v>[INSERT OTHER]</v>
      </c>
      <c r="K74" s="88" t="s">
        <v>5</v>
      </c>
      <c r="L74" s="40"/>
      <c r="M74" s="41"/>
      <c r="N74" s="42"/>
      <c r="O74" s="2"/>
    </row>
    <row r="75" spans="1:15" ht="15.75" thickBot="1" x14ac:dyDescent="0.3">
      <c r="A75" s="2"/>
      <c r="B75" s="88" t="str">
        <f>'DATA ENTRY SHEET'!B81</f>
        <v>[INSERT OTHER]</v>
      </c>
      <c r="C75" s="88" t="s">
        <v>202</v>
      </c>
      <c r="D75" s="46"/>
      <c r="E75" s="47"/>
      <c r="F75" s="48"/>
      <c r="G75" s="2"/>
      <c r="I75" s="2"/>
      <c r="J75" s="88" t="str">
        <f>'DATA ENTRY SHEET'!B81</f>
        <v>[INSERT OTHER]</v>
      </c>
      <c r="K75" s="88" t="s">
        <v>5</v>
      </c>
      <c r="L75" s="40"/>
      <c r="M75" s="41"/>
      <c r="N75" s="42"/>
      <c r="O75" s="2"/>
    </row>
    <row r="76" spans="1:15" ht="15.75" thickTop="1" x14ac:dyDescent="0.25">
      <c r="A76" s="2"/>
      <c r="B76" s="161" t="s">
        <v>175</v>
      </c>
      <c r="C76" s="162" t="s">
        <v>44</v>
      </c>
      <c r="D76" s="14">
        <f>SUM(D22:D75)</f>
        <v>0</v>
      </c>
      <c r="E76" s="14">
        <f>SUM(E22:E75)</f>
        <v>0</v>
      </c>
      <c r="F76" s="83">
        <f>SUM(F22:F75)</f>
        <v>0</v>
      </c>
      <c r="G76" s="2"/>
      <c r="I76" s="2"/>
      <c r="J76" s="161" t="s">
        <v>176</v>
      </c>
      <c r="K76" s="162" t="s">
        <v>44</v>
      </c>
      <c r="L76" s="15">
        <f>SUM(L22:L75)</f>
        <v>0</v>
      </c>
      <c r="M76" s="15">
        <f>SUM(M22:M75)</f>
        <v>0</v>
      </c>
      <c r="N76" s="83">
        <f>SUM(N22:N75)</f>
        <v>0</v>
      </c>
      <c r="O76" s="2"/>
    </row>
    <row r="77" spans="1:15" x14ac:dyDescent="0.25">
      <c r="A77" s="2"/>
      <c r="B77" s="114"/>
      <c r="C77" s="115"/>
      <c r="D77" s="89">
        <f>SUM(D76:E76)</f>
        <v>0</v>
      </c>
      <c r="E77" s="90"/>
      <c r="F77" s="84"/>
      <c r="G77" s="2"/>
      <c r="I77" s="2"/>
      <c r="J77" s="114"/>
      <c r="K77" s="115"/>
      <c r="L77" s="94">
        <f>SUM(L76:M76)</f>
        <v>0</v>
      </c>
      <c r="M77" s="95"/>
      <c r="N77" s="84"/>
      <c r="O77" s="2"/>
    </row>
    <row r="78" spans="1:15" x14ac:dyDescent="0.25">
      <c r="A78" s="2"/>
      <c r="B78" s="116"/>
      <c r="C78" s="117"/>
      <c r="D78" s="91">
        <f>SUM(D77+F76)</f>
        <v>0</v>
      </c>
      <c r="E78" s="92"/>
      <c r="F78" s="93"/>
      <c r="G78" s="2"/>
      <c r="I78" s="2"/>
      <c r="J78" s="116"/>
      <c r="K78" s="117"/>
      <c r="L78" s="85">
        <f>SUM(L77+N76)</f>
        <v>0</v>
      </c>
      <c r="M78" s="86"/>
      <c r="N78" s="87"/>
      <c r="O78" s="2"/>
    </row>
    <row r="79" spans="1:15" ht="7.5" customHeight="1" x14ac:dyDescent="0.25">
      <c r="A79" s="2"/>
      <c r="B79" s="54"/>
      <c r="C79" s="54"/>
      <c r="D79" s="2"/>
      <c r="E79" s="2"/>
      <c r="F79" s="2"/>
      <c r="G79" s="2"/>
      <c r="I79" s="2"/>
      <c r="J79" s="54"/>
      <c r="K79" s="54"/>
      <c r="L79" s="2"/>
      <c r="M79" s="2"/>
      <c r="N79" s="2"/>
      <c r="O79" s="2"/>
    </row>
    <row r="80" spans="1:15" ht="19.5" customHeight="1" x14ac:dyDescent="0.25"/>
    <row r="81" spans="1:15" x14ac:dyDescent="0.25">
      <c r="A81" s="119" t="s">
        <v>237</v>
      </c>
      <c r="B81" s="163"/>
      <c r="C81" s="163"/>
      <c r="D81" s="163"/>
      <c r="E81" s="163"/>
      <c r="F81" s="163"/>
      <c r="G81" s="163"/>
      <c r="H81" s="163"/>
      <c r="I81" s="163"/>
      <c r="J81" s="163"/>
      <c r="K81" s="163"/>
      <c r="L81" s="163"/>
      <c r="M81" s="163"/>
      <c r="N81" s="163"/>
      <c r="O81" s="163"/>
    </row>
  </sheetData>
  <sheetProtection algorithmName="SHA-512" hashValue="mDOz3Rn5byqArFCfnZO9y1QA9mX5hZM6ZEUmx1hfoGc+07r0G5wmqcLYplhmuPnByudJiHC7WNAVOCIO9j39ag==" saltValue="xKprutIsY8sVLUxPsySIbA==" spinCount="100000" sheet="1" objects="1" scenarios="1"/>
  <mergeCells count="125">
    <mergeCell ref="A81:O81"/>
    <mergeCell ref="L19:M19"/>
    <mergeCell ref="N19:N20"/>
    <mergeCell ref="A10:O10"/>
    <mergeCell ref="B24:C24"/>
    <mergeCell ref="J24:K24"/>
    <mergeCell ref="A13:O17"/>
    <mergeCell ref="B25:C25"/>
    <mergeCell ref="J25:K25"/>
    <mergeCell ref="B22:C22"/>
    <mergeCell ref="J22:K22"/>
    <mergeCell ref="B23:C23"/>
    <mergeCell ref="J23:K23"/>
    <mergeCell ref="B19:C21"/>
    <mergeCell ref="D19:E19"/>
    <mergeCell ref="F19:F20"/>
    <mergeCell ref="J19:K21"/>
    <mergeCell ref="B30:C30"/>
    <mergeCell ref="J30:K30"/>
    <mergeCell ref="B31:C31"/>
    <mergeCell ref="J31:K31"/>
    <mergeCell ref="B26:C26"/>
    <mergeCell ref="J26:K26"/>
    <mergeCell ref="B28:C28"/>
    <mergeCell ref="J28:K28"/>
    <mergeCell ref="B35:C35"/>
    <mergeCell ref="J35:K35"/>
    <mergeCell ref="B27:C27"/>
    <mergeCell ref="J27:K27"/>
    <mergeCell ref="B29:C29"/>
    <mergeCell ref="J29:K29"/>
    <mergeCell ref="B36:C36"/>
    <mergeCell ref="J36:K36"/>
    <mergeCell ref="B37:C37"/>
    <mergeCell ref="J37:K37"/>
    <mergeCell ref="B32:C32"/>
    <mergeCell ref="J32:K32"/>
    <mergeCell ref="B33:C33"/>
    <mergeCell ref="J33:K33"/>
    <mergeCell ref="B34:C34"/>
    <mergeCell ref="J34:K34"/>
    <mergeCell ref="B41:C41"/>
    <mergeCell ref="J41:K41"/>
    <mergeCell ref="B42:C42"/>
    <mergeCell ref="J42:K42"/>
    <mergeCell ref="B43:C43"/>
    <mergeCell ref="J43:K43"/>
    <mergeCell ref="B38:C38"/>
    <mergeCell ref="J38:K38"/>
    <mergeCell ref="B39:C39"/>
    <mergeCell ref="J39:K39"/>
    <mergeCell ref="B40:C40"/>
    <mergeCell ref="J40:K40"/>
    <mergeCell ref="B47:C47"/>
    <mergeCell ref="J47:K47"/>
    <mergeCell ref="B48:C48"/>
    <mergeCell ref="J48:K48"/>
    <mergeCell ref="B49:C49"/>
    <mergeCell ref="J49:K49"/>
    <mergeCell ref="B44:C44"/>
    <mergeCell ref="J44:K44"/>
    <mergeCell ref="B45:C45"/>
    <mergeCell ref="J45:K45"/>
    <mergeCell ref="B46:C46"/>
    <mergeCell ref="J46:K46"/>
    <mergeCell ref="B53:C53"/>
    <mergeCell ref="J53:K53"/>
    <mergeCell ref="B54:C54"/>
    <mergeCell ref="J54:K54"/>
    <mergeCell ref="B55:C55"/>
    <mergeCell ref="J55:K55"/>
    <mergeCell ref="B50:C50"/>
    <mergeCell ref="J50:K50"/>
    <mergeCell ref="B51:C51"/>
    <mergeCell ref="J51:K51"/>
    <mergeCell ref="B52:C52"/>
    <mergeCell ref="J52:K52"/>
    <mergeCell ref="B59:C59"/>
    <mergeCell ref="J59:K59"/>
    <mergeCell ref="B60:C60"/>
    <mergeCell ref="J60:K60"/>
    <mergeCell ref="B61:C61"/>
    <mergeCell ref="J61:K61"/>
    <mergeCell ref="B56:C56"/>
    <mergeCell ref="J56:K56"/>
    <mergeCell ref="B57:C57"/>
    <mergeCell ref="J57:K57"/>
    <mergeCell ref="B58:C58"/>
    <mergeCell ref="J58:K58"/>
    <mergeCell ref="N76:N77"/>
    <mergeCell ref="D77:E77"/>
    <mergeCell ref="L77:M77"/>
    <mergeCell ref="D78:F78"/>
    <mergeCell ref="L78:N78"/>
    <mergeCell ref="B74:C74"/>
    <mergeCell ref="J74:K74"/>
    <mergeCell ref="B75:C75"/>
    <mergeCell ref="J75:K75"/>
    <mergeCell ref="B76:C78"/>
    <mergeCell ref="F76:F77"/>
    <mergeCell ref="J76:K78"/>
    <mergeCell ref="B69:C69"/>
    <mergeCell ref="J69:K69"/>
    <mergeCell ref="B72:C72"/>
    <mergeCell ref="J72:K72"/>
    <mergeCell ref="B73:C73"/>
    <mergeCell ref="J73:K73"/>
    <mergeCell ref="B62:C62"/>
    <mergeCell ref="J62:K62"/>
    <mergeCell ref="B63:C63"/>
    <mergeCell ref="J63:K63"/>
    <mergeCell ref="B64:C64"/>
    <mergeCell ref="J64:K64"/>
    <mergeCell ref="J65:K65"/>
    <mergeCell ref="J66:K66"/>
    <mergeCell ref="J67:K67"/>
    <mergeCell ref="J68:K68"/>
    <mergeCell ref="B65:C65"/>
    <mergeCell ref="B66:C66"/>
    <mergeCell ref="B67:C67"/>
    <mergeCell ref="B68:C68"/>
    <mergeCell ref="B70:C70"/>
    <mergeCell ref="B71:C71"/>
    <mergeCell ref="J70:K70"/>
    <mergeCell ref="J71:K71"/>
  </mergeCells>
  <phoneticPr fontId="29" type="noConversion"/>
  <conditionalFormatting sqref="L74:N75 L26:N37 L39:N51 L23:N24">
    <cfRule type="expression" dxfId="37" priority="38">
      <formula>IF(AND(ISBLANK(L23)), NOT(ISBLANK(D23)))</formula>
    </cfRule>
  </conditionalFormatting>
  <conditionalFormatting sqref="D74:F75 D26:F37 D39:F51 D23:F24">
    <cfRule type="expression" dxfId="36" priority="37">
      <formula>IF(AND(ISBLANK(D23)), NOT(ISBLANK(L23)))</formula>
    </cfRule>
  </conditionalFormatting>
  <conditionalFormatting sqref="L38:N38">
    <cfRule type="expression" dxfId="35" priority="36">
      <formula>IF(AND(ISBLANK(L38)), NOT(ISBLANK(D38)))</formula>
    </cfRule>
  </conditionalFormatting>
  <conditionalFormatting sqref="D38:F38">
    <cfRule type="expression" dxfId="34" priority="35">
      <formula>IF(AND(ISBLANK(D38)), NOT(ISBLANK(L38)))</formula>
    </cfRule>
  </conditionalFormatting>
  <conditionalFormatting sqref="L73:N73">
    <cfRule type="expression" dxfId="33" priority="34">
      <formula>IF(AND(ISBLANK(L73)), NOT(ISBLANK(D73)))</formula>
    </cfRule>
  </conditionalFormatting>
  <conditionalFormatting sqref="D73:F73">
    <cfRule type="expression" dxfId="32" priority="33">
      <formula>IF(AND(ISBLANK(D73)), NOT(ISBLANK(L73)))</formula>
    </cfRule>
  </conditionalFormatting>
  <conditionalFormatting sqref="L72:N72">
    <cfRule type="expression" dxfId="31" priority="32">
      <formula>IF(AND(ISBLANK(L72)), NOT(ISBLANK(D72)))</formula>
    </cfRule>
  </conditionalFormatting>
  <conditionalFormatting sqref="D72:F72">
    <cfRule type="expression" dxfId="30" priority="31">
      <formula>IF(AND(ISBLANK(D72)), NOT(ISBLANK(L72)))</formula>
    </cfRule>
  </conditionalFormatting>
  <conditionalFormatting sqref="L25:N25">
    <cfRule type="expression" dxfId="29" priority="30">
      <formula>IF(AND(ISBLANK(L25)), NOT(ISBLANK(D25)))</formula>
    </cfRule>
  </conditionalFormatting>
  <conditionalFormatting sqref="D25:F25">
    <cfRule type="expression" dxfId="28" priority="29">
      <formula>IF(AND(ISBLANK(D25)), NOT(ISBLANK(L25)))</formula>
    </cfRule>
  </conditionalFormatting>
  <conditionalFormatting sqref="L69:N71">
    <cfRule type="expression" dxfId="27" priority="28">
      <formula>IF(AND(ISBLANK(L69)), NOT(ISBLANK(D69)))</formula>
    </cfRule>
  </conditionalFormatting>
  <conditionalFormatting sqref="D69:F71">
    <cfRule type="expression" dxfId="26" priority="27">
      <formula>IF(AND(ISBLANK(D69)), NOT(ISBLANK(L69)))</formula>
    </cfRule>
  </conditionalFormatting>
  <conditionalFormatting sqref="L64:N68">
    <cfRule type="expression" dxfId="25" priority="26">
      <formula>IF(AND(ISBLANK(L64)), NOT(ISBLANK(D64)))</formula>
    </cfRule>
  </conditionalFormatting>
  <conditionalFormatting sqref="D64:F68">
    <cfRule type="expression" dxfId="24" priority="25">
      <formula>IF(AND(ISBLANK(D64)), NOT(ISBLANK(L64)))</formula>
    </cfRule>
  </conditionalFormatting>
  <conditionalFormatting sqref="L52:N52">
    <cfRule type="expression" dxfId="23" priority="24">
      <formula>IF(AND(ISBLANK(L52)), NOT(ISBLANK(D52)))</formula>
    </cfRule>
  </conditionalFormatting>
  <conditionalFormatting sqref="D52:F52">
    <cfRule type="expression" dxfId="22" priority="23">
      <formula>IF(AND(ISBLANK(D52)), NOT(ISBLANK(L52)))</formula>
    </cfRule>
  </conditionalFormatting>
  <conditionalFormatting sqref="L63:N63">
    <cfRule type="expression" dxfId="21" priority="22">
      <formula>IF(AND(ISBLANK(L63)), NOT(ISBLANK(D63)))</formula>
    </cfRule>
  </conditionalFormatting>
  <conditionalFormatting sqref="D63:F63">
    <cfRule type="expression" dxfId="20" priority="21">
      <formula>IF(AND(ISBLANK(D63)), NOT(ISBLANK(L63)))</formula>
    </cfRule>
  </conditionalFormatting>
  <conditionalFormatting sqref="L62:N62">
    <cfRule type="expression" dxfId="19" priority="20">
      <formula>IF(AND(ISBLANK(L62)), NOT(ISBLANK(D62)))</formula>
    </cfRule>
  </conditionalFormatting>
  <conditionalFormatting sqref="D62:F62">
    <cfRule type="expression" dxfId="18" priority="19">
      <formula>IF(AND(ISBLANK(D62)), NOT(ISBLANK(L62)))</formula>
    </cfRule>
  </conditionalFormatting>
  <conditionalFormatting sqref="L61:N61">
    <cfRule type="expression" dxfId="17" priority="18">
      <formula>IF(AND(ISBLANK(L61)), NOT(ISBLANK(D61)))</formula>
    </cfRule>
  </conditionalFormatting>
  <conditionalFormatting sqref="D61:F61">
    <cfRule type="expression" dxfId="16" priority="17">
      <formula>IF(AND(ISBLANK(D61)), NOT(ISBLANK(L61)))</formula>
    </cfRule>
  </conditionalFormatting>
  <conditionalFormatting sqref="L59:N59">
    <cfRule type="expression" dxfId="15" priority="16">
      <formula>IF(AND(ISBLANK(L59)), NOT(ISBLANK(D59)))</formula>
    </cfRule>
  </conditionalFormatting>
  <conditionalFormatting sqref="D59:F59">
    <cfRule type="expression" dxfId="14" priority="15">
      <formula>IF(AND(ISBLANK(D59)), NOT(ISBLANK(L59)))</formula>
    </cfRule>
  </conditionalFormatting>
  <conditionalFormatting sqref="L58:N58">
    <cfRule type="expression" dxfId="13" priority="14">
      <formula>IF(AND(ISBLANK(L58)), NOT(ISBLANK(D58)))</formula>
    </cfRule>
  </conditionalFormatting>
  <conditionalFormatting sqref="D58:F58">
    <cfRule type="expression" dxfId="12" priority="13">
      <formula>IF(AND(ISBLANK(D58)), NOT(ISBLANK(L58)))</formula>
    </cfRule>
  </conditionalFormatting>
  <conditionalFormatting sqref="L57:N57">
    <cfRule type="expression" dxfId="11" priority="12">
      <formula>IF(AND(ISBLANK(L57)), NOT(ISBLANK(D57)))</formula>
    </cfRule>
  </conditionalFormatting>
  <conditionalFormatting sqref="D57:F57">
    <cfRule type="expression" dxfId="10" priority="11">
      <formula>IF(AND(ISBLANK(D57)), NOT(ISBLANK(L57)))</formula>
    </cfRule>
  </conditionalFormatting>
  <conditionalFormatting sqref="L53:N53">
    <cfRule type="expression" dxfId="9" priority="10">
      <formula>IF(AND(ISBLANK(L53)), NOT(ISBLANK(D53)))</formula>
    </cfRule>
  </conditionalFormatting>
  <conditionalFormatting sqref="D53:F53">
    <cfRule type="expression" dxfId="8" priority="9">
      <formula>IF(AND(ISBLANK(D53)), NOT(ISBLANK(L53)))</formula>
    </cfRule>
  </conditionalFormatting>
  <conditionalFormatting sqref="L22:N22">
    <cfRule type="expression" dxfId="7" priority="8">
      <formula>IF(AND(ISBLANK(L22)), NOT(ISBLANK(D22)))</formula>
    </cfRule>
  </conditionalFormatting>
  <conditionalFormatting sqref="D22:F22">
    <cfRule type="expression" dxfId="6" priority="7">
      <formula>IF(AND(ISBLANK(D22)), NOT(ISBLANK(L22)))</formula>
    </cfRule>
  </conditionalFormatting>
  <conditionalFormatting sqref="L55:N56">
    <cfRule type="expression" dxfId="5" priority="6">
      <formula>IF(AND(ISBLANK(L55)), NOT(ISBLANK(D55)))</formula>
    </cfRule>
  </conditionalFormatting>
  <conditionalFormatting sqref="D55:F56">
    <cfRule type="expression" dxfId="4" priority="5">
      <formula>IF(AND(ISBLANK(D55)), NOT(ISBLANK(L55)))</formula>
    </cfRule>
  </conditionalFormatting>
  <conditionalFormatting sqref="L54:N54">
    <cfRule type="expression" dxfId="3" priority="4">
      <formula>IF(AND(ISBLANK(L54)), NOT(ISBLANK(D54)))</formula>
    </cfRule>
  </conditionalFormatting>
  <conditionalFormatting sqref="D54:F54">
    <cfRule type="expression" dxfId="2" priority="3">
      <formula>IF(AND(ISBLANK(D54)), NOT(ISBLANK(L54)))</formula>
    </cfRule>
  </conditionalFormatting>
  <conditionalFormatting sqref="L60:N60">
    <cfRule type="expression" dxfId="1" priority="2">
      <formula>IF(AND(ISBLANK(L60)), NOT(ISBLANK(D60)))</formula>
    </cfRule>
  </conditionalFormatting>
  <conditionalFormatting sqref="D60:F60">
    <cfRule type="expression" dxfId="0" priority="1">
      <formula>IF(AND(ISBLANK(D60)), NOT(ISBLANK(L60)))</formula>
    </cfRule>
  </conditionalFormatting>
  <printOptions horizontalCentered="1"/>
  <pageMargins left="0.45" right="0.45" top="0.5" bottom="0.5" header="0.25" footer="0.25"/>
  <pageSetup scale="4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6:I107"/>
  <sheetViews>
    <sheetView topLeftCell="A56" zoomScale="85" zoomScaleNormal="85" zoomScaleSheetLayoutView="90" workbookViewId="0">
      <selection activeCell="E66" sqref="E66"/>
    </sheetView>
  </sheetViews>
  <sheetFormatPr defaultColWidth="9.140625" defaultRowHeight="15" x14ac:dyDescent="0.25"/>
  <cols>
    <col min="1" max="1" width="21.42578125" customWidth="1"/>
    <col min="2" max="2" width="9" customWidth="1"/>
    <col min="4" max="4" width="23.5703125" customWidth="1"/>
    <col min="5" max="7" width="19.5703125" customWidth="1"/>
    <col min="8" max="8" width="9" customWidth="1"/>
    <col min="9" max="9" width="21.42578125" customWidth="1"/>
  </cols>
  <sheetData>
    <row r="6" spans="1:9" ht="11.25" customHeight="1" x14ac:dyDescent="0.25"/>
    <row r="7" spans="1:9" ht="11.25" customHeight="1" x14ac:dyDescent="0.25"/>
    <row r="8" spans="1:9" ht="11.25" customHeight="1" x14ac:dyDescent="0.25"/>
    <row r="9" spans="1:9" ht="11.25" customHeight="1" x14ac:dyDescent="0.25"/>
    <row r="10" spans="1:9" ht="19.5" customHeight="1" x14ac:dyDescent="0.25"/>
    <row r="11" spans="1:9" ht="23.25" x14ac:dyDescent="0.35">
      <c r="A11" s="105" t="s">
        <v>83</v>
      </c>
      <c r="B11" s="105"/>
      <c r="C11" s="105"/>
      <c r="D11" s="105"/>
      <c r="E11" s="105"/>
      <c r="F11" s="105"/>
      <c r="G11" s="105"/>
      <c r="H11" s="105"/>
      <c r="I11" s="105"/>
    </row>
    <row r="13" spans="1:9" ht="16.5" thickBot="1" x14ac:dyDescent="0.3">
      <c r="B13" s="4" t="s">
        <v>172</v>
      </c>
      <c r="C13" s="3"/>
      <c r="D13" s="3"/>
      <c r="E13" s="3"/>
      <c r="F13" s="3"/>
      <c r="G13" s="3"/>
      <c r="H13" s="3"/>
    </row>
    <row r="14" spans="1:9" ht="76.5" customHeight="1" thickTop="1" x14ac:dyDescent="0.25">
      <c r="B14" s="141" t="s">
        <v>173</v>
      </c>
      <c r="C14" s="142"/>
      <c r="D14" s="142"/>
      <c r="E14" s="142"/>
      <c r="F14" s="142"/>
      <c r="G14" s="142"/>
      <c r="H14" s="143"/>
    </row>
    <row r="15" spans="1:9" x14ac:dyDescent="0.25">
      <c r="B15" s="1"/>
      <c r="C15" s="148" t="s">
        <v>3</v>
      </c>
      <c r="D15" s="149"/>
      <c r="E15" s="108" t="s">
        <v>80</v>
      </c>
      <c r="F15" s="108"/>
      <c r="G15" s="109" t="s">
        <v>4</v>
      </c>
      <c r="H15" s="2"/>
    </row>
    <row r="16" spans="1:9" ht="18.75" customHeight="1" x14ac:dyDescent="0.25">
      <c r="B16" s="2"/>
      <c r="C16" s="98"/>
      <c r="D16" s="99"/>
      <c r="E16" s="53" t="s">
        <v>96</v>
      </c>
      <c r="F16" s="53" t="s">
        <v>81</v>
      </c>
      <c r="G16" s="109"/>
      <c r="H16" s="2"/>
    </row>
    <row r="17" spans="2:8" x14ac:dyDescent="0.25">
      <c r="B17" s="2"/>
      <c r="C17" s="100"/>
      <c r="D17" s="101"/>
      <c r="E17" s="9" t="s">
        <v>78</v>
      </c>
      <c r="F17" s="8" t="s">
        <v>79</v>
      </c>
      <c r="G17" s="8" t="s">
        <v>79</v>
      </c>
      <c r="H17" s="2"/>
    </row>
    <row r="18" spans="2:8" x14ac:dyDescent="0.25">
      <c r="B18" s="2"/>
      <c r="C18" s="88" t="str">
        <f>GWPs!A4</f>
        <v>R-11</v>
      </c>
      <c r="D18" s="88" t="s">
        <v>5</v>
      </c>
      <c r="E18" s="49" t="str">
        <f>IF('DATA ENTRY SHEET'!D28=0, "", ('DATA ENTRY SHEET'!L28*(GWPs!$E4/GWPs!$I$1))/'DATA ENTRY SHEET'!D28)</f>
        <v/>
      </c>
      <c r="F18" s="49" t="str">
        <f>IF('DATA ENTRY SHEET'!E28=0, "", ('DATA ENTRY SHEET'!M28*(GWPs!$E4/GWPs!$I$1))/'DATA ENTRY SHEET'!E28)</f>
        <v/>
      </c>
      <c r="G18" s="49" t="str">
        <f>IF('DATA ENTRY SHEET'!F28=0, "", ('DATA ENTRY SHEET'!N28*(GWPs!$E4/GWPs!$I$1))/'DATA ENTRY SHEET'!F28)</f>
        <v/>
      </c>
      <c r="H18" s="2"/>
    </row>
    <row r="19" spans="2:8" x14ac:dyDescent="0.25">
      <c r="B19" s="2"/>
      <c r="C19" s="88" t="str">
        <f>GWPs!A5</f>
        <v>R-12</v>
      </c>
      <c r="D19" s="88" t="s">
        <v>5</v>
      </c>
      <c r="E19" s="49" t="str">
        <f>IF('DATA ENTRY SHEET'!D29=0, "", ('DATA ENTRY SHEET'!L29*(GWPs!$E5/GWPs!$I$1))/'DATA ENTRY SHEET'!D29)</f>
        <v/>
      </c>
      <c r="F19" s="49" t="str">
        <f>IF('DATA ENTRY SHEET'!E29=0, "", ('DATA ENTRY SHEET'!M29*(GWPs!$E5/GWPs!$I$1))/'DATA ENTRY SHEET'!E29)</f>
        <v/>
      </c>
      <c r="G19" s="49" t="str">
        <f>IF('DATA ENTRY SHEET'!F29=0, "", ('DATA ENTRY SHEET'!N29*(GWPs!$E5/GWPs!$I$1))/'DATA ENTRY SHEET'!F29)</f>
        <v/>
      </c>
      <c r="H19" s="2"/>
    </row>
    <row r="20" spans="2:8" x14ac:dyDescent="0.25">
      <c r="B20" s="2"/>
      <c r="C20" s="88" t="str">
        <f>GWPs!A6</f>
        <v>R-13</v>
      </c>
      <c r="D20" s="88" t="s">
        <v>5</v>
      </c>
      <c r="E20" s="49" t="str">
        <f>IF('DATA ENTRY SHEET'!D30=0, "", ('DATA ENTRY SHEET'!L30*(GWPs!$E6/GWPs!$I$1))/'DATA ENTRY SHEET'!D30)</f>
        <v/>
      </c>
      <c r="F20" s="49" t="str">
        <f>IF('DATA ENTRY SHEET'!E30=0, "", ('DATA ENTRY SHEET'!M30*(GWPs!$E6/GWPs!$I$1))/'DATA ENTRY SHEET'!E30)</f>
        <v/>
      </c>
      <c r="G20" s="49" t="str">
        <f>IF('DATA ENTRY SHEET'!F30=0, "", ('DATA ENTRY SHEET'!N30*(GWPs!$E6/GWPs!$I$1))/'DATA ENTRY SHEET'!F30)</f>
        <v/>
      </c>
      <c r="H20" s="2"/>
    </row>
    <row r="21" spans="2:8" x14ac:dyDescent="0.25">
      <c r="B21" s="2"/>
      <c r="C21" s="88" t="str">
        <f>GWPs!A7</f>
        <v>R-123</v>
      </c>
      <c r="D21" s="88" t="s">
        <v>5</v>
      </c>
      <c r="E21" s="49" t="str">
        <f>IF('DATA ENTRY SHEET'!D31=0, "", ('DATA ENTRY SHEET'!L31*(GWPs!$E7/GWPs!$I$1))/'DATA ENTRY SHEET'!D31)</f>
        <v/>
      </c>
      <c r="F21" s="49" t="str">
        <f>IF('DATA ENTRY SHEET'!E31=0, "", ('DATA ENTRY SHEET'!M31*(GWPs!$E7/GWPs!$I$1))/'DATA ENTRY SHEET'!E31)</f>
        <v/>
      </c>
      <c r="G21" s="49" t="str">
        <f>IF('DATA ENTRY SHEET'!F31=0, "", ('DATA ENTRY SHEET'!N31*(GWPs!$E7/GWPs!$I$1))/'DATA ENTRY SHEET'!F31)</f>
        <v/>
      </c>
      <c r="H21" s="2"/>
    </row>
    <row r="22" spans="2:8" x14ac:dyDescent="0.25">
      <c r="B22" s="2"/>
      <c r="C22" s="88" t="str">
        <f>GWPs!A8</f>
        <v>R-134a</v>
      </c>
      <c r="D22" s="88" t="s">
        <v>5</v>
      </c>
      <c r="E22" s="49" t="str">
        <f>IF('DATA ENTRY SHEET'!D32=0, "", ('DATA ENTRY SHEET'!L32*(GWPs!$E8/GWPs!$I$1))/'DATA ENTRY SHEET'!D32)</f>
        <v/>
      </c>
      <c r="F22" s="49" t="str">
        <f>IF('DATA ENTRY SHEET'!E32=0, "", ('DATA ENTRY SHEET'!M32*(GWPs!$E8/GWPs!$I$1))/'DATA ENTRY SHEET'!E32)</f>
        <v/>
      </c>
      <c r="G22" s="49" t="str">
        <f>IF('DATA ENTRY SHEET'!F32=0, "", ('DATA ENTRY SHEET'!N32*(GWPs!$E8/GWPs!$I$1))/'DATA ENTRY SHEET'!F32)</f>
        <v/>
      </c>
      <c r="H22" s="2"/>
    </row>
    <row r="23" spans="2:8" x14ac:dyDescent="0.25">
      <c r="B23" s="2"/>
      <c r="C23" s="88" t="str">
        <f>GWPs!A9</f>
        <v>R-143A</v>
      </c>
      <c r="D23" s="88" t="s">
        <v>5</v>
      </c>
      <c r="E23" s="49" t="str">
        <f>IF('DATA ENTRY SHEET'!D33=0, "", ('DATA ENTRY SHEET'!L33*(GWPs!$E9/GWPs!$I$1))/'DATA ENTRY SHEET'!D33)</f>
        <v/>
      </c>
      <c r="F23" s="49" t="str">
        <f>IF('DATA ENTRY SHEET'!E33=0, "", ('DATA ENTRY SHEET'!M33*(GWPs!$E9/GWPs!$I$1))/'DATA ENTRY SHEET'!E33)</f>
        <v/>
      </c>
      <c r="G23" s="49" t="str">
        <f>IF('DATA ENTRY SHEET'!F33=0, "", ('DATA ENTRY SHEET'!N33*(GWPs!$E9/GWPs!$I$1))/'DATA ENTRY SHEET'!F33)</f>
        <v/>
      </c>
      <c r="H23" s="2"/>
    </row>
    <row r="24" spans="2:8" x14ac:dyDescent="0.25">
      <c r="B24" s="2"/>
      <c r="C24" s="88" t="str">
        <f>GWPs!A10</f>
        <v>R-22</v>
      </c>
      <c r="D24" s="88" t="s">
        <v>5</v>
      </c>
      <c r="E24" s="49" t="str">
        <f>IF('DATA ENTRY SHEET'!D34=0, "", ('DATA ENTRY SHEET'!L34*(GWPs!$E10/GWPs!$I$1))/'DATA ENTRY SHEET'!D34)</f>
        <v/>
      </c>
      <c r="F24" s="49" t="str">
        <f>IF('DATA ENTRY SHEET'!E34=0, "", ('DATA ENTRY SHEET'!M34*(GWPs!$E10/GWPs!$I$1))/'DATA ENTRY SHEET'!E34)</f>
        <v/>
      </c>
      <c r="G24" s="49" t="str">
        <f>IF('DATA ENTRY SHEET'!F34=0, "", ('DATA ENTRY SHEET'!N34*(GWPs!$E10/GWPs!$I$1))/'DATA ENTRY SHEET'!F34)</f>
        <v/>
      </c>
      <c r="H24" s="2"/>
    </row>
    <row r="25" spans="2:8" x14ac:dyDescent="0.25">
      <c r="B25" s="2"/>
      <c r="C25" s="88" t="str">
        <f>GWPs!A11</f>
        <v>R-290 (Propane)</v>
      </c>
      <c r="D25" s="88" t="s">
        <v>5</v>
      </c>
      <c r="E25" s="49" t="str">
        <f>IF('DATA ENTRY SHEET'!D35=0, "", ('DATA ENTRY SHEET'!L35*(GWPs!$E11/GWPs!$I$1))/'DATA ENTRY SHEET'!D35)</f>
        <v/>
      </c>
      <c r="F25" s="49" t="str">
        <f>IF('DATA ENTRY SHEET'!E35=0, "", ('DATA ENTRY SHEET'!M35*(GWPs!$E11/GWPs!$I$1))/'DATA ENTRY SHEET'!E35)</f>
        <v/>
      </c>
      <c r="G25" s="49" t="str">
        <f>IF('DATA ENTRY SHEET'!F35=0, "", ('DATA ENTRY SHEET'!N35*(GWPs!$E11/GWPs!$I$1))/'DATA ENTRY SHEET'!F35)</f>
        <v/>
      </c>
      <c r="H25" s="2"/>
    </row>
    <row r="26" spans="2:8" x14ac:dyDescent="0.25">
      <c r="B26" s="2"/>
      <c r="C26" s="88" t="str">
        <f>GWPs!A12</f>
        <v>R-401A (MP 39)</v>
      </c>
      <c r="D26" s="88" t="s">
        <v>5</v>
      </c>
      <c r="E26" s="49" t="str">
        <f>IF('DATA ENTRY SHEET'!D36=0, "", ('DATA ENTRY SHEET'!L36*(GWPs!$E12/GWPs!$I$1))/'DATA ENTRY SHEET'!D36)</f>
        <v/>
      </c>
      <c r="F26" s="49" t="str">
        <f>IF('DATA ENTRY SHEET'!E36=0, "", ('DATA ENTRY SHEET'!M36*(GWPs!$E12/GWPs!$I$1))/'DATA ENTRY SHEET'!E36)</f>
        <v/>
      </c>
      <c r="G26" s="49" t="str">
        <f>IF('DATA ENTRY SHEET'!F36=0, "", ('DATA ENTRY SHEET'!N36*(GWPs!$E12/GWPs!$I$1))/'DATA ENTRY SHEET'!F36)</f>
        <v/>
      </c>
      <c r="H26" s="2"/>
    </row>
    <row r="27" spans="2:8" ht="15" customHeight="1" x14ac:dyDescent="0.25">
      <c r="B27" s="2"/>
      <c r="C27" s="88" t="str">
        <f>GWPs!A13</f>
        <v>R-401B (MP 66)</v>
      </c>
      <c r="D27" s="88" t="s">
        <v>5</v>
      </c>
      <c r="E27" s="49" t="str">
        <f>IF('DATA ENTRY SHEET'!D37=0, "", ('DATA ENTRY SHEET'!L37*(GWPs!$E13/GWPs!$I$1))/'DATA ENTRY SHEET'!D37)</f>
        <v/>
      </c>
      <c r="F27" s="49" t="str">
        <f>IF('DATA ENTRY SHEET'!E37=0, "", ('DATA ENTRY SHEET'!M37*(GWPs!$E13/GWPs!$I$1))/'DATA ENTRY SHEET'!E37)</f>
        <v/>
      </c>
      <c r="G27" s="49" t="str">
        <f>IF('DATA ENTRY SHEET'!F37=0, "", ('DATA ENTRY SHEET'!N37*(GWPs!$E13/GWPs!$I$1))/'DATA ENTRY SHEET'!F37)</f>
        <v/>
      </c>
      <c r="H27" s="2"/>
    </row>
    <row r="28" spans="2:8" x14ac:dyDescent="0.25">
      <c r="B28" s="2"/>
      <c r="C28" s="88" t="str">
        <f>GWPs!A14</f>
        <v>R-402A (HP 80)</v>
      </c>
      <c r="D28" s="88" t="s">
        <v>5</v>
      </c>
      <c r="E28" s="49" t="str">
        <f>IF('DATA ENTRY SHEET'!D38=0, "", ('DATA ENTRY SHEET'!L38*(GWPs!$E14/GWPs!$I$1))/'DATA ENTRY SHEET'!D38)</f>
        <v/>
      </c>
      <c r="F28" s="49" t="str">
        <f>IF('DATA ENTRY SHEET'!E38=0, "", ('DATA ENTRY SHEET'!M38*(GWPs!$E14/GWPs!$I$1))/'DATA ENTRY SHEET'!E38)</f>
        <v/>
      </c>
      <c r="G28" s="49" t="str">
        <f>IF('DATA ENTRY SHEET'!F38=0, "", ('DATA ENTRY SHEET'!N38*(GWPs!$E14/GWPs!$I$1))/'DATA ENTRY SHEET'!F38)</f>
        <v/>
      </c>
      <c r="H28" s="2"/>
    </row>
    <row r="29" spans="2:8" x14ac:dyDescent="0.25">
      <c r="B29" s="2"/>
      <c r="C29" s="88" t="str">
        <f>GWPs!A15</f>
        <v>R-402B (HP 81)</v>
      </c>
      <c r="D29" s="88" t="s">
        <v>5</v>
      </c>
      <c r="E29" s="49" t="str">
        <f>IF('DATA ENTRY SHEET'!D39=0, "", ('DATA ENTRY SHEET'!L39*(GWPs!$E15/GWPs!$I$1))/'DATA ENTRY SHEET'!D39)</f>
        <v/>
      </c>
      <c r="F29" s="49" t="str">
        <f>IF('DATA ENTRY SHEET'!E39=0, "", ('DATA ENTRY SHEET'!M39*(GWPs!$E15/GWPs!$I$1))/'DATA ENTRY SHEET'!E39)</f>
        <v/>
      </c>
      <c r="G29" s="49" t="str">
        <f>IF('DATA ENTRY SHEET'!F39=0, "", ('DATA ENTRY SHEET'!N39*(GWPs!$E15/GWPs!$I$1))/'DATA ENTRY SHEET'!F39)</f>
        <v/>
      </c>
      <c r="H29" s="2"/>
    </row>
    <row r="30" spans="2:8" x14ac:dyDescent="0.25">
      <c r="B30" s="2"/>
      <c r="C30" s="88" t="str">
        <f>GWPs!A16</f>
        <v>R-404A (HP 62)</v>
      </c>
      <c r="D30" s="88" t="s">
        <v>5</v>
      </c>
      <c r="E30" s="49" t="str">
        <f>IF('DATA ENTRY SHEET'!D40=0, "", ('DATA ENTRY SHEET'!L40*(GWPs!$E16/GWPs!$I$1))/'DATA ENTRY SHEET'!D40)</f>
        <v/>
      </c>
      <c r="F30" s="49" t="str">
        <f>IF('DATA ENTRY SHEET'!E40=0, "", ('DATA ENTRY SHEET'!M40*(GWPs!$E16/GWPs!$I$1))/'DATA ENTRY SHEET'!E40)</f>
        <v/>
      </c>
      <c r="G30" s="49" t="str">
        <f>IF('DATA ENTRY SHEET'!F40=0, "", ('DATA ENTRY SHEET'!N40*(GWPs!$E16/GWPs!$I$1))/'DATA ENTRY SHEET'!F40)</f>
        <v/>
      </c>
      <c r="H30" s="2"/>
    </row>
    <row r="31" spans="2:8" x14ac:dyDescent="0.25">
      <c r="B31" s="2"/>
      <c r="C31" s="88" t="str">
        <f>GWPs!A17</f>
        <v>R-407A (Klea 60)</v>
      </c>
      <c r="D31" s="88" t="s">
        <v>5</v>
      </c>
      <c r="E31" s="49" t="str">
        <f>IF('DATA ENTRY SHEET'!D41=0, "", ('DATA ENTRY SHEET'!L41*(GWPs!$E17/GWPs!$I$1))/'DATA ENTRY SHEET'!D41)</f>
        <v/>
      </c>
      <c r="F31" s="49" t="str">
        <f>IF('DATA ENTRY SHEET'!E41=0, "", ('DATA ENTRY SHEET'!M41*(GWPs!$E17/GWPs!$I$1))/'DATA ENTRY SHEET'!E41)</f>
        <v/>
      </c>
      <c r="G31" s="49" t="str">
        <f>IF('DATA ENTRY SHEET'!F41=0, "", ('DATA ENTRY SHEET'!N41*(GWPs!$E17/GWPs!$I$1))/'DATA ENTRY SHEET'!F41)</f>
        <v/>
      </c>
      <c r="H31" s="2"/>
    </row>
    <row r="32" spans="2:8" x14ac:dyDescent="0.25">
      <c r="B32" s="2"/>
      <c r="C32" s="88" t="str">
        <f>GWPs!A18</f>
        <v>R-407C (Klea 66; Suva 9000)</v>
      </c>
      <c r="D32" s="88" t="s">
        <v>5</v>
      </c>
      <c r="E32" s="49" t="str">
        <f>IF('DATA ENTRY SHEET'!D42=0, "", ('DATA ENTRY SHEET'!L42*(GWPs!$E18/GWPs!$I$1))/'DATA ENTRY SHEET'!D42)</f>
        <v/>
      </c>
      <c r="F32" s="49" t="str">
        <f>IF('DATA ENTRY SHEET'!E42=0, "", ('DATA ENTRY SHEET'!M42*(GWPs!$E18/GWPs!$I$1))/'DATA ENTRY SHEET'!E42)</f>
        <v/>
      </c>
      <c r="G32" s="49" t="str">
        <f>IF('DATA ENTRY SHEET'!F42=0, "", ('DATA ENTRY SHEET'!N42*(GWPs!$E18/GWPs!$I$1))/'DATA ENTRY SHEET'!F42)</f>
        <v/>
      </c>
      <c r="H32" s="2"/>
    </row>
    <row r="33" spans="2:8" x14ac:dyDescent="0.25">
      <c r="B33" s="2"/>
      <c r="C33" s="88" t="str">
        <f>GWPs!A19</f>
        <v>R-407D</v>
      </c>
      <c r="D33" s="88" t="s">
        <v>5</v>
      </c>
      <c r="E33" s="49" t="str">
        <f>IF('DATA ENTRY SHEET'!D43=0, "", ('DATA ENTRY SHEET'!L43*(GWPs!$E19/GWPs!$I$1))/'DATA ENTRY SHEET'!D43)</f>
        <v/>
      </c>
      <c r="F33" s="49" t="str">
        <f>IF('DATA ENTRY SHEET'!E43=0, "", ('DATA ENTRY SHEET'!M43*(GWPs!$E19/GWPs!$I$1))/'DATA ENTRY SHEET'!E43)</f>
        <v/>
      </c>
      <c r="G33" s="49" t="str">
        <f>IF('DATA ENTRY SHEET'!F43=0, "", ('DATA ENTRY SHEET'!N43*(GWPs!$E19/GWPs!$I$1))/'DATA ENTRY SHEET'!F43)</f>
        <v/>
      </c>
      <c r="H33" s="2"/>
    </row>
    <row r="34" spans="2:8" x14ac:dyDescent="0.25">
      <c r="B34" s="2"/>
      <c r="C34" s="88" t="str">
        <f>GWPs!A20</f>
        <v>R-407F (Gen. Performax LT)</v>
      </c>
      <c r="D34" s="88" t="s">
        <v>5</v>
      </c>
      <c r="E34" s="49" t="str">
        <f>IF('DATA ENTRY SHEET'!D44=0, "", ('DATA ENTRY SHEET'!L44*(GWPs!$E20/GWPs!$I$1))/'DATA ENTRY SHEET'!D44)</f>
        <v/>
      </c>
      <c r="F34" s="49" t="str">
        <f>IF('DATA ENTRY SHEET'!E44=0, "", ('DATA ENTRY SHEET'!M44*(GWPs!$E20/GWPs!$I$1))/'DATA ENTRY SHEET'!E44)</f>
        <v/>
      </c>
      <c r="G34" s="49" t="str">
        <f>IF('DATA ENTRY SHEET'!F44=0, "", ('DATA ENTRY SHEET'!N44*(GWPs!$E20/GWPs!$I$1))/'DATA ENTRY SHEET'!F44)</f>
        <v/>
      </c>
      <c r="H34" s="2"/>
    </row>
    <row r="35" spans="2:8" x14ac:dyDescent="0.25">
      <c r="B35" s="2"/>
      <c r="C35" s="88" t="str">
        <f>GWPs!A21</f>
        <v>R-408A (FX-10)</v>
      </c>
      <c r="D35" s="88" t="s">
        <v>5</v>
      </c>
      <c r="E35" s="49" t="str">
        <f>IF('DATA ENTRY SHEET'!D45=0, "", ('DATA ENTRY SHEET'!L45*(GWPs!$E21/GWPs!$I$1))/'DATA ENTRY SHEET'!D45)</f>
        <v/>
      </c>
      <c r="F35" s="49" t="str">
        <f>IF('DATA ENTRY SHEET'!E45=0, "", ('DATA ENTRY SHEET'!M45*(GWPs!$E21/GWPs!$I$1))/'DATA ENTRY SHEET'!E45)</f>
        <v/>
      </c>
      <c r="G35" s="49" t="str">
        <f>IF('DATA ENTRY SHEET'!F45=0, "", ('DATA ENTRY SHEET'!N45*(GWPs!$E21/GWPs!$I$1))/'DATA ENTRY SHEET'!F45)</f>
        <v/>
      </c>
      <c r="H35" s="2"/>
    </row>
    <row r="36" spans="2:8" x14ac:dyDescent="0.25">
      <c r="B36" s="2"/>
      <c r="C36" s="88" t="str">
        <f>GWPs!A22</f>
        <v>R-409A (FX-56)</v>
      </c>
      <c r="D36" s="88" t="s">
        <v>5</v>
      </c>
      <c r="E36" s="49" t="str">
        <f>IF('DATA ENTRY SHEET'!D46=0, "", ('DATA ENTRY SHEET'!L46*(GWPs!$E22/GWPs!$I$1))/'DATA ENTRY SHEET'!D46)</f>
        <v/>
      </c>
      <c r="F36" s="49" t="str">
        <f>IF('DATA ENTRY SHEET'!E46=0, "", ('DATA ENTRY SHEET'!M46*(GWPs!$E22/GWPs!$I$1))/'DATA ENTRY SHEET'!E46)</f>
        <v/>
      </c>
      <c r="G36" s="49" t="str">
        <f>IF('DATA ENTRY SHEET'!F46=0, "", ('DATA ENTRY SHEET'!N46*(GWPs!$E22/GWPs!$I$1))/'DATA ENTRY SHEET'!F46)</f>
        <v/>
      </c>
      <c r="H36" s="2"/>
    </row>
    <row r="37" spans="2:8" x14ac:dyDescent="0.25">
      <c r="B37" s="2"/>
      <c r="C37" s="88" t="str">
        <f>GWPs!A23</f>
        <v>R-410A (AZ-20, Puron)</v>
      </c>
      <c r="D37" s="88" t="s">
        <v>5</v>
      </c>
      <c r="E37" s="49" t="str">
        <f>IF('DATA ENTRY SHEET'!D47=0, "", ('DATA ENTRY SHEET'!L47*(GWPs!$E23/GWPs!$I$1))/'DATA ENTRY SHEET'!D47)</f>
        <v/>
      </c>
      <c r="F37" s="49" t="str">
        <f>IF('DATA ENTRY SHEET'!E47=0, "", ('DATA ENTRY SHEET'!M47*(GWPs!$E23/GWPs!$I$1))/'DATA ENTRY SHEET'!E47)</f>
        <v/>
      </c>
      <c r="G37" s="49" t="str">
        <f>IF('DATA ENTRY SHEET'!F47=0, "", ('DATA ENTRY SHEET'!N47*(GWPs!$E23/GWPs!$I$1))/'DATA ENTRY SHEET'!F47)</f>
        <v/>
      </c>
      <c r="H37" s="2"/>
    </row>
    <row r="38" spans="2:8" x14ac:dyDescent="0.25">
      <c r="B38" s="2"/>
      <c r="C38" s="88" t="str">
        <f>GWPs!A24</f>
        <v>R-413A</v>
      </c>
      <c r="D38" s="88" t="s">
        <v>5</v>
      </c>
      <c r="E38" s="49" t="str">
        <f>IF('DATA ENTRY SHEET'!D48=0, "", ('DATA ENTRY SHEET'!L48*(GWPs!$E24/GWPs!$I$1))/'DATA ENTRY SHEET'!D48)</f>
        <v/>
      </c>
      <c r="F38" s="49" t="str">
        <f>IF('DATA ENTRY SHEET'!E48=0, "", ('DATA ENTRY SHEET'!M48*(GWPs!$E24/GWPs!$I$1))/'DATA ENTRY SHEET'!E48)</f>
        <v/>
      </c>
      <c r="G38" s="49" t="str">
        <f>IF('DATA ENTRY SHEET'!F48=0, "", ('DATA ENTRY SHEET'!N48*(GWPs!$E24/GWPs!$I$1))/'DATA ENTRY SHEET'!F48)</f>
        <v/>
      </c>
      <c r="H38" s="2"/>
    </row>
    <row r="39" spans="2:8" x14ac:dyDescent="0.25">
      <c r="B39" s="2"/>
      <c r="C39" s="88" t="str">
        <f>GWPs!A25</f>
        <v>R-414A (GHG-X4)</v>
      </c>
      <c r="D39" s="88" t="s">
        <v>5</v>
      </c>
      <c r="E39" s="49" t="str">
        <f>IF('DATA ENTRY SHEET'!D49=0, "", ('DATA ENTRY SHEET'!L49*(GWPs!$E25/GWPs!$I$1))/'DATA ENTRY SHEET'!D49)</f>
        <v/>
      </c>
      <c r="F39" s="49" t="str">
        <f>IF('DATA ENTRY SHEET'!E49=0, "", ('DATA ENTRY SHEET'!M49*(GWPs!$E25/GWPs!$I$1))/'DATA ENTRY SHEET'!E49)</f>
        <v/>
      </c>
      <c r="G39" s="49" t="str">
        <f>IF('DATA ENTRY SHEET'!F49=0, "", ('DATA ENTRY SHEET'!N49*(GWPs!$E25/GWPs!$I$1))/'DATA ENTRY SHEET'!F49)</f>
        <v/>
      </c>
      <c r="H39" s="2"/>
    </row>
    <row r="40" spans="2:8" x14ac:dyDescent="0.25">
      <c r="B40" s="2"/>
      <c r="C40" s="88" t="str">
        <f>GWPs!A26</f>
        <v>R-414B (Hot Shot)</v>
      </c>
      <c r="D40" s="88" t="s">
        <v>5</v>
      </c>
      <c r="E40" s="49" t="str">
        <f>IF('DATA ENTRY SHEET'!D50=0, "", ('DATA ENTRY SHEET'!L50*(GWPs!$E26/GWPs!$I$1))/'DATA ENTRY SHEET'!D50)</f>
        <v/>
      </c>
      <c r="F40" s="49" t="str">
        <f>IF('DATA ENTRY SHEET'!E50=0, "", ('DATA ENTRY SHEET'!M50*(GWPs!$E26/GWPs!$I$1))/'DATA ENTRY SHEET'!E50)</f>
        <v/>
      </c>
      <c r="G40" s="49" t="str">
        <f>IF('DATA ENTRY SHEET'!F50=0, "", ('DATA ENTRY SHEET'!N50*(GWPs!$E26/GWPs!$I$1))/'DATA ENTRY SHEET'!F50)</f>
        <v/>
      </c>
      <c r="H40" s="2"/>
    </row>
    <row r="41" spans="2:8" x14ac:dyDescent="0.25">
      <c r="B41" s="2"/>
      <c r="C41" s="88" t="str">
        <f>GWPs!A27</f>
        <v>R-416A (FR 12)</v>
      </c>
      <c r="D41" s="88" t="s">
        <v>5</v>
      </c>
      <c r="E41" s="49" t="str">
        <f>IF('DATA ENTRY SHEET'!D51=0, "", ('DATA ENTRY SHEET'!L51*(GWPs!$E27/GWPs!$I$1))/'DATA ENTRY SHEET'!D51)</f>
        <v/>
      </c>
      <c r="F41" s="49" t="str">
        <f>IF('DATA ENTRY SHEET'!E51=0, "", ('DATA ENTRY SHEET'!M51*(GWPs!$E27/GWPs!$I$1))/'DATA ENTRY SHEET'!E51)</f>
        <v/>
      </c>
      <c r="G41" s="49" t="str">
        <f>IF('DATA ENTRY SHEET'!F51=0, "", ('DATA ENTRY SHEET'!N51*(GWPs!$E27/GWPs!$I$1))/'DATA ENTRY SHEET'!F51)</f>
        <v/>
      </c>
      <c r="H41" s="2"/>
    </row>
    <row r="42" spans="2:8" x14ac:dyDescent="0.25">
      <c r="B42" s="2"/>
      <c r="C42" s="88" t="str">
        <f>GWPs!A28</f>
        <v>R-417A (NU-22, Isceon MO29)</v>
      </c>
      <c r="D42" s="88" t="s">
        <v>5</v>
      </c>
      <c r="E42" s="49" t="str">
        <f>IF('DATA ENTRY SHEET'!D52=0, "", ('DATA ENTRY SHEET'!L52*(GWPs!$E28/GWPs!$I$1))/'DATA ENTRY SHEET'!D52)</f>
        <v/>
      </c>
      <c r="F42" s="49" t="str">
        <f>IF('DATA ENTRY SHEET'!E52=0, "", ('DATA ENTRY SHEET'!M52*(GWPs!$E28/GWPs!$I$1))/'DATA ENTRY SHEET'!E52)</f>
        <v/>
      </c>
      <c r="G42" s="49" t="str">
        <f>IF('DATA ENTRY SHEET'!F52=0, "", ('DATA ENTRY SHEET'!N52*(GWPs!$E28/GWPs!$I$1))/'DATA ENTRY SHEET'!F52)</f>
        <v/>
      </c>
      <c r="H42" s="2"/>
    </row>
    <row r="43" spans="2:8" x14ac:dyDescent="0.25">
      <c r="B43" s="2"/>
      <c r="C43" s="88" t="str">
        <f>GWPs!A29</f>
        <v>R-417C (Hot Shot 2)</v>
      </c>
      <c r="D43" s="88" t="s">
        <v>5</v>
      </c>
      <c r="E43" s="49" t="str">
        <f>IF('DATA ENTRY SHEET'!D53=0, "", ('DATA ENTRY SHEET'!L53*(GWPs!$E29/GWPs!$I$1))/'DATA ENTRY SHEET'!D53)</f>
        <v/>
      </c>
      <c r="F43" s="49" t="str">
        <f>IF('DATA ENTRY SHEET'!E53=0, "", ('DATA ENTRY SHEET'!M53*(GWPs!$E29/GWPs!$I$1))/'DATA ENTRY SHEET'!E53)</f>
        <v/>
      </c>
      <c r="G43" s="49" t="str">
        <f>IF('DATA ENTRY SHEET'!F53=0, "", ('DATA ENTRY SHEET'!N53*(GWPs!$E29/GWPs!$I$1))/'DATA ENTRY SHEET'!F53)</f>
        <v/>
      </c>
      <c r="H43" s="2"/>
    </row>
    <row r="44" spans="2:8" x14ac:dyDescent="0.25">
      <c r="B44" s="2"/>
      <c r="C44" s="88" t="str">
        <f>GWPs!A30</f>
        <v>R-420A</v>
      </c>
      <c r="D44" s="88" t="s">
        <v>5</v>
      </c>
      <c r="E44" s="49" t="str">
        <f>IF('DATA ENTRY SHEET'!D54=0, "", ('DATA ENTRY SHEET'!L54*(GWPs!$E30/GWPs!$I$1))/'DATA ENTRY SHEET'!D54)</f>
        <v/>
      </c>
      <c r="F44" s="49" t="str">
        <f>IF('DATA ENTRY SHEET'!E54=0, "", ('DATA ENTRY SHEET'!M54*(GWPs!$E30/GWPs!$I$1))/'DATA ENTRY SHEET'!E54)</f>
        <v/>
      </c>
      <c r="G44" s="49" t="str">
        <f>IF('DATA ENTRY SHEET'!F54=0, "", ('DATA ENTRY SHEET'!N54*(GWPs!$E30/GWPs!$I$1))/'DATA ENTRY SHEET'!F54)</f>
        <v/>
      </c>
      <c r="H44" s="2"/>
    </row>
    <row r="45" spans="2:8" x14ac:dyDescent="0.25">
      <c r="B45" s="2"/>
      <c r="C45" s="88" t="str">
        <f>GWPs!A31</f>
        <v>R-421A (Choice R421A)</v>
      </c>
      <c r="D45" s="88" t="s">
        <v>5</v>
      </c>
      <c r="E45" s="49" t="str">
        <f>IF('DATA ENTRY SHEET'!D55=0, "", ('DATA ENTRY SHEET'!L55*(GWPs!$E31/GWPs!$I$1))/'DATA ENTRY SHEET'!D55)</f>
        <v/>
      </c>
      <c r="F45" s="49" t="str">
        <f>IF('DATA ENTRY SHEET'!E55=0, "", ('DATA ENTRY SHEET'!M55*(GWPs!$E31/GWPs!$I$1))/'DATA ENTRY SHEET'!E55)</f>
        <v/>
      </c>
      <c r="G45" s="49" t="str">
        <f>IF('DATA ENTRY SHEET'!F55=0, "", ('DATA ENTRY SHEET'!N55*(GWPs!$E31/GWPs!$I$1))/'DATA ENTRY SHEET'!F55)</f>
        <v/>
      </c>
      <c r="H45" s="2"/>
    </row>
    <row r="46" spans="2:8" x14ac:dyDescent="0.25">
      <c r="B46" s="2"/>
      <c r="C46" s="88" t="str">
        <f>GWPs!A32</f>
        <v>R-422A (Isceon 79)</v>
      </c>
      <c r="D46" s="88" t="s">
        <v>5</v>
      </c>
      <c r="E46" s="49" t="str">
        <f>IF('DATA ENTRY SHEET'!D56=0, "", ('DATA ENTRY SHEET'!L56*(GWPs!$E32/GWPs!$I$1))/'DATA ENTRY SHEET'!D56)</f>
        <v/>
      </c>
      <c r="F46" s="49" t="str">
        <f>IF('DATA ENTRY SHEET'!E56=0, "", ('DATA ENTRY SHEET'!M56*(GWPs!$E32/GWPs!$I$1))/'DATA ENTRY SHEET'!E56)</f>
        <v/>
      </c>
      <c r="G46" s="49" t="str">
        <f>IF('DATA ENTRY SHEET'!F56=0, "", ('DATA ENTRY SHEET'!N56*(GWPs!$E32/GWPs!$I$1))/'DATA ENTRY SHEET'!F56)</f>
        <v/>
      </c>
      <c r="H46" s="2"/>
    </row>
    <row r="47" spans="2:8" x14ac:dyDescent="0.25">
      <c r="B47" s="2"/>
      <c r="C47" s="88" t="str">
        <f>GWPs!A33</f>
        <v>R-422B (XAC1)</v>
      </c>
      <c r="D47" s="88" t="s">
        <v>5</v>
      </c>
      <c r="E47" s="49" t="str">
        <f>IF('DATA ENTRY SHEET'!D57=0, "", ('DATA ENTRY SHEET'!L57*(GWPs!$E33/GWPs!$I$1))/'DATA ENTRY SHEET'!D57)</f>
        <v/>
      </c>
      <c r="F47" s="49" t="str">
        <f>IF('DATA ENTRY SHEET'!E57=0, "", ('DATA ENTRY SHEET'!M57*(GWPs!$E33/GWPs!$I$1))/'DATA ENTRY SHEET'!E57)</f>
        <v/>
      </c>
      <c r="G47" s="49" t="str">
        <f>IF('DATA ENTRY SHEET'!F57=0, "", ('DATA ENTRY SHEET'!N57*(GWPs!$E33/GWPs!$I$1))/'DATA ENTRY SHEET'!F57)</f>
        <v/>
      </c>
      <c r="H47" s="2"/>
    </row>
    <row r="48" spans="2:8" x14ac:dyDescent="0.25">
      <c r="B48" s="2"/>
      <c r="C48" s="88" t="str">
        <f>GWPs!A34</f>
        <v>R-422C (XLT1)</v>
      </c>
      <c r="D48" s="88" t="s">
        <v>5</v>
      </c>
      <c r="E48" s="49" t="str">
        <f>IF('DATA ENTRY SHEET'!D58=0, "", ('DATA ENTRY SHEET'!L58*(GWPs!$E34/GWPs!$I$1))/'DATA ENTRY SHEET'!D58)</f>
        <v/>
      </c>
      <c r="F48" s="49" t="str">
        <f>IF('DATA ENTRY SHEET'!E58=0, "", ('DATA ENTRY SHEET'!M58*(GWPs!$E34/GWPs!$I$1))/'DATA ENTRY SHEET'!E58)</f>
        <v/>
      </c>
      <c r="G48" s="49" t="str">
        <f>IF('DATA ENTRY SHEET'!F58=0, "", ('DATA ENTRY SHEET'!N58*(GWPs!$E34/GWPs!$I$1))/'DATA ENTRY SHEET'!F58)</f>
        <v/>
      </c>
      <c r="H48" s="2"/>
    </row>
    <row r="49" spans="2:8" x14ac:dyDescent="0.25">
      <c r="B49" s="2"/>
      <c r="C49" s="88" t="str">
        <f>GWPs!A35</f>
        <v>R-422D (Isceon MO29)</v>
      </c>
      <c r="D49" s="88" t="s">
        <v>5</v>
      </c>
      <c r="E49" s="49" t="str">
        <f>IF('DATA ENTRY SHEET'!D59=0, "", ('DATA ENTRY SHEET'!L59*(GWPs!$E35/GWPs!$I$1))/'DATA ENTRY SHEET'!D59)</f>
        <v/>
      </c>
      <c r="F49" s="49" t="str">
        <f>IF('DATA ENTRY SHEET'!E59=0, "", ('DATA ENTRY SHEET'!M59*(GWPs!$E35/GWPs!$I$1))/'DATA ENTRY SHEET'!E59)</f>
        <v/>
      </c>
      <c r="G49" s="49" t="str">
        <f>IF('DATA ENTRY SHEET'!F59=0, "", ('DATA ENTRY SHEET'!N59*(GWPs!$E35/GWPs!$I$1))/'DATA ENTRY SHEET'!F59)</f>
        <v/>
      </c>
      <c r="H49" s="2"/>
    </row>
    <row r="50" spans="2:8" x14ac:dyDescent="0.25">
      <c r="B50" s="2"/>
      <c r="C50" s="88" t="str">
        <f>GWPs!A36</f>
        <v>R-427A (Forane 427A)</v>
      </c>
      <c r="D50" s="88" t="s">
        <v>5</v>
      </c>
      <c r="E50" s="49" t="str">
        <f>IF('DATA ENTRY SHEET'!D60=0, "", ('DATA ENTRY SHEET'!L60*(GWPs!$E36/GWPs!$I$1))/'DATA ENTRY SHEET'!D60)</f>
        <v/>
      </c>
      <c r="F50" s="49" t="str">
        <f>IF('DATA ENTRY SHEET'!E60=0, "", ('DATA ENTRY SHEET'!M60*(GWPs!$E36/GWPs!$I$1))/'DATA ENTRY SHEET'!E60)</f>
        <v/>
      </c>
      <c r="G50" s="49" t="str">
        <f>IF('DATA ENTRY SHEET'!F60=0, "", ('DATA ENTRY SHEET'!N60*(GWPs!$E36/GWPs!$I$1))/'DATA ENTRY SHEET'!F60)</f>
        <v/>
      </c>
      <c r="H50" s="2"/>
    </row>
    <row r="51" spans="2:8" x14ac:dyDescent="0.25">
      <c r="B51" s="2"/>
      <c r="C51" s="88" t="str">
        <f>GWPs!A37</f>
        <v>R-437A (ISCEON MO49 Plus)</v>
      </c>
      <c r="D51" s="88" t="s">
        <v>5</v>
      </c>
      <c r="E51" s="49" t="str">
        <f>IF('DATA ENTRY SHEET'!D61=0, "", ('DATA ENTRY SHEET'!L61*(GWPs!$E37/GWPs!$I$1))/'DATA ENTRY SHEET'!D61)</f>
        <v/>
      </c>
      <c r="F51" s="49" t="str">
        <f>IF('DATA ENTRY SHEET'!E61=0, "", ('DATA ENTRY SHEET'!M61*(GWPs!$E37/GWPs!$I$1))/'DATA ENTRY SHEET'!E61)</f>
        <v/>
      </c>
      <c r="G51" s="49" t="str">
        <f>IF('DATA ENTRY SHEET'!F61=0, "", ('DATA ENTRY SHEET'!N61*(GWPs!$E37/GWPs!$I$1))/'DATA ENTRY SHEET'!F61)</f>
        <v/>
      </c>
      <c r="H51" s="2"/>
    </row>
    <row r="52" spans="2:8" x14ac:dyDescent="0.25">
      <c r="B52" s="2"/>
      <c r="C52" s="88" t="str">
        <f>GWPs!A38</f>
        <v>R-438A (ISCEON MO99)</v>
      </c>
      <c r="D52" s="88" t="s">
        <v>5</v>
      </c>
      <c r="E52" s="49" t="str">
        <f>IF('DATA ENTRY SHEET'!D62=0, "", ('DATA ENTRY SHEET'!L62*(GWPs!$E38/GWPs!$I$1))/'DATA ENTRY SHEET'!D62)</f>
        <v/>
      </c>
      <c r="F52" s="49" t="str">
        <f>IF('DATA ENTRY SHEET'!E62=0, "", ('DATA ENTRY SHEET'!M62*(GWPs!$E38/GWPs!$I$1))/'DATA ENTRY SHEET'!E62)</f>
        <v/>
      </c>
      <c r="G52" s="49" t="str">
        <f>IF('DATA ENTRY SHEET'!F62=0, "", ('DATA ENTRY SHEET'!N62*(GWPs!$E38/GWPs!$I$1))/'DATA ENTRY SHEET'!F62)</f>
        <v/>
      </c>
      <c r="H52" s="2"/>
    </row>
    <row r="53" spans="2:8" x14ac:dyDescent="0.25">
      <c r="B53" s="2"/>
      <c r="C53" s="88" t="str">
        <f>GWPs!A39</f>
        <v>R-441A (HC blend)</v>
      </c>
      <c r="D53" s="88" t="s">
        <v>5</v>
      </c>
      <c r="E53" s="49" t="str">
        <f>IF('DATA ENTRY SHEET'!D63=0, "", ('DATA ENTRY SHEET'!L63*(GWPs!$E39/GWPs!$I$1))/'DATA ENTRY SHEET'!D63)</f>
        <v/>
      </c>
      <c r="F53" s="49" t="str">
        <f>IF('DATA ENTRY SHEET'!E63=0, "", ('DATA ENTRY SHEET'!M63*(GWPs!$E39/GWPs!$I$1))/'DATA ENTRY SHEET'!E63)</f>
        <v/>
      </c>
      <c r="G53" s="49" t="str">
        <f>IF('DATA ENTRY SHEET'!F63=0, "", ('DATA ENTRY SHEET'!N63*(GWPs!$E39/GWPs!$I$1))/'DATA ENTRY SHEET'!F63)</f>
        <v/>
      </c>
      <c r="H53" s="2"/>
    </row>
    <row r="54" spans="2:8" x14ac:dyDescent="0.25">
      <c r="B54" s="2"/>
      <c r="C54" s="88" t="str">
        <f>GWPs!A40</f>
        <v>R-448A (Solstice N-40)</v>
      </c>
      <c r="D54" s="88" t="s">
        <v>5</v>
      </c>
      <c r="E54" s="49" t="str">
        <f>IF('DATA ENTRY SHEET'!D64=0, "", ('DATA ENTRY SHEET'!L64*(GWPs!$E40/GWPs!$I$1))/'DATA ENTRY SHEET'!D64)</f>
        <v/>
      </c>
      <c r="F54" s="49" t="str">
        <f>IF('DATA ENTRY SHEET'!E64=0, "", ('DATA ENTRY SHEET'!M64*(GWPs!$E40/GWPs!$I$1))/'DATA ENTRY SHEET'!E64)</f>
        <v/>
      </c>
      <c r="G54" s="49" t="str">
        <f>IF('DATA ENTRY SHEET'!F64=0, "", ('DATA ENTRY SHEET'!N64*(GWPs!$E40/GWPs!$I$1))/'DATA ENTRY SHEET'!F64)</f>
        <v/>
      </c>
      <c r="H54" s="2"/>
    </row>
    <row r="55" spans="2:8" x14ac:dyDescent="0.25">
      <c r="B55" s="2"/>
      <c r="C55" s="88" t="str">
        <f>GWPs!A41</f>
        <v>R-449A (Opteon XP 40)</v>
      </c>
      <c r="D55" s="88" t="s">
        <v>5</v>
      </c>
      <c r="E55" s="49" t="str">
        <f>IF('DATA ENTRY SHEET'!D65=0, "", ('DATA ENTRY SHEET'!L65*(GWPs!$E41/GWPs!$I$1))/'DATA ENTRY SHEET'!D65)</f>
        <v/>
      </c>
      <c r="F55" s="49" t="str">
        <f>IF('DATA ENTRY SHEET'!E65=0, "", ('DATA ENTRY SHEET'!M65*(GWPs!$E41/GWPs!$I$1))/'DATA ENTRY SHEET'!E65)</f>
        <v/>
      </c>
      <c r="G55" s="49" t="str">
        <f>IF('DATA ENTRY SHEET'!F65=0, "", ('DATA ENTRY SHEET'!N65*(GWPs!$E41/GWPs!$I$1))/'DATA ENTRY SHEET'!F65)</f>
        <v/>
      </c>
      <c r="H55" s="2"/>
    </row>
    <row r="56" spans="2:8" x14ac:dyDescent="0.25">
      <c r="B56" s="2"/>
      <c r="C56" s="88" t="str">
        <f>GWPs!A42</f>
        <v>R-449B (Forane 449B)</v>
      </c>
      <c r="D56" s="88" t="s">
        <v>5</v>
      </c>
      <c r="E56" s="49" t="str">
        <f>IF('DATA ENTRY SHEET'!D66=0, "", ('DATA ENTRY SHEET'!L66*(GWPs!$E42/GWPs!$I$1))/'DATA ENTRY SHEET'!D66)</f>
        <v/>
      </c>
      <c r="F56" s="49" t="str">
        <f>IF('DATA ENTRY SHEET'!E66=0, "", ('DATA ENTRY SHEET'!M66*(GWPs!$E42/GWPs!$I$1))/'DATA ENTRY SHEET'!E66)</f>
        <v/>
      </c>
      <c r="G56" s="49" t="str">
        <f>IF('DATA ENTRY SHEET'!F66=0, "", ('DATA ENTRY SHEET'!N66*(GWPs!$E42/GWPs!$I$1))/'DATA ENTRY SHEET'!F66)</f>
        <v/>
      </c>
      <c r="H56" s="2"/>
    </row>
    <row r="57" spans="2:8" x14ac:dyDescent="0.25">
      <c r="B57" s="2"/>
      <c r="C57" s="88" t="str">
        <f>GWPs!A43</f>
        <v>R-450A (Solstice N-13)</v>
      </c>
      <c r="D57" s="88" t="s">
        <v>5</v>
      </c>
      <c r="E57" s="49" t="str">
        <f>IF('DATA ENTRY SHEET'!D67=0, "", ('DATA ENTRY SHEET'!L67*(GWPs!$E43/GWPs!$I$1))/'DATA ENTRY SHEET'!D67)</f>
        <v/>
      </c>
      <c r="F57" s="49" t="str">
        <f>IF('DATA ENTRY SHEET'!E67=0, "", ('DATA ENTRY SHEET'!M67*(GWPs!$E43/GWPs!$I$1))/'DATA ENTRY SHEET'!E67)</f>
        <v/>
      </c>
      <c r="G57" s="49" t="str">
        <f>IF('DATA ENTRY SHEET'!F67=0, "", ('DATA ENTRY SHEET'!N67*(GWPs!$E43/GWPs!$I$1))/'DATA ENTRY SHEET'!F67)</f>
        <v/>
      </c>
      <c r="H57" s="2"/>
    </row>
    <row r="58" spans="2:8" x14ac:dyDescent="0.25">
      <c r="B58" s="2"/>
      <c r="C58" s="88" t="str">
        <f>GWPs!A44</f>
        <v>R-453A (RS-70)</v>
      </c>
      <c r="D58" s="88" t="s">
        <v>5</v>
      </c>
      <c r="E58" s="49" t="str">
        <f>IF('DATA ENTRY SHEET'!D68=0, "", ('DATA ENTRY SHEET'!L68*(GWPs!$E44/GWPs!$I$1))/'DATA ENTRY SHEET'!D68)</f>
        <v/>
      </c>
      <c r="F58" s="49" t="str">
        <f>IF('DATA ENTRY SHEET'!E68=0, "", ('DATA ENTRY SHEET'!M68*(GWPs!$E44/GWPs!$I$1))/'DATA ENTRY SHEET'!E68)</f>
        <v/>
      </c>
      <c r="G58" s="49" t="str">
        <f>IF('DATA ENTRY SHEET'!F68=0, "", ('DATA ENTRY SHEET'!N68*(GWPs!$E44/GWPs!$I$1))/'DATA ENTRY SHEET'!F68)</f>
        <v/>
      </c>
      <c r="H58" s="2"/>
    </row>
    <row r="59" spans="2:8" x14ac:dyDescent="0.25">
      <c r="B59" s="2"/>
      <c r="C59" s="88" t="str">
        <f>GWPs!A45</f>
        <v>R-500</v>
      </c>
      <c r="D59" s="88" t="s">
        <v>5</v>
      </c>
      <c r="E59" s="49" t="str">
        <f>IF('DATA ENTRY SHEET'!D69=0, "", ('DATA ENTRY SHEET'!L69*(GWPs!$E45/GWPs!$I$1))/'DATA ENTRY SHEET'!D69)</f>
        <v/>
      </c>
      <c r="F59" s="49" t="str">
        <f>IF('DATA ENTRY SHEET'!E69=0, "", ('DATA ENTRY SHEET'!M69*(GWPs!$E45/GWPs!$I$1))/'DATA ENTRY SHEET'!E69)</f>
        <v/>
      </c>
      <c r="G59" s="49" t="str">
        <f>IF('DATA ENTRY SHEET'!F69=0, "", ('DATA ENTRY SHEET'!N69*(GWPs!$E45/GWPs!$I$1))/'DATA ENTRY SHEET'!F69)</f>
        <v/>
      </c>
      <c r="H59" s="2"/>
    </row>
    <row r="60" spans="2:8" x14ac:dyDescent="0.25">
      <c r="B60" s="2"/>
      <c r="C60" s="102" t="str">
        <f>GWPs!A46</f>
        <v>R-502</v>
      </c>
      <c r="D60" s="103" t="s">
        <v>5</v>
      </c>
      <c r="E60" s="49" t="str">
        <f>IF('DATA ENTRY SHEET'!D70=0, "", ('DATA ENTRY SHEET'!L70*(GWPs!$E46/GWPs!$I$1))/'DATA ENTRY SHEET'!D70)</f>
        <v/>
      </c>
      <c r="F60" s="49" t="str">
        <f>IF('DATA ENTRY SHEET'!E70=0, "", ('DATA ENTRY SHEET'!M70*(GWPs!$E46/GWPs!$I$1))/'DATA ENTRY SHEET'!E70)</f>
        <v/>
      </c>
      <c r="G60" s="49" t="str">
        <f>IF('DATA ENTRY SHEET'!F70=0, "", ('DATA ENTRY SHEET'!N70*(GWPs!$E46/GWPs!$I$1))/'DATA ENTRY SHEET'!F70)</f>
        <v/>
      </c>
      <c r="H60" s="2"/>
    </row>
    <row r="61" spans="2:8" x14ac:dyDescent="0.25">
      <c r="B61" s="2"/>
      <c r="C61" s="102" t="str">
        <f>GWPs!A47</f>
        <v>R-507A (AZ-50)</v>
      </c>
      <c r="D61" s="103" t="s">
        <v>5</v>
      </c>
      <c r="E61" s="49" t="str">
        <f>IF('DATA ENTRY SHEET'!D71=0, "", ('DATA ENTRY SHEET'!L71*(GWPs!$E47/GWPs!$I$1))/'DATA ENTRY SHEET'!D71)</f>
        <v/>
      </c>
      <c r="F61" s="49" t="str">
        <f>IF('DATA ENTRY SHEET'!E71=0, "", ('DATA ENTRY SHEET'!M71*(GWPs!$E47/GWPs!$I$1))/'DATA ENTRY SHEET'!E71)</f>
        <v/>
      </c>
      <c r="G61" s="49" t="str">
        <f>IF('DATA ENTRY SHEET'!F71=0, "", ('DATA ENTRY SHEET'!N71*(GWPs!$E47/GWPs!$I$1))/'DATA ENTRY SHEET'!F71)</f>
        <v/>
      </c>
      <c r="H61" s="2"/>
    </row>
    <row r="62" spans="2:8" x14ac:dyDescent="0.25">
      <c r="B62" s="2"/>
      <c r="C62" s="102" t="str">
        <f>GWPs!A48</f>
        <v>R-513A (Opteon XP 10)</v>
      </c>
      <c r="D62" s="103" t="s">
        <v>5</v>
      </c>
      <c r="E62" s="49" t="str">
        <f>IF('DATA ENTRY SHEET'!D72=0, "", ('DATA ENTRY SHEET'!L72*(GWPs!$E48/GWPs!$I$1))/'DATA ENTRY SHEET'!D72)</f>
        <v/>
      </c>
      <c r="F62" s="49" t="str">
        <f>IF('DATA ENTRY SHEET'!E72=0, "", ('DATA ENTRY SHEET'!M72*(GWPs!$E48/GWPs!$I$1))/'DATA ENTRY SHEET'!E72)</f>
        <v/>
      </c>
      <c r="G62" s="49" t="str">
        <f>IF('DATA ENTRY SHEET'!F72=0, "", ('DATA ENTRY SHEET'!N72*(GWPs!$E48/GWPs!$I$1))/'DATA ENTRY SHEET'!F72)</f>
        <v/>
      </c>
      <c r="H62" s="2"/>
    </row>
    <row r="63" spans="2:8" x14ac:dyDescent="0.25">
      <c r="B63" s="2"/>
      <c r="C63" s="102" t="str">
        <f>GWPs!A49</f>
        <v>R-600a (Isobutane)</v>
      </c>
      <c r="D63" s="103" t="s">
        <v>5</v>
      </c>
      <c r="E63" s="49" t="str">
        <f>IF('DATA ENTRY SHEET'!D73=0, "", ('DATA ENTRY SHEET'!L73*(GWPs!$E49/GWPs!$I$1))/'DATA ENTRY SHEET'!D73)</f>
        <v/>
      </c>
      <c r="F63" s="49" t="str">
        <f>IF('DATA ENTRY SHEET'!E73=0, "", ('DATA ENTRY SHEET'!M73*(GWPs!$E49/GWPs!$I$1))/'DATA ENTRY SHEET'!E73)</f>
        <v/>
      </c>
      <c r="G63" s="49" t="str">
        <f>IF('DATA ENTRY SHEET'!F73=0, "", ('DATA ENTRY SHEET'!N73*(GWPs!$E49/GWPs!$I$1))/'DATA ENTRY SHEET'!F73)</f>
        <v/>
      </c>
      <c r="H63" s="2"/>
    </row>
    <row r="64" spans="2:8" x14ac:dyDescent="0.25">
      <c r="B64" s="2"/>
      <c r="C64" s="88" t="str">
        <f>GWPs!A50</f>
        <v>R-717 (NH3)</v>
      </c>
      <c r="D64" s="88" t="s">
        <v>5</v>
      </c>
      <c r="E64" s="49" t="str">
        <f>IF('DATA ENTRY SHEET'!D74=0, "", ('DATA ENTRY SHEET'!L74*(GWPs!$E50/GWPs!$I$1))/'DATA ENTRY SHEET'!D74)</f>
        <v/>
      </c>
      <c r="F64" s="49" t="str">
        <f>IF('DATA ENTRY SHEET'!E74=0, "", ('DATA ENTRY SHEET'!M74*(GWPs!$E50/GWPs!$I$1))/'DATA ENTRY SHEET'!E74)</f>
        <v/>
      </c>
      <c r="G64" s="49" t="str">
        <f>IF('DATA ENTRY SHEET'!F74=0, "", ('DATA ENTRY SHEET'!N74*(GWPs!$E50/GWPs!$I$1))/'DATA ENTRY SHEET'!F74)</f>
        <v/>
      </c>
      <c r="H64" s="2"/>
    </row>
    <row r="65" spans="2:8" x14ac:dyDescent="0.25">
      <c r="B65" s="2"/>
      <c r="C65" s="88" t="str">
        <f>GWPs!A51</f>
        <v>R-744 (CO2)</v>
      </c>
      <c r="D65" s="88" t="s">
        <v>5</v>
      </c>
      <c r="E65" s="49" t="str">
        <f>IF('DATA ENTRY SHEET'!D75=0, "", ('DATA ENTRY SHEET'!L75*(GWPs!$E51/GWPs!$I$1))/'DATA ENTRY SHEET'!D75)</f>
        <v/>
      </c>
      <c r="F65" s="49" t="str">
        <f>IF('DATA ENTRY SHEET'!E75=0, "", ('DATA ENTRY SHEET'!M75*(GWPs!$E51/GWPs!$I$1))/'DATA ENTRY SHEET'!E75)</f>
        <v/>
      </c>
      <c r="G65" s="49" t="str">
        <f>IF('DATA ENTRY SHEET'!F75=0, "", ('DATA ENTRY SHEET'!N75*(GWPs!$E51/GWPs!$I$1))/'DATA ENTRY SHEET'!F75)</f>
        <v/>
      </c>
      <c r="H65" s="2"/>
    </row>
    <row r="66" spans="2:8" x14ac:dyDescent="0.25">
      <c r="B66" s="2"/>
      <c r="C66" s="88" t="str">
        <f>GWPs!A52</f>
        <v>R-407H</v>
      </c>
      <c r="D66" s="88" t="s">
        <v>27</v>
      </c>
      <c r="E66" s="49" t="str">
        <f>IF('DATA ENTRY SHEET'!D76=0, "", ('DATA ENTRY SHEET'!L76*(GWPs!$E52/GWPs!$I$1))/'DATA ENTRY SHEET'!D76)</f>
        <v/>
      </c>
      <c r="F66" s="49" t="str">
        <f>IF('DATA ENTRY SHEET'!E76=0, "", ('DATA ENTRY SHEET'!M76*(GWPs!$E52/GWPs!$I$1))/'DATA ENTRY SHEET'!E76)</f>
        <v/>
      </c>
      <c r="G66" s="49" t="str">
        <f>IF('DATA ENTRY SHEET'!F76=0, "", ('DATA ENTRY SHEET'!N76*(GWPs!$E52/GWPs!$I$1))/'DATA ENTRY SHEET'!F76)</f>
        <v/>
      </c>
      <c r="H66" s="2"/>
    </row>
    <row r="67" spans="2:8" x14ac:dyDescent="0.25">
      <c r="B67" s="2"/>
      <c r="C67" s="88" t="str">
        <f>GWPs!A53</f>
        <v>R-452A</v>
      </c>
      <c r="D67" s="88" t="s">
        <v>28</v>
      </c>
      <c r="E67" s="49" t="str">
        <f>IF('DATA ENTRY SHEET'!D77=0, "", ('DATA ENTRY SHEET'!L77*(GWPs!$E53/GWPs!$I$1))/'DATA ENTRY SHEET'!D77)</f>
        <v/>
      </c>
      <c r="F67" s="49" t="str">
        <f>IF('DATA ENTRY SHEET'!E77=0, "", ('DATA ENTRY SHEET'!M77*(GWPs!$E53/GWPs!$I$1))/'DATA ENTRY SHEET'!E77)</f>
        <v/>
      </c>
      <c r="G67" s="49" t="str">
        <f>IF('DATA ENTRY SHEET'!F77=0, "", ('DATA ENTRY SHEET'!N77*(GWPs!$E53/GWPs!$I$1))/'DATA ENTRY SHEET'!F77)</f>
        <v/>
      </c>
      <c r="H67" s="2"/>
    </row>
    <row r="68" spans="2:8" x14ac:dyDescent="0.25">
      <c r="B68" s="2"/>
      <c r="C68" s="88" t="str">
        <f>'DATA ENTRY SHEET'!B78</f>
        <v>[INSERT OTHER]</v>
      </c>
      <c r="D68" s="88" t="s">
        <v>5</v>
      </c>
      <c r="E68" s="49"/>
      <c r="F68" s="49"/>
      <c r="G68" s="49"/>
      <c r="H68" s="2"/>
    </row>
    <row r="69" spans="2:8" x14ac:dyDescent="0.25">
      <c r="B69" s="2"/>
      <c r="C69" s="88" t="str">
        <f>'DATA ENTRY SHEET'!B79</f>
        <v>[INSERT OTHER]</v>
      </c>
      <c r="D69" s="88" t="s">
        <v>5</v>
      </c>
      <c r="E69" s="49"/>
      <c r="F69" s="49"/>
      <c r="G69" s="49"/>
      <c r="H69" s="2"/>
    </row>
    <row r="70" spans="2:8" x14ac:dyDescent="0.25">
      <c r="B70" s="2"/>
      <c r="C70" s="88" t="str">
        <f>'DATA ENTRY SHEET'!B80</f>
        <v>[INSERT OTHER]</v>
      </c>
      <c r="D70" s="88" t="s">
        <v>5</v>
      </c>
      <c r="E70" s="49"/>
      <c r="F70" s="49"/>
      <c r="G70" s="49"/>
      <c r="H70" s="2"/>
    </row>
    <row r="71" spans="2:8" ht="15.75" thickBot="1" x14ac:dyDescent="0.3">
      <c r="B71" s="2"/>
      <c r="C71" s="88" t="str">
        <f>'DATA ENTRY SHEET'!B81</f>
        <v>[INSERT OTHER]</v>
      </c>
      <c r="D71" s="88" t="s">
        <v>5</v>
      </c>
      <c r="E71" s="49"/>
      <c r="F71" s="49"/>
      <c r="G71" s="49"/>
      <c r="H71" s="2"/>
    </row>
    <row r="72" spans="2:8" ht="15.75" thickTop="1" x14ac:dyDescent="0.25">
      <c r="B72" s="2"/>
      <c r="C72" s="96" t="s">
        <v>64</v>
      </c>
      <c r="D72" s="97" t="s">
        <v>44</v>
      </c>
      <c r="E72" s="50" t="str">
        <f>IF('DATA ENTRY SHEET'!D82=0, "", ('CO2e Installed Refrig and Emiss'!L76/GWPs!$I$1*2204.62)/'DATA ENTRY SHEET'!D82)</f>
        <v/>
      </c>
      <c r="F72" s="50" t="str">
        <f>IF('DATA ENTRY SHEET'!E82=0, "", ('CO2e Installed Refrig and Emiss'!M76/GWPs!$I$1*2204.62)/'DATA ENTRY SHEET'!E82)</f>
        <v/>
      </c>
      <c r="G72" s="172" t="str">
        <f>IF('DATA ENTRY SHEET'!F82=0, "", ('CO2e Installed Refrig and Emiss'!N76/GWPs!$I$1*2204.62)/'DATA ENTRY SHEET'!F82)</f>
        <v/>
      </c>
      <c r="H72" s="2"/>
    </row>
    <row r="73" spans="2:8" x14ac:dyDescent="0.25">
      <c r="B73" s="2"/>
      <c r="C73" s="157"/>
      <c r="D73" s="158"/>
      <c r="E73" s="125" t="str">
        <f>IF(SUM('DATA ENTRY SHEET'!D82:E82)=0, "", ('CO2e Installed Refrig and Emiss'!L77/GWPs!$I$1*2204.62)/'DATA ENTRY SHEET'!D83)</f>
        <v/>
      </c>
      <c r="F73" s="126"/>
      <c r="G73" s="124"/>
      <c r="H73" s="2"/>
    </row>
    <row r="74" spans="2:8" x14ac:dyDescent="0.25">
      <c r="B74" s="2"/>
      <c r="C74" s="159"/>
      <c r="D74" s="160"/>
      <c r="E74" s="135" t="str">
        <f>IF(SUM('DATA ENTRY SHEET'!D82:F82)=0, "", ('CO2e Installed Refrig and Emiss'!L78/GWPs!$I$1*2204.62)/'DATA ENTRY SHEET'!D84)</f>
        <v/>
      </c>
      <c r="F74" s="136"/>
      <c r="G74" s="137"/>
      <c r="H74" s="2"/>
    </row>
    <row r="75" spans="2:8" ht="7.5" customHeight="1" x14ac:dyDescent="0.25">
      <c r="B75" s="2"/>
      <c r="C75" s="138"/>
      <c r="D75" s="138"/>
      <c r="E75" s="2"/>
      <c r="F75" s="2"/>
      <c r="G75" s="2"/>
      <c r="H75" s="2"/>
    </row>
    <row r="77" spans="2:8" x14ac:dyDescent="0.25">
      <c r="B77" s="119" t="s">
        <v>237</v>
      </c>
      <c r="C77" s="119"/>
      <c r="D77" s="119"/>
      <c r="E77" s="119"/>
      <c r="F77" s="119"/>
      <c r="G77" s="119"/>
      <c r="H77" s="119"/>
    </row>
    <row r="97" spans="7:7" x14ac:dyDescent="0.25">
      <c r="G97" s="6"/>
    </row>
    <row r="98" spans="7:7" ht="20.25" customHeight="1" x14ac:dyDescent="0.25">
      <c r="G98" s="6"/>
    </row>
    <row r="107" spans="7:7" ht="18" customHeight="1" x14ac:dyDescent="0.25"/>
  </sheetData>
  <sheetProtection algorithmName="SHA-512" hashValue="zZUnWmm1/jpkOnHoe+NFdnyicJ9czdDaMwcJUdBIHAMbbhy8h8MrCyMnFasUXwmed5JhA8gv2CAuxqvXzCCJyw==" saltValue="sktFpGmtN2ksJvGb4xuLlA==" spinCount="100000" sheet="1" objects="1" scenarios="1"/>
  <mergeCells count="65">
    <mergeCell ref="B77:H77"/>
    <mergeCell ref="G72:G73"/>
    <mergeCell ref="E73:F73"/>
    <mergeCell ref="E74:G74"/>
    <mergeCell ref="C75:D75"/>
    <mergeCell ref="C59:D59"/>
    <mergeCell ref="C64:D64"/>
    <mergeCell ref="C65:D65"/>
    <mergeCell ref="C68:D68"/>
    <mergeCell ref="C69:D69"/>
    <mergeCell ref="C70:D70"/>
    <mergeCell ref="C71:D71"/>
    <mergeCell ref="C72:D74"/>
    <mergeCell ref="C60:D60"/>
    <mergeCell ref="C61:D61"/>
    <mergeCell ref="C62:D62"/>
    <mergeCell ref="C63:D63"/>
    <mergeCell ref="C66:D66"/>
    <mergeCell ref="C67:D67"/>
    <mergeCell ref="C58:D58"/>
    <mergeCell ref="C47:D47"/>
    <mergeCell ref="C48:D48"/>
    <mergeCell ref="C49:D49"/>
    <mergeCell ref="C50:D50"/>
    <mergeCell ref="C51:D51"/>
    <mergeCell ref="C52:D52"/>
    <mergeCell ref="C53:D53"/>
    <mergeCell ref="C54:D54"/>
    <mergeCell ref="C55:D55"/>
    <mergeCell ref="C56:D56"/>
    <mergeCell ref="C57:D57"/>
    <mergeCell ref="C46:D46"/>
    <mergeCell ref="C35:D35"/>
    <mergeCell ref="C36:D36"/>
    <mergeCell ref="C37:D37"/>
    <mergeCell ref="C38:D38"/>
    <mergeCell ref="C39:D39"/>
    <mergeCell ref="C40:D40"/>
    <mergeCell ref="C41:D41"/>
    <mergeCell ref="C42:D42"/>
    <mergeCell ref="C43:D43"/>
    <mergeCell ref="C44:D44"/>
    <mergeCell ref="C45:D45"/>
    <mergeCell ref="C34:D34"/>
    <mergeCell ref="C24:D24"/>
    <mergeCell ref="C25:D25"/>
    <mergeCell ref="C27:D27"/>
    <mergeCell ref="C26:D26"/>
    <mergeCell ref="C28:D28"/>
    <mergeCell ref="C29:D29"/>
    <mergeCell ref="C30:D30"/>
    <mergeCell ref="C31:D31"/>
    <mergeCell ref="C32:D32"/>
    <mergeCell ref="C33:D33"/>
    <mergeCell ref="C23:D23"/>
    <mergeCell ref="A11:I11"/>
    <mergeCell ref="B14:H14"/>
    <mergeCell ref="C15:D17"/>
    <mergeCell ref="E15:F15"/>
    <mergeCell ref="G15:G16"/>
    <mergeCell ref="C18:D18"/>
    <mergeCell ref="C19:D19"/>
    <mergeCell ref="C20:D20"/>
    <mergeCell ref="C21:D21"/>
    <mergeCell ref="C22:D22"/>
  </mergeCells>
  <phoneticPr fontId="29" type="noConversion"/>
  <printOptions horizontalCentered="1"/>
  <pageMargins left="0.45" right="0.45" top="0.5" bottom="0.5" header="0.25" footer="0.25"/>
  <pageSetup scale="57" orientation="portrait" r:id="rId1"/>
  <headerFooter>
    <oddFooter>&amp;R&amp;P</oddFooter>
  </headerFooter>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081F-36F9-4220-8FA0-4149320D5AEC}">
  <sheetPr>
    <tabColor theme="6"/>
  </sheetPr>
  <dimension ref="A6:O107"/>
  <sheetViews>
    <sheetView topLeftCell="A50" zoomScale="85" zoomScaleNormal="85" zoomScaleSheetLayoutView="90" workbookViewId="0">
      <selection activeCell="G67" sqref="G67"/>
    </sheetView>
  </sheetViews>
  <sheetFormatPr defaultColWidth="9.140625" defaultRowHeight="15" x14ac:dyDescent="0.25"/>
  <cols>
    <col min="1" max="1" width="21.42578125" customWidth="1"/>
    <col min="2" max="2" width="9" customWidth="1"/>
    <col min="4" max="4" width="23.5703125" customWidth="1"/>
    <col min="5" max="6" width="23.5703125" hidden="1" customWidth="1"/>
    <col min="7" max="7" width="19.5703125" customWidth="1"/>
    <col min="8" max="9" width="19.5703125" hidden="1" customWidth="1"/>
    <col min="10" max="10" width="19.5703125" customWidth="1"/>
    <col min="11" max="12" width="19.5703125" hidden="1" customWidth="1"/>
    <col min="13" max="13" width="19.5703125" customWidth="1"/>
    <col min="14" max="14" width="9" customWidth="1"/>
    <col min="15" max="15" width="21.42578125" customWidth="1"/>
  </cols>
  <sheetData>
    <row r="6" spans="1:15" ht="11.25" customHeight="1" x14ac:dyDescent="0.25"/>
    <row r="7" spans="1:15" ht="11.25" customHeight="1" x14ac:dyDescent="0.25"/>
    <row r="8" spans="1:15" ht="11.25" customHeight="1" x14ac:dyDescent="0.25"/>
    <row r="9" spans="1:15" ht="11.25" customHeight="1" x14ac:dyDescent="0.25"/>
    <row r="10" spans="1:15" ht="19.5" customHeight="1" x14ac:dyDescent="0.25"/>
    <row r="11" spans="1:15" ht="23.25" x14ac:dyDescent="0.35">
      <c r="A11" s="105" t="s">
        <v>83</v>
      </c>
      <c r="B11" s="105"/>
      <c r="C11" s="105"/>
      <c r="D11" s="105"/>
      <c r="E11" s="105"/>
      <c r="F11" s="105"/>
      <c r="G11" s="105"/>
      <c r="H11" s="105"/>
      <c r="I11" s="105"/>
      <c r="J11" s="105"/>
      <c r="K11" s="105"/>
      <c r="L11" s="105"/>
      <c r="M11" s="105"/>
      <c r="N11" s="105"/>
      <c r="O11" s="105"/>
    </row>
    <row r="13" spans="1:15" ht="16.5" thickBot="1" x14ac:dyDescent="0.3">
      <c r="B13" s="4" t="s">
        <v>245</v>
      </c>
      <c r="C13" s="3"/>
      <c r="D13" s="3"/>
      <c r="E13" s="3"/>
      <c r="F13" s="3"/>
      <c r="G13" s="3"/>
      <c r="H13" s="3"/>
      <c r="I13" s="3"/>
      <c r="J13" s="3"/>
      <c r="K13" s="3"/>
      <c r="L13" s="3"/>
      <c r="M13" s="3"/>
      <c r="N13" s="3"/>
    </row>
    <row r="14" spans="1:15" ht="76.5" customHeight="1" thickTop="1" x14ac:dyDescent="0.25">
      <c r="B14" s="141" t="s">
        <v>246</v>
      </c>
      <c r="C14" s="142"/>
      <c r="D14" s="142"/>
      <c r="E14" s="142"/>
      <c r="F14" s="142"/>
      <c r="G14" s="142"/>
      <c r="H14" s="142"/>
      <c r="I14" s="142"/>
      <c r="J14" s="142"/>
      <c r="K14" s="142"/>
      <c r="L14" s="142"/>
      <c r="M14" s="142"/>
      <c r="N14" s="143"/>
    </row>
    <row r="15" spans="1:15" x14ac:dyDescent="0.25">
      <c r="B15" s="1"/>
      <c r="C15" s="148" t="s">
        <v>3</v>
      </c>
      <c r="D15" s="149"/>
      <c r="E15" s="73"/>
      <c r="F15" s="73"/>
      <c r="G15" s="108" t="s">
        <v>80</v>
      </c>
      <c r="H15" s="108"/>
      <c r="I15" s="108"/>
      <c r="J15" s="108"/>
      <c r="K15" s="72"/>
      <c r="L15" s="72"/>
      <c r="M15" s="109" t="s">
        <v>4</v>
      </c>
      <c r="N15" s="2"/>
    </row>
    <row r="16" spans="1:15" ht="18.75" customHeight="1" x14ac:dyDescent="0.25">
      <c r="B16" s="2"/>
      <c r="C16" s="98"/>
      <c r="D16" s="99"/>
      <c r="E16" s="53" t="s">
        <v>96</v>
      </c>
      <c r="F16" s="53" t="s">
        <v>96</v>
      </c>
      <c r="G16" s="53" t="s">
        <v>96</v>
      </c>
      <c r="H16" s="53" t="s">
        <v>81</v>
      </c>
      <c r="I16" s="53" t="s">
        <v>81</v>
      </c>
      <c r="J16" s="53" t="s">
        <v>81</v>
      </c>
      <c r="K16" s="53" t="s">
        <v>4</v>
      </c>
      <c r="L16" s="53" t="s">
        <v>4</v>
      </c>
      <c r="M16" s="109"/>
      <c r="N16" s="2"/>
    </row>
    <row r="17" spans="2:14" x14ac:dyDescent="0.25">
      <c r="B17" s="2"/>
      <c r="C17" s="100"/>
      <c r="D17" s="101"/>
      <c r="E17" s="71" t="s">
        <v>249</v>
      </c>
      <c r="F17" s="71" t="s">
        <v>248</v>
      </c>
      <c r="G17" s="9" t="s">
        <v>78</v>
      </c>
      <c r="H17" s="71" t="s">
        <v>249</v>
      </c>
      <c r="I17" s="71" t="s">
        <v>248</v>
      </c>
      <c r="J17" s="8" t="s">
        <v>79</v>
      </c>
      <c r="K17" s="71" t="s">
        <v>249</v>
      </c>
      <c r="L17" s="71" t="s">
        <v>248</v>
      </c>
      <c r="M17" s="8" t="s">
        <v>79</v>
      </c>
      <c r="N17" s="2"/>
    </row>
    <row r="18" spans="2:14" x14ac:dyDescent="0.25">
      <c r="B18" s="2"/>
      <c r="C18" s="88" t="str">
        <f>GWPs!A4</f>
        <v>R-11</v>
      </c>
      <c r="D18" s="88" t="s">
        <v>5</v>
      </c>
      <c r="E18" s="75" t="str">
        <f>IF('DATA ENTRY SHEET'!D28=0,"",('DATA ENTRY SHEET'!L28*GWPs!$E4))</f>
        <v/>
      </c>
      <c r="F18" s="75" t="str">
        <f>IF('DATA ENTRY SHEET'!D28=0,"",('DATA ENTRY SHEET'!D28*GWPs!$E4))</f>
        <v/>
      </c>
      <c r="G18" s="49" t="str">
        <f>IF('DATA ENTRY SHEET'!D28=0,"",('DATA ENTRY SHEET'!L28*GWPs!$E4)/('DATA ENTRY SHEET'!D28*GWPs!$E4))</f>
        <v/>
      </c>
      <c r="H18" s="75" t="str">
        <f>IF('DATA ENTRY SHEET'!E28=0,"",('DATA ENTRY SHEET'!M28*GWPs!$E4))</f>
        <v/>
      </c>
      <c r="I18" s="75" t="str">
        <f>IF('DATA ENTRY SHEET'!E28=0,"",('DATA ENTRY SHEET'!E28*GWPs!$E4))</f>
        <v/>
      </c>
      <c r="J18" s="49" t="str">
        <f>IF('DATA ENTRY SHEET'!E28=0,"",('DATA ENTRY SHEET'!M28*GWPs!$E4)/('DATA ENTRY SHEET'!E28*GWPs!$E4))</f>
        <v/>
      </c>
      <c r="K18" s="75" t="str">
        <f>IF('DATA ENTRY SHEET'!F28=0,"",('DATA ENTRY SHEET'!N28*GWPs!$E4))</f>
        <v/>
      </c>
      <c r="L18" s="75" t="str">
        <f>IF('DATA ENTRY SHEET'!F28=0,"",('DATA ENTRY SHEET'!F28*GWPs!$E4))</f>
        <v/>
      </c>
      <c r="M18" s="49" t="str">
        <f>IF('DATA ENTRY SHEET'!F28=0,"",('DATA ENTRY SHEET'!N28*GWPs!$E4)/('DATA ENTRY SHEET'!F28*GWPs!$E4))</f>
        <v/>
      </c>
      <c r="N18" s="2"/>
    </row>
    <row r="19" spans="2:14" x14ac:dyDescent="0.25">
      <c r="B19" s="2"/>
      <c r="C19" s="88" t="str">
        <f>GWPs!A5</f>
        <v>R-12</v>
      </c>
      <c r="D19" s="88" t="s">
        <v>5</v>
      </c>
      <c r="E19" s="75" t="str">
        <f>IF('DATA ENTRY SHEET'!D29=0,"",('DATA ENTRY SHEET'!L29*GWPs!$E5))</f>
        <v/>
      </c>
      <c r="F19" s="75" t="str">
        <f>IF('DATA ENTRY SHEET'!D29=0,"",('DATA ENTRY SHEET'!D29*GWPs!$E5))</f>
        <v/>
      </c>
      <c r="G19" s="49" t="str">
        <f>IF('DATA ENTRY SHEET'!D29=0,"",('DATA ENTRY SHEET'!L29*GWPs!$E5)/('DATA ENTRY SHEET'!D29*GWPs!$E5))</f>
        <v/>
      </c>
      <c r="H19" s="75" t="str">
        <f>IF('DATA ENTRY SHEET'!E29=0,"",('DATA ENTRY SHEET'!M29*GWPs!$E5))</f>
        <v/>
      </c>
      <c r="I19" s="75" t="str">
        <f>IF('DATA ENTRY SHEET'!E29=0,"",('DATA ENTRY SHEET'!E29*GWPs!$E5))</f>
        <v/>
      </c>
      <c r="J19" s="49" t="str">
        <f>IF('DATA ENTRY SHEET'!E29=0,"",('DATA ENTRY SHEET'!M29*GWPs!$E5)/('DATA ENTRY SHEET'!E29*GWPs!$E5))</f>
        <v/>
      </c>
      <c r="K19" s="75" t="str">
        <f>IF('DATA ENTRY SHEET'!F29=0,"",('DATA ENTRY SHEET'!N29*GWPs!$E5))</f>
        <v/>
      </c>
      <c r="L19" s="75" t="str">
        <f>IF('DATA ENTRY SHEET'!F29=0,"",('DATA ENTRY SHEET'!F29*GWPs!$E5))</f>
        <v/>
      </c>
      <c r="M19" s="49" t="str">
        <f>IF('DATA ENTRY SHEET'!F29=0,"",('DATA ENTRY SHEET'!N29*GWPs!$E5)/('DATA ENTRY SHEET'!F29*GWPs!$E5))</f>
        <v/>
      </c>
      <c r="N19" s="2"/>
    </row>
    <row r="20" spans="2:14" x14ac:dyDescent="0.25">
      <c r="B20" s="2"/>
      <c r="C20" s="88" t="str">
        <f>GWPs!A6</f>
        <v>R-13</v>
      </c>
      <c r="D20" s="88" t="s">
        <v>5</v>
      </c>
      <c r="E20" s="75" t="str">
        <f>IF('DATA ENTRY SHEET'!D30=0,"",('DATA ENTRY SHEET'!L30*GWPs!$E6))</f>
        <v/>
      </c>
      <c r="F20" s="75" t="str">
        <f>IF('DATA ENTRY SHEET'!D30=0,"",('DATA ENTRY SHEET'!D30*GWPs!$E6))</f>
        <v/>
      </c>
      <c r="G20" s="49" t="str">
        <f>IF('DATA ENTRY SHEET'!D30=0,"",('DATA ENTRY SHEET'!L30*GWPs!$E6)/('DATA ENTRY SHEET'!D30*GWPs!$E6))</f>
        <v/>
      </c>
      <c r="H20" s="75" t="str">
        <f>IF('DATA ENTRY SHEET'!E30=0,"",('DATA ENTRY SHEET'!M30*GWPs!$E6))</f>
        <v/>
      </c>
      <c r="I20" s="75" t="str">
        <f>IF('DATA ENTRY SHEET'!E30=0,"",('DATA ENTRY SHEET'!E30*GWPs!$E6))</f>
        <v/>
      </c>
      <c r="J20" s="49" t="str">
        <f>IF('DATA ENTRY SHEET'!E30=0,"",('DATA ENTRY SHEET'!M30*GWPs!$E6)/('DATA ENTRY SHEET'!E30*GWPs!$E6))</f>
        <v/>
      </c>
      <c r="K20" s="75" t="str">
        <f>IF('DATA ENTRY SHEET'!F30=0,"",('DATA ENTRY SHEET'!N30*GWPs!$E6))</f>
        <v/>
      </c>
      <c r="L20" s="75" t="str">
        <f>IF('DATA ENTRY SHEET'!F30=0,"",('DATA ENTRY SHEET'!F30*GWPs!$E6))</f>
        <v/>
      </c>
      <c r="M20" s="49" t="str">
        <f>IF('DATA ENTRY SHEET'!F30=0,"",('DATA ENTRY SHEET'!N30*GWPs!$E6)/('DATA ENTRY SHEET'!F30*GWPs!$E6))</f>
        <v/>
      </c>
      <c r="N20" s="2"/>
    </row>
    <row r="21" spans="2:14" x14ac:dyDescent="0.25">
      <c r="B21" s="2"/>
      <c r="C21" s="88" t="str">
        <f>GWPs!A7</f>
        <v>R-123</v>
      </c>
      <c r="D21" s="88" t="s">
        <v>5</v>
      </c>
      <c r="E21" s="75" t="str">
        <f>IF('DATA ENTRY SHEET'!D31=0,"",('DATA ENTRY SHEET'!L31*GWPs!$E7))</f>
        <v/>
      </c>
      <c r="F21" s="75" t="str">
        <f>IF('DATA ENTRY SHEET'!D31=0,"",('DATA ENTRY SHEET'!D31*GWPs!$E7))</f>
        <v/>
      </c>
      <c r="G21" s="49" t="str">
        <f>IF('DATA ENTRY SHEET'!D31=0,"",('DATA ENTRY SHEET'!L31*GWPs!$E7)/('DATA ENTRY SHEET'!D31*GWPs!$E7))</f>
        <v/>
      </c>
      <c r="H21" s="75" t="str">
        <f>IF('DATA ENTRY SHEET'!E31=0,"",('DATA ENTRY SHEET'!M31*GWPs!$E7))</f>
        <v/>
      </c>
      <c r="I21" s="75" t="str">
        <f>IF('DATA ENTRY SHEET'!E31=0,"",('DATA ENTRY SHEET'!E31*GWPs!$E7))</f>
        <v/>
      </c>
      <c r="J21" s="49" t="str">
        <f>IF('DATA ENTRY SHEET'!E31=0,"",('DATA ENTRY SHEET'!M31*GWPs!$E7)/('DATA ENTRY SHEET'!E31*GWPs!$E7))</f>
        <v/>
      </c>
      <c r="K21" s="75" t="str">
        <f>IF('DATA ENTRY SHEET'!F31=0,"",('DATA ENTRY SHEET'!N31*GWPs!$E7))</f>
        <v/>
      </c>
      <c r="L21" s="75" t="str">
        <f>IF('DATA ENTRY SHEET'!F31=0,"",('DATA ENTRY SHEET'!F31*GWPs!$E7))</f>
        <v/>
      </c>
      <c r="M21" s="49" t="str">
        <f>IF('DATA ENTRY SHEET'!F31=0,"",('DATA ENTRY SHEET'!N31*GWPs!$E7)/('DATA ENTRY SHEET'!F31*GWPs!$E7))</f>
        <v/>
      </c>
      <c r="N21" s="2"/>
    </row>
    <row r="22" spans="2:14" x14ac:dyDescent="0.25">
      <c r="B22" s="2"/>
      <c r="C22" s="88" t="str">
        <f>GWPs!A8</f>
        <v>R-134a</v>
      </c>
      <c r="D22" s="88" t="s">
        <v>5</v>
      </c>
      <c r="E22" s="75" t="str">
        <f>IF('DATA ENTRY SHEET'!D32=0,"",('DATA ENTRY SHEET'!L32*GWPs!$E8))</f>
        <v/>
      </c>
      <c r="F22" s="75" t="str">
        <f>IF('DATA ENTRY SHEET'!D32=0,"",('DATA ENTRY SHEET'!D32*GWPs!$E8))</f>
        <v/>
      </c>
      <c r="G22" s="49" t="str">
        <f>IF('DATA ENTRY SHEET'!D32=0,"",('DATA ENTRY SHEET'!L32*GWPs!$E8)/('DATA ENTRY SHEET'!D32*GWPs!$E8))</f>
        <v/>
      </c>
      <c r="H22" s="75" t="str">
        <f>IF('DATA ENTRY SHEET'!E32=0,"",('DATA ENTRY SHEET'!M32*GWPs!$E8))</f>
        <v/>
      </c>
      <c r="I22" s="75" t="str">
        <f>IF('DATA ENTRY SHEET'!E32=0,"",('DATA ENTRY SHEET'!E32*GWPs!$E8))</f>
        <v/>
      </c>
      <c r="J22" s="49" t="str">
        <f>IF('DATA ENTRY SHEET'!E32=0,"",('DATA ENTRY SHEET'!M32*GWPs!$E8)/('DATA ENTRY SHEET'!E32*GWPs!$E8))</f>
        <v/>
      </c>
      <c r="K22" s="75" t="str">
        <f>IF('DATA ENTRY SHEET'!F32=0,"",('DATA ENTRY SHEET'!N32*GWPs!$E8))</f>
        <v/>
      </c>
      <c r="L22" s="75" t="str">
        <f>IF('DATA ENTRY SHEET'!F32=0,"",('DATA ENTRY SHEET'!F32*GWPs!$E8))</f>
        <v/>
      </c>
      <c r="M22" s="49" t="str">
        <f>IF('DATA ENTRY SHEET'!F32=0,"",('DATA ENTRY SHEET'!N32*GWPs!$E8)/('DATA ENTRY SHEET'!F32*GWPs!$E8))</f>
        <v/>
      </c>
      <c r="N22" s="2"/>
    </row>
    <row r="23" spans="2:14" x14ac:dyDescent="0.25">
      <c r="B23" s="2"/>
      <c r="C23" s="88" t="str">
        <f>GWPs!A9</f>
        <v>R-143A</v>
      </c>
      <c r="D23" s="88" t="s">
        <v>5</v>
      </c>
      <c r="E23" s="75" t="str">
        <f>IF('DATA ENTRY SHEET'!D33=0,"",('DATA ENTRY SHEET'!L33*GWPs!$E9))</f>
        <v/>
      </c>
      <c r="F23" s="75" t="str">
        <f>IF('DATA ENTRY SHEET'!D33=0,"",('DATA ENTRY SHEET'!D33*GWPs!$E9))</f>
        <v/>
      </c>
      <c r="G23" s="49" t="str">
        <f>IF('DATA ENTRY SHEET'!D33=0,"",('DATA ENTRY SHEET'!L33*GWPs!$E9)/('DATA ENTRY SHEET'!D33*GWPs!$E9))</f>
        <v/>
      </c>
      <c r="H23" s="75" t="str">
        <f>IF('DATA ENTRY SHEET'!E33=0,"",('DATA ENTRY SHEET'!M33*GWPs!$E9))</f>
        <v/>
      </c>
      <c r="I23" s="75" t="str">
        <f>IF('DATA ENTRY SHEET'!E33=0,"",('DATA ENTRY SHEET'!E33*GWPs!$E9))</f>
        <v/>
      </c>
      <c r="J23" s="49" t="str">
        <f>IF('DATA ENTRY SHEET'!E33=0,"",('DATA ENTRY SHEET'!M33*GWPs!$E9)/('DATA ENTRY SHEET'!E33*GWPs!$E9))</f>
        <v/>
      </c>
      <c r="K23" s="75" t="str">
        <f>IF('DATA ENTRY SHEET'!F33=0,"",('DATA ENTRY SHEET'!N33*GWPs!$E9))</f>
        <v/>
      </c>
      <c r="L23" s="75" t="str">
        <f>IF('DATA ENTRY SHEET'!F33=0,"",('DATA ENTRY SHEET'!F33*GWPs!$E9))</f>
        <v/>
      </c>
      <c r="M23" s="49" t="str">
        <f>IF('DATA ENTRY SHEET'!F33=0,"",('DATA ENTRY SHEET'!N33*GWPs!$E9)/('DATA ENTRY SHEET'!F33*GWPs!$E9))</f>
        <v/>
      </c>
      <c r="N23" s="2"/>
    </row>
    <row r="24" spans="2:14" x14ac:dyDescent="0.25">
      <c r="B24" s="2"/>
      <c r="C24" s="88" t="str">
        <f>GWPs!A10</f>
        <v>R-22</v>
      </c>
      <c r="D24" s="88" t="s">
        <v>5</v>
      </c>
      <c r="E24" s="75" t="str">
        <f>IF('DATA ENTRY SHEET'!D34=0,"",('DATA ENTRY SHEET'!L34*GWPs!$E10))</f>
        <v/>
      </c>
      <c r="F24" s="75" t="str">
        <f>IF('DATA ENTRY SHEET'!D34=0,"",('DATA ENTRY SHEET'!D34*GWPs!$E10))</f>
        <v/>
      </c>
      <c r="G24" s="49" t="str">
        <f>IF('DATA ENTRY SHEET'!D34=0,"",('DATA ENTRY SHEET'!L34*GWPs!$E10)/('DATA ENTRY SHEET'!D34*GWPs!$E10))</f>
        <v/>
      </c>
      <c r="H24" s="75" t="str">
        <f>IF('DATA ENTRY SHEET'!E34=0,"",('DATA ENTRY SHEET'!M34*GWPs!$E10))</f>
        <v/>
      </c>
      <c r="I24" s="75" t="str">
        <f>IF('DATA ENTRY SHEET'!E34=0,"",('DATA ENTRY SHEET'!E34*GWPs!$E10))</f>
        <v/>
      </c>
      <c r="J24" s="49" t="str">
        <f>IF('DATA ENTRY SHEET'!E34=0,"",('DATA ENTRY SHEET'!M34*GWPs!$E10)/('DATA ENTRY SHEET'!E34*GWPs!$E10))</f>
        <v/>
      </c>
      <c r="K24" s="75" t="str">
        <f>IF('DATA ENTRY SHEET'!F34=0,"",('DATA ENTRY SHEET'!N34*GWPs!$E10))</f>
        <v/>
      </c>
      <c r="L24" s="75" t="str">
        <f>IF('DATA ENTRY SHEET'!F34=0,"",('DATA ENTRY SHEET'!F34*GWPs!$E10))</f>
        <v/>
      </c>
      <c r="M24" s="49" t="str">
        <f>IF('DATA ENTRY SHEET'!F34=0,"",('DATA ENTRY SHEET'!N34*GWPs!$E10)/('DATA ENTRY SHEET'!F34*GWPs!$E10))</f>
        <v/>
      </c>
      <c r="N24" s="2"/>
    </row>
    <row r="25" spans="2:14" x14ac:dyDescent="0.25">
      <c r="B25" s="2"/>
      <c r="C25" s="88" t="str">
        <f>GWPs!A11</f>
        <v>R-290 (Propane)</v>
      </c>
      <c r="D25" s="88" t="s">
        <v>5</v>
      </c>
      <c r="E25" s="75" t="str">
        <f>IF('DATA ENTRY SHEET'!D35=0,"",('DATA ENTRY SHEET'!L35*GWPs!$E11))</f>
        <v/>
      </c>
      <c r="F25" s="75" t="str">
        <f>IF('DATA ENTRY SHEET'!D35=0,"",('DATA ENTRY SHEET'!D35*GWPs!$E11))</f>
        <v/>
      </c>
      <c r="G25" s="49" t="str">
        <f>IF('DATA ENTRY SHEET'!D35=0,"",('DATA ENTRY SHEET'!L35*GWPs!$E11)/('DATA ENTRY SHEET'!D35*GWPs!$E11))</f>
        <v/>
      </c>
      <c r="H25" s="75" t="str">
        <f>IF('DATA ENTRY SHEET'!E35=0,"",('DATA ENTRY SHEET'!M35*GWPs!$E11))</f>
        <v/>
      </c>
      <c r="I25" s="75" t="str">
        <f>IF('DATA ENTRY SHEET'!E35=0,"",('DATA ENTRY SHEET'!E35*GWPs!$E11))</f>
        <v/>
      </c>
      <c r="J25" s="49" t="str">
        <f>IF('DATA ENTRY SHEET'!E35=0,"",('DATA ENTRY SHEET'!M35*GWPs!$E11)/('DATA ENTRY SHEET'!E35*GWPs!$E11))</f>
        <v/>
      </c>
      <c r="K25" s="75" t="str">
        <f>IF('DATA ENTRY SHEET'!F35=0,"",('DATA ENTRY SHEET'!N35*GWPs!$E11))</f>
        <v/>
      </c>
      <c r="L25" s="75" t="str">
        <f>IF('DATA ENTRY SHEET'!F35=0,"",('DATA ENTRY SHEET'!F35*GWPs!$E11))</f>
        <v/>
      </c>
      <c r="M25" s="49" t="str">
        <f>IF('DATA ENTRY SHEET'!F35=0,"",('DATA ENTRY SHEET'!N35*GWPs!$E11)/('DATA ENTRY SHEET'!F35*GWPs!$E11))</f>
        <v/>
      </c>
      <c r="N25" s="2"/>
    </row>
    <row r="26" spans="2:14" x14ac:dyDescent="0.25">
      <c r="B26" s="2"/>
      <c r="C26" s="88" t="str">
        <f>GWPs!A12</f>
        <v>R-401A (MP 39)</v>
      </c>
      <c r="D26" s="88" t="s">
        <v>5</v>
      </c>
      <c r="E26" s="75" t="str">
        <f>IF('DATA ENTRY SHEET'!D36=0,"",('DATA ENTRY SHEET'!L36*GWPs!$E12))</f>
        <v/>
      </c>
      <c r="F26" s="75" t="str">
        <f>IF('DATA ENTRY SHEET'!D36=0,"",('DATA ENTRY SHEET'!D36*GWPs!$E12))</f>
        <v/>
      </c>
      <c r="G26" s="49" t="str">
        <f>IF('DATA ENTRY SHEET'!D36=0,"",('DATA ENTRY SHEET'!L36*GWPs!$E12)/('DATA ENTRY SHEET'!D36*GWPs!$E12))</f>
        <v/>
      </c>
      <c r="H26" s="75" t="str">
        <f>IF('DATA ENTRY SHEET'!E36=0,"",('DATA ENTRY SHEET'!M36*GWPs!$E12))</f>
        <v/>
      </c>
      <c r="I26" s="75" t="str">
        <f>IF('DATA ENTRY SHEET'!E36=0,"",('DATA ENTRY SHEET'!E36*GWPs!$E12))</f>
        <v/>
      </c>
      <c r="J26" s="49" t="str">
        <f>IF('DATA ENTRY SHEET'!E36=0,"",('DATA ENTRY SHEET'!M36*GWPs!$E12)/('DATA ENTRY SHEET'!E36*GWPs!$E12))</f>
        <v/>
      </c>
      <c r="K26" s="75" t="str">
        <f>IF('DATA ENTRY SHEET'!F36=0,"",('DATA ENTRY SHEET'!N36*GWPs!$E12))</f>
        <v/>
      </c>
      <c r="L26" s="75" t="str">
        <f>IF('DATA ENTRY SHEET'!F36=0,"",('DATA ENTRY SHEET'!F36*GWPs!$E12))</f>
        <v/>
      </c>
      <c r="M26" s="49" t="str">
        <f>IF('DATA ENTRY SHEET'!F36=0,"",('DATA ENTRY SHEET'!N36*GWPs!$E12)/('DATA ENTRY SHEET'!F36*GWPs!$E12))</f>
        <v/>
      </c>
      <c r="N26" s="2"/>
    </row>
    <row r="27" spans="2:14" ht="15" customHeight="1" x14ac:dyDescent="0.25">
      <c r="B27" s="2"/>
      <c r="C27" s="88" t="str">
        <f>GWPs!A13</f>
        <v>R-401B (MP 66)</v>
      </c>
      <c r="D27" s="88" t="s">
        <v>5</v>
      </c>
      <c r="E27" s="75" t="str">
        <f>IF('DATA ENTRY SHEET'!D37=0,"",('DATA ENTRY SHEET'!L37*GWPs!$E13))</f>
        <v/>
      </c>
      <c r="F27" s="75" t="str">
        <f>IF('DATA ENTRY SHEET'!D37=0,"",('DATA ENTRY SHEET'!D37*GWPs!$E13))</f>
        <v/>
      </c>
      <c r="G27" s="49" t="str">
        <f>IF('DATA ENTRY SHEET'!D37=0,"",('DATA ENTRY SHEET'!L37*GWPs!$E13)/('DATA ENTRY SHEET'!D37*GWPs!$E13))</f>
        <v/>
      </c>
      <c r="H27" s="75" t="str">
        <f>IF('DATA ENTRY SHEET'!E37=0,"",('DATA ENTRY SHEET'!M37*GWPs!$E13))</f>
        <v/>
      </c>
      <c r="I27" s="75" t="str">
        <f>IF('DATA ENTRY SHEET'!E37=0,"",('DATA ENTRY SHEET'!E37*GWPs!$E13))</f>
        <v/>
      </c>
      <c r="J27" s="49" t="str">
        <f>IF('DATA ENTRY SHEET'!E37=0,"",('DATA ENTRY SHEET'!M37*GWPs!$E13)/('DATA ENTRY SHEET'!E37*GWPs!$E13))</f>
        <v/>
      </c>
      <c r="K27" s="75" t="str">
        <f>IF('DATA ENTRY SHEET'!F37=0,"",('DATA ENTRY SHEET'!N37*GWPs!$E13))</f>
        <v/>
      </c>
      <c r="L27" s="75" t="str">
        <f>IF('DATA ENTRY SHEET'!F37=0,"",('DATA ENTRY SHEET'!F37*GWPs!$E13))</f>
        <v/>
      </c>
      <c r="M27" s="49" t="str">
        <f>IF('DATA ENTRY SHEET'!F37=0,"",('DATA ENTRY SHEET'!N37*GWPs!$E13)/('DATA ENTRY SHEET'!F37*GWPs!$E13))</f>
        <v/>
      </c>
      <c r="N27" s="2"/>
    </row>
    <row r="28" spans="2:14" x14ac:dyDescent="0.25">
      <c r="B28" s="2"/>
      <c r="C28" s="88" t="str">
        <f>GWPs!A14</f>
        <v>R-402A (HP 80)</v>
      </c>
      <c r="D28" s="88" t="s">
        <v>5</v>
      </c>
      <c r="E28" s="75" t="str">
        <f>IF('DATA ENTRY SHEET'!D38=0,"",('DATA ENTRY SHEET'!L38*GWPs!$E14))</f>
        <v/>
      </c>
      <c r="F28" s="75" t="str">
        <f>IF('DATA ENTRY SHEET'!D38=0,"",('DATA ENTRY SHEET'!D38*GWPs!$E14))</f>
        <v/>
      </c>
      <c r="G28" s="49" t="str">
        <f>IF('DATA ENTRY SHEET'!D38=0,"",('DATA ENTRY SHEET'!L38*GWPs!$E14)/('DATA ENTRY SHEET'!D38*GWPs!$E14))</f>
        <v/>
      </c>
      <c r="H28" s="75" t="str">
        <f>IF('DATA ENTRY SHEET'!E38=0,"",('DATA ENTRY SHEET'!M38*GWPs!$E14))</f>
        <v/>
      </c>
      <c r="I28" s="75" t="str">
        <f>IF('DATA ENTRY SHEET'!E38=0,"",('DATA ENTRY SHEET'!E38*GWPs!$E14))</f>
        <v/>
      </c>
      <c r="J28" s="49" t="str">
        <f>IF('DATA ENTRY SHEET'!E38=0,"",('DATA ENTRY SHEET'!M38*GWPs!$E14)/('DATA ENTRY SHEET'!E38*GWPs!$E14))</f>
        <v/>
      </c>
      <c r="K28" s="75" t="str">
        <f>IF('DATA ENTRY SHEET'!F38=0,"",('DATA ENTRY SHEET'!N38*GWPs!$E14))</f>
        <v/>
      </c>
      <c r="L28" s="75" t="str">
        <f>IF('DATA ENTRY SHEET'!F38=0,"",('DATA ENTRY SHEET'!F38*GWPs!$E14))</f>
        <v/>
      </c>
      <c r="M28" s="49" t="str">
        <f>IF('DATA ENTRY SHEET'!F38=0,"",('DATA ENTRY SHEET'!N38*GWPs!$E14)/('DATA ENTRY SHEET'!F38*GWPs!$E14))</f>
        <v/>
      </c>
      <c r="N28" s="2"/>
    </row>
    <row r="29" spans="2:14" x14ac:dyDescent="0.25">
      <c r="B29" s="2"/>
      <c r="C29" s="88" t="str">
        <f>GWPs!A15</f>
        <v>R-402B (HP 81)</v>
      </c>
      <c r="D29" s="88" t="s">
        <v>5</v>
      </c>
      <c r="E29" s="75" t="str">
        <f>IF('DATA ENTRY SHEET'!D39=0,"",('DATA ENTRY SHEET'!L39*GWPs!$E15))</f>
        <v/>
      </c>
      <c r="F29" s="75" t="str">
        <f>IF('DATA ENTRY SHEET'!D39=0,"",('DATA ENTRY SHEET'!D39*GWPs!$E15))</f>
        <v/>
      </c>
      <c r="G29" s="49" t="str">
        <f>IF('DATA ENTRY SHEET'!D39=0,"",('DATA ENTRY SHEET'!L39*GWPs!$E15)/('DATA ENTRY SHEET'!D39*GWPs!$E15))</f>
        <v/>
      </c>
      <c r="H29" s="75" t="str">
        <f>IF('DATA ENTRY SHEET'!E39=0,"",('DATA ENTRY SHEET'!M39*GWPs!$E15))</f>
        <v/>
      </c>
      <c r="I29" s="75" t="str">
        <f>IF('DATA ENTRY SHEET'!E39=0,"",('DATA ENTRY SHEET'!E39*GWPs!$E15))</f>
        <v/>
      </c>
      <c r="J29" s="49" t="str">
        <f>IF('DATA ENTRY SHEET'!E39=0,"",('DATA ENTRY SHEET'!M39*GWPs!$E15)/('DATA ENTRY SHEET'!E39*GWPs!$E15))</f>
        <v/>
      </c>
      <c r="K29" s="75" t="str">
        <f>IF('DATA ENTRY SHEET'!F39=0,"",('DATA ENTRY SHEET'!N39*GWPs!$E15))</f>
        <v/>
      </c>
      <c r="L29" s="75" t="str">
        <f>IF('DATA ENTRY SHEET'!F39=0,"",('DATA ENTRY SHEET'!F39*GWPs!$E15))</f>
        <v/>
      </c>
      <c r="M29" s="49" t="str">
        <f>IF('DATA ENTRY SHEET'!F39=0,"",('DATA ENTRY SHEET'!N39*GWPs!$E15)/('DATA ENTRY SHEET'!F39*GWPs!$E15))</f>
        <v/>
      </c>
      <c r="N29" s="2"/>
    </row>
    <row r="30" spans="2:14" x14ac:dyDescent="0.25">
      <c r="B30" s="2"/>
      <c r="C30" s="88" t="str">
        <f>GWPs!A16</f>
        <v>R-404A (HP 62)</v>
      </c>
      <c r="D30" s="88" t="s">
        <v>5</v>
      </c>
      <c r="E30" s="75" t="str">
        <f>IF('DATA ENTRY SHEET'!D40=0,"",('DATA ENTRY SHEET'!L40*GWPs!$E16))</f>
        <v/>
      </c>
      <c r="F30" s="75" t="str">
        <f>IF('DATA ENTRY SHEET'!D40=0,"",('DATA ENTRY SHEET'!D40*GWPs!$E16))</f>
        <v/>
      </c>
      <c r="G30" s="49" t="str">
        <f>IF('DATA ENTRY SHEET'!D40=0,"",('DATA ENTRY SHEET'!L40*GWPs!$E16)/('DATA ENTRY SHEET'!D40*GWPs!$E16))</f>
        <v/>
      </c>
      <c r="H30" s="75" t="str">
        <f>IF('DATA ENTRY SHEET'!E40=0,"",('DATA ENTRY SHEET'!M40*GWPs!$E16))</f>
        <v/>
      </c>
      <c r="I30" s="75" t="str">
        <f>IF('DATA ENTRY SHEET'!E40=0,"",('DATA ENTRY SHEET'!E40*GWPs!$E16))</f>
        <v/>
      </c>
      <c r="J30" s="49" t="str">
        <f>IF('DATA ENTRY SHEET'!E40=0,"",('DATA ENTRY SHEET'!M40*GWPs!$E16)/('DATA ENTRY SHEET'!E40*GWPs!$E16))</f>
        <v/>
      </c>
      <c r="K30" s="75" t="str">
        <f>IF('DATA ENTRY SHEET'!F40=0,"",('DATA ENTRY SHEET'!N40*GWPs!$E16))</f>
        <v/>
      </c>
      <c r="L30" s="75" t="str">
        <f>IF('DATA ENTRY SHEET'!F40=0,"",('DATA ENTRY SHEET'!F40*GWPs!$E16))</f>
        <v/>
      </c>
      <c r="M30" s="49" t="str">
        <f>IF('DATA ENTRY SHEET'!F40=0,"",('DATA ENTRY SHEET'!N40*GWPs!$E16)/('DATA ENTRY SHEET'!F40*GWPs!$E16))</f>
        <v/>
      </c>
      <c r="N30" s="2"/>
    </row>
    <row r="31" spans="2:14" x14ac:dyDescent="0.25">
      <c r="B31" s="2"/>
      <c r="C31" s="88" t="str">
        <f>GWPs!A17</f>
        <v>R-407A (Klea 60)</v>
      </c>
      <c r="D31" s="88" t="s">
        <v>5</v>
      </c>
      <c r="E31" s="75" t="str">
        <f>IF('DATA ENTRY SHEET'!D41=0,"",('DATA ENTRY SHEET'!L41*GWPs!$E17))</f>
        <v/>
      </c>
      <c r="F31" s="75" t="str">
        <f>IF('DATA ENTRY SHEET'!D41=0,"",('DATA ENTRY SHEET'!D41*GWPs!$E17))</f>
        <v/>
      </c>
      <c r="G31" s="49" t="str">
        <f>IF('DATA ENTRY SHEET'!D41=0,"",('DATA ENTRY SHEET'!L41*GWPs!$E17)/('DATA ENTRY SHEET'!D41*GWPs!$E17))</f>
        <v/>
      </c>
      <c r="H31" s="75" t="str">
        <f>IF('DATA ENTRY SHEET'!E41=0,"",('DATA ENTRY SHEET'!M41*GWPs!$E17))</f>
        <v/>
      </c>
      <c r="I31" s="75" t="str">
        <f>IF('DATA ENTRY SHEET'!E41=0,"",('DATA ENTRY SHEET'!E41*GWPs!$E17))</f>
        <v/>
      </c>
      <c r="J31" s="49" t="str">
        <f>IF('DATA ENTRY SHEET'!E41=0,"",('DATA ENTRY SHEET'!M41*GWPs!$E17)/('DATA ENTRY SHEET'!E41*GWPs!$E17))</f>
        <v/>
      </c>
      <c r="K31" s="75" t="str">
        <f>IF('DATA ENTRY SHEET'!F41=0,"",('DATA ENTRY SHEET'!N41*GWPs!$E17))</f>
        <v/>
      </c>
      <c r="L31" s="75" t="str">
        <f>IF('DATA ENTRY SHEET'!F41=0,"",('DATA ENTRY SHEET'!F41*GWPs!$E17))</f>
        <v/>
      </c>
      <c r="M31" s="49" t="str">
        <f>IF('DATA ENTRY SHEET'!F41=0,"",('DATA ENTRY SHEET'!N41*GWPs!$E17)/('DATA ENTRY SHEET'!F41*GWPs!$E17))</f>
        <v/>
      </c>
      <c r="N31" s="2"/>
    </row>
    <row r="32" spans="2:14" x14ac:dyDescent="0.25">
      <c r="B32" s="2"/>
      <c r="C32" s="88" t="str">
        <f>GWPs!A18</f>
        <v>R-407C (Klea 66; Suva 9000)</v>
      </c>
      <c r="D32" s="88" t="s">
        <v>5</v>
      </c>
      <c r="E32" s="75" t="str">
        <f>IF('DATA ENTRY SHEET'!D42=0,"",('DATA ENTRY SHEET'!L42*GWPs!$E18))</f>
        <v/>
      </c>
      <c r="F32" s="75" t="str">
        <f>IF('DATA ENTRY SHEET'!D42=0,"",('DATA ENTRY SHEET'!D42*GWPs!$E18))</f>
        <v/>
      </c>
      <c r="G32" s="49" t="str">
        <f>IF('DATA ENTRY SHEET'!D42=0,"",('DATA ENTRY SHEET'!L42*GWPs!$E18)/('DATA ENTRY SHEET'!D42*GWPs!$E18))</f>
        <v/>
      </c>
      <c r="H32" s="75" t="str">
        <f>IF('DATA ENTRY SHEET'!E42=0,"",('DATA ENTRY SHEET'!M42*GWPs!$E18))</f>
        <v/>
      </c>
      <c r="I32" s="75" t="str">
        <f>IF('DATA ENTRY SHEET'!E42=0,"",('DATA ENTRY SHEET'!E42*GWPs!$E18))</f>
        <v/>
      </c>
      <c r="J32" s="49" t="str">
        <f>IF('DATA ENTRY SHEET'!E42=0,"",('DATA ENTRY SHEET'!M42*GWPs!$E18)/('DATA ENTRY SHEET'!E42*GWPs!$E18))</f>
        <v/>
      </c>
      <c r="K32" s="75" t="str">
        <f>IF('DATA ENTRY SHEET'!F42=0,"",('DATA ENTRY SHEET'!N42*GWPs!$E18))</f>
        <v/>
      </c>
      <c r="L32" s="75" t="str">
        <f>IF('DATA ENTRY SHEET'!F42=0,"",('DATA ENTRY SHEET'!F42*GWPs!$E18))</f>
        <v/>
      </c>
      <c r="M32" s="49" t="str">
        <f>IF('DATA ENTRY SHEET'!F42=0,"",('DATA ENTRY SHEET'!N42*GWPs!$E18)/('DATA ENTRY SHEET'!F42*GWPs!$E18))</f>
        <v/>
      </c>
      <c r="N32" s="2"/>
    </row>
    <row r="33" spans="2:14" x14ac:dyDescent="0.25">
      <c r="B33" s="2"/>
      <c r="C33" s="88" t="str">
        <f>GWPs!A19</f>
        <v>R-407D</v>
      </c>
      <c r="D33" s="88" t="s">
        <v>5</v>
      </c>
      <c r="E33" s="75" t="str">
        <f>IF('DATA ENTRY SHEET'!D43=0,"",('DATA ENTRY SHEET'!L43*GWPs!$E19))</f>
        <v/>
      </c>
      <c r="F33" s="75" t="str">
        <f>IF('DATA ENTRY SHEET'!D43=0,"",('DATA ENTRY SHEET'!D43*GWPs!$E19))</f>
        <v/>
      </c>
      <c r="G33" s="49" t="str">
        <f>IF('DATA ENTRY SHEET'!D43=0,"",('DATA ENTRY SHEET'!L43*GWPs!$E19)/('DATA ENTRY SHEET'!D43*GWPs!$E19))</f>
        <v/>
      </c>
      <c r="H33" s="75" t="str">
        <f>IF('DATA ENTRY SHEET'!E43=0,"",('DATA ENTRY SHEET'!M43*GWPs!$E19))</f>
        <v/>
      </c>
      <c r="I33" s="75" t="str">
        <f>IF('DATA ENTRY SHEET'!E43=0,"",('DATA ENTRY SHEET'!E43*GWPs!$E19))</f>
        <v/>
      </c>
      <c r="J33" s="49" t="str">
        <f>IF('DATA ENTRY SHEET'!E43=0,"",('DATA ENTRY SHEET'!M43*GWPs!$E19)/('DATA ENTRY SHEET'!E43*GWPs!$E19))</f>
        <v/>
      </c>
      <c r="K33" s="75" t="str">
        <f>IF('DATA ENTRY SHEET'!F43=0,"",('DATA ENTRY SHEET'!N43*GWPs!$E19))</f>
        <v/>
      </c>
      <c r="L33" s="75" t="str">
        <f>IF('DATA ENTRY SHEET'!F43=0,"",('DATA ENTRY SHEET'!F43*GWPs!$E19))</f>
        <v/>
      </c>
      <c r="M33" s="49" t="str">
        <f>IF('DATA ENTRY SHEET'!F43=0,"",('DATA ENTRY SHEET'!N43*GWPs!$E19)/('DATA ENTRY SHEET'!F43*GWPs!$E19))</f>
        <v/>
      </c>
      <c r="N33" s="2"/>
    </row>
    <row r="34" spans="2:14" x14ac:dyDescent="0.25">
      <c r="B34" s="2"/>
      <c r="C34" s="88" t="str">
        <f>GWPs!A20</f>
        <v>R-407F (Gen. Performax LT)</v>
      </c>
      <c r="D34" s="88" t="s">
        <v>5</v>
      </c>
      <c r="E34" s="75" t="str">
        <f>IF('DATA ENTRY SHEET'!D44=0,"",('DATA ENTRY SHEET'!L44*GWPs!$E20))</f>
        <v/>
      </c>
      <c r="F34" s="75" t="str">
        <f>IF('DATA ENTRY SHEET'!D44=0,"",('DATA ENTRY SHEET'!D44*GWPs!$E20))</f>
        <v/>
      </c>
      <c r="G34" s="49" t="str">
        <f>IF('DATA ENTRY SHEET'!D44=0,"",('DATA ENTRY SHEET'!L44*GWPs!$E20)/('DATA ENTRY SHEET'!D44*GWPs!$E20))</f>
        <v/>
      </c>
      <c r="H34" s="75" t="str">
        <f>IF('DATA ENTRY SHEET'!E44=0,"",('DATA ENTRY SHEET'!M44*GWPs!$E20))</f>
        <v/>
      </c>
      <c r="I34" s="75" t="str">
        <f>IF('DATA ENTRY SHEET'!E44=0,"",('DATA ENTRY SHEET'!E44*GWPs!$E20))</f>
        <v/>
      </c>
      <c r="J34" s="49" t="str">
        <f>IF('DATA ENTRY SHEET'!E44=0,"",('DATA ENTRY SHEET'!M44*GWPs!$E20)/('DATA ENTRY SHEET'!E44*GWPs!$E20))</f>
        <v/>
      </c>
      <c r="K34" s="75" t="str">
        <f>IF('DATA ENTRY SHEET'!F44=0,"",('DATA ENTRY SHEET'!N44*GWPs!$E20))</f>
        <v/>
      </c>
      <c r="L34" s="75" t="str">
        <f>IF('DATA ENTRY SHEET'!F44=0,"",('DATA ENTRY SHEET'!F44*GWPs!$E20))</f>
        <v/>
      </c>
      <c r="M34" s="49" t="str">
        <f>IF('DATA ENTRY SHEET'!F44=0,"",('DATA ENTRY SHEET'!N44*GWPs!$E20)/('DATA ENTRY SHEET'!F44*GWPs!$E20))</f>
        <v/>
      </c>
      <c r="N34" s="2"/>
    </row>
    <row r="35" spans="2:14" x14ac:dyDescent="0.25">
      <c r="B35" s="2"/>
      <c r="C35" s="88" t="str">
        <f>GWPs!A21</f>
        <v>R-408A (FX-10)</v>
      </c>
      <c r="D35" s="88" t="s">
        <v>5</v>
      </c>
      <c r="E35" s="75" t="str">
        <f>IF('DATA ENTRY SHEET'!D45=0,"",('DATA ENTRY SHEET'!L45*GWPs!$E21))</f>
        <v/>
      </c>
      <c r="F35" s="75" t="str">
        <f>IF('DATA ENTRY SHEET'!D45=0,"",('DATA ENTRY SHEET'!D45*GWPs!$E21))</f>
        <v/>
      </c>
      <c r="G35" s="49" t="str">
        <f>IF('DATA ENTRY SHEET'!D45=0,"",('DATA ENTRY SHEET'!L45*GWPs!$E21)/('DATA ENTRY SHEET'!D45*GWPs!$E21))</f>
        <v/>
      </c>
      <c r="H35" s="75" t="str">
        <f>IF('DATA ENTRY SHEET'!E45=0,"",('DATA ENTRY SHEET'!M45*GWPs!$E21))</f>
        <v/>
      </c>
      <c r="I35" s="75" t="str">
        <f>IF('DATA ENTRY SHEET'!E45=0,"",('DATA ENTRY SHEET'!E45*GWPs!$E21))</f>
        <v/>
      </c>
      <c r="J35" s="49" t="str">
        <f>IF('DATA ENTRY SHEET'!E45=0,"",('DATA ENTRY SHEET'!M45*GWPs!$E21)/('DATA ENTRY SHEET'!E45*GWPs!$E21))</f>
        <v/>
      </c>
      <c r="K35" s="75" t="str">
        <f>IF('DATA ENTRY SHEET'!F45=0,"",('DATA ENTRY SHEET'!N45*GWPs!$E21))</f>
        <v/>
      </c>
      <c r="L35" s="75" t="str">
        <f>IF('DATA ENTRY SHEET'!F45=0,"",('DATA ENTRY SHEET'!F45*GWPs!$E21))</f>
        <v/>
      </c>
      <c r="M35" s="49" t="str">
        <f>IF('DATA ENTRY SHEET'!F45=0,"",('DATA ENTRY SHEET'!N45*GWPs!$E21)/('DATA ENTRY SHEET'!F45*GWPs!$E21))</f>
        <v/>
      </c>
      <c r="N35" s="2"/>
    </row>
    <row r="36" spans="2:14" x14ac:dyDescent="0.25">
      <c r="B36" s="2"/>
      <c r="C36" s="88" t="str">
        <f>GWPs!A22</f>
        <v>R-409A (FX-56)</v>
      </c>
      <c r="D36" s="88" t="s">
        <v>5</v>
      </c>
      <c r="E36" s="75" t="str">
        <f>IF('DATA ENTRY SHEET'!D46=0,"",('DATA ENTRY SHEET'!L46*GWPs!$E22))</f>
        <v/>
      </c>
      <c r="F36" s="75" t="str">
        <f>IF('DATA ENTRY SHEET'!D46=0,"",('DATA ENTRY SHEET'!D46*GWPs!$E22))</f>
        <v/>
      </c>
      <c r="G36" s="49" t="str">
        <f>IF('DATA ENTRY SHEET'!D46=0,"",('DATA ENTRY SHEET'!L46*GWPs!$E22)/('DATA ENTRY SHEET'!D46*GWPs!$E22))</f>
        <v/>
      </c>
      <c r="H36" s="75" t="str">
        <f>IF('DATA ENTRY SHEET'!E46=0,"",('DATA ENTRY SHEET'!M46*GWPs!$E22))</f>
        <v/>
      </c>
      <c r="I36" s="75" t="str">
        <f>IF('DATA ENTRY SHEET'!E46=0,"",('DATA ENTRY SHEET'!E46*GWPs!$E22))</f>
        <v/>
      </c>
      <c r="J36" s="49" t="str">
        <f>IF('DATA ENTRY SHEET'!E46=0,"",('DATA ENTRY SHEET'!M46*GWPs!$E22)/('DATA ENTRY SHEET'!E46*GWPs!$E22))</f>
        <v/>
      </c>
      <c r="K36" s="75" t="str">
        <f>IF('DATA ENTRY SHEET'!F46=0,"",('DATA ENTRY SHEET'!N46*GWPs!$E22))</f>
        <v/>
      </c>
      <c r="L36" s="75" t="str">
        <f>IF('DATA ENTRY SHEET'!F46=0,"",('DATA ENTRY SHEET'!F46*GWPs!$E22))</f>
        <v/>
      </c>
      <c r="M36" s="49" t="str">
        <f>IF('DATA ENTRY SHEET'!F46=0,"",('DATA ENTRY SHEET'!N46*GWPs!$E22)/('DATA ENTRY SHEET'!F46*GWPs!$E22))</f>
        <v/>
      </c>
      <c r="N36" s="2"/>
    </row>
    <row r="37" spans="2:14" x14ac:dyDescent="0.25">
      <c r="B37" s="2"/>
      <c r="C37" s="88" t="str">
        <f>GWPs!A23</f>
        <v>R-410A (AZ-20, Puron)</v>
      </c>
      <c r="D37" s="88" t="s">
        <v>5</v>
      </c>
      <c r="E37" s="75" t="str">
        <f>IF('DATA ENTRY SHEET'!D47=0,"",('DATA ENTRY SHEET'!L47*GWPs!$E23))</f>
        <v/>
      </c>
      <c r="F37" s="75" t="str">
        <f>IF('DATA ENTRY SHEET'!D47=0,"",('DATA ENTRY SHEET'!D47*GWPs!$E23))</f>
        <v/>
      </c>
      <c r="G37" s="49" t="str">
        <f>IF('DATA ENTRY SHEET'!D47=0,"",('DATA ENTRY SHEET'!L47*GWPs!$E23)/('DATA ENTRY SHEET'!D47*GWPs!$E23))</f>
        <v/>
      </c>
      <c r="H37" s="75" t="str">
        <f>IF('DATA ENTRY SHEET'!E47=0,"",('DATA ENTRY SHEET'!M47*GWPs!$E23))</f>
        <v/>
      </c>
      <c r="I37" s="75" t="str">
        <f>IF('DATA ENTRY SHEET'!E47=0,"",('DATA ENTRY SHEET'!E47*GWPs!$E23))</f>
        <v/>
      </c>
      <c r="J37" s="49" t="str">
        <f>IF('DATA ENTRY SHEET'!E47=0,"",('DATA ENTRY SHEET'!M47*GWPs!$E23)/('DATA ENTRY SHEET'!E47*GWPs!$E23))</f>
        <v/>
      </c>
      <c r="K37" s="75" t="str">
        <f>IF('DATA ENTRY SHEET'!F47=0,"",('DATA ENTRY SHEET'!N47*GWPs!$E23))</f>
        <v/>
      </c>
      <c r="L37" s="75" t="str">
        <f>IF('DATA ENTRY SHEET'!F47=0,"",('DATA ENTRY SHEET'!F47*GWPs!$E23))</f>
        <v/>
      </c>
      <c r="M37" s="49" t="str">
        <f>IF('DATA ENTRY SHEET'!F47=0,"",('DATA ENTRY SHEET'!N47*GWPs!$E23)/('DATA ENTRY SHEET'!F47*GWPs!$E23))</f>
        <v/>
      </c>
      <c r="N37" s="2"/>
    </row>
    <row r="38" spans="2:14" x14ac:dyDescent="0.25">
      <c r="B38" s="2"/>
      <c r="C38" s="88" t="str">
        <f>GWPs!A24</f>
        <v>R-413A</v>
      </c>
      <c r="D38" s="88" t="s">
        <v>5</v>
      </c>
      <c r="E38" s="75" t="str">
        <f>IF('DATA ENTRY SHEET'!D48=0,"",('DATA ENTRY SHEET'!L48*GWPs!$E24))</f>
        <v/>
      </c>
      <c r="F38" s="75" t="str">
        <f>IF('DATA ENTRY SHEET'!D48=0,"",('DATA ENTRY SHEET'!D48*GWPs!$E24))</f>
        <v/>
      </c>
      <c r="G38" s="49" t="str">
        <f>IF('DATA ENTRY SHEET'!D48=0,"",('DATA ENTRY SHEET'!L48*GWPs!$E24)/('DATA ENTRY SHEET'!D48*GWPs!$E24))</f>
        <v/>
      </c>
      <c r="H38" s="75" t="str">
        <f>IF('DATA ENTRY SHEET'!E48=0,"",('DATA ENTRY SHEET'!M48*GWPs!$E24))</f>
        <v/>
      </c>
      <c r="I38" s="75" t="str">
        <f>IF('DATA ENTRY SHEET'!E48=0,"",('DATA ENTRY SHEET'!E48*GWPs!$E24))</f>
        <v/>
      </c>
      <c r="J38" s="49" t="str">
        <f>IF('DATA ENTRY SHEET'!E48=0,"",('DATA ENTRY SHEET'!M48*GWPs!$E24)/('DATA ENTRY SHEET'!E48*GWPs!$E24))</f>
        <v/>
      </c>
      <c r="K38" s="75" t="str">
        <f>IF('DATA ENTRY SHEET'!F48=0,"",('DATA ENTRY SHEET'!N48*GWPs!$E24))</f>
        <v/>
      </c>
      <c r="L38" s="75" t="str">
        <f>IF('DATA ENTRY SHEET'!F48=0,"",('DATA ENTRY SHEET'!F48*GWPs!$E24))</f>
        <v/>
      </c>
      <c r="M38" s="49" t="str">
        <f>IF('DATA ENTRY SHEET'!F48=0,"",('DATA ENTRY SHEET'!N48*GWPs!$E24)/('DATA ENTRY SHEET'!F48*GWPs!$E24))</f>
        <v/>
      </c>
      <c r="N38" s="2"/>
    </row>
    <row r="39" spans="2:14" x14ac:dyDescent="0.25">
      <c r="B39" s="2"/>
      <c r="C39" s="88" t="str">
        <f>GWPs!A25</f>
        <v>R-414A (GHG-X4)</v>
      </c>
      <c r="D39" s="88" t="s">
        <v>5</v>
      </c>
      <c r="E39" s="75" t="str">
        <f>IF('DATA ENTRY SHEET'!D49=0,"",('DATA ENTRY SHEET'!L49*GWPs!$E25))</f>
        <v/>
      </c>
      <c r="F39" s="75" t="str">
        <f>IF('DATA ENTRY SHEET'!D49=0,"",('DATA ENTRY SHEET'!D49*GWPs!$E25))</f>
        <v/>
      </c>
      <c r="G39" s="49" t="str">
        <f>IF('DATA ENTRY SHEET'!D49=0,"",('DATA ENTRY SHEET'!L49*GWPs!$E25)/('DATA ENTRY SHEET'!D49*GWPs!$E25))</f>
        <v/>
      </c>
      <c r="H39" s="75" t="str">
        <f>IF('DATA ENTRY SHEET'!E49=0,"",('DATA ENTRY SHEET'!M49*GWPs!$E25))</f>
        <v/>
      </c>
      <c r="I39" s="75" t="str">
        <f>IF('DATA ENTRY SHEET'!E49=0,"",('DATA ENTRY SHEET'!E49*GWPs!$E25))</f>
        <v/>
      </c>
      <c r="J39" s="49" t="str">
        <f>IF('DATA ENTRY SHEET'!E49=0,"",('DATA ENTRY SHEET'!M49*GWPs!$E25)/('DATA ENTRY SHEET'!E49*GWPs!$E25))</f>
        <v/>
      </c>
      <c r="K39" s="75" t="str">
        <f>IF('DATA ENTRY SHEET'!F49=0,"",('DATA ENTRY SHEET'!N49*GWPs!$E25))</f>
        <v/>
      </c>
      <c r="L39" s="75" t="str">
        <f>IF('DATA ENTRY SHEET'!F49=0,"",('DATA ENTRY SHEET'!F49*GWPs!$E25))</f>
        <v/>
      </c>
      <c r="M39" s="49" t="str">
        <f>IF('DATA ENTRY SHEET'!F49=0,"",('DATA ENTRY SHEET'!N49*GWPs!$E25)/('DATA ENTRY SHEET'!F49*GWPs!$E25))</f>
        <v/>
      </c>
      <c r="N39" s="2"/>
    </row>
    <row r="40" spans="2:14" x14ac:dyDescent="0.25">
      <c r="B40" s="2"/>
      <c r="C40" s="88" t="str">
        <f>GWPs!A26</f>
        <v>R-414B (Hot Shot)</v>
      </c>
      <c r="D40" s="88" t="s">
        <v>5</v>
      </c>
      <c r="E40" s="75" t="str">
        <f>IF('DATA ENTRY SHEET'!D50=0,"",('DATA ENTRY SHEET'!L50*GWPs!$E26))</f>
        <v/>
      </c>
      <c r="F40" s="75" t="str">
        <f>IF('DATA ENTRY SHEET'!D50=0,"",('DATA ENTRY SHEET'!D50*GWPs!$E26))</f>
        <v/>
      </c>
      <c r="G40" s="49" t="str">
        <f>IF('DATA ENTRY SHEET'!D50=0,"",('DATA ENTRY SHEET'!L50*GWPs!$E26)/('DATA ENTRY SHEET'!D50*GWPs!$E26))</f>
        <v/>
      </c>
      <c r="H40" s="75" t="str">
        <f>IF('DATA ENTRY SHEET'!E50=0,"",('DATA ENTRY SHEET'!M50*GWPs!$E26))</f>
        <v/>
      </c>
      <c r="I40" s="75" t="str">
        <f>IF('DATA ENTRY SHEET'!E50=0,"",('DATA ENTRY SHEET'!E50*GWPs!$E26))</f>
        <v/>
      </c>
      <c r="J40" s="49" t="str">
        <f>IF('DATA ENTRY SHEET'!E50=0,"",('DATA ENTRY SHEET'!M50*GWPs!$E26)/('DATA ENTRY SHEET'!E50*GWPs!$E26))</f>
        <v/>
      </c>
      <c r="K40" s="75" t="str">
        <f>IF('DATA ENTRY SHEET'!F50=0,"",('DATA ENTRY SHEET'!N50*GWPs!$E26))</f>
        <v/>
      </c>
      <c r="L40" s="75" t="str">
        <f>IF('DATA ENTRY SHEET'!F50=0,"",('DATA ENTRY SHEET'!F50*GWPs!$E26))</f>
        <v/>
      </c>
      <c r="M40" s="49" t="str">
        <f>IF('DATA ENTRY SHEET'!F50=0,"",('DATA ENTRY SHEET'!N50*GWPs!$E26)/('DATA ENTRY SHEET'!F50*GWPs!$E26))</f>
        <v/>
      </c>
      <c r="N40" s="2"/>
    </row>
    <row r="41" spans="2:14" x14ac:dyDescent="0.25">
      <c r="B41" s="2"/>
      <c r="C41" s="88" t="str">
        <f>GWPs!A27</f>
        <v>R-416A (FR 12)</v>
      </c>
      <c r="D41" s="88" t="s">
        <v>5</v>
      </c>
      <c r="E41" s="75" t="str">
        <f>IF('DATA ENTRY SHEET'!D51=0,"",('DATA ENTRY SHEET'!L51*GWPs!$E27))</f>
        <v/>
      </c>
      <c r="F41" s="75" t="str">
        <f>IF('DATA ENTRY SHEET'!D51=0,"",('DATA ENTRY SHEET'!D51*GWPs!$E27))</f>
        <v/>
      </c>
      <c r="G41" s="49" t="str">
        <f>IF('DATA ENTRY SHEET'!D51=0,"",('DATA ENTRY SHEET'!L51*GWPs!$E27)/('DATA ENTRY SHEET'!D51*GWPs!$E27))</f>
        <v/>
      </c>
      <c r="H41" s="75" t="str">
        <f>IF('DATA ENTRY SHEET'!E51=0,"",('DATA ENTRY SHEET'!M51*GWPs!$E27))</f>
        <v/>
      </c>
      <c r="I41" s="75" t="str">
        <f>IF('DATA ENTRY SHEET'!E51=0,"",('DATA ENTRY SHEET'!E51*GWPs!$E27))</f>
        <v/>
      </c>
      <c r="J41" s="49" t="str">
        <f>IF('DATA ENTRY SHEET'!E51=0,"",('DATA ENTRY SHEET'!M51*GWPs!$E27)/('DATA ENTRY SHEET'!E51*GWPs!$E27))</f>
        <v/>
      </c>
      <c r="K41" s="75" t="str">
        <f>IF('DATA ENTRY SHEET'!F51=0,"",('DATA ENTRY SHEET'!N51*GWPs!$E27))</f>
        <v/>
      </c>
      <c r="L41" s="75" t="str">
        <f>IF('DATA ENTRY SHEET'!F51=0,"",('DATA ENTRY SHEET'!F51*GWPs!$E27))</f>
        <v/>
      </c>
      <c r="M41" s="49" t="str">
        <f>IF('DATA ENTRY SHEET'!F51=0,"",('DATA ENTRY SHEET'!N51*GWPs!$E27)/('DATA ENTRY SHEET'!F51*GWPs!$E27))</f>
        <v/>
      </c>
      <c r="N41" s="2"/>
    </row>
    <row r="42" spans="2:14" x14ac:dyDescent="0.25">
      <c r="B42" s="2"/>
      <c r="C42" s="88" t="str">
        <f>GWPs!A28</f>
        <v>R-417A (NU-22, Isceon MO29)</v>
      </c>
      <c r="D42" s="88" t="s">
        <v>5</v>
      </c>
      <c r="E42" s="75" t="str">
        <f>IF('DATA ENTRY SHEET'!D52=0,"",('DATA ENTRY SHEET'!L52*GWPs!$E28))</f>
        <v/>
      </c>
      <c r="F42" s="75" t="str">
        <f>IF('DATA ENTRY SHEET'!D52=0,"",('DATA ENTRY SHEET'!D52*GWPs!$E28))</f>
        <v/>
      </c>
      <c r="G42" s="49" t="str">
        <f>IF('DATA ENTRY SHEET'!D52=0,"",('DATA ENTRY SHEET'!L52*GWPs!$E28)/('DATA ENTRY SHEET'!D52*GWPs!$E28))</f>
        <v/>
      </c>
      <c r="H42" s="75" t="str">
        <f>IF('DATA ENTRY SHEET'!E52=0,"",('DATA ENTRY SHEET'!M52*GWPs!$E28))</f>
        <v/>
      </c>
      <c r="I42" s="75" t="str">
        <f>IF('DATA ENTRY SHEET'!E52=0,"",('DATA ENTRY SHEET'!E52*GWPs!$E28))</f>
        <v/>
      </c>
      <c r="J42" s="49" t="str">
        <f>IF('DATA ENTRY SHEET'!E52=0,"",('DATA ENTRY SHEET'!M52*GWPs!$E28)/('DATA ENTRY SHEET'!E52*GWPs!$E28))</f>
        <v/>
      </c>
      <c r="K42" s="75" t="str">
        <f>IF('DATA ENTRY SHEET'!F52=0,"",('DATA ENTRY SHEET'!N52*GWPs!$E28))</f>
        <v/>
      </c>
      <c r="L42" s="75" t="str">
        <f>IF('DATA ENTRY SHEET'!F52=0,"",('DATA ENTRY SHEET'!F52*GWPs!$E28))</f>
        <v/>
      </c>
      <c r="M42" s="49" t="str">
        <f>IF('DATA ENTRY SHEET'!F52=0,"",('DATA ENTRY SHEET'!N52*GWPs!$E28)/('DATA ENTRY SHEET'!F52*GWPs!$E28))</f>
        <v/>
      </c>
      <c r="N42" s="2"/>
    </row>
    <row r="43" spans="2:14" x14ac:dyDescent="0.25">
      <c r="B43" s="2"/>
      <c r="C43" s="88" t="str">
        <f>GWPs!A29</f>
        <v>R-417C (Hot Shot 2)</v>
      </c>
      <c r="D43" s="88" t="s">
        <v>5</v>
      </c>
      <c r="E43" s="75" t="str">
        <f>IF('DATA ENTRY SHEET'!D53=0,"",('DATA ENTRY SHEET'!L53*GWPs!$E29))</f>
        <v/>
      </c>
      <c r="F43" s="75" t="str">
        <f>IF('DATA ENTRY SHEET'!D53=0,"",('DATA ENTRY SHEET'!D53*GWPs!$E29))</f>
        <v/>
      </c>
      <c r="G43" s="49" t="str">
        <f>IF('DATA ENTRY SHEET'!D53=0,"",('DATA ENTRY SHEET'!L53*GWPs!$E29)/('DATA ENTRY SHEET'!D53*GWPs!$E29))</f>
        <v/>
      </c>
      <c r="H43" s="75" t="str">
        <f>IF('DATA ENTRY SHEET'!E53=0,"",('DATA ENTRY SHEET'!M53*GWPs!$E29))</f>
        <v/>
      </c>
      <c r="I43" s="75" t="str">
        <f>IF('DATA ENTRY SHEET'!E53=0,"",('DATA ENTRY SHEET'!E53*GWPs!$E29))</f>
        <v/>
      </c>
      <c r="J43" s="49" t="str">
        <f>IF('DATA ENTRY SHEET'!E53=0,"",('DATA ENTRY SHEET'!M53*GWPs!$E29)/('DATA ENTRY SHEET'!E53*GWPs!$E29))</f>
        <v/>
      </c>
      <c r="K43" s="75" t="str">
        <f>IF('DATA ENTRY SHEET'!F53=0,"",('DATA ENTRY SHEET'!N53*GWPs!$E29))</f>
        <v/>
      </c>
      <c r="L43" s="75" t="str">
        <f>IF('DATA ENTRY SHEET'!F53=0,"",('DATA ENTRY SHEET'!F53*GWPs!$E29))</f>
        <v/>
      </c>
      <c r="M43" s="49" t="str">
        <f>IF('DATA ENTRY SHEET'!F53=0,"",('DATA ENTRY SHEET'!N53*GWPs!$E29)/('DATA ENTRY SHEET'!F53*GWPs!$E29))</f>
        <v/>
      </c>
      <c r="N43" s="2"/>
    </row>
    <row r="44" spans="2:14" x14ac:dyDescent="0.25">
      <c r="B44" s="2"/>
      <c r="C44" s="88" t="str">
        <f>GWPs!A30</f>
        <v>R-420A</v>
      </c>
      <c r="D44" s="88" t="s">
        <v>5</v>
      </c>
      <c r="E44" s="75" t="str">
        <f>IF('DATA ENTRY SHEET'!D54=0,"",('DATA ENTRY SHEET'!L54*GWPs!$E30))</f>
        <v/>
      </c>
      <c r="F44" s="75" t="str">
        <f>IF('DATA ENTRY SHEET'!D54=0,"",('DATA ENTRY SHEET'!D54*GWPs!$E30))</f>
        <v/>
      </c>
      <c r="G44" s="49" t="str">
        <f>IF('DATA ENTRY SHEET'!D54=0,"",('DATA ENTRY SHEET'!L54*GWPs!$E30)/('DATA ENTRY SHEET'!D54*GWPs!$E30))</f>
        <v/>
      </c>
      <c r="H44" s="75" t="str">
        <f>IF('DATA ENTRY SHEET'!E54=0,"",('DATA ENTRY SHEET'!M54*GWPs!$E30))</f>
        <v/>
      </c>
      <c r="I44" s="75" t="str">
        <f>IF('DATA ENTRY SHEET'!E54=0,"",('DATA ENTRY SHEET'!E54*GWPs!$E30))</f>
        <v/>
      </c>
      <c r="J44" s="49" t="str">
        <f>IF('DATA ENTRY SHEET'!E54=0,"",('DATA ENTRY SHEET'!M54*GWPs!$E30)/('DATA ENTRY SHEET'!E54*GWPs!$E30))</f>
        <v/>
      </c>
      <c r="K44" s="75" t="str">
        <f>IF('DATA ENTRY SHEET'!F54=0,"",('DATA ENTRY SHEET'!N54*GWPs!$E30))</f>
        <v/>
      </c>
      <c r="L44" s="75" t="str">
        <f>IF('DATA ENTRY SHEET'!F54=0,"",('DATA ENTRY SHEET'!F54*GWPs!$E30))</f>
        <v/>
      </c>
      <c r="M44" s="49" t="str">
        <f>IF('DATA ENTRY SHEET'!F54=0,"",('DATA ENTRY SHEET'!N54*GWPs!$E30)/('DATA ENTRY SHEET'!F54*GWPs!$E30))</f>
        <v/>
      </c>
      <c r="N44" s="2"/>
    </row>
    <row r="45" spans="2:14" x14ac:dyDescent="0.25">
      <c r="B45" s="2"/>
      <c r="C45" s="88" t="str">
        <f>GWPs!A31</f>
        <v>R-421A (Choice R421A)</v>
      </c>
      <c r="D45" s="88" t="s">
        <v>5</v>
      </c>
      <c r="E45" s="75" t="str">
        <f>IF('DATA ENTRY SHEET'!D55=0,"",('DATA ENTRY SHEET'!L55*GWPs!$E31))</f>
        <v/>
      </c>
      <c r="F45" s="75" t="str">
        <f>IF('DATA ENTRY SHEET'!D55=0,"",('DATA ENTRY SHEET'!D55*GWPs!$E31))</f>
        <v/>
      </c>
      <c r="G45" s="49" t="str">
        <f>IF('DATA ENTRY SHEET'!D55=0,"",('DATA ENTRY SHEET'!L55*GWPs!$E31)/('DATA ENTRY SHEET'!D55*GWPs!$E31))</f>
        <v/>
      </c>
      <c r="H45" s="75" t="str">
        <f>IF('DATA ENTRY SHEET'!E55=0,"",('DATA ENTRY SHEET'!M55*GWPs!$E31))</f>
        <v/>
      </c>
      <c r="I45" s="75" t="str">
        <f>IF('DATA ENTRY SHEET'!E55=0,"",('DATA ENTRY SHEET'!E55*GWPs!$E31))</f>
        <v/>
      </c>
      <c r="J45" s="49" t="str">
        <f>IF('DATA ENTRY SHEET'!E55=0,"",('DATA ENTRY SHEET'!M55*GWPs!$E31)/('DATA ENTRY SHEET'!E55*GWPs!$E31))</f>
        <v/>
      </c>
      <c r="K45" s="75" t="str">
        <f>IF('DATA ENTRY SHEET'!F55=0,"",('DATA ENTRY SHEET'!N55*GWPs!$E31))</f>
        <v/>
      </c>
      <c r="L45" s="75" t="str">
        <f>IF('DATA ENTRY SHEET'!F55=0,"",('DATA ENTRY SHEET'!F55*GWPs!$E31))</f>
        <v/>
      </c>
      <c r="M45" s="49" t="str">
        <f>IF('DATA ENTRY SHEET'!F55=0,"",('DATA ENTRY SHEET'!N55*GWPs!$E31)/('DATA ENTRY SHEET'!F55*GWPs!$E31))</f>
        <v/>
      </c>
      <c r="N45" s="2"/>
    </row>
    <row r="46" spans="2:14" x14ac:dyDescent="0.25">
      <c r="B46" s="2"/>
      <c r="C46" s="88" t="str">
        <f>GWPs!A32</f>
        <v>R-422A (Isceon 79)</v>
      </c>
      <c r="D46" s="88" t="s">
        <v>5</v>
      </c>
      <c r="E46" s="75" t="str">
        <f>IF('DATA ENTRY SHEET'!D56=0,"",('DATA ENTRY SHEET'!L56*GWPs!$E32))</f>
        <v/>
      </c>
      <c r="F46" s="75" t="str">
        <f>IF('DATA ENTRY SHEET'!D56=0,"",('DATA ENTRY SHEET'!D56*GWPs!$E32))</f>
        <v/>
      </c>
      <c r="G46" s="49" t="str">
        <f>IF('DATA ENTRY SHEET'!D56=0,"",('DATA ENTRY SHEET'!L56*GWPs!$E32)/('DATA ENTRY SHEET'!D56*GWPs!$E32))</f>
        <v/>
      </c>
      <c r="H46" s="75" t="str">
        <f>IF('DATA ENTRY SHEET'!E56=0,"",('DATA ENTRY SHEET'!M56*GWPs!$E32))</f>
        <v/>
      </c>
      <c r="I46" s="75" t="str">
        <f>IF('DATA ENTRY SHEET'!E56=0,"",('DATA ENTRY SHEET'!E56*GWPs!$E32))</f>
        <v/>
      </c>
      <c r="J46" s="49" t="str">
        <f>IF('DATA ENTRY SHEET'!E56=0,"",('DATA ENTRY SHEET'!M56*GWPs!$E32)/('DATA ENTRY SHEET'!E56*GWPs!$E32))</f>
        <v/>
      </c>
      <c r="K46" s="75" t="str">
        <f>IF('DATA ENTRY SHEET'!F56=0,"",('DATA ENTRY SHEET'!N56*GWPs!$E32))</f>
        <v/>
      </c>
      <c r="L46" s="75" t="str">
        <f>IF('DATA ENTRY SHEET'!F56=0,"",('DATA ENTRY SHEET'!F56*GWPs!$E32))</f>
        <v/>
      </c>
      <c r="M46" s="49" t="str">
        <f>IF('DATA ENTRY SHEET'!F56=0,"",('DATA ENTRY SHEET'!N56*GWPs!$E32)/('DATA ENTRY SHEET'!F56*GWPs!$E32))</f>
        <v/>
      </c>
      <c r="N46" s="2"/>
    </row>
    <row r="47" spans="2:14" x14ac:dyDescent="0.25">
      <c r="B47" s="2"/>
      <c r="C47" s="88" t="str">
        <f>GWPs!A33</f>
        <v>R-422B (XAC1)</v>
      </c>
      <c r="D47" s="88" t="s">
        <v>5</v>
      </c>
      <c r="E47" s="75" t="str">
        <f>IF('DATA ENTRY SHEET'!D57=0,"",('DATA ENTRY SHEET'!L57*GWPs!$E33))</f>
        <v/>
      </c>
      <c r="F47" s="75" t="str">
        <f>IF('DATA ENTRY SHEET'!D57=0,"",('DATA ENTRY SHEET'!D57*GWPs!$E33))</f>
        <v/>
      </c>
      <c r="G47" s="49" t="str">
        <f>IF('DATA ENTRY SHEET'!D57=0,"",('DATA ENTRY SHEET'!L57*GWPs!$E33)/('DATA ENTRY SHEET'!D57*GWPs!$E33))</f>
        <v/>
      </c>
      <c r="H47" s="75" t="str">
        <f>IF('DATA ENTRY SHEET'!E57=0,"",('DATA ENTRY SHEET'!M57*GWPs!$E33))</f>
        <v/>
      </c>
      <c r="I47" s="75" t="str">
        <f>IF('DATA ENTRY SHEET'!E57=0,"",('DATA ENTRY SHEET'!E57*GWPs!$E33))</f>
        <v/>
      </c>
      <c r="J47" s="49" t="str">
        <f>IF('DATA ENTRY SHEET'!E57=0,"",('DATA ENTRY SHEET'!M57*GWPs!$E33)/('DATA ENTRY SHEET'!E57*GWPs!$E33))</f>
        <v/>
      </c>
      <c r="K47" s="75" t="str">
        <f>IF('DATA ENTRY SHEET'!F57=0,"",('DATA ENTRY SHEET'!N57*GWPs!$E33))</f>
        <v/>
      </c>
      <c r="L47" s="75" t="str">
        <f>IF('DATA ENTRY SHEET'!F57=0,"",('DATA ENTRY SHEET'!F57*GWPs!$E33))</f>
        <v/>
      </c>
      <c r="M47" s="49" t="str">
        <f>IF('DATA ENTRY SHEET'!F57=0,"",('DATA ENTRY SHEET'!N57*GWPs!$E33)/('DATA ENTRY SHEET'!F57*GWPs!$E33))</f>
        <v/>
      </c>
      <c r="N47" s="2"/>
    </row>
    <row r="48" spans="2:14" x14ac:dyDescent="0.25">
      <c r="B48" s="2"/>
      <c r="C48" s="88" t="str">
        <f>GWPs!A34</f>
        <v>R-422C (XLT1)</v>
      </c>
      <c r="D48" s="88" t="s">
        <v>5</v>
      </c>
      <c r="E48" s="75" t="str">
        <f>IF('DATA ENTRY SHEET'!D58=0,"",('DATA ENTRY SHEET'!L58*GWPs!$E34))</f>
        <v/>
      </c>
      <c r="F48" s="75" t="str">
        <f>IF('DATA ENTRY SHEET'!D58=0,"",('DATA ENTRY SHEET'!D58*GWPs!$E34))</f>
        <v/>
      </c>
      <c r="G48" s="49" t="str">
        <f>IF('DATA ENTRY SHEET'!D58=0,"",('DATA ENTRY SHEET'!L58*GWPs!$E34)/('DATA ENTRY SHEET'!D58*GWPs!$E34))</f>
        <v/>
      </c>
      <c r="H48" s="75" t="str">
        <f>IF('DATA ENTRY SHEET'!E58=0,"",('DATA ENTRY SHEET'!M58*GWPs!$E34))</f>
        <v/>
      </c>
      <c r="I48" s="75" t="str">
        <f>IF('DATA ENTRY SHEET'!E58=0,"",('DATA ENTRY SHEET'!E58*GWPs!$E34))</f>
        <v/>
      </c>
      <c r="J48" s="49" t="str">
        <f>IF('DATA ENTRY SHEET'!E58=0,"",('DATA ENTRY SHEET'!M58*GWPs!$E34)/('DATA ENTRY SHEET'!E58*GWPs!$E34))</f>
        <v/>
      </c>
      <c r="K48" s="75" t="str">
        <f>IF('DATA ENTRY SHEET'!F58=0,"",('DATA ENTRY SHEET'!N58*GWPs!$E34))</f>
        <v/>
      </c>
      <c r="L48" s="75" t="str">
        <f>IF('DATA ENTRY SHEET'!F58=0,"",('DATA ENTRY SHEET'!F58*GWPs!$E34))</f>
        <v/>
      </c>
      <c r="M48" s="49" t="str">
        <f>IF('DATA ENTRY SHEET'!F58=0,"",('DATA ENTRY SHEET'!N58*GWPs!$E34)/('DATA ENTRY SHEET'!F58*GWPs!$E34))</f>
        <v/>
      </c>
      <c r="N48" s="2"/>
    </row>
    <row r="49" spans="2:14" x14ac:dyDescent="0.25">
      <c r="B49" s="2"/>
      <c r="C49" s="88" t="str">
        <f>GWPs!A35</f>
        <v>R-422D (Isceon MO29)</v>
      </c>
      <c r="D49" s="88" t="s">
        <v>5</v>
      </c>
      <c r="E49" s="75" t="str">
        <f>IF('DATA ENTRY SHEET'!D59=0,"",('DATA ENTRY SHEET'!L59*GWPs!$E35))</f>
        <v/>
      </c>
      <c r="F49" s="75" t="str">
        <f>IF('DATA ENTRY SHEET'!D59=0,"",('DATA ENTRY SHEET'!D59*GWPs!$E35))</f>
        <v/>
      </c>
      <c r="G49" s="49" t="str">
        <f>IF('DATA ENTRY SHEET'!D59=0,"",('DATA ENTRY SHEET'!L59*GWPs!$E35)/('DATA ENTRY SHEET'!D59*GWPs!$E35))</f>
        <v/>
      </c>
      <c r="H49" s="75" t="str">
        <f>IF('DATA ENTRY SHEET'!E59=0,"",('DATA ENTRY SHEET'!M59*GWPs!$E35))</f>
        <v/>
      </c>
      <c r="I49" s="75" t="str">
        <f>IF('DATA ENTRY SHEET'!E59=0,"",('DATA ENTRY SHEET'!E59*GWPs!$E35))</f>
        <v/>
      </c>
      <c r="J49" s="49" t="str">
        <f>IF('DATA ENTRY SHEET'!E59=0,"",('DATA ENTRY SHEET'!M59*GWPs!$E35)/('DATA ENTRY SHEET'!E59*GWPs!$E35))</f>
        <v/>
      </c>
      <c r="K49" s="75" t="str">
        <f>IF('DATA ENTRY SHEET'!F59=0,"",('DATA ENTRY SHEET'!N59*GWPs!$E35))</f>
        <v/>
      </c>
      <c r="L49" s="75" t="str">
        <f>IF('DATA ENTRY SHEET'!F59=0,"",('DATA ENTRY SHEET'!F59*GWPs!$E35))</f>
        <v/>
      </c>
      <c r="M49" s="49" t="str">
        <f>IF('DATA ENTRY SHEET'!F59=0,"",('DATA ENTRY SHEET'!N59*GWPs!$E35)/('DATA ENTRY SHEET'!F59*GWPs!$E35))</f>
        <v/>
      </c>
      <c r="N49" s="2"/>
    </row>
    <row r="50" spans="2:14" x14ac:dyDescent="0.25">
      <c r="B50" s="2"/>
      <c r="C50" s="88" t="str">
        <f>GWPs!A36</f>
        <v>R-427A (Forane 427A)</v>
      </c>
      <c r="D50" s="88" t="s">
        <v>5</v>
      </c>
      <c r="E50" s="75" t="str">
        <f>IF('DATA ENTRY SHEET'!D60=0,"",('DATA ENTRY SHEET'!L60*GWPs!$E36))</f>
        <v/>
      </c>
      <c r="F50" s="75" t="str">
        <f>IF('DATA ENTRY SHEET'!D60=0,"",('DATA ENTRY SHEET'!D60*GWPs!$E36))</f>
        <v/>
      </c>
      <c r="G50" s="49" t="str">
        <f>IF('DATA ENTRY SHEET'!D60=0,"",('DATA ENTRY SHEET'!L60*GWPs!$E36)/('DATA ENTRY SHEET'!D60*GWPs!$E36))</f>
        <v/>
      </c>
      <c r="H50" s="75" t="str">
        <f>IF('DATA ENTRY SHEET'!E60=0,"",('DATA ENTRY SHEET'!M60*GWPs!$E36))</f>
        <v/>
      </c>
      <c r="I50" s="75" t="str">
        <f>IF('DATA ENTRY SHEET'!E60=0,"",('DATA ENTRY SHEET'!E60*GWPs!$E36))</f>
        <v/>
      </c>
      <c r="J50" s="49" t="str">
        <f>IF('DATA ENTRY SHEET'!E60=0,"",('DATA ENTRY SHEET'!M60*GWPs!$E36)/('DATA ENTRY SHEET'!E60*GWPs!$E36))</f>
        <v/>
      </c>
      <c r="K50" s="75" t="str">
        <f>IF('DATA ENTRY SHEET'!F60=0,"",('DATA ENTRY SHEET'!N60*GWPs!$E36))</f>
        <v/>
      </c>
      <c r="L50" s="75" t="str">
        <f>IF('DATA ENTRY SHEET'!F60=0,"",('DATA ENTRY SHEET'!F60*GWPs!$E36))</f>
        <v/>
      </c>
      <c r="M50" s="49" t="str">
        <f>IF('DATA ENTRY SHEET'!F60=0,"",('DATA ENTRY SHEET'!N60*GWPs!$E36)/('DATA ENTRY SHEET'!F60*GWPs!$E36))</f>
        <v/>
      </c>
      <c r="N50" s="2"/>
    </row>
    <row r="51" spans="2:14" x14ac:dyDescent="0.25">
      <c r="B51" s="2"/>
      <c r="C51" s="88" t="str">
        <f>GWPs!A37</f>
        <v>R-437A (ISCEON MO49 Plus)</v>
      </c>
      <c r="D51" s="88" t="s">
        <v>5</v>
      </c>
      <c r="E51" s="75" t="str">
        <f>IF('DATA ENTRY SHEET'!D61=0,"",('DATA ENTRY SHEET'!L61*GWPs!$E37))</f>
        <v/>
      </c>
      <c r="F51" s="75" t="str">
        <f>IF('DATA ENTRY SHEET'!D61=0,"",('DATA ENTRY SHEET'!D61*GWPs!$E37))</f>
        <v/>
      </c>
      <c r="G51" s="49" t="str">
        <f>IF('DATA ENTRY SHEET'!D61=0,"",('DATA ENTRY SHEET'!L61*GWPs!$E37)/('DATA ENTRY SHEET'!D61*GWPs!$E37))</f>
        <v/>
      </c>
      <c r="H51" s="75" t="str">
        <f>IF('DATA ENTRY SHEET'!E61=0,"",('DATA ENTRY SHEET'!M61*GWPs!$E37))</f>
        <v/>
      </c>
      <c r="I51" s="75" t="str">
        <f>IF('DATA ENTRY SHEET'!E61=0,"",('DATA ENTRY SHEET'!E61*GWPs!$E37))</f>
        <v/>
      </c>
      <c r="J51" s="49" t="str">
        <f>IF('DATA ENTRY SHEET'!E61=0,"",('DATA ENTRY SHEET'!M61*GWPs!$E37)/('DATA ENTRY SHEET'!E61*GWPs!$E37))</f>
        <v/>
      </c>
      <c r="K51" s="75" t="str">
        <f>IF('DATA ENTRY SHEET'!F61=0,"",('DATA ENTRY SHEET'!N61*GWPs!$E37))</f>
        <v/>
      </c>
      <c r="L51" s="75" t="str">
        <f>IF('DATA ENTRY SHEET'!F61=0,"",('DATA ENTRY SHEET'!F61*GWPs!$E37))</f>
        <v/>
      </c>
      <c r="M51" s="49" t="str">
        <f>IF('DATA ENTRY SHEET'!F61=0,"",('DATA ENTRY SHEET'!N61*GWPs!$E37)/('DATA ENTRY SHEET'!F61*GWPs!$E37))</f>
        <v/>
      </c>
      <c r="N51" s="2"/>
    </row>
    <row r="52" spans="2:14" x14ac:dyDescent="0.25">
      <c r="B52" s="2"/>
      <c r="C52" s="88" t="str">
        <f>GWPs!A38</f>
        <v>R-438A (ISCEON MO99)</v>
      </c>
      <c r="D52" s="88" t="s">
        <v>5</v>
      </c>
      <c r="E52" s="75" t="str">
        <f>IF('DATA ENTRY SHEET'!D62=0,"",('DATA ENTRY SHEET'!L62*GWPs!$E38))</f>
        <v/>
      </c>
      <c r="F52" s="75" t="str">
        <f>IF('DATA ENTRY SHEET'!D62=0,"",('DATA ENTRY SHEET'!D62*GWPs!$E38))</f>
        <v/>
      </c>
      <c r="G52" s="49" t="str">
        <f>IF('DATA ENTRY SHEET'!D62=0,"",('DATA ENTRY SHEET'!L62*GWPs!$E38)/('DATA ENTRY SHEET'!D62*GWPs!$E38))</f>
        <v/>
      </c>
      <c r="H52" s="75" t="str">
        <f>IF('DATA ENTRY SHEET'!E62=0,"",('DATA ENTRY SHEET'!M62*GWPs!$E38))</f>
        <v/>
      </c>
      <c r="I52" s="75" t="str">
        <f>IF('DATA ENTRY SHEET'!E62=0,"",('DATA ENTRY SHEET'!E62*GWPs!$E38))</f>
        <v/>
      </c>
      <c r="J52" s="49" t="str">
        <f>IF('DATA ENTRY SHEET'!E62=0,"",('DATA ENTRY SHEET'!M62*GWPs!$E38)/('DATA ENTRY SHEET'!E62*GWPs!$E38))</f>
        <v/>
      </c>
      <c r="K52" s="75" t="str">
        <f>IF('DATA ENTRY SHEET'!F62=0,"",('DATA ENTRY SHEET'!N62*GWPs!$E38))</f>
        <v/>
      </c>
      <c r="L52" s="75" t="str">
        <f>IF('DATA ENTRY SHEET'!F62=0,"",('DATA ENTRY SHEET'!F62*GWPs!$E38))</f>
        <v/>
      </c>
      <c r="M52" s="49" t="str">
        <f>IF('DATA ENTRY SHEET'!F62=0,"",('DATA ENTRY SHEET'!N62*GWPs!$E38)/('DATA ENTRY SHEET'!F62*GWPs!$E38))</f>
        <v/>
      </c>
      <c r="N52" s="2"/>
    </row>
    <row r="53" spans="2:14" x14ac:dyDescent="0.25">
      <c r="B53" s="2"/>
      <c r="C53" s="88" t="str">
        <f>GWPs!A39</f>
        <v>R-441A (HC blend)</v>
      </c>
      <c r="D53" s="88" t="s">
        <v>5</v>
      </c>
      <c r="E53" s="75" t="str">
        <f>IF('DATA ENTRY SHEET'!D63=0,"",('DATA ENTRY SHEET'!L63*GWPs!$E39))</f>
        <v/>
      </c>
      <c r="F53" s="75" t="str">
        <f>IF('DATA ENTRY SHEET'!D63=0,"",('DATA ENTRY SHEET'!D63*GWPs!$E39))</f>
        <v/>
      </c>
      <c r="G53" s="49" t="str">
        <f>IF('DATA ENTRY SHEET'!D63=0,"",('DATA ENTRY SHEET'!L63*GWPs!$E39)/('DATA ENTRY SHEET'!D63*GWPs!$E39))</f>
        <v/>
      </c>
      <c r="H53" s="75" t="str">
        <f>IF('DATA ENTRY SHEET'!E63=0,"",('DATA ENTRY SHEET'!M63*GWPs!$E39))</f>
        <v/>
      </c>
      <c r="I53" s="75" t="str">
        <f>IF('DATA ENTRY SHEET'!E63=0,"",('DATA ENTRY SHEET'!E63*GWPs!$E39))</f>
        <v/>
      </c>
      <c r="J53" s="49" t="str">
        <f>IF('DATA ENTRY SHEET'!E63=0,"",('DATA ENTRY SHEET'!M63*GWPs!$E39)/('DATA ENTRY SHEET'!E63*GWPs!$E39))</f>
        <v/>
      </c>
      <c r="K53" s="75" t="str">
        <f>IF('DATA ENTRY SHEET'!F63=0,"",('DATA ENTRY SHEET'!N63*GWPs!$E39))</f>
        <v/>
      </c>
      <c r="L53" s="75" t="str">
        <f>IF('DATA ENTRY SHEET'!F63=0,"",('DATA ENTRY SHEET'!F63*GWPs!$E39))</f>
        <v/>
      </c>
      <c r="M53" s="49" t="str">
        <f>IF('DATA ENTRY SHEET'!F63=0,"",('DATA ENTRY SHEET'!N63*GWPs!$E39)/('DATA ENTRY SHEET'!F63*GWPs!$E39))</f>
        <v/>
      </c>
      <c r="N53" s="2"/>
    </row>
    <row r="54" spans="2:14" x14ac:dyDescent="0.25">
      <c r="B54" s="2"/>
      <c r="C54" s="88" t="str">
        <f>GWPs!A40</f>
        <v>R-448A (Solstice N-40)</v>
      </c>
      <c r="D54" s="88" t="s">
        <v>5</v>
      </c>
      <c r="E54" s="75" t="str">
        <f>IF('DATA ENTRY SHEET'!D64=0,"",('DATA ENTRY SHEET'!L64*GWPs!$E40))</f>
        <v/>
      </c>
      <c r="F54" s="75" t="str">
        <f>IF('DATA ENTRY SHEET'!D64=0,"",('DATA ENTRY SHEET'!D64*GWPs!$E40))</f>
        <v/>
      </c>
      <c r="G54" s="49" t="str">
        <f>IF('DATA ENTRY SHEET'!D64=0,"",('DATA ENTRY SHEET'!L64*GWPs!$E40)/('DATA ENTRY SHEET'!D64*GWPs!$E40))</f>
        <v/>
      </c>
      <c r="H54" s="75" t="str">
        <f>IF('DATA ENTRY SHEET'!E64=0,"",('DATA ENTRY SHEET'!M64*GWPs!$E40))</f>
        <v/>
      </c>
      <c r="I54" s="75" t="str">
        <f>IF('DATA ENTRY SHEET'!E64=0,"",('DATA ENTRY SHEET'!E64*GWPs!$E40))</f>
        <v/>
      </c>
      <c r="J54" s="49" t="str">
        <f>IF('DATA ENTRY SHEET'!E64=0,"",('DATA ENTRY SHEET'!M64*GWPs!$E40)/('DATA ENTRY SHEET'!E64*GWPs!$E40))</f>
        <v/>
      </c>
      <c r="K54" s="75" t="str">
        <f>IF('DATA ENTRY SHEET'!F64=0,"",('DATA ENTRY SHEET'!N64*GWPs!$E40))</f>
        <v/>
      </c>
      <c r="L54" s="75" t="str">
        <f>IF('DATA ENTRY SHEET'!F64=0,"",('DATA ENTRY SHEET'!F64*GWPs!$E40))</f>
        <v/>
      </c>
      <c r="M54" s="49" t="str">
        <f>IF('DATA ENTRY SHEET'!F64=0,"",('DATA ENTRY SHEET'!N64*GWPs!$E40)/('DATA ENTRY SHEET'!F64*GWPs!$E40))</f>
        <v/>
      </c>
      <c r="N54" s="2"/>
    </row>
    <row r="55" spans="2:14" x14ac:dyDescent="0.25">
      <c r="B55" s="2"/>
      <c r="C55" s="88" t="str">
        <f>GWPs!A41</f>
        <v>R-449A (Opteon XP 40)</v>
      </c>
      <c r="D55" s="88" t="s">
        <v>5</v>
      </c>
      <c r="E55" s="75" t="str">
        <f>IF('DATA ENTRY SHEET'!D65=0,"",('DATA ENTRY SHEET'!L65*GWPs!$E41))</f>
        <v/>
      </c>
      <c r="F55" s="75" t="str">
        <f>IF('DATA ENTRY SHEET'!D65=0,"",('DATA ENTRY SHEET'!D65*GWPs!$E41))</f>
        <v/>
      </c>
      <c r="G55" s="49" t="str">
        <f>IF('DATA ENTRY SHEET'!D65=0,"",('DATA ENTRY SHEET'!L65*GWPs!$E41)/('DATA ENTRY SHEET'!D65*GWPs!$E41))</f>
        <v/>
      </c>
      <c r="H55" s="75" t="str">
        <f>IF('DATA ENTRY SHEET'!E65=0,"",('DATA ENTRY SHEET'!M65*GWPs!$E41))</f>
        <v/>
      </c>
      <c r="I55" s="75" t="str">
        <f>IF('DATA ENTRY SHEET'!E65=0,"",('DATA ENTRY SHEET'!E65*GWPs!$E41))</f>
        <v/>
      </c>
      <c r="J55" s="49" t="str">
        <f>IF('DATA ENTRY SHEET'!E65=0,"",('DATA ENTRY SHEET'!M65*GWPs!$E41)/('DATA ENTRY SHEET'!E65*GWPs!$E41))</f>
        <v/>
      </c>
      <c r="K55" s="75" t="str">
        <f>IF('DATA ENTRY SHEET'!F65=0,"",('DATA ENTRY SHEET'!N65*GWPs!$E41))</f>
        <v/>
      </c>
      <c r="L55" s="75" t="str">
        <f>IF('DATA ENTRY SHEET'!F65=0,"",('DATA ENTRY SHEET'!F65*GWPs!$E41))</f>
        <v/>
      </c>
      <c r="M55" s="49" t="str">
        <f>IF('DATA ENTRY SHEET'!F65=0,"",('DATA ENTRY SHEET'!N65*GWPs!$E41)/('DATA ENTRY SHEET'!F65*GWPs!$E41))</f>
        <v/>
      </c>
      <c r="N55" s="2"/>
    </row>
    <row r="56" spans="2:14" x14ac:dyDescent="0.25">
      <c r="B56" s="2"/>
      <c r="C56" s="88" t="str">
        <f>GWPs!A42</f>
        <v>R-449B (Forane 449B)</v>
      </c>
      <c r="D56" s="88" t="s">
        <v>5</v>
      </c>
      <c r="E56" s="75" t="str">
        <f>IF('DATA ENTRY SHEET'!D66=0,"",('DATA ENTRY SHEET'!L66*GWPs!$E42))</f>
        <v/>
      </c>
      <c r="F56" s="75" t="str">
        <f>IF('DATA ENTRY SHEET'!D66=0,"",('DATA ENTRY SHEET'!D66*GWPs!$E42))</f>
        <v/>
      </c>
      <c r="G56" s="49" t="str">
        <f>IF('DATA ENTRY SHEET'!D66=0,"",('DATA ENTRY SHEET'!L66*GWPs!$E42)/('DATA ENTRY SHEET'!D66*GWPs!$E42))</f>
        <v/>
      </c>
      <c r="H56" s="75" t="str">
        <f>IF('DATA ENTRY SHEET'!E66=0,"",('DATA ENTRY SHEET'!M66*GWPs!$E42))</f>
        <v/>
      </c>
      <c r="I56" s="75" t="str">
        <f>IF('DATA ENTRY SHEET'!E66=0,"",('DATA ENTRY SHEET'!E66*GWPs!$E42))</f>
        <v/>
      </c>
      <c r="J56" s="49" t="str">
        <f>IF('DATA ENTRY SHEET'!E66=0,"",('DATA ENTRY SHEET'!M66*GWPs!$E42)/('DATA ENTRY SHEET'!E66*GWPs!$E42))</f>
        <v/>
      </c>
      <c r="K56" s="75" t="str">
        <f>IF('DATA ENTRY SHEET'!F66=0,"",('DATA ENTRY SHEET'!N66*GWPs!$E42))</f>
        <v/>
      </c>
      <c r="L56" s="75" t="str">
        <f>IF('DATA ENTRY SHEET'!F66=0,"",('DATA ENTRY SHEET'!F66*GWPs!$E42))</f>
        <v/>
      </c>
      <c r="M56" s="49" t="str">
        <f>IF('DATA ENTRY SHEET'!F66=0,"",('DATA ENTRY SHEET'!N66*GWPs!$E42)/('DATA ENTRY SHEET'!F66*GWPs!$E42))</f>
        <v/>
      </c>
      <c r="N56" s="2"/>
    </row>
    <row r="57" spans="2:14" x14ac:dyDescent="0.25">
      <c r="B57" s="2"/>
      <c r="C57" s="88" t="str">
        <f>GWPs!A43</f>
        <v>R-450A (Solstice N-13)</v>
      </c>
      <c r="D57" s="88" t="s">
        <v>5</v>
      </c>
      <c r="E57" s="75" t="str">
        <f>IF('DATA ENTRY SHEET'!D67=0,"",('DATA ENTRY SHEET'!L67*GWPs!$E43))</f>
        <v/>
      </c>
      <c r="F57" s="75" t="str">
        <f>IF('DATA ENTRY SHEET'!D67=0,"",('DATA ENTRY SHEET'!D67*GWPs!$E43))</f>
        <v/>
      </c>
      <c r="G57" s="49" t="str">
        <f>IF('DATA ENTRY SHEET'!D67=0,"",('DATA ENTRY SHEET'!L67*GWPs!$E43)/('DATA ENTRY SHEET'!D67*GWPs!$E43))</f>
        <v/>
      </c>
      <c r="H57" s="75" t="str">
        <f>IF('DATA ENTRY SHEET'!E67=0,"",('DATA ENTRY SHEET'!M67*GWPs!$E43))</f>
        <v/>
      </c>
      <c r="I57" s="75" t="str">
        <f>IF('DATA ENTRY SHEET'!E67=0,"",('DATA ENTRY SHEET'!E67*GWPs!$E43))</f>
        <v/>
      </c>
      <c r="J57" s="49" t="str">
        <f>IF('DATA ENTRY SHEET'!E67=0,"",('DATA ENTRY SHEET'!M67*GWPs!$E43)/('DATA ENTRY SHEET'!E67*GWPs!$E43))</f>
        <v/>
      </c>
      <c r="K57" s="75" t="str">
        <f>IF('DATA ENTRY SHEET'!F67=0,"",('DATA ENTRY SHEET'!N67*GWPs!$E43))</f>
        <v/>
      </c>
      <c r="L57" s="75" t="str">
        <f>IF('DATA ENTRY SHEET'!F67=0,"",('DATA ENTRY SHEET'!F67*GWPs!$E43))</f>
        <v/>
      </c>
      <c r="M57" s="49" t="str">
        <f>IF('DATA ENTRY SHEET'!F67=0,"",('DATA ENTRY SHEET'!N67*GWPs!$E43)/('DATA ENTRY SHEET'!F67*GWPs!$E43))</f>
        <v/>
      </c>
      <c r="N57" s="2"/>
    </row>
    <row r="58" spans="2:14" x14ac:dyDescent="0.25">
      <c r="B58" s="2"/>
      <c r="C58" s="88" t="str">
        <f>GWPs!A44</f>
        <v>R-453A (RS-70)</v>
      </c>
      <c r="D58" s="88" t="s">
        <v>5</v>
      </c>
      <c r="E58" s="75" t="str">
        <f>IF('DATA ENTRY SHEET'!D68=0,"",('DATA ENTRY SHEET'!L68*GWPs!$E44))</f>
        <v/>
      </c>
      <c r="F58" s="75" t="str">
        <f>IF('DATA ENTRY SHEET'!D68=0,"",('DATA ENTRY SHEET'!D68*GWPs!$E44))</f>
        <v/>
      </c>
      <c r="G58" s="49" t="str">
        <f>IF('DATA ENTRY SHEET'!D68=0,"",('DATA ENTRY SHEET'!L68*GWPs!$E44)/('DATA ENTRY SHEET'!D68*GWPs!$E44))</f>
        <v/>
      </c>
      <c r="H58" s="75" t="str">
        <f>IF('DATA ENTRY SHEET'!E68=0,"",('DATA ENTRY SHEET'!M68*GWPs!$E44))</f>
        <v/>
      </c>
      <c r="I58" s="75" t="str">
        <f>IF('DATA ENTRY SHEET'!E68=0,"",('DATA ENTRY SHEET'!E68*GWPs!$E44))</f>
        <v/>
      </c>
      <c r="J58" s="49" t="str">
        <f>IF('DATA ENTRY SHEET'!E68=0,"",('DATA ENTRY SHEET'!M68*GWPs!$E44)/('DATA ENTRY SHEET'!E68*GWPs!$E44))</f>
        <v/>
      </c>
      <c r="K58" s="75" t="str">
        <f>IF('DATA ENTRY SHEET'!F68=0,"",('DATA ENTRY SHEET'!N68*GWPs!$E44))</f>
        <v/>
      </c>
      <c r="L58" s="75" t="str">
        <f>IF('DATA ENTRY SHEET'!F68=0,"",('DATA ENTRY SHEET'!F68*GWPs!$E44))</f>
        <v/>
      </c>
      <c r="M58" s="49" t="str">
        <f>IF('DATA ENTRY SHEET'!F68=0,"",('DATA ENTRY SHEET'!N68*GWPs!$E44)/('DATA ENTRY SHEET'!F68*GWPs!$E44))</f>
        <v/>
      </c>
      <c r="N58" s="2"/>
    </row>
    <row r="59" spans="2:14" x14ac:dyDescent="0.25">
      <c r="B59" s="2"/>
      <c r="C59" s="88" t="str">
        <f>GWPs!A45</f>
        <v>R-500</v>
      </c>
      <c r="D59" s="88" t="s">
        <v>5</v>
      </c>
      <c r="E59" s="75" t="str">
        <f>IF('DATA ENTRY SHEET'!D69=0,"",('DATA ENTRY SHEET'!L69*GWPs!$E45))</f>
        <v/>
      </c>
      <c r="F59" s="75" t="str">
        <f>IF('DATA ENTRY SHEET'!D69=0,"",('DATA ENTRY SHEET'!D69*GWPs!$E45))</f>
        <v/>
      </c>
      <c r="G59" s="49" t="str">
        <f>IF('DATA ENTRY SHEET'!D69=0,"",('DATA ENTRY SHEET'!L69*GWPs!$E45)/('DATA ENTRY SHEET'!D69*GWPs!$E45))</f>
        <v/>
      </c>
      <c r="H59" s="75" t="str">
        <f>IF('DATA ENTRY SHEET'!E69=0,"",('DATA ENTRY SHEET'!M69*GWPs!$E45))</f>
        <v/>
      </c>
      <c r="I59" s="75" t="str">
        <f>IF('DATA ENTRY SHEET'!E69=0,"",('DATA ENTRY SHEET'!E69*GWPs!$E45))</f>
        <v/>
      </c>
      <c r="J59" s="49" t="str">
        <f>IF('DATA ENTRY SHEET'!E69=0,"",('DATA ENTRY SHEET'!M69*GWPs!$E45)/('DATA ENTRY SHEET'!E69*GWPs!$E45))</f>
        <v/>
      </c>
      <c r="K59" s="75" t="str">
        <f>IF('DATA ENTRY SHEET'!F69=0,"",('DATA ENTRY SHEET'!N69*GWPs!$E45))</f>
        <v/>
      </c>
      <c r="L59" s="75" t="str">
        <f>IF('DATA ENTRY SHEET'!F69=0,"",('DATA ENTRY SHEET'!F69*GWPs!$E45))</f>
        <v/>
      </c>
      <c r="M59" s="49" t="str">
        <f>IF('DATA ENTRY SHEET'!F69=0,"",('DATA ENTRY SHEET'!N69*GWPs!$E45)/('DATA ENTRY SHEET'!F69*GWPs!$E45))</f>
        <v/>
      </c>
      <c r="N59" s="2"/>
    </row>
    <row r="60" spans="2:14" x14ac:dyDescent="0.25">
      <c r="B60" s="2"/>
      <c r="C60" s="102" t="str">
        <f>GWPs!A46</f>
        <v>R-502</v>
      </c>
      <c r="D60" s="103" t="s">
        <v>5</v>
      </c>
      <c r="E60" s="75" t="str">
        <f>IF('DATA ENTRY SHEET'!D70=0,"",('DATA ENTRY SHEET'!L70*GWPs!$E46))</f>
        <v/>
      </c>
      <c r="F60" s="75" t="str">
        <f>IF('DATA ENTRY SHEET'!D70=0,"",('DATA ENTRY SHEET'!D70*GWPs!$E46))</f>
        <v/>
      </c>
      <c r="G60" s="49" t="str">
        <f>IF('DATA ENTRY SHEET'!D70=0,"",('DATA ENTRY SHEET'!L70*GWPs!$E46)/('DATA ENTRY SHEET'!D70*GWPs!$E46))</f>
        <v/>
      </c>
      <c r="H60" s="75" t="str">
        <f>IF('DATA ENTRY SHEET'!E70=0,"",('DATA ENTRY SHEET'!M70*GWPs!$E46))</f>
        <v/>
      </c>
      <c r="I60" s="75" t="str">
        <f>IF('DATA ENTRY SHEET'!E70=0,"",('DATA ENTRY SHEET'!E70*GWPs!$E46))</f>
        <v/>
      </c>
      <c r="J60" s="49" t="str">
        <f>IF('DATA ENTRY SHEET'!E70=0,"",('DATA ENTRY SHEET'!M70*GWPs!$E46)/('DATA ENTRY SHEET'!E70*GWPs!$E46))</f>
        <v/>
      </c>
      <c r="K60" s="75" t="str">
        <f>IF('DATA ENTRY SHEET'!F70=0,"",('DATA ENTRY SHEET'!N70*GWPs!$E46))</f>
        <v/>
      </c>
      <c r="L60" s="75" t="str">
        <f>IF('DATA ENTRY SHEET'!F70=0,"",('DATA ENTRY SHEET'!F70*GWPs!$E46))</f>
        <v/>
      </c>
      <c r="M60" s="49" t="str">
        <f>IF('DATA ENTRY SHEET'!F70=0,"",('DATA ENTRY SHEET'!N70*GWPs!$E46)/('DATA ENTRY SHEET'!F70*GWPs!$E46))</f>
        <v/>
      </c>
      <c r="N60" s="2"/>
    </row>
    <row r="61" spans="2:14" x14ac:dyDescent="0.25">
      <c r="B61" s="2"/>
      <c r="C61" s="102" t="str">
        <f>GWPs!A47</f>
        <v>R-507A (AZ-50)</v>
      </c>
      <c r="D61" s="103" t="s">
        <v>5</v>
      </c>
      <c r="E61" s="75" t="str">
        <f>IF('DATA ENTRY SHEET'!D71=0,"",('DATA ENTRY SHEET'!L71*GWPs!$E47))</f>
        <v/>
      </c>
      <c r="F61" s="75" t="str">
        <f>IF('DATA ENTRY SHEET'!D71=0,"",('DATA ENTRY SHEET'!D71*GWPs!$E47))</f>
        <v/>
      </c>
      <c r="G61" s="49" t="str">
        <f>IF('DATA ENTRY SHEET'!D71=0,"",('DATA ENTRY SHEET'!L71*GWPs!$E47)/('DATA ENTRY SHEET'!D71*GWPs!$E47))</f>
        <v/>
      </c>
      <c r="H61" s="75" t="str">
        <f>IF('DATA ENTRY SHEET'!E71=0,"",('DATA ENTRY SHEET'!M71*GWPs!$E47))</f>
        <v/>
      </c>
      <c r="I61" s="75" t="str">
        <f>IF('DATA ENTRY SHEET'!E71=0,"",('DATA ENTRY SHEET'!E71*GWPs!$E47))</f>
        <v/>
      </c>
      <c r="J61" s="49" t="str">
        <f>IF('DATA ENTRY SHEET'!E71=0,"",('DATA ENTRY SHEET'!M71*GWPs!$E47)/('DATA ENTRY SHEET'!E71*GWPs!$E47))</f>
        <v/>
      </c>
      <c r="K61" s="75" t="str">
        <f>IF('DATA ENTRY SHEET'!F71=0,"",('DATA ENTRY SHEET'!N71*GWPs!$E47))</f>
        <v/>
      </c>
      <c r="L61" s="75" t="str">
        <f>IF('DATA ENTRY SHEET'!F71=0,"",('DATA ENTRY SHEET'!F71*GWPs!$E47))</f>
        <v/>
      </c>
      <c r="M61" s="49" t="str">
        <f>IF('DATA ENTRY SHEET'!F71=0,"",('DATA ENTRY SHEET'!N71*GWPs!$E47)/('DATA ENTRY SHEET'!F71*GWPs!$E47))</f>
        <v/>
      </c>
      <c r="N61" s="2"/>
    </row>
    <row r="62" spans="2:14" x14ac:dyDescent="0.25">
      <c r="B62" s="2"/>
      <c r="C62" s="102" t="str">
        <f>GWPs!A48</f>
        <v>R-513A (Opteon XP 10)</v>
      </c>
      <c r="D62" s="103" t="s">
        <v>5</v>
      </c>
      <c r="E62" s="75" t="str">
        <f>IF('DATA ENTRY SHEET'!D72=0,"",('DATA ENTRY SHEET'!L72*GWPs!$E48))</f>
        <v/>
      </c>
      <c r="F62" s="75" t="str">
        <f>IF('DATA ENTRY SHEET'!D72=0,"",('DATA ENTRY SHEET'!D72*GWPs!$E48))</f>
        <v/>
      </c>
      <c r="G62" s="49" t="str">
        <f>IF('DATA ENTRY SHEET'!D72=0,"",('DATA ENTRY SHEET'!L72*GWPs!$E48)/('DATA ENTRY SHEET'!D72*GWPs!$E48))</f>
        <v/>
      </c>
      <c r="H62" s="75" t="str">
        <f>IF('DATA ENTRY SHEET'!E72=0,"",('DATA ENTRY SHEET'!M72*GWPs!$E48))</f>
        <v/>
      </c>
      <c r="I62" s="75" t="str">
        <f>IF('DATA ENTRY SHEET'!E72=0,"",('DATA ENTRY SHEET'!E72*GWPs!$E48))</f>
        <v/>
      </c>
      <c r="J62" s="49" t="str">
        <f>IF('DATA ENTRY SHEET'!E72=0,"",('DATA ENTRY SHEET'!M72*GWPs!$E48)/('DATA ENTRY SHEET'!E72*GWPs!$E48))</f>
        <v/>
      </c>
      <c r="K62" s="75" t="str">
        <f>IF('DATA ENTRY SHEET'!F72=0,"",('DATA ENTRY SHEET'!N72*GWPs!$E48))</f>
        <v/>
      </c>
      <c r="L62" s="75" t="str">
        <f>IF('DATA ENTRY SHEET'!F72=0,"",('DATA ENTRY SHEET'!F72*GWPs!$E48))</f>
        <v/>
      </c>
      <c r="M62" s="49" t="str">
        <f>IF('DATA ENTRY SHEET'!F72=0,"",('DATA ENTRY SHEET'!N72*GWPs!$E48)/('DATA ENTRY SHEET'!F72*GWPs!$E48))</f>
        <v/>
      </c>
      <c r="N62" s="2"/>
    </row>
    <row r="63" spans="2:14" x14ac:dyDescent="0.25">
      <c r="B63" s="2"/>
      <c r="C63" s="102" t="str">
        <f>GWPs!A49</f>
        <v>R-600a (Isobutane)</v>
      </c>
      <c r="D63" s="103" t="s">
        <v>5</v>
      </c>
      <c r="E63" s="75" t="str">
        <f>IF('DATA ENTRY SHEET'!D73=0,"",('DATA ENTRY SHEET'!L73*GWPs!$E49))</f>
        <v/>
      </c>
      <c r="F63" s="75" t="str">
        <f>IF('DATA ENTRY SHEET'!D73=0,"",('DATA ENTRY SHEET'!D73*GWPs!$E49))</f>
        <v/>
      </c>
      <c r="G63" s="49" t="str">
        <f>IF('DATA ENTRY SHEET'!D73=0,"",('DATA ENTRY SHEET'!L73*GWPs!$E49)/('DATA ENTRY SHEET'!D73*GWPs!$E49))</f>
        <v/>
      </c>
      <c r="H63" s="75" t="str">
        <f>IF('DATA ENTRY SHEET'!E73=0,"",('DATA ENTRY SHEET'!M73*GWPs!$E49))</f>
        <v/>
      </c>
      <c r="I63" s="75" t="str">
        <f>IF('DATA ENTRY SHEET'!E73=0,"",('DATA ENTRY SHEET'!E73*GWPs!$E49))</f>
        <v/>
      </c>
      <c r="J63" s="49" t="str">
        <f>IF('DATA ENTRY SHEET'!E73=0,"",('DATA ENTRY SHEET'!M73*GWPs!$E49)/('DATA ENTRY SHEET'!E73*GWPs!$E49))</f>
        <v/>
      </c>
      <c r="K63" s="75" t="str">
        <f>IF('DATA ENTRY SHEET'!F73=0,"",('DATA ENTRY SHEET'!N73*GWPs!$E49))</f>
        <v/>
      </c>
      <c r="L63" s="75" t="str">
        <f>IF('DATA ENTRY SHEET'!F73=0,"",('DATA ENTRY SHEET'!F73*GWPs!$E49))</f>
        <v/>
      </c>
      <c r="M63" s="49" t="str">
        <f>IF('DATA ENTRY SHEET'!F73=0,"",('DATA ENTRY SHEET'!N73*GWPs!$E49)/('DATA ENTRY SHEET'!F73*GWPs!$E49))</f>
        <v/>
      </c>
      <c r="N63" s="2"/>
    </row>
    <row r="64" spans="2:14" x14ac:dyDescent="0.25">
      <c r="B64" s="2"/>
      <c r="C64" s="88" t="str">
        <f>GWPs!A50</f>
        <v>R-717 (NH3)</v>
      </c>
      <c r="D64" s="88" t="s">
        <v>5</v>
      </c>
      <c r="E64" s="75" t="str">
        <f>IF('DATA ENTRY SHEET'!D74=0,"",('DATA ENTRY SHEET'!L74*GWPs!$E50))</f>
        <v/>
      </c>
      <c r="F64" s="75" t="str">
        <f>IF('DATA ENTRY SHEET'!D74=0,"",('DATA ENTRY SHEET'!D74*GWPs!$E50))</f>
        <v/>
      </c>
      <c r="G64" s="49" t="str">
        <f>IF('DATA ENTRY SHEET'!D74=0,"",('DATA ENTRY SHEET'!L74*GWPs!$E50)/('DATA ENTRY SHEET'!D74*GWPs!$E50))</f>
        <v/>
      </c>
      <c r="H64" s="75" t="str">
        <f>IF('DATA ENTRY SHEET'!E74=0,"",('DATA ENTRY SHEET'!M74*GWPs!$E50))</f>
        <v/>
      </c>
      <c r="I64" s="75" t="str">
        <f>IF('DATA ENTRY SHEET'!E74=0,"",('DATA ENTRY SHEET'!E74*GWPs!$E50))</f>
        <v/>
      </c>
      <c r="J64" s="49" t="str">
        <f>IF('DATA ENTRY SHEET'!E74=0,"",('DATA ENTRY SHEET'!M74*GWPs!$E50)/('DATA ENTRY SHEET'!E74*GWPs!$E50))</f>
        <v/>
      </c>
      <c r="K64" s="75" t="str">
        <f>IF('DATA ENTRY SHEET'!F74=0,"",('DATA ENTRY SHEET'!N74*GWPs!$E50))</f>
        <v/>
      </c>
      <c r="L64" s="75" t="str">
        <f>IF('DATA ENTRY SHEET'!F74=0,"",('DATA ENTRY SHEET'!F74*GWPs!$E50))</f>
        <v/>
      </c>
      <c r="M64" s="49" t="str">
        <f>IF('DATA ENTRY SHEET'!F74=0,"",('DATA ENTRY SHEET'!N74*GWPs!$E50)/('DATA ENTRY SHEET'!F74*GWPs!$E50))</f>
        <v/>
      </c>
      <c r="N64" s="2"/>
    </row>
    <row r="65" spans="2:14" x14ac:dyDescent="0.25">
      <c r="B65" s="2"/>
      <c r="C65" s="88" t="str">
        <f>GWPs!A51</f>
        <v>R-744 (CO2)</v>
      </c>
      <c r="D65" s="88" t="s">
        <v>5</v>
      </c>
      <c r="E65" s="75" t="str">
        <f>IF('DATA ENTRY SHEET'!D75=0,"",('DATA ENTRY SHEET'!L75*GWPs!$E51))</f>
        <v/>
      </c>
      <c r="F65" s="75" t="str">
        <f>IF('DATA ENTRY SHEET'!D75=0,"",('DATA ENTRY SHEET'!D75*GWPs!$E51))</f>
        <v/>
      </c>
      <c r="G65" s="49" t="str">
        <f>IF('DATA ENTRY SHEET'!D75=0,"",('DATA ENTRY SHEET'!L75*GWPs!$E51)/('DATA ENTRY SHEET'!D75*GWPs!$E51))</f>
        <v/>
      </c>
      <c r="H65" s="75" t="str">
        <f>IF('DATA ENTRY SHEET'!E75=0,"",('DATA ENTRY SHEET'!M75*GWPs!$E51))</f>
        <v/>
      </c>
      <c r="I65" s="75" t="str">
        <f>IF('DATA ENTRY SHEET'!E75=0,"",('DATA ENTRY SHEET'!E75*GWPs!$E51))</f>
        <v/>
      </c>
      <c r="J65" s="49" t="str">
        <f>IF('DATA ENTRY SHEET'!E75=0,"",('DATA ENTRY SHEET'!M75*GWPs!$E51)/('DATA ENTRY SHEET'!E75*GWPs!$E51))</f>
        <v/>
      </c>
      <c r="K65" s="75" t="str">
        <f>IF('DATA ENTRY SHEET'!F75=0,"",('DATA ENTRY SHEET'!N75*GWPs!$E51))</f>
        <v/>
      </c>
      <c r="L65" s="75" t="str">
        <f>IF('DATA ENTRY SHEET'!F75=0,"",('DATA ENTRY SHEET'!F75*GWPs!$E51))</f>
        <v/>
      </c>
      <c r="M65" s="49" t="str">
        <f>IF('DATA ENTRY SHEET'!F75=0,"",('DATA ENTRY SHEET'!N75*GWPs!$E51)/('DATA ENTRY SHEET'!F75*GWPs!$E51))</f>
        <v/>
      </c>
      <c r="N65" s="2"/>
    </row>
    <row r="66" spans="2:14" x14ac:dyDescent="0.25">
      <c r="B66" s="2"/>
      <c r="C66" s="88" t="str">
        <f>GWPs!A52</f>
        <v>R-407H</v>
      </c>
      <c r="D66" s="88" t="s">
        <v>27</v>
      </c>
      <c r="E66" s="75"/>
      <c r="F66" s="75"/>
      <c r="G66" s="49" t="str">
        <f>IF('DATA ENTRY SHEET'!D76=0,"",('DATA ENTRY SHEET'!L76*GWPs!$E52)/('DATA ENTRY SHEET'!D76*GWPs!$E52))</f>
        <v/>
      </c>
      <c r="H66" s="75" t="str">
        <f>IF('DATA ENTRY SHEET'!E76=0,"",('DATA ENTRY SHEET'!M76*GWPs!$E52))</f>
        <v/>
      </c>
      <c r="I66" s="75" t="str">
        <f>IF('DATA ENTRY SHEET'!E76=0,"",('DATA ENTRY SHEET'!E76*GWPs!$E52))</f>
        <v/>
      </c>
      <c r="J66" s="49" t="str">
        <f>IF('DATA ENTRY SHEET'!E76=0,"",('DATA ENTRY SHEET'!M76*GWPs!$E52)/('DATA ENTRY SHEET'!E76*GWPs!$E52))</f>
        <v/>
      </c>
      <c r="K66" s="75" t="str">
        <f>IF('DATA ENTRY SHEET'!F76=0,"",('DATA ENTRY SHEET'!N76*GWPs!$E52))</f>
        <v/>
      </c>
      <c r="L66" s="75" t="str">
        <f>IF('DATA ENTRY SHEET'!F76=0,"",('DATA ENTRY SHEET'!F76*GWPs!$E52))</f>
        <v/>
      </c>
      <c r="M66" s="49" t="str">
        <f>IF('DATA ENTRY SHEET'!F76=0,"",('DATA ENTRY SHEET'!N76*GWPs!$E52)/('DATA ENTRY SHEET'!F76*GWPs!$E52))</f>
        <v/>
      </c>
      <c r="N66" s="2"/>
    </row>
    <row r="67" spans="2:14" x14ac:dyDescent="0.25">
      <c r="B67" s="2"/>
      <c r="C67" s="88" t="str">
        <f>GWPs!A53</f>
        <v>R-452A</v>
      </c>
      <c r="D67" s="88" t="s">
        <v>28</v>
      </c>
      <c r="E67" s="75"/>
      <c r="F67" s="75"/>
      <c r="G67" s="49" t="str">
        <f>IF('DATA ENTRY SHEET'!D77=0,"",('DATA ENTRY SHEET'!L77*GWPs!$E53)/('DATA ENTRY SHEET'!D77*GWPs!$E53))</f>
        <v/>
      </c>
      <c r="H67" s="75" t="str">
        <f>IF('DATA ENTRY SHEET'!E77=0,"",('DATA ENTRY SHEET'!M77*GWPs!$E53))</f>
        <v/>
      </c>
      <c r="I67" s="75" t="str">
        <f>IF('DATA ENTRY SHEET'!E77=0,"",('DATA ENTRY SHEET'!E77*GWPs!$E53))</f>
        <v/>
      </c>
      <c r="J67" s="49" t="str">
        <f>IF('DATA ENTRY SHEET'!E77=0,"",('DATA ENTRY SHEET'!M77*GWPs!$E53)/('DATA ENTRY SHEET'!E77*GWPs!$E53))</f>
        <v/>
      </c>
      <c r="K67" s="75" t="str">
        <f>IF('DATA ENTRY SHEET'!F77=0,"",('DATA ENTRY SHEET'!N77*GWPs!$E53))</f>
        <v/>
      </c>
      <c r="L67" s="75" t="str">
        <f>IF('DATA ENTRY SHEET'!F77=0,"",('DATA ENTRY SHEET'!F77*GWPs!$E53))</f>
        <v/>
      </c>
      <c r="M67" s="49" t="str">
        <f>IF('DATA ENTRY SHEET'!F77=0,"",('DATA ENTRY SHEET'!N77*GWPs!$E53)/('DATA ENTRY SHEET'!F77*GWPs!$E53))</f>
        <v/>
      </c>
      <c r="N67" s="2"/>
    </row>
    <row r="68" spans="2:14" x14ac:dyDescent="0.25">
      <c r="B68" s="2"/>
      <c r="C68" s="88" t="str">
        <f>'DATA ENTRY SHEET'!B78</f>
        <v>[INSERT OTHER]</v>
      </c>
      <c r="D68" s="88" t="s">
        <v>5</v>
      </c>
      <c r="E68" s="75" t="str">
        <f>IF('DATA ENTRY SHEET'!D78=0,"",('DATA ENTRY SHEET'!L78*GWPs!$E52))</f>
        <v/>
      </c>
      <c r="F68" s="75" t="str">
        <f>IF('DATA ENTRY SHEET'!D78=0,"",('DATA ENTRY SHEET'!D78*GWPs!$E52))</f>
        <v/>
      </c>
      <c r="G68" s="49" t="str">
        <f>IF('DATA ENTRY SHEET'!D78=0,"",('DATA ENTRY SHEET'!L78*GWPs!$E52)/('DATA ENTRY SHEET'!D78*GWPs!$E52))</f>
        <v/>
      </c>
      <c r="H68" s="75" t="str">
        <f>IF('DATA ENTRY SHEET'!E78=0,"",('DATA ENTRY SHEET'!M78*GWPs!$E52))</f>
        <v/>
      </c>
      <c r="I68" s="75" t="str">
        <f>IF('DATA ENTRY SHEET'!E78=0,"",('DATA ENTRY SHEET'!E78*GWPs!$E52))</f>
        <v/>
      </c>
      <c r="J68" s="49" t="str">
        <f>IF('DATA ENTRY SHEET'!E78=0,"",('DATA ENTRY SHEET'!M78*GWPs!$E52)/('DATA ENTRY SHEET'!E78*GWPs!$E52))</f>
        <v/>
      </c>
      <c r="K68" s="75" t="str">
        <f>IF('DATA ENTRY SHEET'!F78=0,"",('DATA ENTRY SHEET'!N78*GWPs!$E52))</f>
        <v/>
      </c>
      <c r="L68" s="75" t="str">
        <f>IF('DATA ENTRY SHEET'!F78=0,"",('DATA ENTRY SHEET'!F78*GWPs!$E52))</f>
        <v/>
      </c>
      <c r="M68" s="49" t="str">
        <f>IF('DATA ENTRY SHEET'!F78=0,"",('DATA ENTRY SHEET'!N78*GWPs!$E52)/('DATA ENTRY SHEET'!F78*GWPs!$E52))</f>
        <v/>
      </c>
      <c r="N68" s="2"/>
    </row>
    <row r="69" spans="2:14" x14ac:dyDescent="0.25">
      <c r="B69" s="2"/>
      <c r="C69" s="88" t="str">
        <f>'DATA ENTRY SHEET'!B79</f>
        <v>[INSERT OTHER]</v>
      </c>
      <c r="D69" s="88" t="s">
        <v>5</v>
      </c>
      <c r="E69" s="75" t="str">
        <f>IF('DATA ENTRY SHEET'!D79=0,"",('DATA ENTRY SHEET'!L79*GWPs!$E53))</f>
        <v/>
      </c>
      <c r="F69" s="75" t="str">
        <f>IF('DATA ENTRY SHEET'!D79=0,"",('DATA ENTRY SHEET'!D79*GWPs!$E53))</f>
        <v/>
      </c>
      <c r="G69" s="49" t="str">
        <f>IF('DATA ENTRY SHEET'!D79=0,"",('DATA ENTRY SHEET'!L79*GWPs!$E53)/('DATA ENTRY SHEET'!D79*GWPs!$E53))</f>
        <v/>
      </c>
      <c r="H69" s="75" t="str">
        <f>IF('DATA ENTRY SHEET'!E79=0,"",('DATA ENTRY SHEET'!M79*GWPs!$E53))</f>
        <v/>
      </c>
      <c r="I69" s="75" t="str">
        <f>IF('DATA ENTRY SHEET'!E79=0,"",('DATA ENTRY SHEET'!E79*GWPs!$E53))</f>
        <v/>
      </c>
      <c r="J69" s="49" t="str">
        <f>IF('DATA ENTRY SHEET'!E79=0,"",('DATA ENTRY SHEET'!M79*GWPs!$E53)/('DATA ENTRY SHEET'!E79*GWPs!$E53))</f>
        <v/>
      </c>
      <c r="K69" s="75" t="str">
        <f>IF('DATA ENTRY SHEET'!F79=0,"",('DATA ENTRY SHEET'!N79*GWPs!$E53))</f>
        <v/>
      </c>
      <c r="L69" s="75" t="str">
        <f>IF('DATA ENTRY SHEET'!F79=0,"",('DATA ENTRY SHEET'!F79*GWPs!$E53))</f>
        <v/>
      </c>
      <c r="M69" s="49" t="str">
        <f>IF('DATA ENTRY SHEET'!F79=0,"",('DATA ENTRY SHEET'!N79*GWPs!$E53)/('DATA ENTRY SHEET'!F79*GWPs!$E53))</f>
        <v/>
      </c>
      <c r="N69" s="2"/>
    </row>
    <row r="70" spans="2:14" x14ac:dyDescent="0.25">
      <c r="B70" s="2"/>
      <c r="C70" s="88" t="str">
        <f>'DATA ENTRY SHEET'!B80</f>
        <v>[INSERT OTHER]</v>
      </c>
      <c r="D70" s="88" t="s">
        <v>5</v>
      </c>
      <c r="E70" s="75" t="str">
        <f>IF('DATA ENTRY SHEET'!D80=0,"",('DATA ENTRY SHEET'!L80*GWPs!$E54))</f>
        <v/>
      </c>
      <c r="F70" s="75" t="str">
        <f>IF('DATA ENTRY SHEET'!D80=0,"",('DATA ENTRY SHEET'!D80*GWPs!$E54))</f>
        <v/>
      </c>
      <c r="G70" s="49" t="str">
        <f>IF('DATA ENTRY SHEET'!D80=0,"",('DATA ENTRY SHEET'!L80*GWPs!$E54)/('DATA ENTRY SHEET'!D80*GWPs!$E54))</f>
        <v/>
      </c>
      <c r="H70" s="75" t="str">
        <f>IF('DATA ENTRY SHEET'!E80=0,"",('DATA ENTRY SHEET'!M80*GWPs!$E54))</f>
        <v/>
      </c>
      <c r="I70" s="75" t="str">
        <f>IF('DATA ENTRY SHEET'!E80=0,"",('DATA ENTRY SHEET'!E80*GWPs!$E54))</f>
        <v/>
      </c>
      <c r="J70" s="49" t="str">
        <f>IF('DATA ENTRY SHEET'!E80=0,"",('DATA ENTRY SHEET'!M80*GWPs!$E54)/('DATA ENTRY SHEET'!E80*GWPs!$E54))</f>
        <v/>
      </c>
      <c r="K70" s="75" t="str">
        <f>IF('DATA ENTRY SHEET'!F80=0,"",('DATA ENTRY SHEET'!N80*GWPs!$E54))</f>
        <v/>
      </c>
      <c r="L70" s="75" t="str">
        <f>IF('DATA ENTRY SHEET'!F80=0,"",('DATA ENTRY SHEET'!F80*GWPs!$E54))</f>
        <v/>
      </c>
      <c r="M70" s="49" t="str">
        <f>IF('DATA ENTRY SHEET'!F80=0,"",('DATA ENTRY SHEET'!N80*GWPs!$E54)/('DATA ENTRY SHEET'!F80*GWPs!$E54))</f>
        <v/>
      </c>
      <c r="N70" s="2"/>
    </row>
    <row r="71" spans="2:14" ht="15.75" thickBot="1" x14ac:dyDescent="0.3">
      <c r="B71" s="2"/>
      <c r="C71" s="88" t="str">
        <f>'DATA ENTRY SHEET'!B81</f>
        <v>[INSERT OTHER]</v>
      </c>
      <c r="D71" s="88" t="s">
        <v>5</v>
      </c>
      <c r="E71" s="75" t="str">
        <f>IF('DATA ENTRY SHEET'!D81=0,"",('DATA ENTRY SHEET'!L81*GWPs!$E55))</f>
        <v/>
      </c>
      <c r="F71" s="75" t="str">
        <f>IF('DATA ENTRY SHEET'!D81=0,"",('DATA ENTRY SHEET'!D81*GWPs!$E55))</f>
        <v/>
      </c>
      <c r="G71" s="49" t="str">
        <f>IF('DATA ENTRY SHEET'!D81=0,"",('DATA ENTRY SHEET'!L81*GWPs!$E55)/('DATA ENTRY SHEET'!D81*GWPs!$E55))</f>
        <v/>
      </c>
      <c r="H71" s="75" t="str">
        <f>IF('DATA ENTRY SHEET'!E81=0,"",('DATA ENTRY SHEET'!M81*GWPs!$E55))</f>
        <v/>
      </c>
      <c r="I71" s="75" t="str">
        <f>IF('DATA ENTRY SHEET'!E81=0,"",('DATA ENTRY SHEET'!E81*GWPs!$E55))</f>
        <v/>
      </c>
      <c r="J71" s="49" t="str">
        <f>IF('DATA ENTRY SHEET'!E81=0,"",('DATA ENTRY SHEET'!M81*GWPs!$E55)/('DATA ENTRY SHEET'!E81*GWPs!$E55))</f>
        <v/>
      </c>
      <c r="K71" s="75" t="str">
        <f>IF('DATA ENTRY SHEET'!F81=0,"",('DATA ENTRY SHEET'!N81*GWPs!$E55))</f>
        <v/>
      </c>
      <c r="L71" s="75" t="str">
        <f>IF('DATA ENTRY SHEET'!F81=0,"",('DATA ENTRY SHEET'!F81*GWPs!$E55))</f>
        <v/>
      </c>
      <c r="M71" s="49" t="str">
        <f>IF('DATA ENTRY SHEET'!F81=0,"",('DATA ENTRY SHEET'!N81*GWPs!$E55)/('DATA ENTRY SHEET'!F81*GWPs!$E55))</f>
        <v/>
      </c>
      <c r="N71" s="2"/>
    </row>
    <row r="72" spans="2:14" ht="15.75" thickTop="1" x14ac:dyDescent="0.25">
      <c r="B72" s="2"/>
      <c r="C72" s="96" t="s">
        <v>64</v>
      </c>
      <c r="D72" s="97" t="s">
        <v>44</v>
      </c>
      <c r="E72" s="74">
        <f>SUM(E18:E71)</f>
        <v>0</v>
      </c>
      <c r="F72" s="74">
        <f>SUM(F18:F71)</f>
        <v>0</v>
      </c>
      <c r="G72" s="50" t="str">
        <f>IF('DATA ENTRY SHEET'!D82=0,"",(E72/F72))</f>
        <v/>
      </c>
      <c r="H72" s="74">
        <f>SUM(H18:H71)</f>
        <v>0</v>
      </c>
      <c r="I72" s="74">
        <f>SUM(I18:I71)</f>
        <v>0</v>
      </c>
      <c r="J72" s="50" t="str">
        <f>IF('DATA ENTRY SHEET'!E82=0,"",(H72/I72))</f>
        <v/>
      </c>
      <c r="K72" s="173">
        <f>SUM(K18:K71)</f>
        <v>0</v>
      </c>
      <c r="L72" s="173">
        <f>SUM(L18:L71)</f>
        <v>0</v>
      </c>
      <c r="M72" s="172" t="str">
        <f>IF('DATA ENTRY SHEET'!F82=0,"",(K72/L72))</f>
        <v/>
      </c>
      <c r="N72" s="2"/>
    </row>
    <row r="73" spans="2:14" x14ac:dyDescent="0.25">
      <c r="B73" s="2"/>
      <c r="C73" s="157"/>
      <c r="D73" s="158"/>
      <c r="E73" s="127" t="str">
        <f>IF(SUM('DATA ENTRY SHEET'!D82:E82)=0, "",((SUM(E72,H72))/(SUM(F72,I72))))</f>
        <v/>
      </c>
      <c r="F73" s="128"/>
      <c r="G73" s="128"/>
      <c r="H73" s="128"/>
      <c r="I73" s="128"/>
      <c r="J73" s="129"/>
      <c r="K73" s="174"/>
      <c r="L73" s="174"/>
      <c r="M73" s="175"/>
      <c r="N73" s="2"/>
    </row>
    <row r="74" spans="2:14" x14ac:dyDescent="0.25">
      <c r="B74" s="2"/>
      <c r="C74" s="159"/>
      <c r="D74" s="160"/>
      <c r="E74" s="125" t="str">
        <f>IF(SUM('DATA ENTRY SHEET'!D82:F82)=0,"",((SUM(E72,H72,K72))/(SUM(F72,I72,L72))))</f>
        <v/>
      </c>
      <c r="F74" s="176"/>
      <c r="G74" s="176"/>
      <c r="H74" s="176"/>
      <c r="I74" s="176"/>
      <c r="J74" s="176"/>
      <c r="K74" s="176"/>
      <c r="L74" s="176"/>
      <c r="M74" s="126"/>
      <c r="N74" s="2"/>
    </row>
    <row r="75" spans="2:14" ht="7.5" customHeight="1" x14ac:dyDescent="0.25">
      <c r="B75" s="2"/>
      <c r="C75" s="138"/>
      <c r="D75" s="138"/>
      <c r="E75" s="54"/>
      <c r="F75" s="54"/>
      <c r="G75" s="2"/>
      <c r="H75" s="2"/>
      <c r="I75" s="2"/>
      <c r="J75" s="2"/>
      <c r="K75" s="2"/>
      <c r="L75" s="2"/>
      <c r="M75" s="2"/>
      <c r="N75" s="2"/>
    </row>
    <row r="77" spans="2:14" x14ac:dyDescent="0.25">
      <c r="B77" s="119" t="s">
        <v>237</v>
      </c>
      <c r="C77" s="119"/>
      <c r="D77" s="119"/>
      <c r="E77" s="119"/>
      <c r="F77" s="119"/>
      <c r="G77" s="119"/>
      <c r="H77" s="119"/>
      <c r="I77" s="119"/>
      <c r="J77" s="119"/>
      <c r="K77" s="119"/>
      <c r="L77" s="119"/>
      <c r="M77" s="119"/>
      <c r="N77" s="119"/>
    </row>
    <row r="97" spans="13:13" x14ac:dyDescent="0.25">
      <c r="M97" s="6"/>
    </row>
    <row r="98" spans="13:13" ht="20.25" customHeight="1" x14ac:dyDescent="0.25">
      <c r="M98" s="6"/>
    </row>
    <row r="107" spans="13:13" ht="18" customHeight="1" x14ac:dyDescent="0.25"/>
  </sheetData>
  <sheetProtection algorithmName="SHA-512" hashValue="4tnD/mxdCX4Ua6AarhpnYdUrm/QIJ0dj4Q5DQ+Leq8WKYBH4zwjrFaSEUC3G1siIJgdPVdoUF0eREmY9RaUbgQ==" saltValue="Rv/eoIS6QgV9XmchJJ80iw==" spinCount="100000" sheet="1" objects="1" scenarios="1"/>
  <mergeCells count="67">
    <mergeCell ref="C75:D75"/>
    <mergeCell ref="B77:N77"/>
    <mergeCell ref="C69:D69"/>
    <mergeCell ref="C70:D70"/>
    <mergeCell ref="C71:D71"/>
    <mergeCell ref="C72:D74"/>
    <mergeCell ref="M72:M73"/>
    <mergeCell ref="E74:M74"/>
    <mergeCell ref="C68:D68"/>
    <mergeCell ref="C55:D55"/>
    <mergeCell ref="C56:D56"/>
    <mergeCell ref="C57:D57"/>
    <mergeCell ref="C58:D58"/>
    <mergeCell ref="C59:D59"/>
    <mergeCell ref="C60:D60"/>
    <mergeCell ref="C61:D61"/>
    <mergeCell ref="C62:D62"/>
    <mergeCell ref="C63:D63"/>
    <mergeCell ref="C64:D64"/>
    <mergeCell ref="C65:D65"/>
    <mergeCell ref="C66:D66"/>
    <mergeCell ref="C67:D67"/>
    <mergeCell ref="C54:D54"/>
    <mergeCell ref="C43:D43"/>
    <mergeCell ref="C44:D44"/>
    <mergeCell ref="C45:D45"/>
    <mergeCell ref="C46:D46"/>
    <mergeCell ref="C47:D47"/>
    <mergeCell ref="C48:D48"/>
    <mergeCell ref="C49:D49"/>
    <mergeCell ref="C50:D50"/>
    <mergeCell ref="C51:D51"/>
    <mergeCell ref="C52:D52"/>
    <mergeCell ref="C53:D53"/>
    <mergeCell ref="C42:D42"/>
    <mergeCell ref="C31:D31"/>
    <mergeCell ref="C32:D32"/>
    <mergeCell ref="C33:D33"/>
    <mergeCell ref="C34:D34"/>
    <mergeCell ref="C35:D35"/>
    <mergeCell ref="C36:D36"/>
    <mergeCell ref="C37:D37"/>
    <mergeCell ref="C38:D38"/>
    <mergeCell ref="C39:D39"/>
    <mergeCell ref="C40:D40"/>
    <mergeCell ref="C41:D41"/>
    <mergeCell ref="C25:D25"/>
    <mergeCell ref="C26:D26"/>
    <mergeCell ref="C27:D27"/>
    <mergeCell ref="C28:D28"/>
    <mergeCell ref="C29:D29"/>
    <mergeCell ref="C18:D18"/>
    <mergeCell ref="K72:K73"/>
    <mergeCell ref="L72:L73"/>
    <mergeCell ref="E73:J73"/>
    <mergeCell ref="A11:O11"/>
    <mergeCell ref="B14:N14"/>
    <mergeCell ref="C15:D17"/>
    <mergeCell ref="G15:J15"/>
    <mergeCell ref="M15:M16"/>
    <mergeCell ref="C30:D30"/>
    <mergeCell ref="C19:D19"/>
    <mergeCell ref="C20:D20"/>
    <mergeCell ref="C21:D21"/>
    <mergeCell ref="C22:D22"/>
    <mergeCell ref="C23:D23"/>
    <mergeCell ref="C24:D24"/>
  </mergeCells>
  <phoneticPr fontId="29" type="noConversion"/>
  <printOptions horizontalCentered="1"/>
  <pageMargins left="0.45" right="0.45" top="0.5" bottom="0.5" header="0.25" footer="0.25"/>
  <pageSetup scale="57" orientation="portrait" r:id="rId1"/>
  <headerFooter>
    <oddFooter>&amp;R&amp;P</oddFooter>
  </headerFooter>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I75"/>
  <sheetViews>
    <sheetView topLeftCell="A36" zoomScale="85" zoomScaleNormal="85" workbookViewId="0">
      <selection activeCell="E40" sqref="E40"/>
    </sheetView>
  </sheetViews>
  <sheetFormatPr defaultColWidth="9.140625" defaultRowHeight="12.75" x14ac:dyDescent="0.2"/>
  <cols>
    <col min="1" max="1" width="24.42578125" style="34" customWidth="1"/>
    <col min="2" max="2" width="14.5703125" style="34" customWidth="1"/>
    <col min="3" max="3" width="22.42578125" style="34" customWidth="1"/>
    <col min="4" max="4" width="11.42578125" style="34" customWidth="1"/>
    <col min="5" max="5" width="12.5703125" style="34" customWidth="1"/>
    <col min="6" max="6" width="9.140625" style="34" customWidth="1"/>
    <col min="7" max="7" width="9.140625" style="34"/>
    <col min="8" max="8" width="12.140625" style="34" customWidth="1"/>
    <col min="9" max="16384" width="9.140625" style="34"/>
  </cols>
  <sheetData>
    <row r="1" spans="1:9" x14ac:dyDescent="0.2">
      <c r="A1" s="33" t="s">
        <v>170</v>
      </c>
      <c r="B1" s="33"/>
      <c r="H1" s="34" t="s">
        <v>207</v>
      </c>
      <c r="I1" s="37">
        <v>1810</v>
      </c>
    </row>
    <row r="2" spans="1:9" x14ac:dyDescent="0.2">
      <c r="H2" s="34" t="s">
        <v>247</v>
      </c>
      <c r="I2" s="34">
        <f>AVERAGE(E4:E51)</f>
        <v>2536.0970416666664</v>
      </c>
    </row>
    <row r="3" spans="1:9" x14ac:dyDescent="0.2">
      <c r="A3" s="35" t="s">
        <v>205</v>
      </c>
      <c r="B3" s="35" t="s">
        <v>206</v>
      </c>
      <c r="C3" s="35" t="s">
        <v>136</v>
      </c>
      <c r="D3" s="35"/>
      <c r="E3" s="35" t="s">
        <v>137</v>
      </c>
      <c r="F3" s="35" t="s">
        <v>138</v>
      </c>
    </row>
    <row r="4" spans="1:9" s="39" customFormat="1" x14ac:dyDescent="0.25">
      <c r="A4" s="36" t="s">
        <v>92</v>
      </c>
      <c r="B4" s="36" t="s">
        <v>99</v>
      </c>
      <c r="C4" s="36" t="s">
        <v>139</v>
      </c>
      <c r="D4" s="36"/>
      <c r="E4" s="37">
        <v>4750</v>
      </c>
      <c r="F4" s="38">
        <v>1</v>
      </c>
    </row>
    <row r="5" spans="1:9" s="39" customFormat="1" x14ac:dyDescent="0.25">
      <c r="A5" s="36" t="s">
        <v>71</v>
      </c>
      <c r="B5" s="36" t="s">
        <v>98</v>
      </c>
      <c r="C5" s="36" t="s">
        <v>139</v>
      </c>
      <c r="D5" s="36"/>
      <c r="E5" s="37">
        <v>10900</v>
      </c>
      <c r="F5" s="38">
        <v>0.82</v>
      </c>
    </row>
    <row r="6" spans="1:9" s="39" customFormat="1" x14ac:dyDescent="0.25">
      <c r="A6" s="36" t="s">
        <v>86</v>
      </c>
      <c r="B6" s="36" t="s">
        <v>97</v>
      </c>
      <c r="C6" s="36" t="s">
        <v>139</v>
      </c>
      <c r="D6" s="36"/>
      <c r="E6" s="37">
        <v>14420</v>
      </c>
      <c r="F6" s="38">
        <v>1</v>
      </c>
    </row>
    <row r="7" spans="1:9" s="39" customFormat="1" x14ac:dyDescent="0.25">
      <c r="A7" s="36" t="s">
        <v>208</v>
      </c>
      <c r="B7" s="36" t="s">
        <v>209</v>
      </c>
      <c r="C7" s="36" t="s">
        <v>139</v>
      </c>
      <c r="D7" s="36"/>
      <c r="E7" s="37">
        <v>77</v>
      </c>
      <c r="F7" s="38"/>
    </row>
    <row r="8" spans="1:9" s="39" customFormat="1" ht="15" x14ac:dyDescent="0.25">
      <c r="A8" s="36" t="s">
        <v>73</v>
      </c>
      <c r="B8" s="36" t="s">
        <v>73</v>
      </c>
      <c r="C8" s="36" t="s">
        <v>139</v>
      </c>
      <c r="D8" s="36"/>
      <c r="E8" s="37">
        <v>1430</v>
      </c>
      <c r="F8" s="38">
        <v>0</v>
      </c>
      <c r="H8" s="62"/>
    </row>
    <row r="9" spans="1:9" s="39" customFormat="1" x14ac:dyDescent="0.25">
      <c r="A9" s="36" t="s">
        <v>91</v>
      </c>
      <c r="B9" s="36" t="s">
        <v>91</v>
      </c>
      <c r="C9" s="36" t="s">
        <v>139</v>
      </c>
      <c r="D9" s="36"/>
      <c r="E9" s="37">
        <v>4470</v>
      </c>
      <c r="F9" s="38"/>
    </row>
    <row r="10" spans="1:9" s="39" customFormat="1" ht="15" x14ac:dyDescent="0.25">
      <c r="A10" s="36" t="s">
        <v>72</v>
      </c>
      <c r="B10" s="36" t="s">
        <v>101</v>
      </c>
      <c r="C10" s="36" t="s">
        <v>139</v>
      </c>
      <c r="D10" s="36"/>
      <c r="E10" s="37">
        <v>1810</v>
      </c>
      <c r="F10" s="38">
        <v>5.5E-2</v>
      </c>
      <c r="H10" s="62"/>
    </row>
    <row r="11" spans="1:9" s="39" customFormat="1" x14ac:dyDescent="0.25">
      <c r="A11" s="36" t="s">
        <v>77</v>
      </c>
      <c r="B11" s="36" t="s">
        <v>131</v>
      </c>
      <c r="C11" s="36" t="s">
        <v>139</v>
      </c>
      <c r="D11" s="36"/>
      <c r="E11" s="37">
        <v>3</v>
      </c>
      <c r="F11" s="38">
        <v>0</v>
      </c>
    </row>
    <row r="12" spans="1:9" s="39" customFormat="1" ht="38.25" x14ac:dyDescent="0.25">
      <c r="A12" s="36" t="s">
        <v>7</v>
      </c>
      <c r="B12" s="36" t="s">
        <v>106</v>
      </c>
      <c r="C12" s="36" t="s">
        <v>145</v>
      </c>
      <c r="D12" s="36"/>
      <c r="E12" s="37">
        <v>1182</v>
      </c>
      <c r="F12" s="38">
        <v>3.6999999999999998E-2</v>
      </c>
      <c r="H12" s="62"/>
    </row>
    <row r="13" spans="1:9" s="39" customFormat="1" ht="38.25" x14ac:dyDescent="0.25">
      <c r="A13" s="36" t="s">
        <v>8</v>
      </c>
      <c r="B13" s="36" t="s">
        <v>105</v>
      </c>
      <c r="C13" s="36" t="s">
        <v>144</v>
      </c>
      <c r="D13" s="36"/>
      <c r="E13" s="37">
        <v>1288</v>
      </c>
      <c r="F13" s="38">
        <v>0.04</v>
      </c>
      <c r="H13" s="62"/>
    </row>
    <row r="14" spans="1:9" s="39" customFormat="1" ht="38.25" x14ac:dyDescent="0.25">
      <c r="A14" s="36" t="s">
        <v>9</v>
      </c>
      <c r="B14" s="36" t="s">
        <v>109</v>
      </c>
      <c r="C14" s="36" t="s">
        <v>148</v>
      </c>
      <c r="D14" s="36"/>
      <c r="E14" s="37">
        <v>2746</v>
      </c>
      <c r="F14" s="38">
        <v>1.9E-2</v>
      </c>
      <c r="H14" s="62"/>
    </row>
    <row r="15" spans="1:9" s="39" customFormat="1" ht="41.25" customHeight="1" x14ac:dyDescent="0.25">
      <c r="A15" s="36" t="s">
        <v>10</v>
      </c>
      <c r="B15" s="36" t="s">
        <v>107</v>
      </c>
      <c r="C15" s="36" t="s">
        <v>146</v>
      </c>
      <c r="D15" s="36"/>
      <c r="E15" s="37">
        <v>2379</v>
      </c>
      <c r="F15" s="38">
        <v>0.03</v>
      </c>
      <c r="H15" s="62"/>
    </row>
    <row r="16" spans="1:9" s="39" customFormat="1" ht="38.25" x14ac:dyDescent="0.25">
      <c r="A16" s="36" t="s">
        <v>11</v>
      </c>
      <c r="B16" s="36" t="s">
        <v>112</v>
      </c>
      <c r="C16" s="36" t="s">
        <v>151</v>
      </c>
      <c r="D16" s="36"/>
      <c r="E16" s="37">
        <v>3920</v>
      </c>
      <c r="F16" s="38">
        <v>0</v>
      </c>
      <c r="H16" s="62"/>
    </row>
    <row r="17" spans="1:8" s="39" customFormat="1" ht="38.25" x14ac:dyDescent="0.25">
      <c r="A17" s="36" t="s">
        <v>12</v>
      </c>
      <c r="B17" s="36" t="s">
        <v>121</v>
      </c>
      <c r="C17" s="36" t="s">
        <v>160</v>
      </c>
      <c r="D17" s="36"/>
      <c r="E17" s="37">
        <v>2110</v>
      </c>
      <c r="F17" s="38">
        <v>0</v>
      </c>
      <c r="H17" s="62"/>
    </row>
    <row r="18" spans="1:8" s="39" customFormat="1" ht="38.25" x14ac:dyDescent="0.25">
      <c r="A18" s="36" t="s">
        <v>13</v>
      </c>
      <c r="B18" s="36" t="s">
        <v>125</v>
      </c>
      <c r="C18" s="36" t="s">
        <v>164</v>
      </c>
      <c r="D18" s="36"/>
      <c r="E18" s="37">
        <v>1770</v>
      </c>
      <c r="F18" s="38">
        <v>0</v>
      </c>
      <c r="H18" s="62"/>
    </row>
    <row r="19" spans="1:8" s="39" customFormat="1" ht="38.25" x14ac:dyDescent="0.25">
      <c r="A19" s="36" t="s">
        <v>211</v>
      </c>
      <c r="B19" s="36" t="s">
        <v>211</v>
      </c>
      <c r="C19" s="36" t="s">
        <v>210</v>
      </c>
      <c r="D19" s="36"/>
      <c r="E19" s="37">
        <v>1627.25</v>
      </c>
      <c r="F19" s="38">
        <v>0</v>
      </c>
    </row>
    <row r="20" spans="1:8" s="39" customFormat="1" ht="38.25" x14ac:dyDescent="0.25">
      <c r="A20" s="36" t="s">
        <v>68</v>
      </c>
      <c r="B20" s="36" t="s">
        <v>123</v>
      </c>
      <c r="C20" s="36" t="s">
        <v>162</v>
      </c>
      <c r="D20" s="36"/>
      <c r="E20" s="37">
        <v>1820</v>
      </c>
      <c r="F20" s="38">
        <v>0</v>
      </c>
      <c r="H20" s="62"/>
    </row>
    <row r="21" spans="1:8" s="39" customFormat="1" ht="38.25" x14ac:dyDescent="0.25">
      <c r="A21" s="36" t="s">
        <v>14</v>
      </c>
      <c r="B21" s="36" t="s">
        <v>108</v>
      </c>
      <c r="C21" s="36" t="s">
        <v>147</v>
      </c>
      <c r="D21" s="36"/>
      <c r="E21" s="37">
        <v>3152</v>
      </c>
      <c r="F21" s="38">
        <v>2.5999999999999999E-2</v>
      </c>
      <c r="H21" s="62"/>
    </row>
    <row r="22" spans="1:8" s="39" customFormat="1" ht="38.25" x14ac:dyDescent="0.25">
      <c r="A22" s="36" t="s">
        <v>15</v>
      </c>
      <c r="B22" s="36" t="s">
        <v>102</v>
      </c>
      <c r="C22" s="36" t="s">
        <v>141</v>
      </c>
      <c r="D22" s="36"/>
      <c r="E22" s="37">
        <v>1558</v>
      </c>
      <c r="F22" s="38">
        <v>4.7E-2</v>
      </c>
      <c r="H22" s="62"/>
    </row>
    <row r="23" spans="1:8" s="39" customFormat="1" ht="25.5" x14ac:dyDescent="0.25">
      <c r="A23" s="36" t="s">
        <v>16</v>
      </c>
      <c r="B23" s="36" t="s">
        <v>122</v>
      </c>
      <c r="C23" s="36" t="s">
        <v>161</v>
      </c>
      <c r="D23" s="36"/>
      <c r="E23" s="37">
        <v>2090</v>
      </c>
      <c r="F23" s="38">
        <v>0</v>
      </c>
      <c r="H23" s="62"/>
    </row>
    <row r="24" spans="1:8" s="39" customFormat="1" x14ac:dyDescent="0.25">
      <c r="A24" s="36" t="s">
        <v>212</v>
      </c>
      <c r="B24" s="36" t="s">
        <v>212</v>
      </c>
      <c r="C24" s="36"/>
      <c r="D24" s="36"/>
      <c r="E24" s="37">
        <v>2053</v>
      </c>
      <c r="F24" s="38">
        <v>0</v>
      </c>
    </row>
    <row r="25" spans="1:8" s="39" customFormat="1" ht="38.25" x14ac:dyDescent="0.25">
      <c r="A25" s="36" t="s">
        <v>69</v>
      </c>
      <c r="B25" s="36" t="s">
        <v>103</v>
      </c>
      <c r="C25" s="36" t="s">
        <v>142</v>
      </c>
      <c r="D25" s="36"/>
      <c r="E25" s="37">
        <v>1478</v>
      </c>
      <c r="F25" s="38">
        <v>4.4999999999999998E-2</v>
      </c>
      <c r="H25" s="62"/>
    </row>
    <row r="26" spans="1:8" s="39" customFormat="1" ht="51" x14ac:dyDescent="0.25">
      <c r="A26" s="36" t="s">
        <v>17</v>
      </c>
      <c r="B26" s="36" t="s">
        <v>104</v>
      </c>
      <c r="C26" s="36" t="s">
        <v>143</v>
      </c>
      <c r="D26" s="36"/>
      <c r="E26" s="37">
        <v>3337</v>
      </c>
      <c r="F26" s="38">
        <v>9.8000000000000004E-2</v>
      </c>
      <c r="H26" s="62"/>
    </row>
    <row r="27" spans="1:8" s="39" customFormat="1" ht="38.25" x14ac:dyDescent="0.25">
      <c r="A27" s="36" t="s">
        <v>70</v>
      </c>
      <c r="B27" s="36" t="s">
        <v>110</v>
      </c>
      <c r="C27" s="36" t="s">
        <v>149</v>
      </c>
      <c r="D27" s="36"/>
      <c r="E27" s="37">
        <v>1081</v>
      </c>
      <c r="F27" s="38">
        <v>8.9999999999999993E-3</v>
      </c>
      <c r="H27" s="62"/>
    </row>
    <row r="28" spans="1:8" s="39" customFormat="1" ht="38.25" x14ac:dyDescent="0.25">
      <c r="A28" s="36" t="s">
        <v>18</v>
      </c>
      <c r="B28" s="36" t="s">
        <v>118</v>
      </c>
      <c r="C28" s="36" t="s">
        <v>157</v>
      </c>
      <c r="D28" s="36"/>
      <c r="E28" s="37">
        <v>2350</v>
      </c>
      <c r="F28" s="38">
        <v>0</v>
      </c>
      <c r="H28" s="62"/>
    </row>
    <row r="29" spans="1:8" s="39" customFormat="1" ht="38.25" x14ac:dyDescent="0.25">
      <c r="A29" s="36" t="s">
        <v>215</v>
      </c>
      <c r="B29" s="36" t="s">
        <v>213</v>
      </c>
      <c r="C29" s="36" t="s">
        <v>214</v>
      </c>
      <c r="D29" s="36"/>
      <c r="E29" s="37">
        <v>1820</v>
      </c>
      <c r="F29" s="38">
        <v>0</v>
      </c>
      <c r="H29" s="62"/>
    </row>
    <row r="30" spans="1:8" s="39" customFormat="1" ht="25.5" x14ac:dyDescent="0.25">
      <c r="A30" s="36" t="s">
        <v>216</v>
      </c>
      <c r="B30" s="36" t="s">
        <v>217</v>
      </c>
      <c r="C30" s="36" t="s">
        <v>218</v>
      </c>
      <c r="D30" s="36"/>
      <c r="E30" s="37">
        <v>1536</v>
      </c>
      <c r="F30" s="38">
        <v>8.0000000000000002E-3</v>
      </c>
      <c r="H30" s="62"/>
    </row>
    <row r="31" spans="1:8" s="39" customFormat="1" ht="25.5" x14ac:dyDescent="0.25">
      <c r="A31" s="36" t="s">
        <v>87</v>
      </c>
      <c r="B31" s="36" t="s">
        <v>116</v>
      </c>
      <c r="C31" s="36" t="s">
        <v>155</v>
      </c>
      <c r="D31" s="36"/>
      <c r="E31" s="37">
        <v>2630</v>
      </c>
      <c r="F31" s="38">
        <v>0</v>
      </c>
      <c r="H31" s="62"/>
    </row>
    <row r="32" spans="1:8" s="39" customFormat="1" ht="38.25" x14ac:dyDescent="0.25">
      <c r="A32" s="36" t="s">
        <v>19</v>
      </c>
      <c r="B32" s="36" t="s">
        <v>113</v>
      </c>
      <c r="C32" s="36" t="s">
        <v>152</v>
      </c>
      <c r="D32" s="36"/>
      <c r="E32" s="37">
        <v>3140</v>
      </c>
      <c r="F32" s="38">
        <v>0</v>
      </c>
      <c r="H32" s="62"/>
    </row>
    <row r="33" spans="1:8" s="39" customFormat="1" ht="38.25" x14ac:dyDescent="0.25">
      <c r="A33" s="36" t="s">
        <v>20</v>
      </c>
      <c r="B33" s="36" t="s">
        <v>117</v>
      </c>
      <c r="C33" s="36" t="s">
        <v>156</v>
      </c>
      <c r="D33" s="36"/>
      <c r="E33" s="37">
        <v>2530</v>
      </c>
      <c r="F33" s="38">
        <v>0</v>
      </c>
      <c r="H33" s="62"/>
    </row>
    <row r="34" spans="1:8" s="39" customFormat="1" ht="38.25" x14ac:dyDescent="0.25">
      <c r="A34" s="36" t="s">
        <v>21</v>
      </c>
      <c r="B34" s="36" t="s">
        <v>114</v>
      </c>
      <c r="C34" s="36" t="s">
        <v>153</v>
      </c>
      <c r="D34" s="36"/>
      <c r="E34" s="37">
        <v>3390</v>
      </c>
      <c r="F34" s="38">
        <v>0</v>
      </c>
      <c r="H34" s="62"/>
    </row>
    <row r="35" spans="1:8" s="39" customFormat="1" ht="38.25" x14ac:dyDescent="0.25">
      <c r="A35" s="36" t="s">
        <v>22</v>
      </c>
      <c r="B35" s="36" t="s">
        <v>115</v>
      </c>
      <c r="C35" s="36" t="s">
        <v>154</v>
      </c>
      <c r="D35" s="36"/>
      <c r="E35" s="37">
        <v>2730</v>
      </c>
      <c r="F35" s="38">
        <v>0</v>
      </c>
      <c r="H35" s="62"/>
    </row>
    <row r="36" spans="1:8" s="39" customFormat="1" ht="51" x14ac:dyDescent="0.25">
      <c r="A36" s="36" t="s">
        <v>23</v>
      </c>
      <c r="B36" s="36" t="s">
        <v>120</v>
      </c>
      <c r="C36" s="36" t="s">
        <v>159</v>
      </c>
      <c r="D36" s="36"/>
      <c r="E36" s="37">
        <v>2140</v>
      </c>
      <c r="F36" s="38">
        <v>0</v>
      </c>
      <c r="H36" s="62"/>
    </row>
    <row r="37" spans="1:8" s="39" customFormat="1" ht="51" x14ac:dyDescent="0.25">
      <c r="A37" s="36" t="s">
        <v>88</v>
      </c>
      <c r="B37" s="36" t="s">
        <v>124</v>
      </c>
      <c r="C37" s="36" t="s">
        <v>163</v>
      </c>
      <c r="D37" s="36"/>
      <c r="E37" s="37">
        <v>1810</v>
      </c>
      <c r="F37" s="38">
        <v>0</v>
      </c>
      <c r="H37" s="62"/>
    </row>
    <row r="38" spans="1:8" s="39" customFormat="1" ht="63.75" x14ac:dyDescent="0.25">
      <c r="A38" s="36" t="s">
        <v>76</v>
      </c>
      <c r="B38" s="36" t="s">
        <v>119</v>
      </c>
      <c r="C38" s="36" t="s">
        <v>158</v>
      </c>
      <c r="D38" s="36"/>
      <c r="E38" s="37">
        <v>2270</v>
      </c>
      <c r="F38" s="38">
        <v>0</v>
      </c>
      <c r="H38" s="62"/>
    </row>
    <row r="39" spans="1:8" s="39" customFormat="1" ht="51" x14ac:dyDescent="0.25">
      <c r="A39" s="36" t="s">
        <v>90</v>
      </c>
      <c r="B39" s="36" t="s">
        <v>130</v>
      </c>
      <c r="C39" s="36" t="s">
        <v>169</v>
      </c>
      <c r="D39" s="36"/>
      <c r="E39" s="37">
        <v>5</v>
      </c>
      <c r="F39" s="38">
        <v>0</v>
      </c>
    </row>
    <row r="40" spans="1:8" s="39" customFormat="1" ht="63.75" x14ac:dyDescent="0.25">
      <c r="A40" s="36" t="s">
        <v>93</v>
      </c>
      <c r="B40" s="36" t="s">
        <v>127</v>
      </c>
      <c r="C40" s="36" t="s">
        <v>166</v>
      </c>
      <c r="D40" s="36"/>
      <c r="E40" s="37">
        <v>1390</v>
      </c>
      <c r="F40" s="38">
        <v>0</v>
      </c>
      <c r="H40" s="62"/>
    </row>
    <row r="41" spans="1:8" s="39" customFormat="1" ht="51" x14ac:dyDescent="0.25">
      <c r="A41" s="36" t="s">
        <v>94</v>
      </c>
      <c r="B41" s="36" t="s">
        <v>126</v>
      </c>
      <c r="C41" s="36" t="s">
        <v>165</v>
      </c>
      <c r="D41" s="36"/>
      <c r="E41" s="37">
        <v>1400</v>
      </c>
      <c r="F41" s="38">
        <v>0</v>
      </c>
      <c r="H41" s="62"/>
    </row>
    <row r="42" spans="1:8" s="39" customFormat="1" ht="15" x14ac:dyDescent="0.25">
      <c r="A42" s="36" t="s">
        <v>135</v>
      </c>
      <c r="B42" s="36" t="s">
        <v>171</v>
      </c>
      <c r="C42" s="36"/>
      <c r="D42" s="36"/>
      <c r="E42" s="37">
        <v>1412</v>
      </c>
      <c r="F42" s="38">
        <v>0</v>
      </c>
      <c r="H42" s="62"/>
    </row>
    <row r="43" spans="1:8" s="39" customFormat="1" ht="25.5" x14ac:dyDescent="0.25">
      <c r="A43" s="36" t="s">
        <v>84</v>
      </c>
      <c r="B43" s="36" t="s">
        <v>129</v>
      </c>
      <c r="C43" s="36" t="s">
        <v>168</v>
      </c>
      <c r="D43" s="36"/>
      <c r="E43" s="37">
        <v>601</v>
      </c>
      <c r="F43" s="38">
        <v>0</v>
      </c>
      <c r="H43" s="62"/>
    </row>
    <row r="44" spans="1:8" s="39" customFormat="1" ht="76.5" x14ac:dyDescent="0.25">
      <c r="A44" s="36" t="s">
        <v>221</v>
      </c>
      <c r="B44" s="36" t="s">
        <v>219</v>
      </c>
      <c r="C44" s="36" t="s">
        <v>220</v>
      </c>
      <c r="D44" s="36"/>
      <c r="E44" s="37">
        <v>1770</v>
      </c>
      <c r="F44" s="38">
        <v>0</v>
      </c>
    </row>
    <row r="45" spans="1:8" s="39" customFormat="1" ht="25.5" x14ac:dyDescent="0.25">
      <c r="A45" s="36" t="s">
        <v>224</v>
      </c>
      <c r="B45" s="36" t="s">
        <v>222</v>
      </c>
      <c r="C45" s="36" t="s">
        <v>223</v>
      </c>
      <c r="D45" s="36"/>
      <c r="E45" s="37">
        <v>8076.6880000000001</v>
      </c>
      <c r="F45" s="38">
        <v>0.73799999999999999</v>
      </c>
    </row>
    <row r="46" spans="1:8" s="39" customFormat="1" ht="25.5" x14ac:dyDescent="0.25">
      <c r="A46" s="36" t="s">
        <v>6</v>
      </c>
      <c r="B46" s="36" t="s">
        <v>100</v>
      </c>
      <c r="C46" s="36" t="s">
        <v>140</v>
      </c>
      <c r="D46" s="36"/>
      <c r="E46" s="37">
        <v>4656.72</v>
      </c>
      <c r="F46" s="38">
        <v>0.33404</v>
      </c>
    </row>
    <row r="47" spans="1:8" s="39" customFormat="1" ht="25.5" x14ac:dyDescent="0.25">
      <c r="A47" s="36" t="s">
        <v>24</v>
      </c>
      <c r="B47" s="36" t="s">
        <v>111</v>
      </c>
      <c r="C47" s="36" t="s">
        <v>150</v>
      </c>
      <c r="D47" s="36"/>
      <c r="E47" s="37">
        <v>3990</v>
      </c>
      <c r="F47" s="38">
        <v>0</v>
      </c>
      <c r="H47" s="62"/>
    </row>
    <row r="48" spans="1:8" s="39" customFormat="1" ht="25.5" x14ac:dyDescent="0.25">
      <c r="A48" s="36" t="s">
        <v>95</v>
      </c>
      <c r="B48" s="36" t="s">
        <v>128</v>
      </c>
      <c r="C48" s="36" t="s">
        <v>167</v>
      </c>
      <c r="D48" s="36"/>
      <c r="E48" s="37">
        <v>630</v>
      </c>
      <c r="F48" s="38">
        <v>0</v>
      </c>
      <c r="H48" s="62"/>
    </row>
    <row r="49" spans="1:8" s="39" customFormat="1" x14ac:dyDescent="0.25">
      <c r="A49" s="36" t="s">
        <v>85</v>
      </c>
      <c r="B49" s="36" t="s">
        <v>132</v>
      </c>
      <c r="C49" s="36" t="s">
        <v>139</v>
      </c>
      <c r="D49" s="36"/>
      <c r="E49" s="37">
        <v>3</v>
      </c>
      <c r="F49" s="38">
        <v>0</v>
      </c>
    </row>
    <row r="50" spans="1:8" s="39" customFormat="1" x14ac:dyDescent="0.25">
      <c r="A50" s="36" t="s">
        <v>74</v>
      </c>
      <c r="B50" s="36" t="s">
        <v>134</v>
      </c>
      <c r="C50" s="36" t="s">
        <v>139</v>
      </c>
      <c r="D50" s="36"/>
      <c r="E50" s="37">
        <v>0</v>
      </c>
      <c r="F50" s="38">
        <v>0</v>
      </c>
    </row>
    <row r="51" spans="1:8" s="39" customFormat="1" ht="15" x14ac:dyDescent="0.25">
      <c r="A51" s="36" t="s">
        <v>75</v>
      </c>
      <c r="B51" s="36" t="s">
        <v>133</v>
      </c>
      <c r="C51" s="36" t="s">
        <v>139</v>
      </c>
      <c r="D51" s="36"/>
      <c r="E51" s="37">
        <v>1</v>
      </c>
      <c r="F51" s="38">
        <v>0</v>
      </c>
      <c r="H51" s="62"/>
    </row>
    <row r="52" spans="1:8" x14ac:dyDescent="0.2">
      <c r="A52" s="78" t="s">
        <v>252</v>
      </c>
      <c r="B52" s="78" t="s">
        <v>252</v>
      </c>
      <c r="C52" s="78"/>
      <c r="D52" s="78"/>
      <c r="E52" s="79">
        <v>1495.125</v>
      </c>
      <c r="F52" s="38">
        <v>0</v>
      </c>
    </row>
    <row r="53" spans="1:8" x14ac:dyDescent="0.2">
      <c r="A53" s="78" t="s">
        <v>251</v>
      </c>
      <c r="B53" s="78" t="s">
        <v>251</v>
      </c>
      <c r="C53" s="78"/>
      <c r="D53" s="78"/>
      <c r="E53" s="79">
        <v>2139.5500000000002</v>
      </c>
      <c r="F53" s="38">
        <v>0</v>
      </c>
    </row>
    <row r="54" spans="1:8" x14ac:dyDescent="0.2">
      <c r="A54" s="34" t="s">
        <v>49</v>
      </c>
    </row>
    <row r="55" spans="1:8" x14ac:dyDescent="0.2">
      <c r="A55" s="34" t="s">
        <v>49</v>
      </c>
    </row>
    <row r="56" spans="1:8" x14ac:dyDescent="0.2">
      <c r="A56" s="34" t="s">
        <v>49</v>
      </c>
    </row>
    <row r="57" spans="1:8" x14ac:dyDescent="0.2">
      <c r="A57" s="34" t="s">
        <v>49</v>
      </c>
    </row>
    <row r="58" spans="1:8" x14ac:dyDescent="0.2">
      <c r="A58" s="34" t="s">
        <v>49</v>
      </c>
    </row>
    <row r="59" spans="1:8" x14ac:dyDescent="0.2">
      <c r="A59" s="34" t="s">
        <v>49</v>
      </c>
    </row>
    <row r="60" spans="1:8" x14ac:dyDescent="0.2">
      <c r="A60" s="34" t="s">
        <v>49</v>
      </c>
    </row>
    <row r="61" spans="1:8" x14ac:dyDescent="0.2">
      <c r="A61" s="34" t="s">
        <v>49</v>
      </c>
    </row>
    <row r="62" spans="1:8" x14ac:dyDescent="0.2">
      <c r="A62" s="34" t="s">
        <v>49</v>
      </c>
    </row>
    <row r="63" spans="1:8" x14ac:dyDescent="0.2">
      <c r="A63" s="34" t="s">
        <v>49</v>
      </c>
    </row>
    <row r="64" spans="1:8" x14ac:dyDescent="0.2">
      <c r="A64" s="34" t="s">
        <v>49</v>
      </c>
    </row>
    <row r="65" spans="1:1" x14ac:dyDescent="0.2">
      <c r="A65" s="34" t="s">
        <v>49</v>
      </c>
    </row>
    <row r="66" spans="1:1" x14ac:dyDescent="0.2">
      <c r="A66" s="34" t="s">
        <v>49</v>
      </c>
    </row>
    <row r="67" spans="1:1" x14ac:dyDescent="0.2">
      <c r="A67" s="34" t="s">
        <v>49</v>
      </c>
    </row>
    <row r="68" spans="1:1" x14ac:dyDescent="0.2">
      <c r="A68" s="34" t="s">
        <v>49</v>
      </c>
    </row>
    <row r="69" spans="1:1" x14ac:dyDescent="0.2">
      <c r="A69" s="34" t="s">
        <v>49</v>
      </c>
    </row>
    <row r="70" spans="1:1" x14ac:dyDescent="0.2">
      <c r="A70" s="34" t="s">
        <v>49</v>
      </c>
    </row>
    <row r="71" spans="1:1" x14ac:dyDescent="0.2">
      <c r="A71" s="34" t="s">
        <v>49</v>
      </c>
    </row>
    <row r="72" spans="1:1" x14ac:dyDescent="0.2">
      <c r="A72" s="34" t="s">
        <v>49</v>
      </c>
    </row>
    <row r="73" spans="1:1" x14ac:dyDescent="0.2">
      <c r="A73" s="34" t="s">
        <v>49</v>
      </c>
    </row>
    <row r="74" spans="1:1" x14ac:dyDescent="0.2">
      <c r="A74" s="34" t="s">
        <v>49</v>
      </c>
    </row>
    <row r="75" spans="1:1" x14ac:dyDescent="0.2">
      <c r="A75" s="34" t="s">
        <v>49</v>
      </c>
    </row>
  </sheetData>
  <autoFilter ref="A3:F3" xr:uid="{00000000-0009-0000-0000-000005000000}"/>
  <pageMargins left="0.75" right="0.75" top="1" bottom="1" header="0.5" footer="0.5"/>
  <pageSetup orientation="portrait" r:id="rId1"/>
  <headerFooter alignWithMargins="0">
    <oddHeader>&amp;F</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854b04-c9c6-4391-adbe-2e73191270e7" xsi:nil="true"/>
    <lcf76f155ced4ddcb4097134ff3c332f xmlns="50c5f48d-fa41-4ae2-9b6c-45db7ed9771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E4DD045EB04C45824A8963ACCC6414" ma:contentTypeVersion="15" ma:contentTypeDescription="Create a new document." ma:contentTypeScope="" ma:versionID="994dca12093ed3a2812806828c27a469">
  <xsd:schema xmlns:xsd="http://www.w3.org/2001/XMLSchema" xmlns:xs="http://www.w3.org/2001/XMLSchema" xmlns:p="http://schemas.microsoft.com/office/2006/metadata/properties" xmlns:ns2="50c5f48d-fa41-4ae2-9b6c-45db7ed97712" xmlns:ns3="69f5280e-ea29-4dba-9ad0-3ddc06e433eb" xmlns:ns4="6c854b04-c9c6-4391-adbe-2e73191270e7" targetNamespace="http://schemas.microsoft.com/office/2006/metadata/properties" ma:root="true" ma:fieldsID="4e469f9ac000be27e78d301c26457c8a" ns2:_="" ns3:_="" ns4:_="">
    <xsd:import namespace="50c5f48d-fa41-4ae2-9b6c-45db7ed97712"/>
    <xsd:import namespace="69f5280e-ea29-4dba-9ad0-3ddc06e433eb"/>
    <xsd:import namespace="6c854b04-c9c6-4391-adbe-2e73191270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5f48d-fa41-4ae2-9b6c-45db7ed977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9f5280e-ea29-4dba-9ad0-3ddc06e433e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854b04-c9c6-4391-adbe-2e73191270e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7167ca3-5c86-434e-940f-43fd0a23e8d9}" ma:internalName="TaxCatchAll" ma:showField="CatchAllData" ma:web="69f5280e-ea29-4dba-9ad0-3ddc06e43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CE17C-ECD0-45F2-8789-EC31D9D7B791}">
  <ds:schemaRefs>
    <ds:schemaRef ds:uri="50c5f48d-fa41-4ae2-9b6c-45db7ed97712"/>
    <ds:schemaRef ds:uri="http://schemas.microsoft.com/office/2006/documentManagement/types"/>
    <ds:schemaRef ds:uri="6c854b04-c9c6-4391-adbe-2e73191270e7"/>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69f5280e-ea29-4dba-9ad0-3ddc06e433eb"/>
    <ds:schemaRef ds:uri="http://www.w3.org/XML/1998/namespace"/>
  </ds:schemaRefs>
</ds:datastoreItem>
</file>

<file path=customXml/itemProps2.xml><?xml version="1.0" encoding="utf-8"?>
<ds:datastoreItem xmlns:ds="http://schemas.openxmlformats.org/officeDocument/2006/customXml" ds:itemID="{71C95257-33A6-4D08-8099-78742EA73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5f48d-fa41-4ae2-9b6c-45db7ed97712"/>
    <ds:schemaRef ds:uri="69f5280e-ea29-4dba-9ad0-3ddc06e433eb"/>
    <ds:schemaRef ds:uri="6c854b04-c9c6-4391-adbe-2e7319127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7E38F0-2EE4-47C2-A341-81DD766439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DATA ENTRY SHEET</vt:lpstr>
      <vt:lpstr>Summary Sheet</vt:lpstr>
      <vt:lpstr>Standard Emissions Rate</vt:lpstr>
      <vt:lpstr>CO2e Installed Refrig and Emiss</vt:lpstr>
      <vt:lpstr>GWP-Weighted Emissions Rate</vt:lpstr>
      <vt:lpstr>GWP Emissions Rate</vt:lpstr>
      <vt:lpstr>GWPs</vt:lpstr>
      <vt:lpstr>'CO2e Installed Refrig and Emiss'!Print_Area</vt:lpstr>
      <vt:lpstr>'DATA ENTRY SHEET'!Print_Area</vt:lpstr>
      <vt:lpstr>'GWP Emissions Rate'!Print_Area</vt:lpstr>
      <vt:lpstr>'GWP-Weighted Emissions Rate'!Print_Area</vt:lpstr>
      <vt:lpstr>'Standard Emissions Rate'!Print_Area</vt:lpstr>
      <vt:lpstr>'Summary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Donahue</dc:creator>
  <cp:lastModifiedBy>Schultz, Eric</cp:lastModifiedBy>
  <cp:lastPrinted>2021-01-11T20:12:49Z</cp:lastPrinted>
  <dcterms:created xsi:type="dcterms:W3CDTF">2011-12-08T22:07:53Z</dcterms:created>
  <dcterms:modified xsi:type="dcterms:W3CDTF">2023-03-31T22:19:48Z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0x01010017E4DD045EB04C45824A8963ACCC6414</vt:lpwstr>
  </property>
  <property fmtid="{D5CDD505-2E9C-101B-9397-08002B2CF9AE}" pid="3" name="MediaServiceImageTags">
    <vt:lpwstr/>
  </property>
</Properties>
</file>