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 codeName="{5022B3EB-BCE5-7840-4BB8-8062D341818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238 Farm Loan Programs-General Program Administration\"/>
    </mc:Choice>
  </mc:AlternateContent>
  <xr:revisionPtr revIDLastSave="0" documentId="13_ncr:1_{2ED3D629-5A21-4E87-946A-932417E7B95D}" xr6:coauthVersionLast="47" xr6:coauthVersionMax="47" xr10:uidLastSave="{00000000-0000-0000-0000-000000000000}"/>
  <workbookProtection workbookPassword="CA59" lockStructure="1"/>
  <bookViews>
    <workbookView xWindow="-28920" yWindow="-15" windowWidth="29040" windowHeight="15840" xr2:uid="{00000000-000D-0000-FFFF-FFFF00000000}"/>
  </bookViews>
  <sheets>
    <sheet name="Sheet1" sheetId="19" r:id="rId1"/>
  </sheets>
  <definedNames>
    <definedName name="_xlnm.Print_Area" localSheetId="0">Sheet1!$A$1:$R$37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2" i="19" l="1"/>
  <c r="M83" i="19"/>
  <c r="J82" i="19"/>
  <c r="M31" i="19"/>
  <c r="R31" i="19" s="1"/>
  <c r="M82" i="19" l="1"/>
  <c r="J83" i="19"/>
  <c r="P82" i="19"/>
  <c r="R81" i="19" l="1"/>
  <c r="R80" i="19"/>
  <c r="M79" i="19" l="1"/>
  <c r="R79" i="19" s="1"/>
  <c r="M78" i="19"/>
  <c r="R78" i="19" s="1"/>
  <c r="M77" i="19"/>
  <c r="R77" i="19" s="1"/>
  <c r="M76" i="19"/>
  <c r="R76" i="19" s="1"/>
  <c r="M75" i="19"/>
  <c r="R75" i="19" s="1"/>
  <c r="M74" i="19"/>
  <c r="R74" i="19" s="1"/>
  <c r="M73" i="19"/>
  <c r="M72" i="19"/>
  <c r="M71" i="19"/>
  <c r="R71" i="19" s="1"/>
  <c r="M70" i="19"/>
  <c r="R70" i="19" s="1"/>
  <c r="M69" i="19"/>
  <c r="R69" i="19" s="1"/>
  <c r="M68" i="19"/>
  <c r="R72" i="19" s="1"/>
  <c r="R68" i="19" l="1"/>
  <c r="M67" i="19" l="1"/>
  <c r="R67" i="19" s="1"/>
  <c r="M66" i="19"/>
  <c r="R66" i="19" s="1"/>
  <c r="M65" i="19"/>
  <c r="R65" i="19" s="1"/>
  <c r="M64" i="19"/>
  <c r="R64" i="19" s="1"/>
  <c r="M63" i="19"/>
  <c r="R63" i="19" s="1"/>
  <c r="M62" i="19"/>
  <c r="R62" i="19" s="1"/>
  <c r="M61" i="19"/>
  <c r="M60" i="19"/>
  <c r="M59" i="19"/>
  <c r="R59" i="19" s="1"/>
  <c r="M58" i="19"/>
  <c r="R58" i="19" s="1"/>
  <c r="M57" i="19"/>
  <c r="R57" i="19" s="1"/>
  <c r="M56" i="19"/>
  <c r="R56" i="19" l="1"/>
  <c r="M55" i="19" l="1"/>
  <c r="R55" i="19" s="1"/>
  <c r="M54" i="19"/>
  <c r="R54" i="19" s="1"/>
  <c r="M53" i="19"/>
  <c r="R53" i="19" s="1"/>
  <c r="M52" i="19"/>
  <c r="R52" i="19" s="1"/>
  <c r="M51" i="19"/>
  <c r="R51" i="19" s="1"/>
  <c r="M50" i="19"/>
  <c r="R50" i="19" s="1"/>
  <c r="R49" i="19"/>
  <c r="M49" i="19"/>
  <c r="R48" i="19"/>
  <c r="M48" i="19"/>
  <c r="M47" i="19"/>
  <c r="R47" i="19" s="1"/>
  <c r="M46" i="19"/>
  <c r="R46" i="19" s="1"/>
  <c r="M45" i="19"/>
  <c r="R45" i="19" s="1"/>
  <c r="M44" i="19"/>
  <c r="R44" i="19" s="1"/>
  <c r="M43" i="19" l="1"/>
  <c r="R43" i="19" s="1"/>
  <c r="M42" i="19"/>
  <c r="R42" i="19" s="1"/>
  <c r="M41" i="19"/>
  <c r="R41" i="19" s="1"/>
  <c r="M40" i="19"/>
  <c r="R40" i="19" s="1"/>
  <c r="M39" i="19"/>
  <c r="R39" i="19" s="1"/>
  <c r="M38" i="19"/>
  <c r="R38" i="19" s="1"/>
  <c r="R37" i="19"/>
  <c r="M37" i="19"/>
  <c r="M36" i="19"/>
  <c r="M35" i="19"/>
  <c r="R35" i="19" s="1"/>
  <c r="M34" i="19"/>
  <c r="R34" i="19" s="1"/>
  <c r="M33" i="19"/>
  <c r="R33" i="19" s="1"/>
  <c r="M32" i="19"/>
  <c r="R36" i="19" s="1"/>
  <c r="R32" i="19" l="1"/>
  <c r="M20" i="19" l="1"/>
  <c r="M21" i="19"/>
  <c r="M22" i="19"/>
  <c r="R22" i="19" s="1"/>
  <c r="M23" i="19"/>
  <c r="R23" i="19" s="1"/>
  <c r="M24" i="19"/>
  <c r="M25" i="19"/>
  <c r="M26" i="19"/>
  <c r="R26" i="19" s="1"/>
  <c r="M27" i="19"/>
  <c r="R27" i="19" s="1"/>
  <c r="M28" i="19"/>
  <c r="R28" i="19" s="1"/>
  <c r="M29" i="19"/>
  <c r="R29" i="19" s="1"/>
  <c r="M30" i="19"/>
  <c r="R30" i="19" s="1"/>
  <c r="R25" i="19" l="1"/>
  <c r="R24" i="19"/>
  <c r="R20" i="19"/>
  <c r="R21" i="19"/>
</calcChain>
</file>

<file path=xl/sharedStrings.xml><?xml version="1.0" encoding="utf-8"?>
<sst xmlns="http://schemas.openxmlformats.org/spreadsheetml/2006/main" count="254" uniqueCount="179">
  <si>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</si>
  <si>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</si>
  <si>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</si>
  <si>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</si>
  <si>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</si>
  <si>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</si>
  <si>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</si>
  <si>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</si>
  <si>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</si>
  <si>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</si>
  <si>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</si>
  <si>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</si>
  <si>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</si>
  <si>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</si>
  <si>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</si>
  <si>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</si>
  <si>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</si>
  <si>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</si>
  <si>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</si>
  <si>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</si>
  <si>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</si>
  <si>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</si>
  <si>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</si>
  <si>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</si>
  <si>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</si>
  <si>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</si>
  <si>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</si>
  <si>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</si>
  <si>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</si>
  <si>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</si>
  <si>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</si>
  <si>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</si>
  <si>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</si>
  <si>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</si>
  <si>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</si>
  <si>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</si>
  <si>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</si>
  <si>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</si>
  <si>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</si>
  <si>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</si>
  <si>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</si>
  <si>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</si>
  <si>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</si>
  <si>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</si>
  <si>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</si>
  <si>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</si>
  <si>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</si>
  <si>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</si>
  <si>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</si>
  <si>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</si>
  <si>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</si>
  <si>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</si>
  <si>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</si>
  <si>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</si>
  <si>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</si>
  <si>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</si>
  <si>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</si>
  <si>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</si>
  <si>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761.102; 761.105; 765.51</t>
  </si>
  <si>
    <t>FBP - Balanace Sheet - YEA, limited resource review</t>
  </si>
  <si>
    <t>764.51</t>
  </si>
  <si>
    <t>FBP - Balance Sheet - loan mking requests - individual</t>
  </si>
  <si>
    <t>FBP - Balance sheet - loan making requests - entity member</t>
  </si>
  <si>
    <t>764.402</t>
  </si>
  <si>
    <t>FBP - Balance sheet - loan closing &gt; 90 days - indivdual</t>
  </si>
  <si>
    <t>FBP - Balance sheet - loan closing &gt; 90 days - entity members</t>
  </si>
  <si>
    <t>764.401</t>
  </si>
  <si>
    <t>FBP - Balance sheet - adverse decision update</t>
  </si>
  <si>
    <t>765.101</t>
  </si>
  <si>
    <t>FBP - Balance sheet - graduation review</t>
  </si>
  <si>
    <t>765.205</t>
  </si>
  <si>
    <t>FBP - Balance sheet - subordination request - individual</t>
  </si>
  <si>
    <t>FBP  - Balance sheet - subordination request - entity member</t>
  </si>
  <si>
    <t>765.404</t>
  </si>
  <si>
    <t>FBP - Balance sheet - transfer and assumption</t>
  </si>
  <si>
    <t>FBP - Balance sheet - primary loan servicing - individual</t>
  </si>
  <si>
    <t>766.102 (a)</t>
  </si>
  <si>
    <t>FBP - Balance sheet - primary loan servicing - entity member</t>
  </si>
  <si>
    <t>FSA-2037 (farmer)</t>
  </si>
  <si>
    <t>Farm Loan Program - General Program Administration</t>
  </si>
  <si>
    <t>0560-0238</t>
  </si>
  <si>
    <t>766.102 (d)</t>
  </si>
  <si>
    <t>FBP - Balanace Sheet -financially distressed who became delinquent</t>
  </si>
  <si>
    <t>766.204</t>
  </si>
  <si>
    <t>FBP - Balance Sheet - shared appreciation - individual</t>
  </si>
  <si>
    <t>FBP - Balance sheet - shared appreciation - entity member</t>
  </si>
  <si>
    <t>766.353; 766.354</t>
  </si>
  <si>
    <t>FBP - Balance sheet - voluntary conveyance  - individual</t>
  </si>
  <si>
    <t>FBP - Balance sheet - voluntary conveyance - entity member</t>
  </si>
  <si>
    <t>763.7 (b)</t>
  </si>
  <si>
    <t>FBP - Balance sheet - guaranteed land contract loan making</t>
  </si>
  <si>
    <t>763.18 (b)</t>
  </si>
  <si>
    <t>FBP - Balance sheet - guaranteed land contract loan servicing</t>
  </si>
  <si>
    <t>761.2 (b)</t>
  </si>
  <si>
    <t>FBP - Income and Expense - typical plan</t>
  </si>
  <si>
    <t>FSA-2038 (farmer)</t>
  </si>
  <si>
    <t>761.102, 104, 105</t>
  </si>
  <si>
    <t>FBP - Income and Expense - YEA, limited resource review</t>
  </si>
  <si>
    <t>764.51 (b) &amp; (c)</t>
  </si>
  <si>
    <t>FBP - Income and Expense - loan making requests</t>
  </si>
  <si>
    <t>764.401 (c)</t>
  </si>
  <si>
    <t>FBP - Income and Expense - adverse decision update</t>
  </si>
  <si>
    <t>764.402 (a)</t>
  </si>
  <si>
    <t>FBP - Income and Expense - loan closing &gt; 90 days</t>
  </si>
  <si>
    <t>FBP - Income and Expense - graduation review</t>
  </si>
  <si>
    <t>765.205 (a) &amp; (b)</t>
  </si>
  <si>
    <t>FBP - Income and Expense - subordination request</t>
  </si>
  <si>
    <t>765.206</t>
  </si>
  <si>
    <t>FBP - Income and Expense - junior lien request</t>
  </si>
  <si>
    <t>765.207</t>
  </si>
  <si>
    <t xml:space="preserve">FBP - Income and Expense - severance agreement request </t>
  </si>
  <si>
    <t>765.253</t>
  </si>
  <si>
    <t>FBP - Income and expense - cease operating security</t>
  </si>
  <si>
    <t>FBP - Income and Expense - transfer and assumption</t>
  </si>
  <si>
    <t>765.406</t>
  </si>
  <si>
    <t>FBP - Income and Expense - release of liability with transfer</t>
  </si>
  <si>
    <t>766.52 (a)</t>
  </si>
  <si>
    <t>FBP - Income and Expense - request for disaster set-aside</t>
  </si>
  <si>
    <t>FBP - Income and Expense - primary loan servicing request</t>
  </si>
  <si>
    <t>FBP - Income and Expense - finaancilly distressed</t>
  </si>
  <si>
    <t>766.109 (a)</t>
  </si>
  <si>
    <t>FBP - Income and Expense - post defferal request</t>
  </si>
  <si>
    <t>766.151 (a) &amp; (b)</t>
  </si>
  <si>
    <t>FBP - Income and Expense - homestead protection request</t>
  </si>
  <si>
    <t>FBP - Income and Expense - shared appreciation request</t>
  </si>
  <si>
    <t>FBP - Income and Expense - guaranteed land contract</t>
  </si>
  <si>
    <t>FBP - Summary of year's business</t>
  </si>
  <si>
    <t>FSA-2039 (farmer)</t>
  </si>
  <si>
    <t>761.51 (a); 765.352</t>
  </si>
  <si>
    <t>Deposit agrrement - loan making and RE proceeds - applicant</t>
  </si>
  <si>
    <t>FSA-2140 (farmer)</t>
  </si>
  <si>
    <t>Deposit agreement - loan making and RE proceeds 0 lender</t>
  </si>
  <si>
    <t>761.53; 765.352</t>
  </si>
  <si>
    <t>Interest-bearing deposit agreement - applicant (farmer)</t>
  </si>
  <si>
    <t>FSA-2141 (farmer)</t>
  </si>
  <si>
    <t>Interest-bearing deposit agreement - applicant (business)</t>
  </si>
  <si>
    <t>FSA-2141 (business)</t>
  </si>
  <si>
    <t>761.10 (b); 765.205</t>
  </si>
  <si>
    <t>Development plan</t>
  </si>
  <si>
    <t>FSA-2150 (farmer)</t>
  </si>
  <si>
    <t>761.10 (f)</t>
  </si>
  <si>
    <t>Release by claimants</t>
  </si>
  <si>
    <t>FSA-2153 (business)</t>
  </si>
  <si>
    <t>Release by contractor</t>
  </si>
  <si>
    <t>FSA-2154 (business)</t>
  </si>
  <si>
    <t>Applicant/borrower obtains FSA 2153/FSA 2154</t>
  </si>
  <si>
    <t>FSA-2153, FSA-2154 (business)</t>
  </si>
  <si>
    <t>767.7 (a)</t>
  </si>
  <si>
    <t>Vendor appraiser registration</t>
  </si>
  <si>
    <t>FSA-2155 (business)</t>
  </si>
  <si>
    <t>761.10 (c) &amp; (d)</t>
  </si>
  <si>
    <t>Tech. data, tests, engineering evaluation, certif. of comp</t>
  </si>
  <si>
    <t>Non-form (farmer)</t>
  </si>
  <si>
    <t>761.10 (e)</t>
  </si>
  <si>
    <t>Written certification of inspection</t>
  </si>
  <si>
    <t>761.10 (g)</t>
  </si>
  <si>
    <t>Surety requirement</t>
  </si>
  <si>
    <t>761.10 (h)</t>
  </si>
  <si>
    <t>Revised surety requirement for change in development plan</t>
  </si>
  <si>
    <t>Request to change planned development</t>
  </si>
  <si>
    <t>761.51 (e) (2)</t>
  </si>
  <si>
    <t>Pledge of collateral when SBA balance exceeds FDIC amount</t>
  </si>
  <si>
    <t>761.54 (a) &amp; (b)</t>
  </si>
  <si>
    <t>Withdrawal of funds from SBA</t>
  </si>
  <si>
    <t>761, 764, 766</t>
  </si>
  <si>
    <t>Copies of income tax returns</t>
  </si>
  <si>
    <t>761.103 (a) &amp; (b)</t>
  </si>
  <si>
    <t>Development of loan assessment</t>
  </si>
  <si>
    <t>761.103 (c) &amp; (d)</t>
  </si>
  <si>
    <t>Assessment update</t>
  </si>
  <si>
    <t>761.104 (d)</t>
  </si>
  <si>
    <t>Evidence of premium price for commodities</t>
  </si>
  <si>
    <t>761.105 (b)</t>
  </si>
  <si>
    <t>Actual income, production, expenses and financial records</t>
  </si>
  <si>
    <t>1436.4</t>
  </si>
  <si>
    <t>FBP - Balance Sheet - FSFL</t>
  </si>
  <si>
    <t>FBP - Income and Expense - FSFL</t>
  </si>
  <si>
    <t xml:space="preserve">TOTAL - COLUMNS </t>
  </si>
  <si>
    <t xml:space="preserve">The number of respondents is  64,802.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</si>
</sst>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9" xfId="0" applyNumberFormat="1" applyFont="1" applyBorder="1" applyAlignment="1">
      <alignment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1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6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6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3" xfId="0" applyFont="1" applyBorder="1"/>
    <xf numFmtId="0" fontId="12" fillId="0" borderId="18" xfId="0" applyFont="1" applyBorder="1"/>
    <xf numFmtId="2" fontId="3" fillId="0" borderId="12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0" fontId="1" fillId="0" borderId="24" xfId="0" applyFont="1" applyBorder="1"/>
    <xf numFmtId="3" fontId="5" fillId="0" borderId="21" xfId="0" applyNumberFormat="1" applyFont="1" applyBorder="1" applyAlignment="1" applyProtection="1">
      <alignment vertical="center"/>
      <protection locked="0"/>
    </xf>
    <xf numFmtId="3" fontId="5" fillId="0" borderId="22" xfId="0" applyNumberFormat="1" applyFont="1" applyBorder="1" applyAlignment="1">
      <alignment vertical="center"/>
    </xf>
    <xf numFmtId="2" fontId="5" fillId="0" borderId="4" xfId="0" applyNumberFormat="1" applyFont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5" fillId="3" borderId="0" xfId="0" applyFont="1" applyFill="1"/>
    <xf numFmtId="0" fontId="1" fillId="3" borderId="0" xfId="0" applyFont="1" applyFill="1"/>
    <xf numFmtId="0" fontId="5" fillId="4" borderId="0" xfId="0" applyFont="1" applyFill="1"/>
    <xf numFmtId="0" fontId="1" fillId="4" borderId="0" xfId="0" applyFont="1" applyFill="1"/>
    <xf numFmtId="4" fontId="1" fillId="4" borderId="0" xfId="0" applyNumberFormat="1" applyFont="1" applyFill="1"/>
    <xf numFmtId="0" fontId="16" fillId="0" borderId="0" xfId="0" applyFont="1"/>
    <xf numFmtId="49" fontId="5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/>
      <protection locked="0"/>
    </xf>
    <xf numFmtId="3" fontId="5" fillId="4" borderId="3" xfId="0" applyNumberFormat="1" applyFont="1" applyFill="1" applyBorder="1" applyAlignment="1" applyProtection="1">
      <alignment vertical="center"/>
      <protection locked="0"/>
    </xf>
    <xf numFmtId="3" fontId="5" fillId="4" borderId="2" xfId="0" applyNumberFormat="1" applyFont="1" applyFill="1" applyBorder="1" applyAlignment="1" applyProtection="1">
      <alignment vertical="center"/>
      <protection locked="0"/>
    </xf>
    <xf numFmtId="3" fontId="5" fillId="4" borderId="0" xfId="0" applyNumberFormat="1" applyFont="1" applyFill="1" applyAlignment="1">
      <alignment vertical="center"/>
    </xf>
    <xf numFmtId="2" fontId="5" fillId="4" borderId="4" xfId="0" applyNumberFormat="1" applyFont="1" applyFill="1" applyBorder="1" applyAlignment="1" applyProtection="1">
      <alignment vertical="center"/>
      <protection locked="0"/>
    </xf>
    <xf numFmtId="3" fontId="5" fillId="4" borderId="2" xfId="0" applyNumberFormat="1" applyFont="1" applyFill="1" applyBorder="1" applyAlignment="1">
      <alignment vertical="center"/>
    </xf>
    <xf numFmtId="164" fontId="5" fillId="4" borderId="2" xfId="0" applyNumberFormat="1" applyFont="1" applyFill="1" applyBorder="1" applyAlignment="1" applyProtection="1">
      <alignment vertical="center"/>
      <protection locked="0"/>
    </xf>
    <xf numFmtId="4" fontId="5" fillId="4" borderId="3" xfId="0" applyNumberFormat="1" applyFont="1" applyFill="1" applyBorder="1" applyAlignment="1" applyProtection="1">
      <alignment vertical="center"/>
      <protection locked="0"/>
    </xf>
    <xf numFmtId="167" fontId="5" fillId="4" borderId="4" xfId="0" applyNumberFormat="1" applyFont="1" applyFill="1" applyBorder="1" applyAlignment="1" applyProtection="1">
      <alignment vertical="center"/>
      <protection locked="0"/>
    </xf>
    <xf numFmtId="3" fontId="5" fillId="4" borderId="21" xfId="0" applyNumberFormat="1" applyFont="1" applyFill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left" vertical="top" wrapText="1"/>
    </xf>
    <xf numFmtId="165" fontId="15" fillId="0" borderId="0" xfId="0" applyNumberFormat="1" applyFont="1" applyAlignment="1">
      <alignment horizontal="left" vertical="top" wrapText="1"/>
    </xf>
    <xf numFmtId="165" fontId="15" fillId="0" borderId="3" xfId="0" applyNumberFormat="1" applyFont="1" applyBorder="1" applyAlignment="1">
      <alignment horizontal="left" vertical="top" wrapText="1"/>
    </xf>
    <xf numFmtId="165" fontId="15" fillId="0" borderId="12" xfId="0" applyNumberFormat="1" applyFont="1" applyBorder="1" applyAlignment="1">
      <alignment horizontal="left" vertical="top" wrapText="1"/>
    </xf>
    <xf numFmtId="165" fontId="15" fillId="0" borderId="1" xfId="0" applyNumberFormat="1" applyFont="1" applyBorder="1" applyAlignment="1">
      <alignment horizontal="left" vertical="top" wrapText="1"/>
    </xf>
    <xf numFmtId="165" fontId="15" fillId="0" borderId="8" xfId="0" applyNumberFormat="1" applyFont="1" applyBorder="1" applyAlignment="1">
      <alignment horizontal="left" vertical="top" wrapText="1"/>
    </xf>
    <xf numFmtId="2" fontId="9" fillId="0" borderId="1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2" fontId="5" fillId="0" borderId="6" xfId="0" applyNumberFormat="1" applyFont="1" applyBorder="1"/>
    <xf numFmtId="2" fontId="5" fillId="0" borderId="3" xfId="0" applyNumberFormat="1" applyFont="1" applyBorder="1"/>
    <xf numFmtId="0" fontId="13" fillId="0" borderId="13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5" fillId="4" borderId="4" xfId="0" applyNumberFormat="1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4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3" fontId="5" fillId="4" borderId="2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GM85"/>
  <sheetViews>
    <sheetView tabSelected="1" zoomScaleNormal="100" zoomScaleSheetLayoutView="75" workbookViewId="0">
      <selection activeCell="X15" sqref="X15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3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14.42578125" style="4" customWidth="1"/>
    <col min="16" max="16" width="9.140625" style="30" customWidth="1"/>
    <col min="17" max="17" width="9.5703125" style="29" customWidth="1"/>
    <col min="18" max="18" width="12.7109375" style="29" customWidth="1"/>
    <col min="19" max="16384" width="9.140625" style="1"/>
  </cols>
  <sheetData>
    <row r="1" spans="1:21" ht="10.9" customHeight="1" x14ac:dyDescent="0.2">
      <c r="A1" s="142" t="s">
        <v>57</v>
      </c>
      <c r="B1" s="143"/>
      <c r="C1" s="143"/>
      <c r="D1" s="143"/>
      <c r="E1" s="143"/>
      <c r="F1" s="143"/>
      <c r="G1" s="143"/>
      <c r="H1" s="144"/>
      <c r="I1" s="153" t="s">
        <v>43</v>
      </c>
      <c r="J1" s="154"/>
      <c r="K1" s="154"/>
      <c r="L1" s="154"/>
      <c r="M1" s="154"/>
      <c r="N1" s="155"/>
      <c r="O1" s="34" t="s">
        <v>1</v>
      </c>
      <c r="P1" s="151"/>
      <c r="Q1" s="45"/>
      <c r="R1" s="46"/>
      <c r="S1" s="36"/>
      <c r="T1" s="36"/>
      <c r="U1" s="36"/>
    </row>
    <row r="2" spans="1:21" ht="8.25" customHeight="1" x14ac:dyDescent="0.15">
      <c r="A2" s="145"/>
      <c r="B2" s="146"/>
      <c r="C2" s="146"/>
      <c r="D2" s="146"/>
      <c r="E2" s="146"/>
      <c r="F2" s="146"/>
      <c r="G2" s="146"/>
      <c r="H2" s="147"/>
      <c r="I2" s="18"/>
      <c r="K2" s="1"/>
      <c r="N2" s="11"/>
      <c r="O2" s="1"/>
      <c r="P2" s="152"/>
      <c r="Q2" s="37"/>
      <c r="R2" s="38"/>
    </row>
    <row r="3" spans="1:21" ht="12.75" customHeight="1" x14ac:dyDescent="0.25">
      <c r="A3" s="145"/>
      <c r="B3" s="146"/>
      <c r="C3" s="146"/>
      <c r="D3" s="146"/>
      <c r="E3" s="146"/>
      <c r="F3" s="146"/>
      <c r="G3" s="146"/>
      <c r="H3" s="147"/>
      <c r="I3" s="128" t="s">
        <v>79</v>
      </c>
      <c r="J3" s="129"/>
      <c r="K3" s="129"/>
      <c r="L3" s="129"/>
      <c r="M3" s="129"/>
      <c r="N3" s="130"/>
      <c r="O3" s="72" t="s">
        <v>80</v>
      </c>
      <c r="Q3" s="37"/>
      <c r="R3" s="38"/>
    </row>
    <row r="4" spans="1:21" ht="8.25" customHeight="1" x14ac:dyDescent="0.15">
      <c r="A4" s="145"/>
      <c r="B4" s="146"/>
      <c r="C4" s="146"/>
      <c r="D4" s="146"/>
      <c r="E4" s="146"/>
      <c r="F4" s="146"/>
      <c r="G4" s="146"/>
      <c r="H4" s="147"/>
      <c r="I4" s="128"/>
      <c r="J4" s="129"/>
      <c r="K4" s="129"/>
      <c r="L4" s="129"/>
      <c r="M4" s="129"/>
      <c r="N4" s="130"/>
      <c r="O4" s="9" t="s">
        <v>2</v>
      </c>
      <c r="Q4" s="37"/>
      <c r="R4" s="38"/>
    </row>
    <row r="5" spans="1:21" ht="8.25" customHeight="1" x14ac:dyDescent="0.15">
      <c r="A5" s="145"/>
      <c r="B5" s="146"/>
      <c r="C5" s="146"/>
      <c r="D5" s="146"/>
      <c r="E5" s="146"/>
      <c r="F5" s="146"/>
      <c r="G5" s="146"/>
      <c r="H5" s="147"/>
      <c r="I5" s="128"/>
      <c r="J5" s="129"/>
      <c r="K5" s="129"/>
      <c r="L5" s="129"/>
      <c r="M5" s="129"/>
      <c r="N5" s="130"/>
      <c r="O5" s="138">
        <v>45160</v>
      </c>
      <c r="P5" s="139"/>
      <c r="Q5" s="37"/>
      <c r="R5" s="38"/>
    </row>
    <row r="6" spans="1:21" ht="9" customHeight="1" x14ac:dyDescent="0.15">
      <c r="A6" s="145"/>
      <c r="B6" s="146"/>
      <c r="C6" s="146"/>
      <c r="D6" s="146"/>
      <c r="E6" s="146"/>
      <c r="F6" s="146"/>
      <c r="G6" s="146"/>
      <c r="H6" s="147"/>
      <c r="I6" s="128"/>
      <c r="J6" s="129"/>
      <c r="K6" s="129"/>
      <c r="L6" s="129"/>
      <c r="M6" s="129"/>
      <c r="N6" s="130"/>
      <c r="O6" s="140"/>
      <c r="P6" s="141"/>
      <c r="Q6" s="37"/>
      <c r="R6" s="38"/>
    </row>
    <row r="7" spans="1:21" ht="8.25" customHeight="1" x14ac:dyDescent="0.15">
      <c r="A7" s="145"/>
      <c r="B7" s="146"/>
      <c r="C7" s="146"/>
      <c r="D7" s="146"/>
      <c r="E7" s="146"/>
      <c r="F7" s="146"/>
      <c r="G7" s="146"/>
      <c r="H7" s="147"/>
      <c r="I7" s="128"/>
      <c r="J7" s="129"/>
      <c r="K7" s="129"/>
      <c r="L7" s="129"/>
      <c r="M7" s="129"/>
      <c r="N7" s="130"/>
      <c r="O7" s="1"/>
      <c r="Q7" s="37"/>
      <c r="R7" s="38"/>
    </row>
    <row r="8" spans="1:21" ht="4.5" customHeight="1" x14ac:dyDescent="0.15">
      <c r="A8" s="145"/>
      <c r="B8" s="146"/>
      <c r="C8" s="146"/>
      <c r="D8" s="146"/>
      <c r="E8" s="146"/>
      <c r="F8" s="146"/>
      <c r="G8" s="146"/>
      <c r="H8" s="147"/>
      <c r="I8" s="128"/>
      <c r="J8" s="129"/>
      <c r="K8" s="129"/>
      <c r="L8" s="129"/>
      <c r="M8" s="129"/>
      <c r="N8" s="130"/>
      <c r="Q8" s="39"/>
      <c r="R8" s="40"/>
    </row>
    <row r="9" spans="1:21" ht="8.25" hidden="1" customHeight="1" x14ac:dyDescent="0.15">
      <c r="A9" s="148"/>
      <c r="B9" s="149"/>
      <c r="C9" s="149"/>
      <c r="D9" s="149"/>
      <c r="E9" s="149"/>
      <c r="F9" s="149"/>
      <c r="G9" s="149"/>
      <c r="H9" s="150"/>
      <c r="I9" s="131"/>
      <c r="J9" s="132"/>
      <c r="K9" s="132"/>
      <c r="L9" s="132"/>
      <c r="M9" s="132"/>
      <c r="N9" s="133"/>
      <c r="Q9" s="39"/>
      <c r="R9" s="40"/>
    </row>
    <row r="10" spans="1:21" x14ac:dyDescent="0.15">
      <c r="A10" s="107" t="s">
        <v>0</v>
      </c>
      <c r="B10" s="108"/>
      <c r="C10" s="108"/>
      <c r="D10" s="108"/>
      <c r="E10" s="108"/>
      <c r="F10" s="109"/>
      <c r="G10" s="54"/>
      <c r="H10" s="113" t="s">
        <v>3</v>
      </c>
      <c r="I10" s="114"/>
      <c r="J10" s="114"/>
      <c r="K10" s="114"/>
      <c r="L10" s="114"/>
      <c r="M10" s="114"/>
      <c r="N10" s="114"/>
      <c r="O10" s="114"/>
      <c r="P10" s="115"/>
      <c r="Q10" s="41"/>
      <c r="R10" s="42"/>
    </row>
    <row r="11" spans="1:21" x14ac:dyDescent="0.15">
      <c r="A11" s="110"/>
      <c r="B11" s="111"/>
      <c r="C11" s="111"/>
      <c r="D11" s="111"/>
      <c r="E11" s="111"/>
      <c r="F11" s="112"/>
      <c r="G11" s="24"/>
      <c r="H11" s="116"/>
      <c r="I11" s="117"/>
      <c r="J11" s="117"/>
      <c r="K11" s="117"/>
      <c r="L11" s="117"/>
      <c r="M11" s="117"/>
      <c r="N11" s="117"/>
      <c r="O11" s="117"/>
      <c r="P11" s="118"/>
      <c r="Q11" s="41"/>
      <c r="R11" s="42"/>
    </row>
    <row r="12" spans="1:21" x14ac:dyDescent="0.15">
      <c r="A12" s="10"/>
      <c r="F12" s="11"/>
      <c r="G12" s="24"/>
      <c r="H12" s="101" t="s">
        <v>4</v>
      </c>
      <c r="I12" s="102"/>
      <c r="J12" s="102"/>
      <c r="K12" s="102"/>
      <c r="L12" s="103"/>
      <c r="M12" s="58"/>
      <c r="N12" s="124" t="s">
        <v>5</v>
      </c>
      <c r="O12" s="134"/>
      <c r="P12" s="135"/>
      <c r="Q12" s="124" t="s">
        <v>45</v>
      </c>
      <c r="R12" s="125"/>
    </row>
    <row r="13" spans="1:21" x14ac:dyDescent="0.15">
      <c r="A13" s="12"/>
      <c r="F13" s="11"/>
      <c r="G13" s="24"/>
      <c r="H13" s="104"/>
      <c r="I13" s="105"/>
      <c r="J13" s="105"/>
      <c r="K13" s="105"/>
      <c r="L13" s="106"/>
      <c r="M13" s="59"/>
      <c r="N13" s="126"/>
      <c r="O13" s="136"/>
      <c r="P13" s="137"/>
      <c r="Q13" s="126"/>
      <c r="R13" s="127"/>
    </row>
    <row r="14" spans="1:21" x14ac:dyDescent="0.15">
      <c r="A14" s="12"/>
      <c r="F14" s="11"/>
      <c r="G14" s="25"/>
      <c r="H14" s="13"/>
      <c r="I14" s="10"/>
      <c r="J14" s="10"/>
      <c r="K14" s="10"/>
      <c r="L14" s="122" t="s">
        <v>52</v>
      </c>
      <c r="M14" s="123"/>
      <c r="N14" s="10"/>
      <c r="O14" s="10"/>
      <c r="P14" s="31" t="s">
        <v>37</v>
      </c>
      <c r="Q14" s="43"/>
      <c r="R14" s="48"/>
    </row>
    <row r="15" spans="1:21" x14ac:dyDescent="0.15">
      <c r="A15" s="12"/>
      <c r="F15" s="11"/>
      <c r="G15" s="26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19" t="s">
        <v>53</v>
      </c>
      <c r="M15" s="121"/>
      <c r="N15" s="14" t="s">
        <v>29</v>
      </c>
      <c r="O15" s="14" t="s">
        <v>33</v>
      </c>
      <c r="P15" s="31" t="s">
        <v>30</v>
      </c>
      <c r="Q15" s="44" t="s">
        <v>46</v>
      </c>
      <c r="R15" s="50" t="s">
        <v>37</v>
      </c>
    </row>
    <row r="16" spans="1:21" x14ac:dyDescent="0.15">
      <c r="A16" s="14" t="s">
        <v>13</v>
      </c>
      <c r="B16" s="119" t="s">
        <v>12</v>
      </c>
      <c r="C16" s="120"/>
      <c r="D16" s="120"/>
      <c r="E16" s="120"/>
      <c r="F16" s="121"/>
      <c r="G16" s="26" t="s">
        <v>8</v>
      </c>
      <c r="H16" s="15" t="s">
        <v>17</v>
      </c>
      <c r="I16" s="14" t="s">
        <v>23</v>
      </c>
      <c r="J16" s="14" t="s">
        <v>23</v>
      </c>
      <c r="K16" s="14" t="s">
        <v>41</v>
      </c>
      <c r="L16" s="98" t="s">
        <v>28</v>
      </c>
      <c r="M16" s="100"/>
      <c r="N16" s="14" t="s">
        <v>30</v>
      </c>
      <c r="O16" s="14" t="s">
        <v>34</v>
      </c>
      <c r="P16" s="31" t="s">
        <v>38</v>
      </c>
      <c r="Q16" s="44" t="s">
        <v>47</v>
      </c>
      <c r="R16" s="50" t="s">
        <v>46</v>
      </c>
    </row>
    <row r="17" spans="1:195" ht="8.25" customHeight="1" x14ac:dyDescent="0.15">
      <c r="A17" s="14" t="s">
        <v>14</v>
      </c>
      <c r="F17" s="11"/>
      <c r="G17" s="26" t="s">
        <v>7</v>
      </c>
      <c r="H17" s="11"/>
      <c r="I17" s="14" t="s">
        <v>19</v>
      </c>
      <c r="J17" s="14" t="s">
        <v>27</v>
      </c>
      <c r="K17" s="14" t="s">
        <v>42</v>
      </c>
      <c r="L17" s="14"/>
      <c r="M17" s="14"/>
      <c r="N17" s="14" t="s">
        <v>31</v>
      </c>
      <c r="O17" s="14" t="s">
        <v>30</v>
      </c>
      <c r="P17" s="32" t="s">
        <v>39</v>
      </c>
      <c r="Q17" s="44" t="s">
        <v>48</v>
      </c>
      <c r="R17" s="50" t="s">
        <v>49</v>
      </c>
      <c r="Y17" s="3"/>
    </row>
    <row r="18" spans="1:195" ht="12.75" customHeight="1" x14ac:dyDescent="0.15">
      <c r="A18" s="12"/>
      <c r="F18" s="11"/>
      <c r="G18" s="27"/>
      <c r="H18" s="11"/>
      <c r="I18" s="14" t="s">
        <v>20</v>
      </c>
      <c r="J18" s="14"/>
      <c r="K18" s="14"/>
      <c r="L18" s="14" t="s">
        <v>54</v>
      </c>
      <c r="M18" s="14" t="s">
        <v>55</v>
      </c>
      <c r="N18" s="14"/>
      <c r="O18" s="14" t="s">
        <v>35</v>
      </c>
      <c r="P18" s="31"/>
      <c r="Q18" s="43"/>
      <c r="R18" s="49"/>
      <c r="Y18" s="3"/>
    </row>
    <row r="19" spans="1:195" ht="12.75" customHeight="1" x14ac:dyDescent="0.15">
      <c r="A19" s="16" t="s">
        <v>10</v>
      </c>
      <c r="B19" s="98" t="s">
        <v>11</v>
      </c>
      <c r="C19" s="99"/>
      <c r="D19" s="99"/>
      <c r="E19" s="99"/>
      <c r="F19" s="100"/>
      <c r="G19" s="28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3" t="s">
        <v>36</v>
      </c>
      <c r="Q19" s="47" t="s">
        <v>50</v>
      </c>
      <c r="R19" s="51" t="s">
        <v>51</v>
      </c>
      <c r="Y19" s="3"/>
    </row>
    <row r="20" spans="1:195" s="2" customFormat="1" ht="45" customHeight="1" x14ac:dyDescent="0.2">
      <c r="A20" s="8" t="s">
        <v>58</v>
      </c>
      <c r="B20" s="95" t="s">
        <v>59</v>
      </c>
      <c r="C20" s="96"/>
      <c r="D20" s="96"/>
      <c r="E20" s="96"/>
      <c r="F20" s="97"/>
      <c r="G20" s="19" t="s">
        <v>78</v>
      </c>
      <c r="H20" s="5">
        <v>10</v>
      </c>
      <c r="I20" s="6">
        <v>1</v>
      </c>
      <c r="J20" s="55">
        <v>10</v>
      </c>
      <c r="K20" s="52">
        <v>1</v>
      </c>
      <c r="L20" s="66"/>
      <c r="M20" s="67">
        <f t="shared" ref="M20" si="0">SUM(J20*K20)</f>
        <v>10</v>
      </c>
      <c r="N20" s="6"/>
      <c r="O20" s="7"/>
      <c r="P20" s="35"/>
      <c r="Q20" s="53">
        <v>52.31</v>
      </c>
      <c r="R20" s="69">
        <f>SUM(M20*Q20)</f>
        <v>523.1</v>
      </c>
      <c r="T20" s="1"/>
      <c r="W20" s="1"/>
      <c r="X20" s="1"/>
      <c r="Y20" s="3"/>
    </row>
    <row r="21" spans="1:195" s="2" customFormat="1" ht="30" customHeight="1" x14ac:dyDescent="0.2">
      <c r="A21" s="8" t="s">
        <v>60</v>
      </c>
      <c r="B21" s="90" t="s">
        <v>61</v>
      </c>
      <c r="C21" s="91"/>
      <c r="D21" s="91"/>
      <c r="E21" s="91"/>
      <c r="F21" s="92"/>
      <c r="G21" s="19" t="s">
        <v>78</v>
      </c>
      <c r="H21" s="5">
        <v>19119</v>
      </c>
      <c r="I21" s="6">
        <v>1</v>
      </c>
      <c r="J21" s="55">
        <v>19119</v>
      </c>
      <c r="K21" s="52">
        <v>1.25</v>
      </c>
      <c r="L21" s="66"/>
      <c r="M21" s="67">
        <f t="shared" ref="M21:M30" si="1">SUM(J21*K21)</f>
        <v>23898.75</v>
      </c>
      <c r="N21" s="6"/>
      <c r="O21" s="7"/>
      <c r="P21" s="35"/>
      <c r="Q21" s="53">
        <v>52.31</v>
      </c>
      <c r="R21" s="69">
        <f>SUM(M21*Q21)</f>
        <v>1250143.6125</v>
      </c>
      <c r="T21" s="1"/>
      <c r="V21" s="2" t="s">
        <v>56</v>
      </c>
      <c r="W21" s="1"/>
      <c r="X21" s="1"/>
      <c r="Y21" s="3"/>
    </row>
    <row r="22" spans="1:195" s="2" customFormat="1" ht="35.1" customHeight="1" x14ac:dyDescent="0.2">
      <c r="A22" s="8" t="s">
        <v>60</v>
      </c>
      <c r="B22" s="90" t="s">
        <v>62</v>
      </c>
      <c r="C22" s="91"/>
      <c r="D22" s="91"/>
      <c r="E22" s="91"/>
      <c r="F22" s="92"/>
      <c r="G22" s="19" t="s">
        <v>78</v>
      </c>
      <c r="H22" s="5">
        <v>5706</v>
      </c>
      <c r="I22" s="6">
        <v>1</v>
      </c>
      <c r="J22" s="55">
        <v>5706</v>
      </c>
      <c r="K22" s="52">
        <v>1.25</v>
      </c>
      <c r="L22" s="66"/>
      <c r="M22" s="67">
        <f t="shared" si="1"/>
        <v>7132.5</v>
      </c>
      <c r="N22" s="6"/>
      <c r="O22" s="7"/>
      <c r="P22" s="35"/>
      <c r="Q22" s="53">
        <v>52.31</v>
      </c>
      <c r="R22" s="69">
        <f>SUM(M22*Q22)</f>
        <v>373101.07500000001</v>
      </c>
      <c r="T22" s="1"/>
      <c r="W22" s="1"/>
      <c r="X22" s="1"/>
      <c r="Y22" s="3"/>
    </row>
    <row r="23" spans="1:195" s="2" customFormat="1" ht="30" customHeight="1" x14ac:dyDescent="0.2">
      <c r="A23" s="8" t="s">
        <v>63</v>
      </c>
      <c r="B23" s="90" t="s">
        <v>64</v>
      </c>
      <c r="C23" s="91"/>
      <c r="D23" s="91"/>
      <c r="E23" s="91"/>
      <c r="F23" s="92"/>
      <c r="G23" s="19" t="s">
        <v>78</v>
      </c>
      <c r="H23" s="5">
        <v>1338</v>
      </c>
      <c r="I23" s="6">
        <v>1</v>
      </c>
      <c r="J23" s="55">
        <v>1338</v>
      </c>
      <c r="K23" s="52">
        <v>0.25</v>
      </c>
      <c r="L23" s="66"/>
      <c r="M23" s="67">
        <f t="shared" si="1"/>
        <v>334.5</v>
      </c>
      <c r="N23" s="6"/>
      <c r="O23" s="7"/>
      <c r="P23" s="35"/>
      <c r="Q23" s="53">
        <v>52.31</v>
      </c>
      <c r="R23" s="69">
        <f>SUM(M23*Q23)</f>
        <v>17497.695</v>
      </c>
      <c r="T23" s="1"/>
      <c r="U23" s="1"/>
      <c r="V23" s="1"/>
      <c r="W23" s="1"/>
      <c r="X23" s="1"/>
      <c r="Y23" s="3"/>
    </row>
    <row r="24" spans="1:195" s="2" customFormat="1" ht="30" customHeight="1" x14ac:dyDescent="0.2">
      <c r="A24" s="8" t="s">
        <v>63</v>
      </c>
      <c r="B24" s="90" t="s">
        <v>65</v>
      </c>
      <c r="C24" s="91"/>
      <c r="D24" s="91"/>
      <c r="E24" s="91"/>
      <c r="F24" s="92"/>
      <c r="G24" s="19" t="s">
        <v>78</v>
      </c>
      <c r="H24" s="5">
        <v>473</v>
      </c>
      <c r="I24" s="6">
        <v>1</v>
      </c>
      <c r="J24" s="55">
        <v>473</v>
      </c>
      <c r="K24" s="52">
        <v>0.25</v>
      </c>
      <c r="L24" s="66"/>
      <c r="M24" s="67">
        <f t="shared" si="1"/>
        <v>118.25</v>
      </c>
      <c r="N24" s="6"/>
      <c r="O24" s="7"/>
      <c r="P24" s="35"/>
      <c r="Q24" s="53">
        <v>52.31</v>
      </c>
      <c r="R24" s="69">
        <f>SUM(M20*Q20)</f>
        <v>523.1</v>
      </c>
      <c r="T24" s="1"/>
      <c r="U24" s="1"/>
      <c r="V24" s="1"/>
      <c r="W24" s="1"/>
      <c r="X24" s="1"/>
      <c r="Y24" s="3"/>
    </row>
    <row r="25" spans="1:195" s="2" customFormat="1" ht="30" customHeight="1" x14ac:dyDescent="0.2">
      <c r="A25" s="8" t="s">
        <v>66</v>
      </c>
      <c r="B25" s="90" t="s">
        <v>67</v>
      </c>
      <c r="C25" s="91"/>
      <c r="D25" s="91"/>
      <c r="E25" s="91"/>
      <c r="F25" s="92"/>
      <c r="G25" s="19" t="s">
        <v>78</v>
      </c>
      <c r="H25" s="5">
        <v>25</v>
      </c>
      <c r="I25" s="6">
        <v>1</v>
      </c>
      <c r="J25" s="55">
        <v>25</v>
      </c>
      <c r="K25" s="52">
        <v>0.25</v>
      </c>
      <c r="L25" s="66"/>
      <c r="M25" s="67">
        <f t="shared" si="1"/>
        <v>6.25</v>
      </c>
      <c r="N25" s="6"/>
      <c r="O25" s="7"/>
      <c r="P25" s="35"/>
      <c r="Q25" s="53">
        <v>52.31</v>
      </c>
      <c r="R25" s="69">
        <f>SUM(M20*Q20)</f>
        <v>523.1</v>
      </c>
      <c r="T25" s="1"/>
      <c r="U25" s="1"/>
      <c r="V25" s="1"/>
      <c r="W25" s="1"/>
      <c r="X25" s="1"/>
      <c r="Y25" s="3"/>
    </row>
    <row r="26" spans="1:195" s="2" customFormat="1" ht="40.15" customHeight="1" x14ac:dyDescent="0.2">
      <c r="A26" s="8" t="s">
        <v>68</v>
      </c>
      <c r="B26" s="90" t="s">
        <v>69</v>
      </c>
      <c r="C26" s="91"/>
      <c r="D26" s="91"/>
      <c r="E26" s="91"/>
      <c r="F26" s="92"/>
      <c r="G26" s="19" t="s">
        <v>78</v>
      </c>
      <c r="H26" s="5">
        <v>28004</v>
      </c>
      <c r="I26" s="6">
        <v>1</v>
      </c>
      <c r="J26" s="55">
        <v>28004</v>
      </c>
      <c r="K26" s="52">
        <v>1</v>
      </c>
      <c r="L26" s="67"/>
      <c r="M26" s="67">
        <f t="shared" si="1"/>
        <v>28004</v>
      </c>
      <c r="N26" s="6"/>
      <c r="O26" s="7"/>
      <c r="P26" s="35"/>
      <c r="Q26" s="53">
        <v>52.31</v>
      </c>
      <c r="R26" s="69">
        <f t="shared" ref="R26:R30" si="2">SUM(M26*Q26)</f>
        <v>1464889.24</v>
      </c>
      <c r="T26" s="1"/>
      <c r="U26" s="1"/>
      <c r="V26" s="1"/>
      <c r="W26" s="1"/>
      <c r="X26" s="1"/>
      <c r="Y26" s="3"/>
    </row>
    <row r="27" spans="1:195" s="2" customFormat="1" ht="42.75" customHeight="1" x14ac:dyDescent="0.2">
      <c r="A27" s="8" t="s">
        <v>70</v>
      </c>
      <c r="B27" s="90" t="s">
        <v>71</v>
      </c>
      <c r="C27" s="91"/>
      <c r="D27" s="91"/>
      <c r="E27" s="91"/>
      <c r="F27" s="92"/>
      <c r="G27" s="19" t="s">
        <v>78</v>
      </c>
      <c r="H27" s="5">
        <v>1680</v>
      </c>
      <c r="I27" s="6">
        <v>1</v>
      </c>
      <c r="J27" s="55">
        <v>1680</v>
      </c>
      <c r="K27" s="52">
        <v>0.16600000000000001</v>
      </c>
      <c r="L27" s="67"/>
      <c r="M27" s="67">
        <f t="shared" si="1"/>
        <v>278.88</v>
      </c>
      <c r="N27" s="6"/>
      <c r="O27" s="7"/>
      <c r="P27" s="35"/>
      <c r="Q27" s="53">
        <v>52.31</v>
      </c>
      <c r="R27" s="69">
        <f t="shared" si="2"/>
        <v>14588.212800000001</v>
      </c>
      <c r="T27" s="1"/>
      <c r="U27" s="1"/>
      <c r="V27" s="1"/>
      <c r="W27" s="1"/>
      <c r="X27" s="1"/>
      <c r="Y27" s="3"/>
    </row>
    <row r="28" spans="1:195" s="2" customFormat="1" ht="35.1" customHeight="1" x14ac:dyDescent="0.2">
      <c r="A28" s="8" t="s">
        <v>70</v>
      </c>
      <c r="B28" s="90" t="s">
        <v>72</v>
      </c>
      <c r="C28" s="91"/>
      <c r="D28" s="91"/>
      <c r="E28" s="91"/>
      <c r="F28" s="92"/>
      <c r="G28" s="19" t="s">
        <v>78</v>
      </c>
      <c r="H28" s="5">
        <v>387</v>
      </c>
      <c r="I28" s="6">
        <v>1</v>
      </c>
      <c r="J28" s="55">
        <v>387</v>
      </c>
      <c r="K28" s="71">
        <v>0.16600000000000001</v>
      </c>
      <c r="L28" s="67"/>
      <c r="M28" s="67">
        <f t="shared" si="1"/>
        <v>64.242000000000004</v>
      </c>
      <c r="N28" s="5"/>
      <c r="O28" s="7"/>
      <c r="P28" s="35"/>
      <c r="Q28" s="53">
        <v>52.31</v>
      </c>
      <c r="R28" s="69">
        <f t="shared" si="2"/>
        <v>3360.4990200000002</v>
      </c>
      <c r="T28" s="1"/>
      <c r="U28" s="1"/>
      <c r="V28" s="1"/>
      <c r="W28" s="1"/>
      <c r="X28" s="1"/>
      <c r="Y28" s="3"/>
    </row>
    <row r="29" spans="1:195" s="2" customFormat="1" ht="35.1" customHeight="1" x14ac:dyDescent="0.2">
      <c r="A29" s="8" t="s">
        <v>73</v>
      </c>
      <c r="B29" s="90" t="s">
        <v>74</v>
      </c>
      <c r="C29" s="91"/>
      <c r="D29" s="91"/>
      <c r="E29" s="91"/>
      <c r="F29" s="92"/>
      <c r="G29" s="19" t="s">
        <v>78</v>
      </c>
      <c r="H29" s="5">
        <v>129</v>
      </c>
      <c r="I29" s="6">
        <v>1</v>
      </c>
      <c r="J29" s="55">
        <v>129</v>
      </c>
      <c r="K29" s="71">
        <v>1</v>
      </c>
      <c r="L29" s="67"/>
      <c r="M29" s="67">
        <f t="shared" si="1"/>
        <v>129</v>
      </c>
      <c r="N29" s="5"/>
      <c r="O29" s="7"/>
      <c r="P29" s="35"/>
      <c r="Q29" s="53">
        <v>52.31</v>
      </c>
      <c r="R29" s="69">
        <f t="shared" si="2"/>
        <v>6747.9900000000007</v>
      </c>
      <c r="T29" s="1"/>
      <c r="U29" s="1"/>
      <c r="V29" s="1"/>
      <c r="W29" s="1"/>
      <c r="X29" s="1"/>
      <c r="Y29" s="3"/>
    </row>
    <row r="30" spans="1:195" s="2" customFormat="1" ht="35.1" customHeight="1" x14ac:dyDescent="0.2">
      <c r="A30" s="8" t="s">
        <v>76</v>
      </c>
      <c r="B30" s="90" t="s">
        <v>75</v>
      </c>
      <c r="C30" s="91"/>
      <c r="D30" s="91"/>
      <c r="E30" s="91"/>
      <c r="F30" s="92"/>
      <c r="G30" s="19" t="s">
        <v>78</v>
      </c>
      <c r="H30" s="5">
        <v>4391</v>
      </c>
      <c r="I30" s="6">
        <v>1</v>
      </c>
      <c r="J30" s="55">
        <v>4391</v>
      </c>
      <c r="K30" s="71">
        <v>1</v>
      </c>
      <c r="L30" s="67"/>
      <c r="M30" s="67">
        <f t="shared" si="1"/>
        <v>4391</v>
      </c>
      <c r="N30" s="5"/>
      <c r="O30" s="7"/>
      <c r="P30" s="35"/>
      <c r="Q30" s="53">
        <v>52.31</v>
      </c>
      <c r="R30" s="69">
        <f t="shared" si="2"/>
        <v>229693.21000000002</v>
      </c>
      <c r="T30" s="1"/>
      <c r="U30" s="1"/>
      <c r="V30" s="1"/>
      <c r="W30" s="1"/>
      <c r="X30" s="1"/>
      <c r="Y30" s="3"/>
    </row>
    <row r="31" spans="1:195" s="73" customFormat="1" ht="35.1" customHeight="1" x14ac:dyDescent="0.2">
      <c r="A31" s="79" t="s">
        <v>76</v>
      </c>
      <c r="B31" s="158" t="s">
        <v>77</v>
      </c>
      <c r="C31" s="159"/>
      <c r="D31" s="159"/>
      <c r="E31" s="159"/>
      <c r="F31" s="160"/>
      <c r="G31" s="80" t="s">
        <v>78</v>
      </c>
      <c r="H31" s="81">
        <v>1009</v>
      </c>
      <c r="I31" s="82">
        <v>1.5</v>
      </c>
      <c r="J31" s="83">
        <v>1514</v>
      </c>
      <c r="K31" s="84">
        <v>1</v>
      </c>
      <c r="L31" s="85"/>
      <c r="M31" s="85">
        <f t="shared" ref="M31" si="3">SUM(J31*K31)</f>
        <v>1514</v>
      </c>
      <c r="N31" s="81"/>
      <c r="O31" s="86"/>
      <c r="P31" s="87"/>
      <c r="Q31" s="88">
        <v>52.31</v>
      </c>
      <c r="R31" s="89">
        <f t="shared" ref="R31" si="4">SUM(M31*Q31)</f>
        <v>79197.34</v>
      </c>
      <c r="S31" s="75"/>
      <c r="T31" s="76"/>
      <c r="U31" s="76"/>
      <c r="V31" s="76"/>
      <c r="W31" s="76"/>
      <c r="X31" s="76"/>
      <c r="Y31" s="77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</row>
    <row r="32" spans="1:195" s="2" customFormat="1" ht="35.1" customHeight="1" x14ac:dyDescent="0.2">
      <c r="A32" s="8" t="s">
        <v>81</v>
      </c>
      <c r="B32" s="95" t="s">
        <v>82</v>
      </c>
      <c r="C32" s="96"/>
      <c r="D32" s="96"/>
      <c r="E32" s="96"/>
      <c r="F32" s="97"/>
      <c r="G32" s="19" t="s">
        <v>78</v>
      </c>
      <c r="H32" s="5">
        <v>22</v>
      </c>
      <c r="I32" s="6">
        <v>1</v>
      </c>
      <c r="J32" s="55">
        <v>2</v>
      </c>
      <c r="K32" s="52">
        <v>1</v>
      </c>
      <c r="L32" s="66"/>
      <c r="M32" s="67">
        <f t="shared" ref="M32" si="5">SUM(J32*K32)</f>
        <v>2</v>
      </c>
      <c r="N32" s="6"/>
      <c r="O32" s="7"/>
      <c r="P32" s="35"/>
      <c r="Q32" s="53">
        <v>52.31</v>
      </c>
      <c r="R32" s="69">
        <f>SUM(M32*Q32)</f>
        <v>104.62</v>
      </c>
      <c r="T32" s="1"/>
      <c r="U32" s="1"/>
      <c r="V32" s="1"/>
      <c r="W32" s="1"/>
      <c r="X32" s="1"/>
      <c r="Y32" s="3"/>
    </row>
    <row r="33" spans="1:25" s="2" customFormat="1" ht="50.1" customHeight="1" x14ac:dyDescent="0.2">
      <c r="A33" s="8" t="s">
        <v>83</v>
      </c>
      <c r="B33" s="90" t="s">
        <v>84</v>
      </c>
      <c r="C33" s="156"/>
      <c r="D33" s="156"/>
      <c r="E33" s="156"/>
      <c r="F33" s="157"/>
      <c r="G33" s="19" t="s">
        <v>78</v>
      </c>
      <c r="H33" s="5">
        <v>2</v>
      </c>
      <c r="I33" s="6">
        <v>1</v>
      </c>
      <c r="J33" s="55">
        <v>2</v>
      </c>
      <c r="K33" s="52">
        <v>1</v>
      </c>
      <c r="L33" s="66"/>
      <c r="M33" s="67">
        <f t="shared" ref="M33:M55" si="6">SUM(J33*K33)</f>
        <v>2</v>
      </c>
      <c r="N33" s="6"/>
      <c r="O33" s="7"/>
      <c r="P33" s="35"/>
      <c r="Q33" s="53">
        <v>52.31</v>
      </c>
      <c r="R33" s="69">
        <f>SUM(M33*Q33)</f>
        <v>104.62</v>
      </c>
      <c r="T33" s="1"/>
      <c r="U33" s="1"/>
      <c r="V33" s="1"/>
      <c r="W33" s="1"/>
      <c r="X33" s="1"/>
      <c r="Y33" s="3"/>
    </row>
    <row r="34" spans="1:25" s="2" customFormat="1" ht="50.1" customHeight="1" x14ac:dyDescent="0.2">
      <c r="A34" s="8" t="s">
        <v>83</v>
      </c>
      <c r="B34" s="90" t="s">
        <v>85</v>
      </c>
      <c r="C34" s="93"/>
      <c r="D34" s="93"/>
      <c r="E34" s="93"/>
      <c r="F34" s="94"/>
      <c r="G34" s="19" t="s">
        <v>78</v>
      </c>
      <c r="H34" s="5">
        <v>0</v>
      </c>
      <c r="I34" s="6">
        <v>1</v>
      </c>
      <c r="J34" s="55">
        <v>0</v>
      </c>
      <c r="K34" s="52">
        <v>1</v>
      </c>
      <c r="L34" s="66"/>
      <c r="M34" s="67">
        <f t="shared" si="6"/>
        <v>0</v>
      </c>
      <c r="N34" s="6"/>
      <c r="O34" s="7"/>
      <c r="P34" s="35"/>
      <c r="Q34" s="53"/>
      <c r="R34" s="69">
        <f>SUM(M34*Q34)</f>
        <v>0</v>
      </c>
      <c r="T34" s="1"/>
      <c r="U34" s="1"/>
      <c r="V34" s="1"/>
      <c r="W34" s="1"/>
      <c r="X34" s="1"/>
      <c r="Y34" s="3"/>
    </row>
    <row r="35" spans="1:25" ht="50.1" customHeight="1" x14ac:dyDescent="0.2">
      <c r="A35" s="8" t="s">
        <v>86</v>
      </c>
      <c r="B35" s="90" t="s">
        <v>87</v>
      </c>
      <c r="C35" s="91"/>
      <c r="D35" s="91"/>
      <c r="E35" s="91"/>
      <c r="F35" s="92"/>
      <c r="G35" s="19" t="s">
        <v>78</v>
      </c>
      <c r="H35" s="5">
        <v>17</v>
      </c>
      <c r="I35" s="6">
        <v>1</v>
      </c>
      <c r="J35" s="55">
        <v>17</v>
      </c>
      <c r="K35" s="52">
        <v>0.5</v>
      </c>
      <c r="L35" s="66"/>
      <c r="M35" s="67">
        <f t="shared" si="6"/>
        <v>8.5</v>
      </c>
      <c r="N35" s="6"/>
      <c r="O35" s="7"/>
      <c r="P35" s="35"/>
      <c r="Q35" s="53">
        <v>52.31</v>
      </c>
      <c r="R35" s="69">
        <f>SUM(M35*Q35)</f>
        <v>444.63499999999999</v>
      </c>
      <c r="T35" s="2"/>
      <c r="U35" s="2"/>
      <c r="V35" s="2"/>
      <c r="W35" s="2"/>
      <c r="X35" s="2"/>
      <c r="Y35" s="21"/>
    </row>
    <row r="36" spans="1:25" ht="50.1" customHeight="1" x14ac:dyDescent="0.2">
      <c r="A36" s="8" t="s">
        <v>86</v>
      </c>
      <c r="B36" s="90" t="s">
        <v>88</v>
      </c>
      <c r="C36" s="156"/>
      <c r="D36" s="156"/>
      <c r="E36" s="156"/>
      <c r="F36" s="157"/>
      <c r="G36" s="19" t="s">
        <v>78</v>
      </c>
      <c r="H36" s="5">
        <v>3</v>
      </c>
      <c r="I36" s="6">
        <v>1</v>
      </c>
      <c r="J36" s="55">
        <v>3</v>
      </c>
      <c r="K36" s="52">
        <v>0.5</v>
      </c>
      <c r="L36" s="66"/>
      <c r="M36" s="67">
        <f t="shared" si="6"/>
        <v>1.5</v>
      </c>
      <c r="N36" s="6"/>
      <c r="O36" s="7"/>
      <c r="P36" s="35"/>
      <c r="Q36" s="53">
        <v>52.31</v>
      </c>
      <c r="R36" s="69">
        <f>SUM(M32*Q32)</f>
        <v>104.62</v>
      </c>
      <c r="Y36" s="3"/>
    </row>
    <row r="37" spans="1:25" ht="50.1" customHeight="1" x14ac:dyDescent="0.2">
      <c r="A37" s="8" t="s">
        <v>89</v>
      </c>
      <c r="B37" s="90" t="s">
        <v>90</v>
      </c>
      <c r="C37" s="91"/>
      <c r="D37" s="91"/>
      <c r="E37" s="91"/>
      <c r="F37" s="92"/>
      <c r="G37" s="19" t="s">
        <v>78</v>
      </c>
      <c r="H37" s="5">
        <v>0</v>
      </c>
      <c r="I37" s="6">
        <v>0</v>
      </c>
      <c r="J37" s="55">
        <v>0</v>
      </c>
      <c r="K37" s="52">
        <v>1.25</v>
      </c>
      <c r="L37" s="66"/>
      <c r="M37" s="67">
        <f t="shared" si="6"/>
        <v>0</v>
      </c>
      <c r="N37" s="6"/>
      <c r="O37" s="7"/>
      <c r="P37" s="35"/>
      <c r="Q37" s="53">
        <v>52.31</v>
      </c>
      <c r="R37" s="69">
        <f>SUM(M32*Q32)</f>
        <v>104.62</v>
      </c>
    </row>
    <row r="38" spans="1:25" ht="50.1" customHeight="1" x14ac:dyDescent="0.15">
      <c r="A38" s="8" t="s">
        <v>91</v>
      </c>
      <c r="B38" s="90" t="s">
        <v>92</v>
      </c>
      <c r="C38" s="91"/>
      <c r="D38" s="91"/>
      <c r="E38" s="91"/>
      <c r="F38" s="92"/>
      <c r="G38" s="19" t="s">
        <v>78</v>
      </c>
      <c r="H38" s="5">
        <v>0</v>
      </c>
      <c r="I38" s="6">
        <v>0</v>
      </c>
      <c r="J38" s="55">
        <v>0</v>
      </c>
      <c r="K38" s="52">
        <v>1.25</v>
      </c>
      <c r="L38" s="67"/>
      <c r="M38" s="67">
        <f t="shared" si="6"/>
        <v>0</v>
      </c>
      <c r="N38" s="6"/>
      <c r="O38" s="7"/>
      <c r="P38" s="35"/>
      <c r="Q38" s="53"/>
      <c r="R38" s="69">
        <f t="shared" ref="R38:R43" si="7">SUM(M38*Q38)</f>
        <v>0</v>
      </c>
    </row>
    <row r="39" spans="1:25" ht="50.1" customHeight="1" x14ac:dyDescent="0.15">
      <c r="A39" s="8" t="s">
        <v>93</v>
      </c>
      <c r="B39" s="90" t="s">
        <v>94</v>
      </c>
      <c r="C39" s="156"/>
      <c r="D39" s="156"/>
      <c r="E39" s="156"/>
      <c r="F39" s="157"/>
      <c r="G39" s="19" t="s">
        <v>95</v>
      </c>
      <c r="H39" s="5">
        <v>316</v>
      </c>
      <c r="I39" s="6">
        <v>1</v>
      </c>
      <c r="J39" s="55">
        <v>316</v>
      </c>
      <c r="K39" s="52">
        <v>0.25</v>
      </c>
      <c r="L39" s="67"/>
      <c r="M39" s="67">
        <f t="shared" si="6"/>
        <v>79</v>
      </c>
      <c r="N39" s="6"/>
      <c r="O39" s="7"/>
      <c r="P39" s="35"/>
      <c r="Q39" s="53">
        <v>52.31</v>
      </c>
      <c r="R39" s="69">
        <f t="shared" si="7"/>
        <v>4132.49</v>
      </c>
    </row>
    <row r="40" spans="1:25" ht="50.1" customHeight="1" x14ac:dyDescent="0.15">
      <c r="A40" s="8" t="s">
        <v>96</v>
      </c>
      <c r="B40" s="90" t="s">
        <v>97</v>
      </c>
      <c r="C40" s="156"/>
      <c r="D40" s="156"/>
      <c r="E40" s="156"/>
      <c r="F40" s="157"/>
      <c r="G40" s="19" t="s">
        <v>95</v>
      </c>
      <c r="H40" s="5">
        <v>10</v>
      </c>
      <c r="I40" s="6">
        <v>1</v>
      </c>
      <c r="J40" s="55">
        <v>10</v>
      </c>
      <c r="K40" s="71">
        <v>1.5</v>
      </c>
      <c r="L40" s="67"/>
      <c r="M40" s="67">
        <f t="shared" si="6"/>
        <v>15</v>
      </c>
      <c r="N40" s="5"/>
      <c r="O40" s="7"/>
      <c r="P40" s="35"/>
      <c r="Q40" s="53">
        <v>52.31</v>
      </c>
      <c r="R40" s="69">
        <f t="shared" si="7"/>
        <v>784.65000000000009</v>
      </c>
    </row>
    <row r="41" spans="1:25" ht="50.1" customHeight="1" x14ac:dyDescent="0.15">
      <c r="A41" s="8" t="s">
        <v>98</v>
      </c>
      <c r="B41" s="90" t="s">
        <v>99</v>
      </c>
      <c r="C41" s="156"/>
      <c r="D41" s="156"/>
      <c r="E41" s="156"/>
      <c r="F41" s="157"/>
      <c r="G41" s="19" t="s">
        <v>95</v>
      </c>
      <c r="H41" s="5">
        <v>19119</v>
      </c>
      <c r="I41" s="6">
        <v>1</v>
      </c>
      <c r="J41" s="55">
        <v>19119</v>
      </c>
      <c r="K41" s="71">
        <v>1.5</v>
      </c>
      <c r="L41" s="67"/>
      <c r="M41" s="67">
        <f t="shared" si="6"/>
        <v>28678.5</v>
      </c>
      <c r="N41" s="5"/>
      <c r="O41" s="7"/>
      <c r="P41" s="35"/>
      <c r="Q41" s="53">
        <v>52.31</v>
      </c>
      <c r="R41" s="69">
        <f t="shared" si="7"/>
        <v>1500172.335</v>
      </c>
      <c r="V41" s="1" t="s">
        <v>56</v>
      </c>
    </row>
    <row r="42" spans="1:25" ht="50.1" customHeight="1" x14ac:dyDescent="0.15">
      <c r="A42" s="8" t="s">
        <v>100</v>
      </c>
      <c r="B42" s="90" t="s">
        <v>101</v>
      </c>
      <c r="C42" s="156"/>
      <c r="D42" s="156"/>
      <c r="E42" s="156"/>
      <c r="F42" s="157"/>
      <c r="G42" s="19" t="s">
        <v>95</v>
      </c>
      <c r="H42" s="5">
        <v>25</v>
      </c>
      <c r="I42" s="6">
        <v>1</v>
      </c>
      <c r="J42" s="55">
        <v>25</v>
      </c>
      <c r="K42" s="71">
        <v>0.25</v>
      </c>
      <c r="L42" s="67"/>
      <c r="M42" s="67">
        <f t="shared" si="6"/>
        <v>6.25</v>
      </c>
      <c r="N42" s="5"/>
      <c r="O42" s="7"/>
      <c r="P42" s="35"/>
      <c r="Q42" s="53">
        <v>52.31</v>
      </c>
      <c r="R42" s="69">
        <f t="shared" si="7"/>
        <v>326.9375</v>
      </c>
    </row>
    <row r="43" spans="1:25" ht="50.1" customHeight="1" x14ac:dyDescent="0.15">
      <c r="A43" s="79" t="s">
        <v>102</v>
      </c>
      <c r="B43" s="158" t="s">
        <v>103</v>
      </c>
      <c r="C43" s="159"/>
      <c r="D43" s="159"/>
      <c r="E43" s="159"/>
      <c r="F43" s="160"/>
      <c r="G43" s="80" t="s">
        <v>95</v>
      </c>
      <c r="H43" s="81">
        <v>1338</v>
      </c>
      <c r="I43" s="82">
        <v>1</v>
      </c>
      <c r="J43" s="83">
        <v>1338</v>
      </c>
      <c r="K43" s="84">
        <v>0.25</v>
      </c>
      <c r="L43" s="85"/>
      <c r="M43" s="85">
        <f t="shared" si="6"/>
        <v>334.5</v>
      </c>
      <c r="N43" s="81"/>
      <c r="O43" s="86"/>
      <c r="P43" s="87"/>
      <c r="Q43" s="88">
        <v>52.31</v>
      </c>
      <c r="R43" s="89">
        <f t="shared" si="7"/>
        <v>17497.695</v>
      </c>
    </row>
    <row r="44" spans="1:25" ht="25.5" customHeight="1" x14ac:dyDescent="0.2">
      <c r="A44" s="8" t="s">
        <v>68</v>
      </c>
      <c r="B44" s="95" t="s">
        <v>104</v>
      </c>
      <c r="C44" s="96"/>
      <c r="D44" s="96"/>
      <c r="E44" s="96"/>
      <c r="F44" s="97"/>
      <c r="G44" s="19" t="s">
        <v>95</v>
      </c>
      <c r="H44" s="5">
        <v>28004</v>
      </c>
      <c r="I44" s="6">
        <v>1</v>
      </c>
      <c r="J44" s="55">
        <v>28004</v>
      </c>
      <c r="K44" s="52">
        <v>1.5</v>
      </c>
      <c r="L44" s="66"/>
      <c r="M44" s="67">
        <f t="shared" si="6"/>
        <v>42006</v>
      </c>
      <c r="N44" s="6"/>
      <c r="O44" s="7"/>
      <c r="P44" s="35"/>
      <c r="Q44" s="53">
        <v>52.31</v>
      </c>
      <c r="R44" s="69">
        <f>SUM(M44*Q44)</f>
        <v>2197333.86</v>
      </c>
    </row>
    <row r="45" spans="1:25" ht="25.5" customHeight="1" x14ac:dyDescent="0.2">
      <c r="A45" s="8" t="s">
        <v>105</v>
      </c>
      <c r="B45" s="90" t="s">
        <v>106</v>
      </c>
      <c r="C45" s="156"/>
      <c r="D45" s="156"/>
      <c r="E45" s="156"/>
      <c r="F45" s="157"/>
      <c r="G45" s="19" t="s">
        <v>95</v>
      </c>
      <c r="H45" s="5">
        <v>1680</v>
      </c>
      <c r="I45" s="6">
        <v>1</v>
      </c>
      <c r="J45" s="55">
        <v>1680</v>
      </c>
      <c r="K45" s="52">
        <v>0.16600000000000001</v>
      </c>
      <c r="L45" s="66"/>
      <c r="M45" s="67">
        <f t="shared" si="6"/>
        <v>278.88</v>
      </c>
      <c r="N45" s="6"/>
      <c r="O45" s="7"/>
      <c r="P45" s="35"/>
      <c r="Q45" s="53">
        <v>52.31</v>
      </c>
      <c r="R45" s="69">
        <f>SUM(M45*Q45)</f>
        <v>14588.212800000001</v>
      </c>
    </row>
    <row r="46" spans="1:25" ht="25.5" x14ac:dyDescent="0.2">
      <c r="A46" s="8" t="s">
        <v>107</v>
      </c>
      <c r="B46" s="90" t="s">
        <v>108</v>
      </c>
      <c r="C46" s="93"/>
      <c r="D46" s="93"/>
      <c r="E46" s="93"/>
      <c r="F46" s="94"/>
      <c r="G46" s="19" t="s">
        <v>95</v>
      </c>
      <c r="H46" s="5">
        <v>718</v>
      </c>
      <c r="I46" s="6">
        <v>1</v>
      </c>
      <c r="J46" s="55">
        <v>718</v>
      </c>
      <c r="K46" s="52">
        <v>0.16600000000000001</v>
      </c>
      <c r="L46" s="66"/>
      <c r="M46" s="67">
        <f t="shared" si="6"/>
        <v>119.188</v>
      </c>
      <c r="N46" s="6"/>
      <c r="O46" s="7"/>
      <c r="P46" s="35"/>
      <c r="Q46" s="53">
        <v>52.31</v>
      </c>
      <c r="R46" s="69">
        <f>SUM(M46*Q46)</f>
        <v>6234.7242800000004</v>
      </c>
    </row>
    <row r="47" spans="1:25" ht="25.5" x14ac:dyDescent="0.2">
      <c r="A47" s="8" t="s">
        <v>109</v>
      </c>
      <c r="B47" s="90" t="s">
        <v>110</v>
      </c>
      <c r="C47" s="91"/>
      <c r="D47" s="91"/>
      <c r="E47" s="91"/>
      <c r="F47" s="92"/>
      <c r="G47" s="19" t="s">
        <v>95</v>
      </c>
      <c r="H47" s="5">
        <v>718</v>
      </c>
      <c r="I47" s="6">
        <v>1</v>
      </c>
      <c r="J47" s="55">
        <v>718</v>
      </c>
      <c r="K47" s="52">
        <v>0.17</v>
      </c>
      <c r="L47" s="66"/>
      <c r="M47" s="67">
        <f t="shared" si="6"/>
        <v>122.06</v>
      </c>
      <c r="N47" s="6"/>
      <c r="O47" s="7"/>
      <c r="P47" s="35"/>
      <c r="Q47" s="53">
        <v>52.31</v>
      </c>
      <c r="R47" s="69">
        <f>SUM(M47*Q47)</f>
        <v>6384.9586000000008</v>
      </c>
    </row>
    <row r="48" spans="1:25" ht="25.5" x14ac:dyDescent="0.2">
      <c r="A48" s="8" t="s">
        <v>111</v>
      </c>
      <c r="B48" s="90" t="s">
        <v>112</v>
      </c>
      <c r="C48" s="156"/>
      <c r="D48" s="156"/>
      <c r="E48" s="156"/>
      <c r="F48" s="157"/>
      <c r="G48" s="19" t="s">
        <v>95</v>
      </c>
      <c r="H48" s="5">
        <v>718</v>
      </c>
      <c r="I48" s="6">
        <v>1</v>
      </c>
      <c r="J48" s="55">
        <v>718</v>
      </c>
      <c r="K48" s="52">
        <v>0.5</v>
      </c>
      <c r="L48" s="66"/>
      <c r="M48" s="67">
        <f t="shared" si="6"/>
        <v>359</v>
      </c>
      <c r="N48" s="6"/>
      <c r="O48" s="7"/>
      <c r="P48" s="35"/>
      <c r="Q48" s="53">
        <v>52.31</v>
      </c>
      <c r="R48" s="69">
        <f>SUM(M44*Q44)</f>
        <v>2197333.86</v>
      </c>
    </row>
    <row r="49" spans="1:23" ht="25.5" x14ac:dyDescent="0.2">
      <c r="A49" s="8" t="s">
        <v>73</v>
      </c>
      <c r="B49" s="90" t="s">
        <v>113</v>
      </c>
      <c r="C49" s="91"/>
      <c r="D49" s="91"/>
      <c r="E49" s="91"/>
      <c r="F49" s="92"/>
      <c r="G49" s="19" t="s">
        <v>95</v>
      </c>
      <c r="H49" s="5">
        <v>125</v>
      </c>
      <c r="I49" s="6">
        <v>1</v>
      </c>
      <c r="J49" s="55">
        <v>125</v>
      </c>
      <c r="K49" s="52">
        <v>1.5</v>
      </c>
      <c r="L49" s="66"/>
      <c r="M49" s="67">
        <f t="shared" si="6"/>
        <v>187.5</v>
      </c>
      <c r="N49" s="6"/>
      <c r="O49" s="7"/>
      <c r="P49" s="35"/>
      <c r="Q49" s="53">
        <v>52.31</v>
      </c>
      <c r="R49" s="69">
        <f>SUM(M44*Q44)</f>
        <v>2197333.86</v>
      </c>
    </row>
    <row r="50" spans="1:23" ht="25.5" x14ac:dyDescent="0.15">
      <c r="A50" s="8" t="s">
        <v>114</v>
      </c>
      <c r="B50" s="90" t="s">
        <v>115</v>
      </c>
      <c r="C50" s="91"/>
      <c r="D50" s="91"/>
      <c r="E50" s="91"/>
      <c r="F50" s="92"/>
      <c r="G50" s="19" t="s">
        <v>95</v>
      </c>
      <c r="H50" s="5">
        <v>125</v>
      </c>
      <c r="I50" s="6">
        <v>1</v>
      </c>
      <c r="J50" s="55">
        <v>125</v>
      </c>
      <c r="K50" s="52">
        <v>0.5</v>
      </c>
      <c r="L50" s="67"/>
      <c r="M50" s="67">
        <f t="shared" si="6"/>
        <v>62.5</v>
      </c>
      <c r="N50" s="6"/>
      <c r="O50" s="7"/>
      <c r="P50" s="35"/>
      <c r="Q50" s="53">
        <v>52.31</v>
      </c>
      <c r="R50" s="69">
        <f t="shared" ref="R50:R55" si="8">SUM(M50*Q50)</f>
        <v>3269.375</v>
      </c>
    </row>
    <row r="51" spans="1:23" ht="25.5" x14ac:dyDescent="0.15">
      <c r="A51" s="8" t="s">
        <v>116</v>
      </c>
      <c r="B51" s="90" t="s">
        <v>117</v>
      </c>
      <c r="C51" s="156"/>
      <c r="D51" s="156"/>
      <c r="E51" s="156"/>
      <c r="F51" s="157"/>
      <c r="G51" s="19" t="s">
        <v>95</v>
      </c>
      <c r="H51" s="5">
        <v>904</v>
      </c>
      <c r="I51" s="6">
        <v>1</v>
      </c>
      <c r="J51" s="55">
        <v>904</v>
      </c>
      <c r="K51" s="52">
        <v>1.5</v>
      </c>
      <c r="L51" s="67"/>
      <c r="M51" s="67">
        <f t="shared" si="6"/>
        <v>1356</v>
      </c>
      <c r="N51" s="6"/>
      <c r="O51" s="7"/>
      <c r="P51" s="35"/>
      <c r="Q51" s="53">
        <v>52.31</v>
      </c>
      <c r="R51" s="69">
        <f t="shared" si="8"/>
        <v>70932.36</v>
      </c>
    </row>
    <row r="52" spans="1:23" ht="25.5" x14ac:dyDescent="0.15">
      <c r="A52" s="8" t="s">
        <v>76</v>
      </c>
      <c r="B52" s="90" t="s">
        <v>118</v>
      </c>
      <c r="C52" s="156"/>
      <c r="D52" s="156"/>
      <c r="E52" s="156"/>
      <c r="F52" s="157"/>
      <c r="G52" s="19" t="s">
        <v>95</v>
      </c>
      <c r="H52" s="5">
        <v>2402</v>
      </c>
      <c r="I52" s="6">
        <v>1</v>
      </c>
      <c r="J52" s="55">
        <v>2402</v>
      </c>
      <c r="K52" s="71">
        <v>1.5</v>
      </c>
      <c r="L52" s="67"/>
      <c r="M52" s="67">
        <f t="shared" si="6"/>
        <v>3603</v>
      </c>
      <c r="N52" s="5"/>
      <c r="O52" s="7"/>
      <c r="P52" s="35"/>
      <c r="Q52" s="53">
        <v>52.31</v>
      </c>
      <c r="R52" s="69">
        <f t="shared" si="8"/>
        <v>188472.93000000002</v>
      </c>
    </row>
    <row r="53" spans="1:23" ht="25.5" x14ac:dyDescent="0.15">
      <c r="A53" s="8" t="s">
        <v>81</v>
      </c>
      <c r="B53" s="90" t="s">
        <v>119</v>
      </c>
      <c r="C53" s="156"/>
      <c r="D53" s="156"/>
      <c r="E53" s="156"/>
      <c r="F53" s="157"/>
      <c r="G53" s="19" t="s">
        <v>95</v>
      </c>
      <c r="H53" s="5">
        <v>22</v>
      </c>
      <c r="I53" s="6">
        <v>1</v>
      </c>
      <c r="J53" s="55">
        <v>22</v>
      </c>
      <c r="K53" s="71">
        <v>0.25</v>
      </c>
      <c r="L53" s="67"/>
      <c r="M53" s="67">
        <f t="shared" si="6"/>
        <v>5.5</v>
      </c>
      <c r="N53" s="5"/>
      <c r="O53" s="7"/>
      <c r="P53" s="35"/>
      <c r="Q53" s="53">
        <v>52.31</v>
      </c>
      <c r="R53" s="69">
        <f t="shared" si="8"/>
        <v>287.70500000000004</v>
      </c>
    </row>
    <row r="54" spans="1:23" ht="25.5" x14ac:dyDescent="0.15">
      <c r="A54" s="8" t="s">
        <v>120</v>
      </c>
      <c r="B54" s="90" t="s">
        <v>121</v>
      </c>
      <c r="C54" s="156"/>
      <c r="D54" s="156"/>
      <c r="E54" s="156"/>
      <c r="F54" s="157"/>
      <c r="G54" s="19" t="s">
        <v>95</v>
      </c>
      <c r="H54" s="5">
        <v>145</v>
      </c>
      <c r="I54" s="6">
        <v>1</v>
      </c>
      <c r="J54" s="55">
        <v>145</v>
      </c>
      <c r="K54" s="71">
        <v>0.5</v>
      </c>
      <c r="L54" s="67"/>
      <c r="M54" s="67">
        <f t="shared" si="6"/>
        <v>72.5</v>
      </c>
      <c r="N54" s="5"/>
      <c r="O54" s="7"/>
      <c r="P54" s="35"/>
      <c r="Q54" s="53">
        <v>52.31</v>
      </c>
      <c r="R54" s="69">
        <f t="shared" si="8"/>
        <v>3792.4750000000004</v>
      </c>
    </row>
    <row r="55" spans="1:23" ht="25.5" x14ac:dyDescent="0.15">
      <c r="A55" s="79" t="s">
        <v>122</v>
      </c>
      <c r="B55" s="158" t="s">
        <v>123</v>
      </c>
      <c r="C55" s="159"/>
      <c r="D55" s="159"/>
      <c r="E55" s="159"/>
      <c r="F55" s="160"/>
      <c r="G55" s="80" t="s">
        <v>95</v>
      </c>
      <c r="H55" s="81">
        <v>335</v>
      </c>
      <c r="I55" s="82">
        <v>1</v>
      </c>
      <c r="J55" s="83">
        <v>335</v>
      </c>
      <c r="K55" s="84">
        <v>0.5</v>
      </c>
      <c r="L55" s="85"/>
      <c r="M55" s="85">
        <f t="shared" si="6"/>
        <v>167.5</v>
      </c>
      <c r="N55" s="81"/>
      <c r="O55" s="86"/>
      <c r="P55" s="87"/>
      <c r="Q55" s="88">
        <v>52.31</v>
      </c>
      <c r="R55" s="89">
        <f t="shared" si="8"/>
        <v>8761.9250000000011</v>
      </c>
    </row>
    <row r="56" spans="1:23" ht="25.5" x14ac:dyDescent="0.2">
      <c r="A56" s="8" t="s">
        <v>83</v>
      </c>
      <c r="B56" s="95" t="s">
        <v>124</v>
      </c>
      <c r="C56" s="96"/>
      <c r="D56" s="96"/>
      <c r="E56" s="96"/>
      <c r="F56" s="97"/>
      <c r="G56" s="19" t="s">
        <v>95</v>
      </c>
      <c r="H56" s="5">
        <v>2</v>
      </c>
      <c r="I56" s="6">
        <v>1</v>
      </c>
      <c r="J56" s="55">
        <v>2</v>
      </c>
      <c r="K56" s="52">
        <v>1.5</v>
      </c>
      <c r="L56" s="66"/>
      <c r="M56" s="67">
        <f t="shared" ref="M56" si="9">SUM(J56*K56)</f>
        <v>3</v>
      </c>
      <c r="N56" s="6"/>
      <c r="O56" s="7"/>
      <c r="P56" s="35"/>
      <c r="Q56" s="53">
        <v>52.31</v>
      </c>
      <c r="R56" s="69">
        <f>SUM(M56*Q56)</f>
        <v>156.93</v>
      </c>
    </row>
    <row r="57" spans="1:23" ht="25.5" customHeight="1" x14ac:dyDescent="0.2">
      <c r="A57" s="8" t="s">
        <v>91</v>
      </c>
      <c r="B57" s="90" t="s">
        <v>125</v>
      </c>
      <c r="C57" s="156"/>
      <c r="D57" s="156"/>
      <c r="E57" s="156"/>
      <c r="F57" s="157"/>
      <c r="G57" s="19" t="s">
        <v>95</v>
      </c>
      <c r="H57" s="5">
        <v>0</v>
      </c>
      <c r="I57" s="6">
        <v>1</v>
      </c>
      <c r="J57" s="55">
        <v>0</v>
      </c>
      <c r="K57" s="52">
        <v>1.5</v>
      </c>
      <c r="L57" s="66"/>
      <c r="M57" s="67">
        <f t="shared" ref="M57:M67" si="10">SUM(J57*K57)</f>
        <v>0</v>
      </c>
      <c r="N57" s="6"/>
      <c r="O57" s="7"/>
      <c r="P57" s="35"/>
      <c r="Q57" s="53">
        <v>52.31</v>
      </c>
      <c r="R57" s="69">
        <f>SUM(M57*Q57)</f>
        <v>0</v>
      </c>
      <c r="W57" s="1" t="s">
        <v>56</v>
      </c>
    </row>
    <row r="58" spans="1:23" ht="25.5" x14ac:dyDescent="0.2">
      <c r="A58" s="8"/>
      <c r="B58" s="90" t="s">
        <v>126</v>
      </c>
      <c r="C58" s="93"/>
      <c r="D58" s="93"/>
      <c r="E58" s="93"/>
      <c r="F58" s="94"/>
      <c r="G58" s="19" t="s">
        <v>127</v>
      </c>
      <c r="H58" s="5">
        <v>100</v>
      </c>
      <c r="I58" s="6">
        <v>1</v>
      </c>
      <c r="J58" s="55">
        <v>100</v>
      </c>
      <c r="K58" s="52">
        <v>0.33</v>
      </c>
      <c r="L58" s="66"/>
      <c r="M58" s="67">
        <f t="shared" si="10"/>
        <v>33</v>
      </c>
      <c r="N58" s="6"/>
      <c r="O58" s="7"/>
      <c r="P58" s="35"/>
      <c r="Q58" s="53">
        <v>52.31</v>
      </c>
      <c r="R58" s="69">
        <f>SUM(M58*Q58)</f>
        <v>1726.23</v>
      </c>
    </row>
    <row r="59" spans="1:23" ht="25.5" x14ac:dyDescent="0.2">
      <c r="A59" s="8" t="s">
        <v>128</v>
      </c>
      <c r="B59" s="90" t="s">
        <v>129</v>
      </c>
      <c r="C59" s="91"/>
      <c r="D59" s="91"/>
      <c r="E59" s="91"/>
      <c r="F59" s="92"/>
      <c r="G59" s="19" t="s">
        <v>130</v>
      </c>
      <c r="H59" s="5">
        <v>20</v>
      </c>
      <c r="I59" s="6">
        <v>1</v>
      </c>
      <c r="J59" s="55">
        <v>20</v>
      </c>
      <c r="K59" s="52">
        <v>0.16600000000000001</v>
      </c>
      <c r="L59" s="66"/>
      <c r="M59" s="67">
        <f t="shared" si="10"/>
        <v>3.3200000000000003</v>
      </c>
      <c r="N59" s="6"/>
      <c r="O59" s="7"/>
      <c r="P59" s="35"/>
      <c r="Q59" s="53">
        <v>52.31</v>
      </c>
      <c r="R59" s="69">
        <f>SUM(M59*Q59)</f>
        <v>173.66920000000002</v>
      </c>
    </row>
    <row r="60" spans="1:23" ht="25.5" x14ac:dyDescent="0.2">
      <c r="A60" s="8" t="s">
        <v>128</v>
      </c>
      <c r="B60" s="90" t="s">
        <v>131</v>
      </c>
      <c r="C60" s="156"/>
      <c r="D60" s="156"/>
      <c r="E60" s="156"/>
      <c r="F60" s="157"/>
      <c r="G60" s="19" t="s">
        <v>130</v>
      </c>
      <c r="H60" s="5">
        <v>10</v>
      </c>
      <c r="I60" s="6">
        <v>1.25</v>
      </c>
      <c r="J60" s="55">
        <v>13</v>
      </c>
      <c r="K60" s="52"/>
      <c r="L60" s="66"/>
      <c r="M60" s="67">
        <f t="shared" si="10"/>
        <v>0</v>
      </c>
      <c r="N60" s="6"/>
      <c r="O60" s="7"/>
      <c r="P60" s="35"/>
      <c r="Q60" s="53"/>
      <c r="R60" s="69">
        <v>0</v>
      </c>
    </row>
    <row r="61" spans="1:23" ht="25.5" x14ac:dyDescent="0.2">
      <c r="A61" s="8" t="s">
        <v>132</v>
      </c>
      <c r="B61" s="90" t="s">
        <v>133</v>
      </c>
      <c r="C61" s="91"/>
      <c r="D61" s="91"/>
      <c r="E61" s="91"/>
      <c r="F61" s="92"/>
      <c r="G61" s="19" t="s">
        <v>134</v>
      </c>
      <c r="H61" s="5">
        <v>0</v>
      </c>
      <c r="I61" s="6">
        <v>1</v>
      </c>
      <c r="J61" s="55">
        <v>0</v>
      </c>
      <c r="K61" s="52">
        <v>0.16</v>
      </c>
      <c r="L61" s="66"/>
      <c r="M61" s="67">
        <f t="shared" si="10"/>
        <v>0</v>
      </c>
      <c r="N61" s="6"/>
      <c r="O61" s="7"/>
      <c r="P61" s="35"/>
      <c r="Q61" s="53"/>
      <c r="R61" s="69">
        <v>0</v>
      </c>
    </row>
    <row r="62" spans="1:23" ht="25.5" x14ac:dyDescent="0.15">
      <c r="A62" s="8" t="s">
        <v>132</v>
      </c>
      <c r="B62" s="90" t="s">
        <v>135</v>
      </c>
      <c r="C62" s="91"/>
      <c r="D62" s="91"/>
      <c r="E62" s="91"/>
      <c r="F62" s="92"/>
      <c r="G62" s="19" t="s">
        <v>136</v>
      </c>
      <c r="H62" s="5">
        <v>0</v>
      </c>
      <c r="I62" s="6">
        <v>1</v>
      </c>
      <c r="J62" s="55">
        <v>0</v>
      </c>
      <c r="K62" s="52"/>
      <c r="L62" s="67"/>
      <c r="M62" s="67">
        <f t="shared" si="10"/>
        <v>0</v>
      </c>
      <c r="N62" s="6"/>
      <c r="O62" s="7"/>
      <c r="P62" s="35"/>
      <c r="Q62" s="53"/>
      <c r="R62" s="69">
        <f t="shared" ref="R62:R67" si="11">SUM(M62*Q62)</f>
        <v>0</v>
      </c>
    </row>
    <row r="63" spans="1:23" ht="25.5" x14ac:dyDescent="0.15">
      <c r="A63" s="8" t="s">
        <v>137</v>
      </c>
      <c r="B63" s="90" t="s">
        <v>138</v>
      </c>
      <c r="C63" s="156"/>
      <c r="D63" s="156"/>
      <c r="E63" s="156"/>
      <c r="F63" s="157"/>
      <c r="G63" s="19" t="s">
        <v>139</v>
      </c>
      <c r="H63" s="5">
        <v>500</v>
      </c>
      <c r="I63" s="6">
        <v>1</v>
      </c>
      <c r="J63" s="55">
        <v>500</v>
      </c>
      <c r="K63" s="52">
        <v>0.25</v>
      </c>
      <c r="L63" s="67"/>
      <c r="M63" s="67">
        <f t="shared" si="10"/>
        <v>125</v>
      </c>
      <c r="N63" s="6"/>
      <c r="O63" s="7"/>
      <c r="P63" s="35"/>
      <c r="Q63" s="53">
        <v>52.31</v>
      </c>
      <c r="R63" s="69">
        <f t="shared" si="11"/>
        <v>6538.75</v>
      </c>
    </row>
    <row r="64" spans="1:23" ht="25.5" x14ac:dyDescent="0.15">
      <c r="A64" s="8" t="s">
        <v>140</v>
      </c>
      <c r="B64" s="90" t="s">
        <v>141</v>
      </c>
      <c r="C64" s="156"/>
      <c r="D64" s="156"/>
      <c r="E64" s="156"/>
      <c r="F64" s="157"/>
      <c r="G64" s="19" t="s">
        <v>142</v>
      </c>
      <c r="H64" s="5">
        <v>90</v>
      </c>
      <c r="I64" s="6">
        <v>2</v>
      </c>
      <c r="J64" s="55">
        <v>180</v>
      </c>
      <c r="K64" s="71"/>
      <c r="L64" s="67"/>
      <c r="M64" s="67">
        <f t="shared" si="10"/>
        <v>0</v>
      </c>
      <c r="N64" s="5"/>
      <c r="O64" s="7"/>
      <c r="P64" s="35"/>
      <c r="Q64" s="53">
        <v>52.31</v>
      </c>
      <c r="R64" s="69">
        <f t="shared" si="11"/>
        <v>0</v>
      </c>
    </row>
    <row r="65" spans="1:116" ht="25.5" customHeight="1" x14ac:dyDescent="0.15">
      <c r="A65" s="8" t="s">
        <v>140</v>
      </c>
      <c r="B65" s="90" t="s">
        <v>143</v>
      </c>
      <c r="C65" s="156"/>
      <c r="D65" s="156"/>
      <c r="E65" s="156"/>
      <c r="F65" s="157"/>
      <c r="G65" s="19" t="s">
        <v>144</v>
      </c>
      <c r="H65" s="5">
        <v>278</v>
      </c>
      <c r="I65" s="6">
        <v>1</v>
      </c>
      <c r="J65" s="55">
        <v>278</v>
      </c>
      <c r="K65" s="71"/>
      <c r="L65" s="67"/>
      <c r="M65" s="67">
        <f t="shared" si="10"/>
        <v>0</v>
      </c>
      <c r="N65" s="5"/>
      <c r="O65" s="7"/>
      <c r="P65" s="35"/>
      <c r="Q65" s="53">
        <v>52.31</v>
      </c>
      <c r="R65" s="69">
        <f t="shared" si="11"/>
        <v>0</v>
      </c>
    </row>
    <row r="66" spans="1:116" ht="38.25" x14ac:dyDescent="0.15">
      <c r="A66" s="8" t="s">
        <v>140</v>
      </c>
      <c r="B66" s="90" t="s">
        <v>145</v>
      </c>
      <c r="C66" s="156"/>
      <c r="D66" s="156"/>
      <c r="E66" s="156"/>
      <c r="F66" s="157"/>
      <c r="G66" s="19" t="s">
        <v>146</v>
      </c>
      <c r="H66" s="5">
        <v>400</v>
      </c>
      <c r="I66" s="6">
        <v>1</v>
      </c>
      <c r="J66" s="55">
        <v>400</v>
      </c>
      <c r="K66" s="71">
        <v>0.5</v>
      </c>
      <c r="L66" s="67"/>
      <c r="M66" s="67">
        <f t="shared" si="10"/>
        <v>200</v>
      </c>
      <c r="N66" s="5"/>
      <c r="O66" s="7"/>
      <c r="P66" s="35"/>
      <c r="Q66" s="53">
        <v>52.48</v>
      </c>
      <c r="R66" s="69">
        <f t="shared" si="11"/>
        <v>10496</v>
      </c>
    </row>
    <row r="67" spans="1:116" s="74" customFormat="1" ht="25.5" x14ac:dyDescent="0.15">
      <c r="A67" s="79" t="s">
        <v>147</v>
      </c>
      <c r="B67" s="158" t="s">
        <v>148</v>
      </c>
      <c r="C67" s="159"/>
      <c r="D67" s="159"/>
      <c r="E67" s="159"/>
      <c r="F67" s="160"/>
      <c r="G67" s="80" t="s">
        <v>149</v>
      </c>
      <c r="H67" s="81">
        <v>155</v>
      </c>
      <c r="I67" s="82">
        <v>1</v>
      </c>
      <c r="J67" s="83">
        <v>155</v>
      </c>
      <c r="K67" s="84"/>
      <c r="L67" s="85"/>
      <c r="M67" s="85">
        <f t="shared" si="10"/>
        <v>0</v>
      </c>
      <c r="N67" s="81"/>
      <c r="O67" s="86"/>
      <c r="P67" s="87"/>
      <c r="Q67" s="88"/>
      <c r="R67" s="89">
        <f t="shared" si="11"/>
        <v>0</v>
      </c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</row>
    <row r="68" spans="1:116" ht="25.5" x14ac:dyDescent="0.2">
      <c r="A68" s="8" t="s">
        <v>150</v>
      </c>
      <c r="B68" s="95" t="s">
        <v>151</v>
      </c>
      <c r="C68" s="96"/>
      <c r="D68" s="96"/>
      <c r="E68" s="96"/>
      <c r="F68" s="97"/>
      <c r="G68" s="19" t="s">
        <v>152</v>
      </c>
      <c r="H68" s="5">
        <v>400</v>
      </c>
      <c r="I68" s="6">
        <v>1</v>
      </c>
      <c r="J68" s="55">
        <v>400</v>
      </c>
      <c r="K68" s="52">
        <v>0.5</v>
      </c>
      <c r="L68" s="66"/>
      <c r="M68" s="67">
        <f t="shared" ref="M68" si="12">SUM(J68*K68)</f>
        <v>200</v>
      </c>
      <c r="N68" s="6"/>
      <c r="O68" s="7"/>
      <c r="P68" s="35"/>
      <c r="Q68" s="53">
        <v>52.31</v>
      </c>
      <c r="R68" s="69">
        <f>SUM(M68*Q68)</f>
        <v>10462</v>
      </c>
    </row>
    <row r="69" spans="1:116" ht="25.5" x14ac:dyDescent="0.2">
      <c r="A69" s="8" t="s">
        <v>153</v>
      </c>
      <c r="B69" s="90" t="s">
        <v>154</v>
      </c>
      <c r="C69" s="156"/>
      <c r="D69" s="156"/>
      <c r="E69" s="156"/>
      <c r="F69" s="157"/>
      <c r="G69" s="19" t="s">
        <v>152</v>
      </c>
      <c r="H69" s="5">
        <v>400</v>
      </c>
      <c r="I69" s="6">
        <v>1</v>
      </c>
      <c r="J69" s="55">
        <v>400</v>
      </c>
      <c r="K69" s="52">
        <v>0.25</v>
      </c>
      <c r="L69" s="66"/>
      <c r="M69" s="67">
        <f t="shared" ref="M69:M79" si="13">SUM(J69*K69)</f>
        <v>100</v>
      </c>
      <c r="N69" s="6"/>
      <c r="O69" s="7"/>
      <c r="P69" s="35"/>
      <c r="Q69" s="53">
        <v>52.31</v>
      </c>
      <c r="R69" s="69">
        <f>SUM(M69*Q69)</f>
        <v>5231</v>
      </c>
    </row>
    <row r="70" spans="1:116" ht="25.5" x14ac:dyDescent="0.2">
      <c r="A70" s="8" t="s">
        <v>155</v>
      </c>
      <c r="B70" s="90" t="s">
        <v>156</v>
      </c>
      <c r="C70" s="93"/>
      <c r="D70" s="93"/>
      <c r="E70" s="93"/>
      <c r="F70" s="94"/>
      <c r="G70" s="19" t="s">
        <v>152</v>
      </c>
      <c r="H70" s="5">
        <v>10</v>
      </c>
      <c r="I70" s="6">
        <v>1</v>
      </c>
      <c r="J70" s="55">
        <v>10</v>
      </c>
      <c r="K70" s="52"/>
      <c r="L70" s="66"/>
      <c r="M70" s="67">
        <f t="shared" si="13"/>
        <v>0</v>
      </c>
      <c r="N70" s="6"/>
      <c r="O70" s="7"/>
      <c r="P70" s="35"/>
      <c r="Q70" s="53"/>
      <c r="R70" s="69">
        <f>SUM(M70*Q70)</f>
        <v>0</v>
      </c>
    </row>
    <row r="71" spans="1:116" ht="25.5" x14ac:dyDescent="0.2">
      <c r="A71" s="8" t="s">
        <v>157</v>
      </c>
      <c r="B71" s="90" t="s">
        <v>158</v>
      </c>
      <c r="C71" s="91"/>
      <c r="D71" s="91"/>
      <c r="E71" s="91"/>
      <c r="F71" s="92"/>
      <c r="G71" s="19" t="s">
        <v>152</v>
      </c>
      <c r="H71" s="5">
        <v>3</v>
      </c>
      <c r="I71" s="6">
        <v>1</v>
      </c>
      <c r="J71" s="55">
        <v>3</v>
      </c>
      <c r="K71" s="52"/>
      <c r="L71" s="66"/>
      <c r="M71" s="67">
        <f t="shared" si="13"/>
        <v>0</v>
      </c>
      <c r="N71" s="6"/>
      <c r="O71" s="7"/>
      <c r="P71" s="35"/>
      <c r="Q71" s="53"/>
      <c r="R71" s="69">
        <f>SUM(M71*Q71)</f>
        <v>0</v>
      </c>
    </row>
    <row r="72" spans="1:116" ht="25.5" x14ac:dyDescent="0.2">
      <c r="A72" s="8" t="s">
        <v>157</v>
      </c>
      <c r="B72" s="90" t="s">
        <v>159</v>
      </c>
      <c r="C72" s="156"/>
      <c r="D72" s="156"/>
      <c r="E72" s="156"/>
      <c r="F72" s="157"/>
      <c r="G72" s="19" t="s">
        <v>152</v>
      </c>
      <c r="H72" s="5">
        <v>10</v>
      </c>
      <c r="I72" s="6">
        <v>1</v>
      </c>
      <c r="J72" s="55">
        <v>10</v>
      </c>
      <c r="K72" s="52">
        <v>0.25</v>
      </c>
      <c r="L72" s="66"/>
      <c r="M72" s="67">
        <f t="shared" si="13"/>
        <v>2.5</v>
      </c>
      <c r="N72" s="6"/>
      <c r="O72" s="7"/>
      <c r="P72" s="35"/>
      <c r="Q72" s="53">
        <v>52.31</v>
      </c>
      <c r="R72" s="69">
        <f>SUM(M68*Q68)</f>
        <v>10462</v>
      </c>
    </row>
    <row r="73" spans="1:116" ht="25.5" x14ac:dyDescent="0.2">
      <c r="A73" s="8" t="s">
        <v>160</v>
      </c>
      <c r="B73" s="90" t="s">
        <v>161</v>
      </c>
      <c r="C73" s="91"/>
      <c r="D73" s="91"/>
      <c r="E73" s="91"/>
      <c r="F73" s="92"/>
      <c r="G73" s="19" t="s">
        <v>152</v>
      </c>
      <c r="H73" s="5">
        <v>0</v>
      </c>
      <c r="I73" s="6">
        <v>1</v>
      </c>
      <c r="J73" s="55">
        <v>0</v>
      </c>
      <c r="K73" s="52"/>
      <c r="L73" s="66"/>
      <c r="M73" s="67">
        <f t="shared" si="13"/>
        <v>0</v>
      </c>
      <c r="N73" s="6"/>
      <c r="O73" s="7"/>
      <c r="P73" s="35"/>
      <c r="Q73" s="53"/>
      <c r="R73" s="69">
        <v>0</v>
      </c>
    </row>
    <row r="74" spans="1:116" ht="25.5" x14ac:dyDescent="0.15">
      <c r="A74" s="8" t="s">
        <v>162</v>
      </c>
      <c r="B74" s="90" t="s">
        <v>163</v>
      </c>
      <c r="C74" s="91"/>
      <c r="D74" s="91"/>
      <c r="E74" s="91"/>
      <c r="F74" s="92"/>
      <c r="G74" s="19" t="s">
        <v>152</v>
      </c>
      <c r="H74" s="5">
        <v>0</v>
      </c>
      <c r="I74" s="6">
        <v>1</v>
      </c>
      <c r="J74" s="55">
        <v>0</v>
      </c>
      <c r="K74" s="52"/>
      <c r="L74" s="67"/>
      <c r="M74" s="67">
        <f t="shared" si="13"/>
        <v>0</v>
      </c>
      <c r="N74" s="6"/>
      <c r="O74" s="7"/>
      <c r="P74" s="35"/>
      <c r="Q74" s="53"/>
      <c r="R74" s="69">
        <f t="shared" ref="R74:R79" si="14">SUM(M74*Q74)</f>
        <v>0</v>
      </c>
    </row>
    <row r="75" spans="1:116" ht="25.5" x14ac:dyDescent="0.15">
      <c r="A75" s="8" t="s">
        <v>164</v>
      </c>
      <c r="B75" s="90" t="s">
        <v>165</v>
      </c>
      <c r="C75" s="156"/>
      <c r="D75" s="156"/>
      <c r="E75" s="156"/>
      <c r="F75" s="157"/>
      <c r="G75" s="19" t="s">
        <v>152</v>
      </c>
      <c r="H75" s="5">
        <v>0</v>
      </c>
      <c r="I75" s="6">
        <v>3</v>
      </c>
      <c r="J75" s="55">
        <v>0</v>
      </c>
      <c r="K75" s="52">
        <v>0.16600000000000001</v>
      </c>
      <c r="L75" s="67"/>
      <c r="M75" s="67">
        <f t="shared" si="13"/>
        <v>0</v>
      </c>
      <c r="N75" s="6"/>
      <c r="O75" s="7"/>
      <c r="P75" s="35"/>
      <c r="Q75" s="53"/>
      <c r="R75" s="69">
        <f t="shared" si="14"/>
        <v>0</v>
      </c>
    </row>
    <row r="76" spans="1:116" ht="25.5" x14ac:dyDescent="0.15">
      <c r="A76" s="8" t="s">
        <v>166</v>
      </c>
      <c r="B76" s="90" t="s">
        <v>167</v>
      </c>
      <c r="C76" s="156"/>
      <c r="D76" s="156"/>
      <c r="E76" s="156"/>
      <c r="F76" s="157"/>
      <c r="G76" s="19" t="s">
        <v>152</v>
      </c>
      <c r="H76" s="5">
        <v>3232</v>
      </c>
      <c r="I76" s="6">
        <v>1</v>
      </c>
      <c r="J76" s="55">
        <v>3232</v>
      </c>
      <c r="K76" s="71">
        <v>0.25</v>
      </c>
      <c r="L76" s="67"/>
      <c r="M76" s="67">
        <f t="shared" si="13"/>
        <v>808</v>
      </c>
      <c r="N76" s="5"/>
      <c r="O76" s="7"/>
      <c r="P76" s="35"/>
      <c r="Q76" s="53">
        <v>52.31</v>
      </c>
      <c r="R76" s="69">
        <f t="shared" si="14"/>
        <v>42266.48</v>
      </c>
    </row>
    <row r="77" spans="1:116" ht="25.5" x14ac:dyDescent="0.15">
      <c r="A77" s="8" t="s">
        <v>168</v>
      </c>
      <c r="B77" s="90" t="s">
        <v>169</v>
      </c>
      <c r="C77" s="156"/>
      <c r="D77" s="156"/>
      <c r="E77" s="156"/>
      <c r="F77" s="157"/>
      <c r="G77" s="19" t="s">
        <v>152</v>
      </c>
      <c r="H77" s="5">
        <v>3232</v>
      </c>
      <c r="I77" s="6">
        <v>1</v>
      </c>
      <c r="J77" s="55">
        <v>3232</v>
      </c>
      <c r="K77" s="71">
        <v>0.5</v>
      </c>
      <c r="L77" s="67"/>
      <c r="M77" s="67">
        <f t="shared" si="13"/>
        <v>1616</v>
      </c>
      <c r="N77" s="5"/>
      <c r="O77" s="7"/>
      <c r="P77" s="35"/>
      <c r="Q77" s="53">
        <v>52.31</v>
      </c>
      <c r="R77" s="69">
        <f t="shared" si="14"/>
        <v>84532.96</v>
      </c>
    </row>
    <row r="78" spans="1:116" ht="25.5" x14ac:dyDescent="0.15">
      <c r="A78" s="8" t="s">
        <v>170</v>
      </c>
      <c r="B78" s="90" t="s">
        <v>171</v>
      </c>
      <c r="C78" s="156"/>
      <c r="D78" s="156"/>
      <c r="E78" s="156"/>
      <c r="F78" s="157"/>
      <c r="G78" s="19" t="s">
        <v>152</v>
      </c>
      <c r="H78" s="5">
        <v>16301</v>
      </c>
      <c r="I78" s="6">
        <v>1</v>
      </c>
      <c r="J78" s="55">
        <v>16301</v>
      </c>
      <c r="K78" s="71">
        <v>0.16600000000000001</v>
      </c>
      <c r="L78" s="67"/>
      <c r="M78" s="67">
        <f t="shared" si="13"/>
        <v>2705.9660000000003</v>
      </c>
      <c r="N78" s="5"/>
      <c r="O78" s="7"/>
      <c r="P78" s="35"/>
      <c r="Q78" s="88">
        <v>52.31</v>
      </c>
      <c r="R78" s="69">
        <f t="shared" si="14"/>
        <v>141549.08146000002</v>
      </c>
    </row>
    <row r="79" spans="1:116" s="74" customFormat="1" ht="25.5" x14ac:dyDescent="0.15">
      <c r="A79" s="79" t="s">
        <v>172</v>
      </c>
      <c r="B79" s="158" t="s">
        <v>173</v>
      </c>
      <c r="C79" s="159"/>
      <c r="D79" s="159"/>
      <c r="E79" s="159"/>
      <c r="F79" s="160"/>
      <c r="G79" s="80" t="s">
        <v>152</v>
      </c>
      <c r="H79" s="81">
        <v>1694</v>
      </c>
      <c r="I79" s="82">
        <v>1</v>
      </c>
      <c r="J79" s="83">
        <v>1694</v>
      </c>
      <c r="K79" s="84">
        <v>0.16600000000000001</v>
      </c>
      <c r="L79" s="85"/>
      <c r="M79" s="85">
        <f t="shared" si="13"/>
        <v>281.20400000000001</v>
      </c>
      <c r="N79" s="81"/>
      <c r="O79" s="86"/>
      <c r="P79" s="87"/>
      <c r="Q79" s="88">
        <v>52.31</v>
      </c>
      <c r="R79" s="89">
        <f t="shared" si="14"/>
        <v>14709.78124</v>
      </c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</row>
    <row r="80" spans="1:116" ht="25.5" x14ac:dyDescent="0.2">
      <c r="A80" s="8" t="s">
        <v>174</v>
      </c>
      <c r="B80" s="95" t="s">
        <v>175</v>
      </c>
      <c r="C80" s="96"/>
      <c r="D80" s="96"/>
      <c r="E80" s="96"/>
      <c r="F80" s="97"/>
      <c r="G80" s="19" t="s">
        <v>78</v>
      </c>
      <c r="H80" s="5">
        <v>1164</v>
      </c>
      <c r="I80" s="6">
        <v>1</v>
      </c>
      <c r="J80" s="55">
        <v>1164</v>
      </c>
      <c r="K80" s="52">
        <v>1.25</v>
      </c>
      <c r="L80" s="66">
        <v>1455</v>
      </c>
      <c r="M80" s="67"/>
      <c r="N80" s="6"/>
      <c r="O80" s="7"/>
      <c r="P80" s="35"/>
      <c r="Q80" s="53"/>
      <c r="R80" s="69">
        <f>SUM(M80*Q80)</f>
        <v>0</v>
      </c>
    </row>
    <row r="81" spans="1:18" ht="26.25" thickBot="1" x14ac:dyDescent="0.25">
      <c r="A81" s="8" t="s">
        <v>174</v>
      </c>
      <c r="B81" s="90" t="s">
        <v>176</v>
      </c>
      <c r="C81" s="156"/>
      <c r="D81" s="156"/>
      <c r="E81" s="156"/>
      <c r="F81" s="157"/>
      <c r="G81" s="19" t="s">
        <v>95</v>
      </c>
      <c r="H81" s="5">
        <v>1164</v>
      </c>
      <c r="I81" s="6">
        <v>1</v>
      </c>
      <c r="J81" s="55">
        <v>1164</v>
      </c>
      <c r="K81" s="52">
        <v>1.25</v>
      </c>
      <c r="L81" s="66">
        <v>1455</v>
      </c>
      <c r="M81" s="67"/>
      <c r="N81" s="6"/>
      <c r="O81" s="7"/>
      <c r="P81" s="35"/>
      <c r="Q81" s="53"/>
      <c r="R81" s="69">
        <f>SUM(M81*Q81)</f>
        <v>0</v>
      </c>
    </row>
    <row r="82" spans="1:18" ht="13.5" thickBot="1" x14ac:dyDescent="0.2">
      <c r="A82" s="22"/>
      <c r="B82" s="161" t="s">
        <v>44</v>
      </c>
      <c r="C82" s="162"/>
      <c r="D82" s="162"/>
      <c r="E82" s="162"/>
      <c r="F82" s="163"/>
      <c r="G82" s="60"/>
      <c r="H82" s="61"/>
      <c r="I82" s="62"/>
      <c r="J82" s="56">
        <f>SUM(J20:J79)</f>
        <v>146434</v>
      </c>
      <c r="K82" s="64"/>
      <c r="L82" s="56"/>
      <c r="M82" s="56">
        <f>SUM(M20:M79)</f>
        <v>149426.24000000002</v>
      </c>
      <c r="N82" s="63"/>
      <c r="O82" s="64"/>
      <c r="P82" s="20">
        <f>SUM(P81)</f>
        <v>0</v>
      </c>
      <c r="Q82" s="65"/>
      <c r="R82" s="167">
        <f>SUM(R20:R79)</f>
        <v>12187596.524399998</v>
      </c>
    </row>
    <row r="83" spans="1:18" ht="13.5" thickBot="1" x14ac:dyDescent="0.2">
      <c r="A83" s="164" t="s">
        <v>177</v>
      </c>
      <c r="B83" s="165"/>
      <c r="C83" s="165"/>
      <c r="D83" s="165"/>
      <c r="E83" s="165"/>
      <c r="F83" s="166"/>
      <c r="G83" s="60"/>
      <c r="H83" s="61"/>
      <c r="I83" s="62"/>
      <c r="J83" s="57">
        <f>SUM(J82+N82)</f>
        <v>146434</v>
      </c>
      <c r="K83" s="64"/>
      <c r="L83" s="68"/>
      <c r="M83" s="56">
        <f>SUM(M20:M79)</f>
        <v>149426.24000000002</v>
      </c>
      <c r="N83" s="63"/>
      <c r="O83" s="64"/>
      <c r="P83" s="20"/>
      <c r="Q83" s="64"/>
      <c r="R83" s="70"/>
    </row>
    <row r="85" spans="1:18" ht="15.75" x14ac:dyDescent="0.25">
      <c r="A85" s="78" t="s">
        <v>178</v>
      </c>
    </row>
  </sheetData>
  <mergeCells count="79">
    <mergeCell ref="B80:F80"/>
    <mergeCell ref="B81:F81"/>
    <mergeCell ref="B82:F82"/>
    <mergeCell ref="A83:F83"/>
    <mergeCell ref="B31:F31"/>
    <mergeCell ref="B75:F75"/>
    <mergeCell ref="B76:F76"/>
    <mergeCell ref="B77:F77"/>
    <mergeCell ref="B78:F78"/>
    <mergeCell ref="B79:F79"/>
    <mergeCell ref="B70:F70"/>
    <mergeCell ref="B71:F71"/>
    <mergeCell ref="B72:F72"/>
    <mergeCell ref="B73:F73"/>
    <mergeCell ref="B74:F74"/>
    <mergeCell ref="B65:F65"/>
    <mergeCell ref="B66:F66"/>
    <mergeCell ref="B67:F67"/>
    <mergeCell ref="B68:F68"/>
    <mergeCell ref="B69:F69"/>
    <mergeCell ref="B60:F60"/>
    <mergeCell ref="B61:F61"/>
    <mergeCell ref="B62:F62"/>
    <mergeCell ref="B63:F63"/>
    <mergeCell ref="B64:F64"/>
    <mergeCell ref="B55:F55"/>
    <mergeCell ref="B56:F56"/>
    <mergeCell ref="B57:F57"/>
    <mergeCell ref="B58:F58"/>
    <mergeCell ref="B59:F59"/>
    <mergeCell ref="B50:F50"/>
    <mergeCell ref="B51:F51"/>
    <mergeCell ref="B52:F52"/>
    <mergeCell ref="B53:F53"/>
    <mergeCell ref="B54:F54"/>
    <mergeCell ref="B35:F35"/>
    <mergeCell ref="B37:F37"/>
    <mergeCell ref="B38:F38"/>
    <mergeCell ref="B39:F39"/>
    <mergeCell ref="B46:F46"/>
    <mergeCell ref="B36:F36"/>
    <mergeCell ref="B49:F49"/>
    <mergeCell ref="B44:F44"/>
    <mergeCell ref="B40:F40"/>
    <mergeCell ref="B41:F41"/>
    <mergeCell ref="B42:F42"/>
    <mergeCell ref="B43:F43"/>
    <mergeCell ref="B45:F45"/>
    <mergeCell ref="B47:F47"/>
    <mergeCell ref="B48:F48"/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B21:F21"/>
    <mergeCell ref="B34:F34"/>
    <mergeCell ref="B29:F29"/>
    <mergeCell ref="B30:F30"/>
    <mergeCell ref="B24:F24"/>
    <mergeCell ref="B23:F23"/>
    <mergeCell ref="B25:F25"/>
    <mergeCell ref="B26:F26"/>
    <mergeCell ref="B27:F27"/>
    <mergeCell ref="B22:F22"/>
    <mergeCell ref="B28:F28"/>
    <mergeCell ref="B32:F32"/>
    <mergeCell ref="B33:F33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30 R31:R41 R62:R72 R74:R81 R42:R59" unlockedFormula="1"/>
    <ignoredError sqref="A33 A80:A81 A21:A29 A44 A46:A50" numberStoredAsText="1"/>
    <ignoredError sqref="M68 M56" formula="1"/>
    <ignoredError sqref="J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2019-08-15T16:56:17Z</cp:lastPrinted>
  <dcterms:created xsi:type="dcterms:W3CDTF">2000-01-10T18:54:20Z</dcterms:created>
  <dcterms:modified xsi:type="dcterms:W3CDTF">2023-08-22T17:50:06Z</dcterms:modified>
</cp:coreProperties>
</file>