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MA\Shared\DCDFS\EPASB-PSS\PAPERWORK\ACTIVE PACKAGES\0563-0085 - SUBPART U - INELIGIBILITY FOR PROGRAMS UNDER THE FCIC ACT\2023 Renewal Subpart U\"/>
    </mc:Choice>
  </mc:AlternateContent>
  <xr:revisionPtr revIDLastSave="0" documentId="8_{FDBD9FC9-625F-4E4B-AF58-C0239A054E9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urden Grid" sheetId="1" r:id="rId1"/>
    <sheet name="Breakdow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2" i="3"/>
  <c r="D7" i="1" l="1"/>
  <c r="H9" i="3" l="1"/>
  <c r="C11" i="1" l="1"/>
  <c r="H8" i="3" l="1"/>
  <c r="F4" i="3"/>
  <c r="F3" i="3"/>
  <c r="G21" i="3"/>
  <c r="F5" i="3" l="1"/>
  <c r="D9" i="1"/>
  <c r="D8" i="1"/>
  <c r="F8" i="1" s="1"/>
  <c r="D11" i="1" l="1"/>
  <c r="H4" i="3" l="1"/>
  <c r="H3" i="3"/>
  <c r="H5" i="3" l="1"/>
  <c r="E14" i="3"/>
  <c r="D14" i="3"/>
  <c r="F13" i="3"/>
  <c r="F12" i="3"/>
  <c r="C14" i="3"/>
  <c r="F14" i="3" s="1"/>
  <c r="G22" i="3" l="1"/>
  <c r="H22" i="3" s="1"/>
  <c r="H17" i="3" l="1"/>
  <c r="H18" i="3" l="1"/>
  <c r="F7" i="1"/>
  <c r="F11" i="1" s="1"/>
  <c r="H20" i="3" l="1"/>
  <c r="H21" i="3" s="1"/>
  <c r="H23" i="3" s="1"/>
</calcChain>
</file>

<file path=xl/sharedStrings.xml><?xml version="1.0" encoding="utf-8"?>
<sst xmlns="http://schemas.openxmlformats.org/spreadsheetml/2006/main" count="56" uniqueCount="46">
  <si>
    <t>1. Task</t>
  </si>
  <si>
    <t>2. Estimated Number of Respondents</t>
  </si>
  <si>
    <t>3. Estimated Number of Responses per Respondent</t>
  </si>
  <si>
    <t>5. Estimated Average Time to Respond</t>
  </si>
  <si>
    <t>N/A</t>
  </si>
  <si>
    <t>Exhibit 1</t>
  </si>
  <si>
    <t>TOTAL</t>
  </si>
  <si>
    <t>4. Estimated Total Annual Responses    (2 x 3)</t>
  </si>
  <si>
    <t xml:space="preserve">Reporting Information </t>
  </si>
  <si>
    <t xml:space="preserve">Travel time </t>
  </si>
  <si>
    <t xml:space="preserve">BURDEN HOURS FOR APPROVED INSURANCE PROVIDERS TO PROVIDE REQUIRED INFORMATION </t>
  </si>
  <si>
    <t>Cross Servicing Letters</t>
  </si>
  <si>
    <t>Administrator Reinstatement Requests</t>
  </si>
  <si>
    <t>Average</t>
  </si>
  <si>
    <t>Annual Salary</t>
  </si>
  <si>
    <t>Total cost to send Letters</t>
  </si>
  <si>
    <t>Total</t>
  </si>
  <si>
    <t>Late Payment of Debt AIP Reinstatement</t>
  </si>
  <si>
    <t>Late Payment of Debt Administrator Reinstatement</t>
  </si>
  <si>
    <t>AIP Time Burden</t>
  </si>
  <si>
    <t>Letter Types</t>
  </si>
  <si>
    <t>Burden</t>
  </si>
  <si>
    <t>AIP/RMA</t>
  </si>
  <si>
    <t>RMA</t>
  </si>
  <si>
    <t>AIP</t>
  </si>
  <si>
    <t>Other Collection Points</t>
  </si>
  <si>
    <t># of Hours</t>
  </si>
  <si>
    <t>Avg Hours</t>
  </si>
  <si>
    <t>1st Class Postage</t>
  </si>
  <si>
    <t>Cost to Mail Letters</t>
  </si>
  <si>
    <t>Burdens</t>
  </si>
  <si>
    <t>AIP Wage Burden</t>
  </si>
  <si>
    <t>RMA Time Burden</t>
  </si>
  <si>
    <t>RMA Wage Burden</t>
  </si>
  <si>
    <t>Total RMA Cost Burden</t>
  </si>
  <si>
    <t>GS 13 Step 4</t>
  </si>
  <si>
    <t>120 minutes (2.0)</t>
  </si>
  <si>
    <t>6. Estimated Total Burden Hours (4 x 5)</t>
  </si>
  <si>
    <t>Ineligibility Letters/CAT Demand Letters</t>
  </si>
  <si>
    <t>Other Letters(A&amp;L, Refunds, Treasury Disputes, etc.)</t>
  </si>
  <si>
    <t>Other costs to send letters (paper, etc.)</t>
  </si>
  <si>
    <t>21 minutes</t>
  </si>
  <si>
    <t>Final 2023 Grid</t>
  </si>
  <si>
    <t># of Hours based on avg hours</t>
  </si>
  <si>
    <t>20 minutes (.33)</t>
  </si>
  <si>
    <t>15 minutes (.25)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</si>
</sst>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3" borderId="9" applyNumberFormat="0" applyAlignment="0" applyProtection="0"/>
  </cellStyleXfs>
  <cellXfs count="58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44" fontId="0" fillId="0" borderId="0" xfId="2" applyFont="1"/>
    <xf numFmtId="165" fontId="0" fillId="0" borderId="0" xfId="0" applyNumberFormat="1"/>
    <xf numFmtId="44" fontId="0" fillId="0" borderId="0" xfId="0" applyNumberFormat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0" fillId="0" borderId="8" xfId="0" applyBorder="1"/>
    <xf numFmtId="165" fontId="0" fillId="0" borderId="8" xfId="1" applyNumberFormat="1" applyFont="1" applyBorder="1"/>
    <xf numFmtId="165" fontId="0" fillId="0" borderId="8" xfId="0" applyNumberFormat="1" applyBorder="1"/>
    <xf numFmtId="0" fontId="1" fillId="0" borderId="8" xfId="0" applyFont="1" applyBorder="1"/>
    <xf numFmtId="0" fontId="1" fillId="2" borderId="7" xfId="0" applyFont="1" applyFill="1" applyBorder="1" applyAlignment="1">
      <alignment horizontal="center" wrapText="1"/>
    </xf>
    <xf numFmtId="0" fontId="1" fillId="0" borderId="0" xfId="0" applyFont="1"/>
    <xf numFmtId="165" fontId="0" fillId="0" borderId="0" xfId="1" applyNumberFormat="1" applyFont="1" applyBorder="1"/>
    <xf numFmtId="43" fontId="0" fillId="0" borderId="8" xfId="1" applyFont="1" applyBorder="1"/>
    <xf numFmtId="166" fontId="0" fillId="0" borderId="0" xfId="2" applyNumberFormat="1" applyFont="1"/>
    <xf numFmtId="166" fontId="0" fillId="0" borderId="8" xfId="2" applyNumberFormat="1" applyFont="1" applyBorder="1"/>
    <xf numFmtId="44" fontId="0" fillId="0" borderId="0" xfId="2" applyFont="1" applyFill="1"/>
    <xf numFmtId="43" fontId="0" fillId="0" borderId="0" xfId="1" applyFont="1" applyFill="1"/>
    <xf numFmtId="43" fontId="0" fillId="0" borderId="8" xfId="1" applyFont="1" applyFill="1" applyBorder="1"/>
    <xf numFmtId="44" fontId="0" fillId="0" borderId="8" xfId="2" applyFont="1" applyFill="1" applyBorder="1"/>
    <xf numFmtId="3" fontId="0" fillId="0" borderId="0" xfId="0" applyNumberFormat="1"/>
    <xf numFmtId="0" fontId="6" fillId="3" borderId="9" xfId="3" applyAlignment="1">
      <alignment horizontal="center"/>
    </xf>
    <xf numFmtId="3" fontId="6" fillId="3" borderId="9" xfId="3" applyNumberFormat="1" applyAlignment="1">
      <alignment horizontal="center"/>
    </xf>
    <xf numFmtId="167" fontId="6" fillId="3" borderId="9" xfId="3" applyNumberFormat="1" applyAlignment="1">
      <alignment horizontal="center" wrapText="1"/>
    </xf>
    <xf numFmtId="0" fontId="0" fillId="0" borderId="0" xfId="0" quotePrefix="1"/>
    <xf numFmtId="14" fontId="0" fillId="0" borderId="0" xfId="0" applyNumberFormat="1"/>
    <xf numFmtId="0" fontId="0" fillId="0" borderId="7" xfId="0" applyBorder="1"/>
    <xf numFmtId="165" fontId="0" fillId="0" borderId="0" xfId="1" applyNumberFormat="1" applyFont="1" applyFill="1"/>
    <xf numFmtId="166" fontId="0" fillId="0" borderId="0" xfId="2" applyNumberFormat="1" applyFont="1" applyFill="1"/>
    <xf numFmtId="3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3" fontId="0" fillId="0" borderId="6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7" fontId="3" fillId="0" borderId="6" xfId="0" applyNumberFormat="1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7" fontId="3" fillId="0" borderId="1" xfId="0" applyNumberFormat="1" applyFont="1" applyBorder="1" applyAlignment="1">
      <alignment horizontal="center" wrapText="1"/>
    </xf>
    <xf numFmtId="3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5" fillId="0" borderId="0" xfId="0" applyNumberFormat="1" applyFont="1" applyAlignment="1">
      <alignment horizontal="center"/>
    </xf>
    <xf numFmtId="0" fontId="5" fillId="0" borderId="0" xfId="0" applyFont="1"/>
  </cellXfs>
  <cellStyles count="4">
    <cellStyle name="Comma" xfId="1" builtinId="3"/>
    <cellStyle name="Currency" xfId="2" builtinId="4"/>
    <cellStyle name="Normal" xfId="0" builtinId="0"/>
    <cellStyle name="Output" xfId="3" builtinId="21"/>
  </cellStyles>
  <dxfs count="0"/>
  <tableStyles count="1" defaultTableStyle="TableStyleMedium2" defaultPivotStyle="PivotStyleLight16">
    <tableStyle name="Invisible" pivot="0" table="0" count="0" xr9:uid="{EA75AF08-18DE-4374-8AE4-C382EAC0A7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opLeftCell="A12" workbookViewId="0">
      <selection activeCell="F7" sqref="F7"/>
    </sheetView>
  </sheetViews>
  <sheetFormatPr defaultRowHeight="14.5" x14ac:dyDescent="0.35"/>
  <cols>
    <col min="1" max="1" width="31.81640625" style="4" customWidth="1"/>
    <col min="2" max="3" width="17" customWidth="1"/>
    <col min="4" max="4" width="17.6328125" customWidth="1"/>
    <col min="5" max="5" width="17.54296875" customWidth="1"/>
    <col min="6" max="6" width="19.7265625" style="4" customWidth="1"/>
  </cols>
  <sheetData>
    <row r="1" spans="1:6" x14ac:dyDescent="0.35">
      <c r="E1" s="1" t="s">
        <v>5</v>
      </c>
    </row>
    <row r="2" spans="1:6" ht="29.25" customHeight="1" x14ac:dyDescent="0.35">
      <c r="B2" s="53" t="s">
        <v>10</v>
      </c>
      <c r="C2" s="54"/>
      <c r="D2" s="54"/>
      <c r="E2" s="55"/>
    </row>
    <row r="3" spans="1:6" x14ac:dyDescent="0.35">
      <c r="B3" s="56" t="s">
        <v>42</v>
      </c>
      <c r="C3" s="56"/>
      <c r="D3" s="56"/>
      <c r="E3" s="57"/>
    </row>
    <row r="4" spans="1:6" s="2" customFormat="1" x14ac:dyDescent="0.35">
      <c r="A4" s="4"/>
      <c r="B4" s="4"/>
      <c r="C4" s="4"/>
      <c r="D4" s="4"/>
      <c r="E4" s="4"/>
      <c r="F4"/>
    </row>
    <row r="5" spans="1:6" s="2" customFormat="1" ht="30.75" customHeight="1" thickBot="1" x14ac:dyDescent="0.4">
      <c r="A5" s="5"/>
      <c r="B5" s="3"/>
      <c r="C5" s="3"/>
      <c r="D5" s="3"/>
      <c r="E5" s="4"/>
      <c r="F5" s="5"/>
    </row>
    <row r="6" spans="1:6" s="2" customFormat="1" ht="59" thickTop="1" thickBot="1" x14ac:dyDescent="0.4">
      <c r="A6" s="9" t="s">
        <v>0</v>
      </c>
      <c r="B6" s="10" t="s">
        <v>1</v>
      </c>
      <c r="C6" s="10" t="s">
        <v>2</v>
      </c>
      <c r="D6" s="10" t="s">
        <v>7</v>
      </c>
      <c r="E6" s="11" t="s">
        <v>3</v>
      </c>
      <c r="F6" s="12" t="s">
        <v>37</v>
      </c>
    </row>
    <row r="7" spans="1:6" s="2" customFormat="1" ht="83.25" customHeight="1" thickTop="1" x14ac:dyDescent="0.35">
      <c r="A7" s="6" t="s">
        <v>8</v>
      </c>
      <c r="B7" s="42">
        <v>14</v>
      </c>
      <c r="C7" s="43">
        <v>356</v>
      </c>
      <c r="D7" s="42">
        <f>B7*C7</f>
        <v>4984</v>
      </c>
      <c r="E7" s="43" t="s">
        <v>45</v>
      </c>
      <c r="F7" s="44">
        <f>D7*0.25</f>
        <v>1246</v>
      </c>
    </row>
    <row r="8" spans="1:6" s="2" customFormat="1" ht="83.25" customHeight="1" x14ac:dyDescent="0.35">
      <c r="A8" s="13" t="s">
        <v>18</v>
      </c>
      <c r="B8" s="45">
        <v>14</v>
      </c>
      <c r="C8" s="46">
        <v>22</v>
      </c>
      <c r="D8" s="45">
        <f>B8*C8</f>
        <v>308</v>
      </c>
      <c r="E8" s="46" t="s">
        <v>36</v>
      </c>
      <c r="F8" s="47">
        <f>D8*2</f>
        <v>616</v>
      </c>
    </row>
    <row r="9" spans="1:6" s="2" customFormat="1" ht="83.25" customHeight="1" x14ac:dyDescent="0.35">
      <c r="A9" s="13" t="s">
        <v>17</v>
      </c>
      <c r="B9" s="45">
        <v>14</v>
      </c>
      <c r="C9" s="46">
        <v>74</v>
      </c>
      <c r="D9" s="45">
        <f>B9*C9</f>
        <v>1036</v>
      </c>
      <c r="E9" s="46" t="s">
        <v>44</v>
      </c>
      <c r="F9" s="47">
        <f>D9*0.333333</f>
        <v>345.332988</v>
      </c>
    </row>
    <row r="10" spans="1:6" s="2" customFormat="1" ht="65.25" customHeight="1" x14ac:dyDescent="0.35">
      <c r="A10" s="7" t="s">
        <v>9</v>
      </c>
      <c r="B10" s="48" t="s">
        <v>4</v>
      </c>
      <c r="C10" s="49" t="s">
        <v>4</v>
      </c>
      <c r="D10" s="48" t="s">
        <v>4</v>
      </c>
      <c r="E10" s="50" t="s">
        <v>4</v>
      </c>
      <c r="F10" s="51">
        <v>0</v>
      </c>
    </row>
    <row r="11" spans="1:6" ht="21" customHeight="1" x14ac:dyDescent="0.35">
      <c r="A11" s="8" t="s">
        <v>6</v>
      </c>
      <c r="B11" s="34">
        <v>14</v>
      </c>
      <c r="C11" s="34">
        <f>SUM(C7:C9)</f>
        <v>452</v>
      </c>
      <c r="D11" s="35">
        <f>SUM(D7:D9)</f>
        <v>6328</v>
      </c>
      <c r="E11" s="34" t="s">
        <v>41</v>
      </c>
      <c r="F11" s="36">
        <f>SUM(F7:F10)</f>
        <v>2207.3329880000001</v>
      </c>
    </row>
    <row r="13" spans="1:6" x14ac:dyDescent="0.35">
      <c r="D13" s="33"/>
    </row>
    <row r="14" spans="1:6" x14ac:dyDescent="0.35">
      <c r="F14" s="52"/>
    </row>
  </sheetData>
  <mergeCells count="2">
    <mergeCell ref="B2:E2"/>
    <mergeCell ref="B3:E3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tabSelected="1" zoomScaleNormal="100" workbookViewId="0">
      <selection activeCell="E32" sqref="E32:H53"/>
    </sheetView>
  </sheetViews>
  <sheetFormatPr defaultRowHeight="14.5" x14ac:dyDescent="0.35"/>
  <cols>
    <col min="2" max="2" width="38" bestFit="1" customWidth="1"/>
    <col min="3" max="8" width="15.54296875" customWidth="1"/>
    <col min="9" max="9" width="11.54296875" bestFit="1" customWidth="1"/>
    <col min="11" max="12" width="11.54296875" bestFit="1" customWidth="1"/>
  </cols>
  <sheetData>
    <row r="1" spans="1:14" ht="29" x14ac:dyDescent="0.35">
      <c r="A1" s="17" t="s">
        <v>21</v>
      </c>
      <c r="B1" s="17" t="s">
        <v>20</v>
      </c>
      <c r="C1" s="18">
        <v>2020</v>
      </c>
      <c r="D1" s="18">
        <v>2021</v>
      </c>
      <c r="E1" s="23">
        <v>2022</v>
      </c>
      <c r="F1" s="18" t="s">
        <v>13</v>
      </c>
      <c r="G1" s="18" t="s">
        <v>27</v>
      </c>
      <c r="H1" s="23" t="s">
        <v>43</v>
      </c>
    </row>
    <row r="2" spans="1:14" x14ac:dyDescent="0.35">
      <c r="A2" t="s">
        <v>22</v>
      </c>
      <c r="B2" t="s">
        <v>38</v>
      </c>
      <c r="C2" s="40">
        <v>6255</v>
      </c>
      <c r="D2" s="40">
        <v>4073</v>
      </c>
      <c r="E2" s="40">
        <v>4609</v>
      </c>
      <c r="F2" s="15">
        <v>4984</v>
      </c>
      <c r="G2" s="30">
        <v>0.25</v>
      </c>
      <c r="H2" s="40">
        <f>F2*G2</f>
        <v>1246</v>
      </c>
      <c r="J2" s="14"/>
      <c r="K2" s="15"/>
      <c r="L2" s="14"/>
    </row>
    <row r="3" spans="1:14" x14ac:dyDescent="0.35">
      <c r="A3" t="s">
        <v>23</v>
      </c>
      <c r="B3" t="s">
        <v>11</v>
      </c>
      <c r="C3" s="40">
        <v>65</v>
      </c>
      <c r="D3" s="40">
        <v>60</v>
      </c>
      <c r="E3" s="40">
        <v>33</v>
      </c>
      <c r="F3" s="15">
        <f>AVERAGE(C3:E3)</f>
        <v>52.666666666666664</v>
      </c>
      <c r="G3" s="30">
        <v>0.25</v>
      </c>
      <c r="H3" s="40">
        <f>F3*G3</f>
        <v>13.166666666666666</v>
      </c>
    </row>
    <row r="4" spans="1:14" x14ac:dyDescent="0.35">
      <c r="A4" t="s">
        <v>23</v>
      </c>
      <c r="B4" t="s">
        <v>39</v>
      </c>
      <c r="C4" s="40">
        <v>6</v>
      </c>
      <c r="D4" s="40">
        <v>4</v>
      </c>
      <c r="E4" s="40">
        <v>45</v>
      </c>
      <c r="F4" s="15">
        <f>AVERAGE(C4:E4)</f>
        <v>18.333333333333332</v>
      </c>
      <c r="G4" s="30">
        <v>1</v>
      </c>
      <c r="H4" s="40">
        <f>F4*G4</f>
        <v>18.333333333333332</v>
      </c>
    </row>
    <row r="5" spans="1:14" x14ac:dyDescent="0.35">
      <c r="A5" s="22" t="s">
        <v>16</v>
      </c>
      <c r="B5" s="22"/>
      <c r="C5" s="20"/>
      <c r="D5" s="20"/>
      <c r="E5" s="20"/>
      <c r="F5" s="21">
        <f>SUM(F2:F4)</f>
        <v>5055</v>
      </c>
      <c r="G5" s="19"/>
      <c r="H5" s="21">
        <f>SUM(H2:H4)</f>
        <v>1277.5</v>
      </c>
    </row>
    <row r="6" spans="1:14" x14ac:dyDescent="0.35">
      <c r="B6" s="24"/>
      <c r="C6" s="25"/>
      <c r="D6" s="25"/>
      <c r="E6" s="25"/>
      <c r="H6" s="15"/>
    </row>
    <row r="7" spans="1:14" x14ac:dyDescent="0.35">
      <c r="A7" s="17" t="s">
        <v>21</v>
      </c>
      <c r="B7" s="17" t="s">
        <v>25</v>
      </c>
      <c r="C7" s="18"/>
      <c r="D7" s="18"/>
      <c r="E7" s="18"/>
      <c r="F7" s="18" t="s">
        <v>13</v>
      </c>
      <c r="G7" s="18" t="s">
        <v>27</v>
      </c>
      <c r="H7" s="23" t="s">
        <v>26</v>
      </c>
      <c r="N7" s="37"/>
    </row>
    <row r="8" spans="1:14" x14ac:dyDescent="0.35">
      <c r="A8" t="s">
        <v>24</v>
      </c>
      <c r="B8" t="s">
        <v>17</v>
      </c>
      <c r="C8" s="40">
        <v>954</v>
      </c>
      <c r="D8" s="40">
        <v>948</v>
      </c>
      <c r="E8" s="40">
        <v>1200</v>
      </c>
      <c r="F8" s="15">
        <v>1036</v>
      </c>
      <c r="G8" s="30">
        <v>0.33329999999999999</v>
      </c>
      <c r="H8" s="40">
        <f>F8*0.333333</f>
        <v>345.332988</v>
      </c>
      <c r="N8" s="37"/>
    </row>
    <row r="9" spans="1:14" x14ac:dyDescent="0.35">
      <c r="A9" t="s">
        <v>22</v>
      </c>
      <c r="B9" t="s">
        <v>12</v>
      </c>
      <c r="C9">
        <v>245</v>
      </c>
      <c r="D9">
        <v>327</v>
      </c>
      <c r="E9">
        <v>353</v>
      </c>
      <c r="F9" s="15">
        <v>308</v>
      </c>
      <c r="G9" s="30">
        <v>2</v>
      </c>
      <c r="H9" s="40">
        <f>F9*2</f>
        <v>616</v>
      </c>
      <c r="N9" s="37"/>
    </row>
    <row r="11" spans="1:14" x14ac:dyDescent="0.35">
      <c r="A11" s="17"/>
      <c r="B11" s="17" t="s">
        <v>29</v>
      </c>
      <c r="C11" s="17"/>
      <c r="D11" s="17"/>
      <c r="E11" s="17"/>
      <c r="F11" s="17"/>
      <c r="G11" s="17"/>
      <c r="H11" s="17"/>
      <c r="N11" s="37"/>
    </row>
    <row r="12" spans="1:14" x14ac:dyDescent="0.35">
      <c r="B12" t="s">
        <v>28</v>
      </c>
      <c r="C12" s="30">
        <v>0.55000000000000004</v>
      </c>
      <c r="D12" s="30">
        <v>0.57999999999999996</v>
      </c>
      <c r="E12" s="30">
        <v>0.6</v>
      </c>
      <c r="F12" s="30">
        <f>AVERAGE(C12:E12)</f>
        <v>0.57666666666666666</v>
      </c>
      <c r="N12" s="37"/>
    </row>
    <row r="13" spans="1:14" ht="16.5" customHeight="1" x14ac:dyDescent="0.35">
      <c r="B13" t="s">
        <v>40</v>
      </c>
      <c r="C13" s="30">
        <v>0.05</v>
      </c>
      <c r="D13" s="30">
        <v>0.05</v>
      </c>
      <c r="E13" s="30">
        <v>0.05</v>
      </c>
      <c r="F13" s="30">
        <f>AVERAGE(C13:E13)</f>
        <v>5.000000000000001E-2</v>
      </c>
      <c r="N13" s="37"/>
    </row>
    <row r="14" spans="1:14" ht="16.5" customHeight="1" x14ac:dyDescent="0.35">
      <c r="A14" s="19"/>
      <c r="B14" s="19" t="s">
        <v>15</v>
      </c>
      <c r="C14" s="26">
        <f>C12+C13</f>
        <v>0.60000000000000009</v>
      </c>
      <c r="D14" s="26">
        <f t="shared" ref="D14:E14" si="0">D12+D13</f>
        <v>0.63</v>
      </c>
      <c r="E14" s="26">
        <f t="shared" si="0"/>
        <v>0.65</v>
      </c>
      <c r="F14" s="31">
        <f>AVERAGE(C14:E14)</f>
        <v>0.62666666666666659</v>
      </c>
      <c r="G14" s="26"/>
      <c r="H14" s="19"/>
      <c r="I14" s="14"/>
    </row>
    <row r="15" spans="1:14" x14ac:dyDescent="0.35">
      <c r="N15" s="37"/>
    </row>
    <row r="16" spans="1:14" x14ac:dyDescent="0.35">
      <c r="A16" s="17"/>
      <c r="B16" s="17" t="s">
        <v>30</v>
      </c>
      <c r="C16" s="17"/>
      <c r="D16" s="17"/>
      <c r="E16" s="17"/>
      <c r="F16" s="17"/>
      <c r="G16" s="17"/>
      <c r="H16" s="17"/>
      <c r="N16" s="37"/>
    </row>
    <row r="17" spans="1:14" x14ac:dyDescent="0.35">
      <c r="B17" t="s">
        <v>19</v>
      </c>
      <c r="H17" s="15">
        <f>H2+H8+H9</f>
        <v>2207.3329880000001</v>
      </c>
      <c r="K17" s="15"/>
      <c r="N17" s="37"/>
    </row>
    <row r="18" spans="1:14" x14ac:dyDescent="0.35">
      <c r="A18" s="19"/>
      <c r="B18" s="19" t="s">
        <v>31</v>
      </c>
      <c r="C18" s="19"/>
      <c r="D18" s="19"/>
      <c r="E18" s="19"/>
      <c r="F18" s="19"/>
      <c r="G18" s="32">
        <v>19.78</v>
      </c>
      <c r="H18" s="28">
        <f>H17*G18</f>
        <v>43661.046502640005</v>
      </c>
    </row>
    <row r="19" spans="1:14" x14ac:dyDescent="0.35">
      <c r="H19" s="15"/>
    </row>
    <row r="20" spans="1:14" x14ac:dyDescent="0.35">
      <c r="B20" t="s">
        <v>32</v>
      </c>
      <c r="F20" t="s">
        <v>14</v>
      </c>
      <c r="H20" s="15">
        <f>H5+H9</f>
        <v>1893.5</v>
      </c>
    </row>
    <row r="21" spans="1:14" x14ac:dyDescent="0.35">
      <c r="B21" t="s">
        <v>33</v>
      </c>
      <c r="E21" t="s">
        <v>35</v>
      </c>
      <c r="F21" s="41">
        <v>105123</v>
      </c>
      <c r="G21" s="14">
        <f>F21/2080</f>
        <v>50.539903846153848</v>
      </c>
      <c r="H21" s="27">
        <f>H20*G21</f>
        <v>95697.307932692318</v>
      </c>
    </row>
    <row r="22" spans="1:14" x14ac:dyDescent="0.35">
      <c r="B22" t="s">
        <v>29</v>
      </c>
      <c r="G22" s="29">
        <f>F14</f>
        <v>0.62666666666666659</v>
      </c>
      <c r="H22" s="27">
        <f>F5*G22</f>
        <v>3167.7999999999997</v>
      </c>
    </row>
    <row r="23" spans="1:14" x14ac:dyDescent="0.35">
      <c r="A23" s="19"/>
      <c r="B23" s="19" t="s">
        <v>34</v>
      </c>
      <c r="C23" s="19"/>
      <c r="D23" s="19"/>
      <c r="E23" s="19"/>
      <c r="F23" s="19"/>
      <c r="G23" s="19"/>
      <c r="H23" s="28">
        <f>H21+H22</f>
        <v>98865.107932692321</v>
      </c>
    </row>
    <row r="24" spans="1:14" x14ac:dyDescent="0.35">
      <c r="H24" s="15"/>
    </row>
    <row r="25" spans="1:14" x14ac:dyDescent="0.35">
      <c r="F25" s="16"/>
      <c r="H25" s="15"/>
    </row>
    <row r="26" spans="1:14" x14ac:dyDescent="0.35">
      <c r="H26" s="15"/>
    </row>
    <row r="29" spans="1:14" x14ac:dyDescent="0.35">
      <c r="H29" s="15"/>
      <c r="I29" s="27"/>
    </row>
    <row r="32" spans="1:14" x14ac:dyDescent="0.35">
      <c r="I32" s="16"/>
    </row>
    <row r="37" spans="5:7" x14ac:dyDescent="0.35">
      <c r="E37" s="39"/>
    </row>
    <row r="38" spans="5:7" x14ac:dyDescent="0.35">
      <c r="G38" s="38"/>
    </row>
    <row r="39" spans="5:7" x14ac:dyDescent="0.35">
      <c r="G39" s="38"/>
    </row>
    <row r="46" spans="5:7" x14ac:dyDescent="0.35">
      <c r="E46" s="3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CBB18936664241898AFA562DE33D51" ma:contentTypeVersion="6" ma:contentTypeDescription="Create a new document." ma:contentTypeScope="" ma:versionID="fd5145cf2df33b4d63dd08de51c1779e">
  <xsd:schema xmlns:xsd="http://www.w3.org/2001/XMLSchema" xmlns:xs="http://www.w3.org/2001/XMLSchema" xmlns:p="http://schemas.microsoft.com/office/2006/metadata/properties" xmlns:ns3="8a6c5866-9aee-4860-be59-b94cbe1de0dc" targetNamespace="http://schemas.microsoft.com/office/2006/metadata/properties" ma:root="true" ma:fieldsID="634e8ac55350df78dac99c17784f97c0" ns3:_="">
    <xsd:import namespace="8a6c5866-9aee-4860-be59-b94cbe1de0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c5866-9aee-4860-be59-b94cbe1de0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528EC-B241-4966-89D2-B3C9EF3E7F0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a6c5866-9aee-4860-be59-b94cbe1de0dc"/>
  </ds:schemaRefs>
</ds:datastoreItem>
</file>

<file path=customXml/itemProps2.xml><?xml version="1.0" encoding="utf-8"?>
<ds:datastoreItem xmlns:ds="http://schemas.openxmlformats.org/officeDocument/2006/customXml" ds:itemID="{A77C017E-E86C-4BED-AF09-A9B1B240AF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4E434F-1AF8-423C-9BFA-98D3DBC3A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6c5866-9aee-4860-be59-b94cbe1de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Grid</vt:lpstr>
      <vt:lpstr>Breakdown</vt:lpstr>
    </vt:vector>
  </TitlesOfParts>
  <Company>USDA / Risk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USDA/Risk Management Agency</dc:creator>
  <cp:lastModifiedBy>Persetic, Shannon  - FPAC-BC, Washington, DC</cp:lastModifiedBy>
  <cp:lastPrinted>2013-10-31T18:07:04Z</cp:lastPrinted>
  <dcterms:created xsi:type="dcterms:W3CDTF">2011-09-16T20:06:04Z</dcterms:created>
  <dcterms:modified xsi:type="dcterms:W3CDTF">2023-06-21T16:21:58Z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0x010100F6CBB18936664241898AFA562DE33D51</vt:lpwstr>
  </property>
</Properties>
</file>