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 codeName="{C026B480-071E-DA80-A48C-D3F380F32C35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082 Conservation and Environmental Programs\"/>
    </mc:Choice>
  </mc:AlternateContent>
  <xr:revisionPtr revIDLastSave="0" documentId="13_ncr:1_{6DCCF598-BE91-43B1-AEE2-3BA7EE5320F0}" xr6:coauthVersionLast="47" xr6:coauthVersionMax="47" xr10:uidLastSave="{00000000-0000-0000-0000-000000000000}"/>
  <workbookProtection workbookPassword="CA59" lockStructure="1"/>
  <bookViews>
    <workbookView xWindow="-28920" yWindow="-15" windowWidth="29040" windowHeight="15840" xr2:uid="{00000000-000D-0000-FFFF-FFFF00000000}"/>
  </bookViews>
  <sheets>
    <sheet name="Sheet1" sheetId="19" r:id="rId1"/>
  </sheets>
  <definedNames>
    <definedName name="_xlnm.Print_Area" localSheetId="0">Sheet1!$A$1:$R$53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19" l="1"/>
  <c r="M51" i="19"/>
  <c r="J31" i="19" l="1"/>
  <c r="M31" i="19" s="1"/>
  <c r="R31" i="19" s="1"/>
  <c r="J30" i="19"/>
  <c r="M30" i="19" s="1"/>
  <c r="R30" i="19" s="1"/>
  <c r="M35" i="19"/>
  <c r="R35" i="19" s="1"/>
  <c r="J34" i="19"/>
  <c r="M34" i="19" s="1"/>
  <c r="R34" i="19" s="1"/>
  <c r="J33" i="19"/>
  <c r="M33" i="19" s="1"/>
  <c r="R33" i="19" s="1"/>
  <c r="J32" i="19"/>
  <c r="M32" i="19" s="1"/>
  <c r="R32" i="19" s="1"/>
  <c r="J29" i="19"/>
  <c r="M29" i="19" s="1"/>
  <c r="R29" i="19" s="1"/>
  <c r="J28" i="19"/>
  <c r="M28" i="19" s="1"/>
  <c r="R28" i="19" s="1"/>
  <c r="M52" i="19" l="1"/>
  <c r="M42" i="19" l="1"/>
  <c r="R42" i="19" s="1"/>
  <c r="M50" i="19"/>
  <c r="R50" i="19" s="1"/>
  <c r="M49" i="19"/>
  <c r="R49" i="19" s="1"/>
  <c r="M48" i="19"/>
  <c r="R48" i="19" s="1"/>
  <c r="M47" i="19"/>
  <c r="R47" i="19" s="1"/>
  <c r="M46" i="19"/>
  <c r="R46" i="19" s="1"/>
  <c r="M45" i="19"/>
  <c r="R45" i="19" s="1"/>
  <c r="M44" i="19"/>
  <c r="R44" i="19" s="1"/>
  <c r="M43" i="19"/>
  <c r="R43" i="19" s="1"/>
  <c r="M41" i="19"/>
  <c r="R41" i="19" s="1"/>
  <c r="M37" i="19"/>
  <c r="R37" i="19" s="1"/>
  <c r="M40" i="19"/>
  <c r="R40" i="19" s="1"/>
  <c r="M39" i="19"/>
  <c r="R39" i="19" s="1"/>
  <c r="M38" i="19"/>
  <c r="R38" i="19" s="1"/>
  <c r="M36" i="19"/>
  <c r="R36" i="19" s="1"/>
  <c r="M27" i="19" l="1"/>
  <c r="R27" i="19" s="1"/>
  <c r="L51" i="19" l="1"/>
  <c r="J21" i="19" l="1"/>
  <c r="M21" i="19" s="1"/>
  <c r="R21" i="19" s="1"/>
  <c r="J26" i="19" l="1"/>
  <c r="M26" i="19" s="1"/>
  <c r="R26" i="19" l="1"/>
  <c r="J23" i="19"/>
  <c r="M23" i="19" s="1"/>
  <c r="J25" i="19"/>
  <c r="M25" i="19" s="1"/>
  <c r="R25" i="19" s="1"/>
  <c r="J24" i="19"/>
  <c r="R23" i="19" l="1"/>
  <c r="J20" i="19" l="1"/>
  <c r="J22" i="19"/>
  <c r="M22" i="19" s="1"/>
  <c r="R22" i="19" s="1"/>
  <c r="M24" i="19"/>
  <c r="R24" i="19" s="1"/>
  <c r="M20" i="19" l="1"/>
  <c r="R20" i="19" s="1"/>
  <c r="J52" i="19"/>
  <c r="P51" i="19"/>
  <c r="P52" i="19" s="1"/>
  <c r="L52" i="19" l="1"/>
  <c r="M53" i="19"/>
  <c r="R51" i="19"/>
  <c r="R52" i="19" s="1"/>
  <c r="J53" i="19"/>
</calcChain>
</file>

<file path=xl/sharedStrings.xml><?xml version="1.0" encoding="utf-8"?>
<sst xmlns="http://schemas.openxmlformats.org/spreadsheetml/2006/main" count="161" uniqueCount="130">
  <si>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</si>
  <si>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</si>
  <si>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</si>
  <si>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</si>
  <si>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</si>
  <si>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</si>
  <si>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</si>
  <si>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</si>
  <si>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</si>
  <si>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</si>
  <si>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</si>
  <si>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</si>
  <si>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</si>
  <si>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</si>
  <si>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</si>
  <si>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</si>
  <si>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</si>
  <si>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</si>
  <si>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</si>
  <si>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</si>
  <si>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</si>
  <si>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</si>
  <si>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</si>
  <si>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</si>
  <si>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</si>
  <si>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</si>
  <si>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</si>
  <si>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</si>
  <si>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</si>
  <si>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</si>
  <si>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</si>
  <si>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</si>
  <si>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</si>
  <si>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</si>
  <si>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</si>
  <si>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</si>
  <si>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</si>
  <si>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</si>
  <si>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</si>
  <si>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</si>
  <si>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</si>
  <si>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</si>
  <si>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</si>
  <si>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</si>
  <si>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</si>
  <si>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</si>
  <si>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</si>
  <si>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</si>
  <si>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</si>
  <si>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</si>
  <si>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</si>
  <si>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</si>
  <si>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</si>
  <si>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</si>
  <si>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</si>
  <si>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</si>
  <si>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</si>
  <si>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</si>
  <si>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</si>
  <si>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</si>
  <si>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CCC-901</t>
  </si>
  <si>
    <t>AD-1026</t>
  </si>
  <si>
    <t>FSA-578</t>
  </si>
  <si>
    <t>CCC-902I</t>
  </si>
  <si>
    <t xml:space="preserve">  </t>
  </si>
  <si>
    <t xml:space="preserve">ECP and BCAP </t>
  </si>
  <si>
    <t>0560-0082</t>
  </si>
  <si>
    <t>FSA-18</t>
  </si>
  <si>
    <t>7 CFR 1400</t>
  </si>
  <si>
    <t>Member's Information for Legal Entities, if applicable</t>
  </si>
  <si>
    <t xml:space="preserve">Farm Operating Plan </t>
  </si>
  <si>
    <t>FSA-848</t>
  </si>
  <si>
    <t>FSA-848A</t>
  </si>
  <si>
    <t>Continuation Sheet for Cost Share Agreement</t>
  </si>
  <si>
    <t xml:space="preserve">Cost-Share Agreement </t>
  </si>
  <si>
    <t>FSA-848B</t>
  </si>
  <si>
    <t>7 CFR 701</t>
  </si>
  <si>
    <t>FSA-848B-1</t>
  </si>
  <si>
    <t xml:space="preserve">Cost-Share Certification and Payment </t>
  </si>
  <si>
    <t xml:space="preserve">Continatuion Sheet for Cost-Share Performance Certification </t>
  </si>
  <si>
    <t>Matching Payment Agreement / request for payment</t>
  </si>
  <si>
    <t>7 CFR 701, 1450</t>
  </si>
  <si>
    <t>AD-1047</t>
  </si>
  <si>
    <t>BCAP 10/22 (AD-245 webbased)</t>
  </si>
  <si>
    <t>7 CFR 1450</t>
  </si>
  <si>
    <t xml:space="preserve">BCAP-24 </t>
  </si>
  <si>
    <t>Producer Contract/Appendix</t>
  </si>
  <si>
    <t xml:space="preserve">BCAP-23 </t>
  </si>
  <si>
    <t>Producer Contract/Appendix/Addendum</t>
  </si>
  <si>
    <t>7 CFR 12</t>
  </si>
  <si>
    <t>7 CFR 701 and 1450</t>
  </si>
  <si>
    <t xml:space="preserve">FSA-848, 848A, B, A-1 </t>
  </si>
  <si>
    <t xml:space="preserve">BCAP Project Area Proposal </t>
  </si>
  <si>
    <t>BCAP 20 and 21</t>
  </si>
  <si>
    <t>Highly Erodible Conservation and Wetlands</t>
  </si>
  <si>
    <t>Conservation Cost Share Agreement (BCAP)</t>
  </si>
  <si>
    <t>Environmental Screening worksheet</t>
  </si>
  <si>
    <t>BCAP 22</t>
  </si>
  <si>
    <t xml:space="preserve">Report of Acreage </t>
  </si>
  <si>
    <t>15 USC 714</t>
  </si>
  <si>
    <t xml:space="preserve">Joint Payment Authorization </t>
  </si>
  <si>
    <t>CCC-37</t>
  </si>
  <si>
    <t>CCC-505</t>
  </si>
  <si>
    <t>BCAP-817U</t>
  </si>
  <si>
    <t>7 CFR 701-710</t>
  </si>
  <si>
    <t>Agreement to complete an uncompleted practice (BCAP)</t>
  </si>
  <si>
    <t>PL 110-2461</t>
  </si>
  <si>
    <t xml:space="preserve">Power of Attorney </t>
  </si>
  <si>
    <t>FSA-211 and 211A</t>
  </si>
  <si>
    <t>7 CFR 707</t>
  </si>
  <si>
    <t xml:space="preserve">Application for Payment of Amount Due Person who have died or incodpent </t>
  </si>
  <si>
    <t>FSA-225</t>
  </si>
  <si>
    <t>Voluntary Permanent CAB/contract acreage reduction</t>
  </si>
  <si>
    <t>Certificiation of Compliance for BCAP</t>
  </si>
  <si>
    <t>Certification Regarding Debarment (including agreement and BCAP 1)</t>
  </si>
  <si>
    <r>
      <t>Continuation Sheet for Cost-Share Request</t>
    </r>
    <r>
      <rPr>
        <strike/>
        <sz val="10"/>
        <rFont val="Times New Roman"/>
        <family val="1"/>
      </rPr>
      <t>s</t>
    </r>
    <r>
      <rPr>
        <sz val="10"/>
        <rFont val="Times New Roman"/>
        <family val="1"/>
      </rPr>
      <t xml:space="preserve">  </t>
    </r>
  </si>
  <si>
    <t>FSA-801</t>
  </si>
  <si>
    <t>FSA-801-1</t>
  </si>
  <si>
    <t>FSA-801A</t>
  </si>
  <si>
    <t>FSA-801C</t>
  </si>
  <si>
    <t>FSA-801C-1</t>
  </si>
  <si>
    <t>Cost-Share Request</t>
  </si>
  <si>
    <t>FSA-801A-1</t>
  </si>
  <si>
    <t>Needs Determination</t>
  </si>
  <si>
    <t>Continuation Sheet for Needs Determination</t>
  </si>
  <si>
    <t>FSA-848A-1</t>
  </si>
  <si>
    <t>FSA-848-1</t>
  </si>
  <si>
    <t xml:space="preserve">Continatution Sheet for Cost-Share Performance Certification </t>
  </si>
  <si>
    <t>FSA-801B</t>
  </si>
  <si>
    <t>FSA-801-B-1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</si>
</sst>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trike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3" fontId="14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49" fontId="14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3" fontId="14" fillId="3" borderId="3" xfId="0" applyNumberFormat="1" applyFont="1" applyFill="1" applyBorder="1" applyAlignment="1" applyProtection="1">
      <alignment vertical="center"/>
      <protection locked="0"/>
    </xf>
    <xf numFmtId="3" fontId="14" fillId="3" borderId="2" xfId="0" applyNumberFormat="1" applyFont="1" applyFill="1" applyBorder="1" applyAlignment="1" applyProtection="1">
      <alignment vertical="center"/>
      <protection locked="0"/>
    </xf>
    <xf numFmtId="3" fontId="14" fillId="3" borderId="0" xfId="0" applyNumberFormat="1" applyFont="1" applyFill="1" applyAlignment="1">
      <alignment vertical="center"/>
    </xf>
    <xf numFmtId="2" fontId="14" fillId="3" borderId="2" xfId="0" applyNumberFormat="1" applyFont="1" applyFill="1" applyBorder="1" applyAlignment="1" applyProtection="1">
      <alignment vertical="center"/>
      <protection locked="0"/>
    </xf>
    <xf numFmtId="3" fontId="14" fillId="3" borderId="0" xfId="0" applyNumberFormat="1" applyFont="1" applyFill="1"/>
    <xf numFmtId="3" fontId="14" fillId="3" borderId="2" xfId="0" applyNumberFormat="1" applyFont="1" applyFill="1" applyBorder="1" applyAlignment="1">
      <alignment vertical="center"/>
    </xf>
    <xf numFmtId="164" fontId="14" fillId="3" borderId="2" xfId="0" applyNumberFormat="1" applyFont="1" applyFill="1" applyBorder="1" applyAlignment="1" applyProtection="1">
      <alignment vertical="center"/>
      <protection locked="0"/>
    </xf>
    <xf numFmtId="4" fontId="14" fillId="3" borderId="3" xfId="0" applyNumberFormat="1" applyFont="1" applyFill="1" applyBorder="1" applyAlignment="1" applyProtection="1">
      <alignment vertical="center"/>
      <protection locked="0"/>
    </xf>
    <xf numFmtId="3" fontId="14" fillId="3" borderId="24" xfId="0" applyNumberFormat="1" applyFont="1" applyFill="1" applyBorder="1" applyAlignment="1" applyProtection="1">
      <alignment vertical="center"/>
      <protection locked="0"/>
    </xf>
    <xf numFmtId="49" fontId="5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3" xfId="0" applyNumberFormat="1" applyFont="1" applyFill="1" applyBorder="1" applyAlignment="1" applyProtection="1">
      <alignment horizontal="left" vertical="center" wrapText="1"/>
      <protection locked="0"/>
    </xf>
    <xf numFmtId="3" fontId="5" fillId="3" borderId="2" xfId="0" applyNumberFormat="1" applyFont="1" applyFill="1" applyBorder="1" applyAlignment="1" applyProtection="1">
      <alignment vertical="center"/>
      <protection locked="0"/>
    </xf>
    <xf numFmtId="164" fontId="5" fillId="3" borderId="2" xfId="0" applyNumberFormat="1" applyFont="1" applyFill="1" applyBorder="1" applyAlignment="1" applyProtection="1">
      <alignment vertical="center"/>
      <protection locked="0"/>
    </xf>
    <xf numFmtId="4" fontId="5" fillId="3" borderId="3" xfId="0" applyNumberFormat="1" applyFont="1" applyFill="1" applyBorder="1" applyAlignment="1" applyProtection="1">
      <alignment vertical="center"/>
      <protection locked="0"/>
    </xf>
    <xf numFmtId="3" fontId="5" fillId="3" borderId="3" xfId="0" applyNumberFormat="1" applyFont="1" applyFill="1" applyBorder="1" applyAlignment="1" applyProtection="1">
      <alignment vertical="center"/>
      <protection locked="0"/>
    </xf>
    <xf numFmtId="2" fontId="5" fillId="3" borderId="2" xfId="0" applyNumberFormat="1" applyFont="1" applyFill="1" applyBorder="1" applyAlignment="1" applyProtection="1">
      <alignment vertical="center"/>
      <protection locked="0"/>
    </xf>
    <xf numFmtId="3" fontId="14" fillId="3" borderId="0" xfId="0" applyNumberFormat="1" applyFont="1" applyFill="1" applyAlignment="1">
      <alignment horizontal="right" vertical="center"/>
    </xf>
    <xf numFmtId="3" fontId="14" fillId="3" borderId="2" xfId="0" applyNumberFormat="1" applyFont="1" applyFill="1" applyBorder="1" applyAlignment="1">
      <alignment horizontal="right" vertical="center"/>
    </xf>
    <xf numFmtId="49" fontId="14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0" xfId="0" applyNumberFormat="1" applyFont="1" applyFill="1" applyAlignment="1" applyProtection="1">
      <alignment horizontal="left" vertical="center" wrapText="1"/>
      <protection locked="0"/>
    </xf>
    <xf numFmtId="49" fontId="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0" xfId="0" applyNumberFormat="1" applyFont="1" applyFill="1" applyAlignment="1" applyProtection="1">
      <alignment horizontal="left" vertical="center" wrapText="1"/>
      <protection locked="0"/>
    </xf>
    <xf numFmtId="49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0" xfId="0" applyNumberFormat="1" applyFont="1" applyFill="1" applyAlignment="1" applyProtection="1">
      <alignment horizontal="left" vertical="center" wrapText="1"/>
      <protection locked="0"/>
    </xf>
    <xf numFmtId="49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49" fontId="6" fillId="0" borderId="16" xfId="0" applyNumberFormat="1" applyFont="1" applyBorder="1" applyAlignment="1">
      <alignment horizontal="right" vertical="center" wrapText="1"/>
    </xf>
    <xf numFmtId="49" fontId="6" fillId="0" borderId="10" xfId="0" applyNumberFormat="1" applyFont="1" applyBorder="1" applyAlignment="1">
      <alignment horizontal="right" vertical="center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49" fontId="14" fillId="0" borderId="13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8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54"/>
  <sheetViews>
    <sheetView tabSelected="1" topLeftCell="A24" zoomScale="112" zoomScaleNormal="110" zoomScaleSheetLayoutView="75" workbookViewId="0">
      <selection activeCell="U29" sqref="U29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5" customWidth="1"/>
    <col min="8" max="8" width="9.85546875" style="4" bestFit="1" customWidth="1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2" customWidth="1"/>
    <col min="17" max="17" width="9.5703125" style="31" customWidth="1"/>
    <col min="18" max="18" width="12.85546875" style="31" customWidth="1"/>
    <col min="19" max="16384" width="9.140625" style="1"/>
  </cols>
  <sheetData>
    <row r="1" spans="1:21" ht="11.1" customHeight="1" x14ac:dyDescent="0.2">
      <c r="A1" s="147" t="s">
        <v>59</v>
      </c>
      <c r="B1" s="148"/>
      <c r="C1" s="148"/>
      <c r="D1" s="148"/>
      <c r="E1" s="148"/>
      <c r="F1" s="148"/>
      <c r="G1" s="148"/>
      <c r="H1" s="149"/>
      <c r="I1" s="158" t="s">
        <v>44</v>
      </c>
      <c r="J1" s="159"/>
      <c r="K1" s="159"/>
      <c r="L1" s="159"/>
      <c r="M1" s="159"/>
      <c r="N1" s="160"/>
      <c r="O1" s="36" t="s">
        <v>1</v>
      </c>
      <c r="P1" s="156" t="s">
        <v>66</v>
      </c>
      <c r="Q1" s="47"/>
      <c r="R1" s="48"/>
      <c r="S1" s="38"/>
      <c r="T1" s="38"/>
      <c r="U1" s="38"/>
    </row>
    <row r="2" spans="1:21" ht="8.25" customHeight="1" x14ac:dyDescent="0.15">
      <c r="A2" s="150"/>
      <c r="B2" s="151"/>
      <c r="C2" s="151"/>
      <c r="D2" s="151"/>
      <c r="E2" s="151"/>
      <c r="F2" s="151"/>
      <c r="G2" s="151"/>
      <c r="H2" s="152"/>
      <c r="I2" s="18"/>
      <c r="K2" s="1"/>
      <c r="N2" s="11"/>
      <c r="O2" s="1"/>
      <c r="P2" s="157"/>
      <c r="Q2" s="39"/>
      <c r="R2" s="40"/>
    </row>
    <row r="3" spans="1:21" ht="12.75" customHeight="1" x14ac:dyDescent="0.15">
      <c r="A3" s="150"/>
      <c r="B3" s="151"/>
      <c r="C3" s="151"/>
      <c r="D3" s="151"/>
      <c r="E3" s="151"/>
      <c r="F3" s="151"/>
      <c r="G3" s="151"/>
      <c r="H3" s="152"/>
      <c r="I3" s="131" t="s">
        <v>65</v>
      </c>
      <c r="J3" s="132"/>
      <c r="K3" s="132"/>
      <c r="L3" s="132"/>
      <c r="M3" s="132"/>
      <c r="N3" s="133"/>
      <c r="Q3" s="39"/>
      <c r="R3" s="40"/>
    </row>
    <row r="4" spans="1:21" ht="8.25" customHeight="1" x14ac:dyDescent="0.15">
      <c r="A4" s="150"/>
      <c r="B4" s="151"/>
      <c r="C4" s="151"/>
      <c r="D4" s="151"/>
      <c r="E4" s="151"/>
      <c r="F4" s="151"/>
      <c r="G4" s="151"/>
      <c r="H4" s="152"/>
      <c r="I4" s="134"/>
      <c r="J4" s="132"/>
      <c r="K4" s="132"/>
      <c r="L4" s="132"/>
      <c r="M4" s="132"/>
      <c r="N4" s="133"/>
      <c r="O4" s="9" t="s">
        <v>2</v>
      </c>
      <c r="Q4" s="39"/>
      <c r="R4" s="40"/>
    </row>
    <row r="5" spans="1:21" ht="8.25" customHeight="1" x14ac:dyDescent="0.15">
      <c r="A5" s="150"/>
      <c r="B5" s="151"/>
      <c r="C5" s="151"/>
      <c r="D5" s="151"/>
      <c r="E5" s="151"/>
      <c r="F5" s="151"/>
      <c r="G5" s="151"/>
      <c r="H5" s="152"/>
      <c r="I5" s="134"/>
      <c r="J5" s="132"/>
      <c r="K5" s="132"/>
      <c r="L5" s="132"/>
      <c r="M5" s="132"/>
      <c r="N5" s="133"/>
      <c r="O5" s="143">
        <v>45138</v>
      </c>
      <c r="P5" s="144"/>
      <c r="Q5" s="39"/>
      <c r="R5" s="40"/>
    </row>
    <row r="6" spans="1:21" ht="9" customHeight="1" x14ac:dyDescent="0.15">
      <c r="A6" s="150"/>
      <c r="B6" s="151"/>
      <c r="C6" s="151"/>
      <c r="D6" s="151"/>
      <c r="E6" s="151"/>
      <c r="F6" s="151"/>
      <c r="G6" s="151"/>
      <c r="H6" s="152"/>
      <c r="I6" s="134"/>
      <c r="J6" s="132"/>
      <c r="K6" s="132"/>
      <c r="L6" s="132"/>
      <c r="M6" s="132"/>
      <c r="N6" s="133"/>
      <c r="O6" s="145"/>
      <c r="P6" s="146"/>
      <c r="Q6" s="39"/>
      <c r="R6" s="40"/>
    </row>
    <row r="7" spans="1:21" ht="8.25" customHeight="1" x14ac:dyDescent="0.15">
      <c r="A7" s="150"/>
      <c r="B7" s="151"/>
      <c r="C7" s="151"/>
      <c r="D7" s="151"/>
      <c r="E7" s="151"/>
      <c r="F7" s="151"/>
      <c r="G7" s="151"/>
      <c r="H7" s="152"/>
      <c r="I7" s="134"/>
      <c r="J7" s="132"/>
      <c r="K7" s="132"/>
      <c r="L7" s="132"/>
      <c r="M7" s="132"/>
      <c r="N7" s="133"/>
      <c r="O7" s="1"/>
      <c r="Q7" s="39"/>
      <c r="R7" s="40"/>
    </row>
    <row r="8" spans="1:21" ht="4.5" customHeight="1" x14ac:dyDescent="0.15">
      <c r="A8" s="150"/>
      <c r="B8" s="151"/>
      <c r="C8" s="151"/>
      <c r="D8" s="151"/>
      <c r="E8" s="151"/>
      <c r="F8" s="151"/>
      <c r="G8" s="151"/>
      <c r="H8" s="152"/>
      <c r="I8" s="134"/>
      <c r="J8" s="132"/>
      <c r="K8" s="132"/>
      <c r="L8" s="132"/>
      <c r="M8" s="132"/>
      <c r="N8" s="133"/>
      <c r="Q8" s="41"/>
      <c r="R8" s="42"/>
    </row>
    <row r="9" spans="1:21" ht="22.5" customHeight="1" x14ac:dyDescent="0.15">
      <c r="A9" s="153"/>
      <c r="B9" s="154"/>
      <c r="C9" s="154"/>
      <c r="D9" s="154"/>
      <c r="E9" s="154"/>
      <c r="F9" s="154"/>
      <c r="G9" s="154"/>
      <c r="H9" s="155"/>
      <c r="I9" s="135"/>
      <c r="J9" s="136"/>
      <c r="K9" s="136"/>
      <c r="L9" s="136"/>
      <c r="M9" s="136"/>
      <c r="N9" s="137"/>
      <c r="Q9" s="41"/>
      <c r="R9" s="42"/>
    </row>
    <row r="10" spans="1:21" x14ac:dyDescent="0.15">
      <c r="A10" s="170" t="s">
        <v>0</v>
      </c>
      <c r="B10" s="171"/>
      <c r="C10" s="171"/>
      <c r="D10" s="171"/>
      <c r="E10" s="171"/>
      <c r="F10" s="172"/>
      <c r="G10" s="55"/>
      <c r="H10" s="176" t="s">
        <v>3</v>
      </c>
      <c r="I10" s="138"/>
      <c r="J10" s="138"/>
      <c r="K10" s="138"/>
      <c r="L10" s="138"/>
      <c r="M10" s="138"/>
      <c r="N10" s="138"/>
      <c r="O10" s="138"/>
      <c r="P10" s="139"/>
      <c r="Q10" s="43"/>
      <c r="R10" s="44"/>
    </row>
    <row r="11" spans="1:21" x14ac:dyDescent="0.15">
      <c r="A11" s="173"/>
      <c r="B11" s="174"/>
      <c r="C11" s="174"/>
      <c r="D11" s="174"/>
      <c r="E11" s="174"/>
      <c r="F11" s="175"/>
      <c r="G11" s="26"/>
      <c r="H11" s="140"/>
      <c r="I11" s="141"/>
      <c r="J11" s="141"/>
      <c r="K11" s="141"/>
      <c r="L11" s="141"/>
      <c r="M11" s="141"/>
      <c r="N11" s="141"/>
      <c r="O11" s="141"/>
      <c r="P11" s="142"/>
      <c r="Q11" s="43"/>
      <c r="R11" s="44"/>
    </row>
    <row r="12" spans="1:21" x14ac:dyDescent="0.15">
      <c r="A12" s="10"/>
      <c r="F12" s="11"/>
      <c r="G12" s="26"/>
      <c r="H12" s="164" t="s">
        <v>4</v>
      </c>
      <c r="I12" s="165"/>
      <c r="J12" s="165"/>
      <c r="K12" s="165"/>
      <c r="L12" s="166"/>
      <c r="M12" s="60"/>
      <c r="N12" s="127" t="s">
        <v>5</v>
      </c>
      <c r="O12" s="138"/>
      <c r="P12" s="139"/>
      <c r="Q12" s="127" t="s">
        <v>46</v>
      </c>
      <c r="R12" s="128"/>
    </row>
    <row r="13" spans="1:21" x14ac:dyDescent="0.15">
      <c r="A13" s="12"/>
      <c r="F13" s="11"/>
      <c r="G13" s="26"/>
      <c r="H13" s="167"/>
      <c r="I13" s="168"/>
      <c r="J13" s="168"/>
      <c r="K13" s="168"/>
      <c r="L13" s="169"/>
      <c r="M13" s="61"/>
      <c r="N13" s="140"/>
      <c r="O13" s="141"/>
      <c r="P13" s="142"/>
      <c r="Q13" s="129"/>
      <c r="R13" s="130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77" t="s">
        <v>54</v>
      </c>
      <c r="M14" s="178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61" t="s">
        <v>55</v>
      </c>
      <c r="M15" s="179"/>
      <c r="N15" s="14" t="s">
        <v>29</v>
      </c>
      <c r="O15" s="14" t="s">
        <v>33</v>
      </c>
      <c r="P15" s="33" t="s">
        <v>30</v>
      </c>
      <c r="Q15" s="46" t="s">
        <v>47</v>
      </c>
      <c r="R15" s="52" t="s">
        <v>37</v>
      </c>
    </row>
    <row r="16" spans="1:21" ht="12.75" x14ac:dyDescent="0.2">
      <c r="A16" s="14" t="s">
        <v>13</v>
      </c>
      <c r="B16" s="161" t="s">
        <v>12</v>
      </c>
      <c r="C16" s="162"/>
      <c r="D16" s="162"/>
      <c r="E16" s="162"/>
      <c r="F16" s="163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80" t="s">
        <v>28</v>
      </c>
      <c r="M16" s="181"/>
      <c r="N16" s="14" t="s">
        <v>30</v>
      </c>
      <c r="O16" s="14" t="s">
        <v>34</v>
      </c>
      <c r="P16" s="33" t="s">
        <v>38</v>
      </c>
      <c r="Q16" s="46" t="s">
        <v>48</v>
      </c>
      <c r="R16" s="52" t="s">
        <v>47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49</v>
      </c>
      <c r="R17" s="52" t="s">
        <v>50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56</v>
      </c>
      <c r="M18" s="14" t="s">
        <v>57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61" t="s">
        <v>11</v>
      </c>
      <c r="C19" s="162"/>
      <c r="D19" s="162"/>
      <c r="E19" s="162"/>
      <c r="F19" s="163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51</v>
      </c>
      <c r="R19" s="53" t="s">
        <v>52</v>
      </c>
      <c r="Y19" s="3"/>
    </row>
    <row r="20" spans="1:27" s="2" customFormat="1" ht="23.1" customHeight="1" x14ac:dyDescent="0.2">
      <c r="A20" s="88" t="s">
        <v>68</v>
      </c>
      <c r="B20" s="185" t="s">
        <v>69</v>
      </c>
      <c r="C20" s="186"/>
      <c r="D20" s="186"/>
      <c r="E20" s="186"/>
      <c r="F20" s="187"/>
      <c r="G20" s="89" t="s">
        <v>60</v>
      </c>
      <c r="H20" s="78">
        <v>18000</v>
      </c>
      <c r="I20" s="79">
        <v>1</v>
      </c>
      <c r="J20" s="80">
        <f t="shared" ref="J20:J22" si="0">SUM(H20*I20)</f>
        <v>18000</v>
      </c>
      <c r="K20" s="81">
        <v>1</v>
      </c>
      <c r="L20" s="82"/>
      <c r="M20" s="83">
        <f t="shared" ref="M20:M24" si="1">SUM(J20*K20)</f>
        <v>18000</v>
      </c>
      <c r="N20" s="79"/>
      <c r="O20" s="84"/>
      <c r="P20" s="85"/>
      <c r="Q20" s="86">
        <v>62.55</v>
      </c>
      <c r="R20" s="87">
        <f t="shared" ref="R20:R26" si="2">SUM(M20*Q20)</f>
        <v>1125900</v>
      </c>
      <c r="T20" s="1"/>
      <c r="W20" s="1"/>
      <c r="X20" s="1"/>
      <c r="Y20" s="3"/>
      <c r="Z20" s="1"/>
      <c r="AA20" s="1"/>
    </row>
    <row r="21" spans="1:27" s="2" customFormat="1" ht="23.1" customHeight="1" x14ac:dyDescent="0.2">
      <c r="A21" s="88" t="s">
        <v>68</v>
      </c>
      <c r="B21" s="124" t="s">
        <v>70</v>
      </c>
      <c r="C21" s="195"/>
      <c r="D21" s="195"/>
      <c r="E21" s="195"/>
      <c r="F21" s="196"/>
      <c r="G21" s="89" t="s">
        <v>63</v>
      </c>
      <c r="H21" s="78">
        <v>1000</v>
      </c>
      <c r="I21" s="79">
        <v>1</v>
      </c>
      <c r="J21" s="80">
        <f t="shared" si="0"/>
        <v>1000</v>
      </c>
      <c r="K21" s="81">
        <v>8.3299999999999999E-2</v>
      </c>
      <c r="L21" s="82"/>
      <c r="M21" s="83">
        <f t="shared" si="1"/>
        <v>83.3</v>
      </c>
      <c r="N21" s="79"/>
      <c r="O21" s="84"/>
      <c r="P21" s="85"/>
      <c r="Q21" s="86">
        <v>62.55</v>
      </c>
      <c r="R21" s="87">
        <f t="shared" si="2"/>
        <v>5210.415</v>
      </c>
      <c r="T21" s="1"/>
      <c r="W21" s="1"/>
      <c r="X21" s="1"/>
      <c r="Y21" s="3"/>
      <c r="Z21" s="1"/>
      <c r="AA21" s="1"/>
    </row>
    <row r="22" spans="1:27" s="2" customFormat="1" ht="23.1" customHeight="1" x14ac:dyDescent="0.2">
      <c r="A22" s="88" t="s">
        <v>76</v>
      </c>
      <c r="B22" s="124" t="s">
        <v>121</v>
      </c>
      <c r="C22" s="200"/>
      <c r="D22" s="200"/>
      <c r="E22" s="200"/>
      <c r="F22" s="201"/>
      <c r="G22" s="89" t="s">
        <v>71</v>
      </c>
      <c r="H22" s="78">
        <v>140000</v>
      </c>
      <c r="I22" s="79">
        <v>1</v>
      </c>
      <c r="J22" s="80">
        <f t="shared" si="0"/>
        <v>140000</v>
      </c>
      <c r="K22" s="81">
        <v>0.06</v>
      </c>
      <c r="L22" s="82"/>
      <c r="M22" s="83">
        <f t="shared" si="1"/>
        <v>8400</v>
      </c>
      <c r="N22" s="79"/>
      <c r="O22" s="84"/>
      <c r="P22" s="85"/>
      <c r="Q22" s="86">
        <v>62.55</v>
      </c>
      <c r="R22" s="87">
        <f t="shared" si="2"/>
        <v>525420</v>
      </c>
      <c r="T22" s="1"/>
      <c r="W22" s="1"/>
      <c r="X22" s="1"/>
      <c r="Y22" s="3"/>
      <c r="Z22" s="1"/>
      <c r="AA22" s="1"/>
    </row>
    <row r="23" spans="1:27" s="2" customFormat="1" ht="23.1" customHeight="1" x14ac:dyDescent="0.2">
      <c r="A23" s="8" t="s">
        <v>76</v>
      </c>
      <c r="B23" s="197" t="s">
        <v>115</v>
      </c>
      <c r="C23" s="193"/>
      <c r="D23" s="193"/>
      <c r="E23" s="193"/>
      <c r="F23" s="194"/>
      <c r="G23" s="19" t="s">
        <v>126</v>
      </c>
      <c r="H23" s="78">
        <v>20000</v>
      </c>
      <c r="I23" s="79">
        <v>1</v>
      </c>
      <c r="J23" s="80">
        <f>SUM(H23*I23)</f>
        <v>20000</v>
      </c>
      <c r="K23" s="81">
        <v>0.03</v>
      </c>
      <c r="L23" s="82"/>
      <c r="M23" s="83">
        <f>SUM(J23*K23)</f>
        <v>600</v>
      </c>
      <c r="N23" s="6"/>
      <c r="O23" s="7"/>
      <c r="P23" s="37"/>
      <c r="Q23" s="86">
        <v>62.55</v>
      </c>
      <c r="R23" s="87">
        <f>SUM(M23*Q23)</f>
        <v>37530</v>
      </c>
      <c r="T23" s="1"/>
      <c r="W23" s="1"/>
      <c r="X23" s="1"/>
      <c r="Y23" s="3"/>
      <c r="Z23" s="1"/>
      <c r="AA23" s="1"/>
    </row>
    <row r="24" spans="1:27" s="2" customFormat="1" ht="30" customHeight="1" x14ac:dyDescent="0.2">
      <c r="A24" s="88" t="s">
        <v>76</v>
      </c>
      <c r="B24" s="124" t="s">
        <v>73</v>
      </c>
      <c r="C24" s="195"/>
      <c r="D24" s="195"/>
      <c r="E24" s="195"/>
      <c r="F24" s="196"/>
      <c r="G24" s="89" t="s">
        <v>125</v>
      </c>
      <c r="H24" s="78">
        <v>20000</v>
      </c>
      <c r="I24" s="79">
        <v>1</v>
      </c>
      <c r="J24" s="80">
        <f t="shared" ref="J24:J26" si="3">SUM(H24*I24)</f>
        <v>20000</v>
      </c>
      <c r="K24" s="81">
        <v>3.3000000000000002E-2</v>
      </c>
      <c r="L24" s="82"/>
      <c r="M24" s="83">
        <f t="shared" si="1"/>
        <v>660</v>
      </c>
      <c r="N24" s="79"/>
      <c r="O24" s="84"/>
      <c r="P24" s="85"/>
      <c r="Q24" s="86">
        <v>62.55</v>
      </c>
      <c r="R24" s="87">
        <f t="shared" si="2"/>
        <v>41283</v>
      </c>
      <c r="T24" s="1" t="s">
        <v>58</v>
      </c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8" t="s">
        <v>76</v>
      </c>
      <c r="B25" s="124" t="s">
        <v>74</v>
      </c>
      <c r="C25" s="193"/>
      <c r="D25" s="193"/>
      <c r="E25" s="193"/>
      <c r="F25" s="194"/>
      <c r="G25" s="89" t="s">
        <v>72</v>
      </c>
      <c r="H25" s="78">
        <v>100000</v>
      </c>
      <c r="I25" s="79">
        <v>1</v>
      </c>
      <c r="J25" s="80">
        <f t="shared" si="3"/>
        <v>100000</v>
      </c>
      <c r="K25" s="81">
        <v>0.05</v>
      </c>
      <c r="L25" s="82"/>
      <c r="M25" s="83">
        <f t="shared" ref="M25:M50" si="4">SUM(J25*K25)</f>
        <v>5000</v>
      </c>
      <c r="N25" s="79"/>
      <c r="O25" s="84"/>
      <c r="P25" s="85"/>
      <c r="Q25" s="86">
        <v>62.55</v>
      </c>
      <c r="R25" s="87">
        <f>SUM(M25*Q25)</f>
        <v>312750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35" customHeight="1" x14ac:dyDescent="0.2">
      <c r="A26" s="88" t="s">
        <v>76</v>
      </c>
      <c r="B26" s="124" t="s">
        <v>78</v>
      </c>
      <c r="C26" s="193"/>
      <c r="D26" s="193"/>
      <c r="E26" s="193"/>
      <c r="F26" s="194"/>
      <c r="G26" s="89" t="s">
        <v>75</v>
      </c>
      <c r="H26" s="5">
        <v>40000</v>
      </c>
      <c r="I26" s="6">
        <v>1</v>
      </c>
      <c r="J26" s="80">
        <f t="shared" si="3"/>
        <v>40000</v>
      </c>
      <c r="K26" s="54">
        <v>0.05</v>
      </c>
      <c r="L26" s="82"/>
      <c r="M26" s="83">
        <f t="shared" si="4"/>
        <v>2000</v>
      </c>
      <c r="N26" s="6"/>
      <c r="O26" s="7"/>
      <c r="P26" s="37"/>
      <c r="Q26" s="86">
        <v>62.55</v>
      </c>
      <c r="R26" s="87">
        <f t="shared" si="2"/>
        <v>125100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" t="s">
        <v>76</v>
      </c>
      <c r="B27" s="185" t="s">
        <v>127</v>
      </c>
      <c r="C27" s="198"/>
      <c r="D27" s="198"/>
      <c r="E27" s="198"/>
      <c r="F27" s="199"/>
      <c r="G27" s="19" t="s">
        <v>77</v>
      </c>
      <c r="H27" s="5">
        <v>80000</v>
      </c>
      <c r="I27" s="6">
        <v>1</v>
      </c>
      <c r="J27" s="80">
        <v>80000</v>
      </c>
      <c r="K27" s="54">
        <v>3.3000000000000002E-2</v>
      </c>
      <c r="L27" s="91"/>
      <c r="M27" s="92">
        <f t="shared" si="4"/>
        <v>2640</v>
      </c>
      <c r="N27" s="6"/>
      <c r="O27" s="7"/>
      <c r="P27" s="37"/>
      <c r="Q27" s="86">
        <v>62.55</v>
      </c>
      <c r="R27" s="87">
        <f t="shared" ref="R27:R50" si="5">SUM(M27*Q27)</f>
        <v>165132</v>
      </c>
      <c r="T27" s="1" t="s">
        <v>64</v>
      </c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2">
      <c r="A28" s="93" t="s">
        <v>76</v>
      </c>
      <c r="B28" s="119" t="s">
        <v>121</v>
      </c>
      <c r="C28" s="120"/>
      <c r="D28" s="120"/>
      <c r="E28" s="120"/>
      <c r="F28" s="121"/>
      <c r="G28" s="94" t="s">
        <v>116</v>
      </c>
      <c r="H28" s="95">
        <v>140000</v>
      </c>
      <c r="I28" s="96">
        <v>1</v>
      </c>
      <c r="J28" s="97">
        <f t="shared" ref="J28" si="6">SUM(H28*I28)</f>
        <v>140000</v>
      </c>
      <c r="K28" s="98">
        <v>0.06</v>
      </c>
      <c r="L28" s="99"/>
      <c r="M28" s="100">
        <f t="shared" si="4"/>
        <v>8400</v>
      </c>
      <c r="N28" s="96"/>
      <c r="O28" s="101"/>
      <c r="P28" s="102"/>
      <c r="Q28" s="86">
        <v>62.55</v>
      </c>
      <c r="R28" s="103">
        <f t="shared" si="5"/>
        <v>525420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42.75" customHeight="1" x14ac:dyDescent="0.2">
      <c r="A29" s="104" t="s">
        <v>76</v>
      </c>
      <c r="B29" s="116" t="s">
        <v>115</v>
      </c>
      <c r="C29" s="117"/>
      <c r="D29" s="117"/>
      <c r="E29" s="117"/>
      <c r="F29" s="118"/>
      <c r="G29" s="105" t="s">
        <v>117</v>
      </c>
      <c r="H29" s="95">
        <v>20000</v>
      </c>
      <c r="I29" s="96">
        <v>1</v>
      </c>
      <c r="J29" s="97">
        <f>SUM(H29*I29)</f>
        <v>20000</v>
      </c>
      <c r="K29" s="98">
        <v>0.03</v>
      </c>
      <c r="L29" s="99"/>
      <c r="M29" s="100">
        <f>SUM(J29*K29)</f>
        <v>600</v>
      </c>
      <c r="N29" s="106"/>
      <c r="O29" s="107"/>
      <c r="P29" s="108"/>
      <c r="Q29" s="86">
        <v>62.55</v>
      </c>
      <c r="R29" s="103">
        <f>SUM(M29*Q29)</f>
        <v>37530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42.75" customHeight="1" x14ac:dyDescent="0.2">
      <c r="A30" s="104" t="s">
        <v>76</v>
      </c>
      <c r="B30" s="116" t="s">
        <v>123</v>
      </c>
      <c r="C30" s="117"/>
      <c r="D30" s="117"/>
      <c r="E30" s="117"/>
      <c r="F30" s="118"/>
      <c r="G30" s="94" t="s">
        <v>118</v>
      </c>
      <c r="H30" s="95">
        <v>140000</v>
      </c>
      <c r="I30" s="96">
        <v>1</v>
      </c>
      <c r="J30" s="97">
        <f t="shared" ref="J30" si="7">SUM(H30*I30)</f>
        <v>140000</v>
      </c>
      <c r="K30" s="98">
        <v>0.06</v>
      </c>
      <c r="L30" s="99"/>
      <c r="M30" s="100">
        <f t="shared" ref="M30" si="8">SUM(J30*K30)</f>
        <v>8400</v>
      </c>
      <c r="N30" s="96"/>
      <c r="O30" s="101"/>
      <c r="P30" s="102"/>
      <c r="Q30" s="86">
        <v>62.55</v>
      </c>
      <c r="R30" s="103">
        <f t="shared" ref="R30" si="9">SUM(M30*Q30)</f>
        <v>525420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42.75" customHeight="1" x14ac:dyDescent="0.2">
      <c r="A31" s="104" t="s">
        <v>76</v>
      </c>
      <c r="B31" s="116" t="s">
        <v>124</v>
      </c>
      <c r="C31" s="117"/>
      <c r="D31" s="117"/>
      <c r="E31" s="117"/>
      <c r="F31" s="118"/>
      <c r="G31" s="94" t="s">
        <v>122</v>
      </c>
      <c r="H31" s="95">
        <v>20000</v>
      </c>
      <c r="I31" s="96">
        <v>1</v>
      </c>
      <c r="J31" s="97">
        <f>SUM(H31*I31)</f>
        <v>20000</v>
      </c>
      <c r="K31" s="98">
        <v>0.03</v>
      </c>
      <c r="L31" s="99"/>
      <c r="M31" s="100">
        <f>SUM(J31*K31)</f>
        <v>600</v>
      </c>
      <c r="N31" s="106"/>
      <c r="O31" s="107"/>
      <c r="P31" s="108"/>
      <c r="Q31" s="86">
        <v>62.55</v>
      </c>
      <c r="R31" s="103">
        <f>SUM(M31*Q31)</f>
        <v>37530</v>
      </c>
      <c r="T31" s="1"/>
      <c r="U31" s="1"/>
      <c r="V31" s="1"/>
      <c r="W31" s="1"/>
      <c r="X31" s="1"/>
      <c r="Y31" s="3"/>
      <c r="Z31" s="1"/>
      <c r="AA31" s="1"/>
    </row>
    <row r="32" spans="1:27" s="2" customFormat="1" ht="42.75" customHeight="1" x14ac:dyDescent="0.2">
      <c r="A32" s="93" t="s">
        <v>76</v>
      </c>
      <c r="B32" s="119" t="s">
        <v>73</v>
      </c>
      <c r="C32" s="122"/>
      <c r="D32" s="122"/>
      <c r="E32" s="122"/>
      <c r="F32" s="123"/>
      <c r="G32" s="94" t="s">
        <v>129</v>
      </c>
      <c r="H32" s="95">
        <v>20000</v>
      </c>
      <c r="I32" s="96">
        <v>1</v>
      </c>
      <c r="J32" s="97">
        <f t="shared" ref="J32:J34" si="10">SUM(H32*I32)</f>
        <v>20000</v>
      </c>
      <c r="K32" s="98">
        <v>3.3000000000000002E-2</v>
      </c>
      <c r="L32" s="99"/>
      <c r="M32" s="100">
        <f t="shared" ref="M32:M35" si="11">SUM(J32*K32)</f>
        <v>660</v>
      </c>
      <c r="N32" s="96"/>
      <c r="O32" s="101"/>
      <c r="P32" s="102"/>
      <c r="Q32" s="86">
        <v>62.55</v>
      </c>
      <c r="R32" s="103">
        <f t="shared" ref="R32" si="12">SUM(M32*Q32)</f>
        <v>41283</v>
      </c>
      <c r="T32" s="1"/>
      <c r="U32" s="1"/>
      <c r="V32" s="1"/>
      <c r="W32" s="1"/>
      <c r="X32" s="1"/>
      <c r="Y32" s="3"/>
      <c r="Z32" s="1"/>
      <c r="AA32" s="1"/>
    </row>
    <row r="33" spans="1:27" s="2" customFormat="1" ht="42.75" customHeight="1" x14ac:dyDescent="0.2">
      <c r="A33" s="93" t="s">
        <v>76</v>
      </c>
      <c r="B33" s="119" t="s">
        <v>74</v>
      </c>
      <c r="C33" s="117"/>
      <c r="D33" s="117"/>
      <c r="E33" s="117"/>
      <c r="F33" s="118"/>
      <c r="G33" s="94" t="s">
        <v>128</v>
      </c>
      <c r="H33" s="95">
        <v>100000</v>
      </c>
      <c r="I33" s="96">
        <v>1</v>
      </c>
      <c r="J33" s="97">
        <f t="shared" si="10"/>
        <v>100000</v>
      </c>
      <c r="K33" s="98">
        <v>0.05</v>
      </c>
      <c r="L33" s="99"/>
      <c r="M33" s="100">
        <f t="shared" si="11"/>
        <v>5000</v>
      </c>
      <c r="N33" s="96"/>
      <c r="O33" s="101"/>
      <c r="P33" s="102"/>
      <c r="Q33" s="86">
        <v>62.55</v>
      </c>
      <c r="R33" s="103">
        <f>SUM(M33*Q33)</f>
        <v>312750</v>
      </c>
      <c r="T33" s="1"/>
      <c r="U33" s="1"/>
      <c r="V33" s="1"/>
      <c r="W33" s="1"/>
      <c r="X33" s="1"/>
      <c r="Y33" s="3"/>
      <c r="Z33" s="1"/>
      <c r="AA33" s="1"/>
    </row>
    <row r="34" spans="1:27" s="2" customFormat="1" ht="42.75" customHeight="1" x14ac:dyDescent="0.2">
      <c r="A34" s="93" t="s">
        <v>76</v>
      </c>
      <c r="B34" s="119" t="s">
        <v>78</v>
      </c>
      <c r="C34" s="117"/>
      <c r="D34" s="117"/>
      <c r="E34" s="117"/>
      <c r="F34" s="118"/>
      <c r="G34" s="94" t="s">
        <v>119</v>
      </c>
      <c r="H34" s="109">
        <v>40000</v>
      </c>
      <c r="I34" s="106">
        <v>1</v>
      </c>
      <c r="J34" s="97">
        <f t="shared" si="10"/>
        <v>40000</v>
      </c>
      <c r="K34" s="110">
        <v>0.05</v>
      </c>
      <c r="L34" s="99"/>
      <c r="M34" s="100">
        <f t="shared" si="11"/>
        <v>2000</v>
      </c>
      <c r="N34" s="106"/>
      <c r="O34" s="107"/>
      <c r="P34" s="108"/>
      <c r="Q34" s="86">
        <v>62.55</v>
      </c>
      <c r="R34" s="103">
        <f t="shared" ref="R34:R35" si="13">SUM(M34*Q34)</f>
        <v>125100</v>
      </c>
      <c r="T34" s="1"/>
      <c r="U34" s="1"/>
      <c r="V34" s="1"/>
      <c r="W34" s="1"/>
      <c r="X34" s="1"/>
      <c r="Y34" s="3"/>
      <c r="Z34" s="1"/>
      <c r="AA34" s="1"/>
    </row>
    <row r="35" spans="1:27" s="2" customFormat="1" ht="42.75" customHeight="1" x14ac:dyDescent="0.2">
      <c r="A35" s="104" t="s">
        <v>76</v>
      </c>
      <c r="B35" s="113" t="s">
        <v>79</v>
      </c>
      <c r="C35" s="114"/>
      <c r="D35" s="114"/>
      <c r="E35" s="114"/>
      <c r="F35" s="115"/>
      <c r="G35" s="105" t="s">
        <v>120</v>
      </c>
      <c r="H35" s="109">
        <v>80000</v>
      </c>
      <c r="I35" s="106">
        <v>1</v>
      </c>
      <c r="J35" s="97">
        <v>80000</v>
      </c>
      <c r="K35" s="110">
        <v>3.3000000000000002E-2</v>
      </c>
      <c r="L35" s="111"/>
      <c r="M35" s="112">
        <f t="shared" si="11"/>
        <v>2640</v>
      </c>
      <c r="N35" s="106"/>
      <c r="O35" s="107"/>
      <c r="P35" s="108"/>
      <c r="Q35" s="86">
        <v>62.55</v>
      </c>
      <c r="R35" s="103">
        <f t="shared" si="13"/>
        <v>165132</v>
      </c>
      <c r="T35" s="1"/>
      <c r="U35" s="1"/>
      <c r="V35" s="1"/>
      <c r="W35" s="1"/>
      <c r="X35" s="1"/>
      <c r="Y35" s="3"/>
      <c r="Z35" s="1"/>
      <c r="AA35" s="1"/>
    </row>
    <row r="36" spans="1:27" s="2" customFormat="1" ht="36" customHeight="1" x14ac:dyDescent="0.2">
      <c r="A36" s="8" t="s">
        <v>81</v>
      </c>
      <c r="B36" s="124" t="s">
        <v>80</v>
      </c>
      <c r="C36" s="191"/>
      <c r="D36" s="191"/>
      <c r="E36" s="191"/>
      <c r="F36" s="192"/>
      <c r="G36" s="19" t="s">
        <v>83</v>
      </c>
      <c r="H36" s="5">
        <v>100</v>
      </c>
      <c r="I36" s="6">
        <v>1</v>
      </c>
      <c r="J36" s="56">
        <v>100</v>
      </c>
      <c r="K36" s="54">
        <v>0.66</v>
      </c>
      <c r="L36" s="72"/>
      <c r="M36" s="72">
        <f t="shared" si="4"/>
        <v>66</v>
      </c>
      <c r="N36" s="6"/>
      <c r="O36" s="7"/>
      <c r="P36" s="37"/>
      <c r="Q36" s="86">
        <v>62.55</v>
      </c>
      <c r="R36" s="74">
        <f t="shared" si="5"/>
        <v>4128.3</v>
      </c>
      <c r="T36" s="1"/>
      <c r="U36" s="1"/>
      <c r="V36" s="1"/>
      <c r="W36" s="1"/>
      <c r="X36" s="1"/>
      <c r="Y36" s="3"/>
      <c r="Z36" s="1"/>
      <c r="AA36" s="1"/>
    </row>
    <row r="37" spans="1:27" s="2" customFormat="1" ht="35.1" customHeight="1" x14ac:dyDescent="0.2">
      <c r="A37" s="8" t="s">
        <v>84</v>
      </c>
      <c r="B37" s="124" t="s">
        <v>114</v>
      </c>
      <c r="C37" s="191"/>
      <c r="D37" s="191"/>
      <c r="E37" s="191"/>
      <c r="F37" s="192"/>
      <c r="G37" s="19" t="s">
        <v>82</v>
      </c>
      <c r="H37" s="5">
        <v>50</v>
      </c>
      <c r="I37" s="6">
        <v>1</v>
      </c>
      <c r="J37" s="56">
        <v>50</v>
      </c>
      <c r="K37" s="54">
        <v>2</v>
      </c>
      <c r="L37" s="72"/>
      <c r="M37" s="72">
        <f t="shared" si="4"/>
        <v>100</v>
      </c>
      <c r="N37" s="6"/>
      <c r="O37" s="7"/>
      <c r="P37" s="37"/>
      <c r="Q37" s="86">
        <v>62.55</v>
      </c>
      <c r="R37" s="74">
        <f t="shared" si="5"/>
        <v>6255</v>
      </c>
      <c r="T37" s="1"/>
      <c r="U37" s="1"/>
      <c r="V37" s="1"/>
      <c r="W37" s="1"/>
      <c r="X37" s="1"/>
      <c r="Y37" s="3"/>
      <c r="Z37" s="1"/>
      <c r="AA37" s="1"/>
    </row>
    <row r="38" spans="1:27" s="2" customFormat="1" ht="35.1" customHeight="1" x14ac:dyDescent="0.2">
      <c r="A38" s="8" t="s">
        <v>84</v>
      </c>
      <c r="B38" s="124" t="s">
        <v>88</v>
      </c>
      <c r="C38" s="125"/>
      <c r="D38" s="125"/>
      <c r="E38" s="125"/>
      <c r="F38" s="126"/>
      <c r="G38" s="19" t="s">
        <v>85</v>
      </c>
      <c r="H38" s="5">
        <v>500</v>
      </c>
      <c r="I38" s="6">
        <v>1</v>
      </c>
      <c r="J38" s="56">
        <v>500</v>
      </c>
      <c r="K38" s="54">
        <v>0.16600000000000001</v>
      </c>
      <c r="L38" s="72"/>
      <c r="M38" s="72">
        <f t="shared" si="4"/>
        <v>83</v>
      </c>
      <c r="N38" s="6"/>
      <c r="O38" s="7"/>
      <c r="P38" s="37"/>
      <c r="Q38" s="86">
        <v>62.55</v>
      </c>
      <c r="R38" s="74">
        <f t="shared" si="5"/>
        <v>5191.6499999999996</v>
      </c>
      <c r="T38" s="1"/>
      <c r="U38" s="1"/>
      <c r="V38" s="1"/>
      <c r="W38" s="1"/>
      <c r="X38" s="1"/>
      <c r="Y38" s="3"/>
      <c r="Z38" s="1"/>
      <c r="AA38" s="1"/>
    </row>
    <row r="39" spans="1:27" s="2" customFormat="1" ht="35.1" customHeight="1" x14ac:dyDescent="0.2">
      <c r="A39" s="8" t="s">
        <v>84</v>
      </c>
      <c r="B39" s="124" t="s">
        <v>86</v>
      </c>
      <c r="C39" s="125"/>
      <c r="D39" s="125"/>
      <c r="E39" s="125"/>
      <c r="F39" s="126"/>
      <c r="G39" s="19" t="s">
        <v>87</v>
      </c>
      <c r="H39" s="5">
        <v>500</v>
      </c>
      <c r="I39" s="6">
        <v>1</v>
      </c>
      <c r="J39" s="56">
        <v>500</v>
      </c>
      <c r="K39" s="54">
        <v>0.33</v>
      </c>
      <c r="L39" s="72"/>
      <c r="M39" s="72">
        <f t="shared" si="4"/>
        <v>165</v>
      </c>
      <c r="N39" s="6"/>
      <c r="O39" s="7"/>
      <c r="P39" s="37"/>
      <c r="Q39" s="86">
        <v>62.55</v>
      </c>
      <c r="R39" s="74">
        <f t="shared" si="5"/>
        <v>10320.75</v>
      </c>
      <c r="T39" s="1"/>
      <c r="U39" s="1"/>
      <c r="V39" s="1"/>
      <c r="W39" s="1"/>
      <c r="X39" s="1"/>
      <c r="Y39" s="3"/>
      <c r="Z39" s="1"/>
      <c r="AA39" s="1"/>
    </row>
    <row r="40" spans="1:27" s="2" customFormat="1" ht="35.1" customHeight="1" x14ac:dyDescent="0.2">
      <c r="A40" s="8" t="s">
        <v>89</v>
      </c>
      <c r="B40" s="124" t="s">
        <v>94</v>
      </c>
      <c r="C40" s="125"/>
      <c r="D40" s="125"/>
      <c r="E40" s="125"/>
      <c r="F40" s="126"/>
      <c r="G40" s="19" t="s">
        <v>61</v>
      </c>
      <c r="H40" s="5">
        <v>20</v>
      </c>
      <c r="I40" s="6">
        <v>1</v>
      </c>
      <c r="J40" s="56">
        <v>20</v>
      </c>
      <c r="K40" s="54">
        <v>0.25</v>
      </c>
      <c r="L40" s="72"/>
      <c r="M40" s="72">
        <f t="shared" si="4"/>
        <v>5</v>
      </c>
      <c r="N40" s="6"/>
      <c r="O40" s="7"/>
      <c r="P40" s="37"/>
      <c r="Q40" s="86">
        <v>62.55</v>
      </c>
      <c r="R40" s="74">
        <f t="shared" si="5"/>
        <v>312.75</v>
      </c>
      <c r="T40" s="1"/>
      <c r="U40" s="1"/>
      <c r="V40" s="1"/>
      <c r="W40" s="1"/>
      <c r="X40" s="1"/>
      <c r="Y40" s="3"/>
      <c r="Z40" s="1"/>
      <c r="AA40" s="1"/>
    </row>
    <row r="41" spans="1:27" s="2" customFormat="1" ht="35.1" customHeight="1" x14ac:dyDescent="0.2">
      <c r="A41" s="8" t="s">
        <v>90</v>
      </c>
      <c r="B41" s="124" t="s">
        <v>95</v>
      </c>
      <c r="C41" s="125"/>
      <c r="D41" s="125"/>
      <c r="E41" s="125"/>
      <c r="F41" s="126"/>
      <c r="G41" s="19" t="s">
        <v>91</v>
      </c>
      <c r="H41" s="5">
        <v>250</v>
      </c>
      <c r="I41" s="6">
        <v>1</v>
      </c>
      <c r="J41" s="56">
        <v>250</v>
      </c>
      <c r="K41" s="54">
        <v>0.25</v>
      </c>
      <c r="L41" s="72"/>
      <c r="M41" s="72">
        <f t="shared" si="4"/>
        <v>62.5</v>
      </c>
      <c r="N41" s="6"/>
      <c r="O41" s="7"/>
      <c r="P41" s="37"/>
      <c r="Q41" s="86">
        <v>62.55</v>
      </c>
      <c r="R41" s="74">
        <f t="shared" si="5"/>
        <v>3909.375</v>
      </c>
      <c r="T41" s="1"/>
      <c r="U41" s="1"/>
      <c r="V41" s="1"/>
      <c r="W41" s="1"/>
      <c r="X41" s="1"/>
      <c r="Y41" s="3"/>
      <c r="Z41" s="1"/>
      <c r="AA41" s="1"/>
    </row>
    <row r="42" spans="1:27" s="2" customFormat="1" ht="35.1" customHeight="1" x14ac:dyDescent="0.2">
      <c r="A42" s="8" t="s">
        <v>84</v>
      </c>
      <c r="B42" s="124" t="s">
        <v>92</v>
      </c>
      <c r="C42" s="125"/>
      <c r="D42" s="125"/>
      <c r="E42" s="125"/>
      <c r="F42" s="126"/>
      <c r="G42" s="19" t="s">
        <v>93</v>
      </c>
      <c r="H42" s="5">
        <v>20</v>
      </c>
      <c r="I42" s="6">
        <v>1</v>
      </c>
      <c r="J42" s="56">
        <v>20</v>
      </c>
      <c r="K42" s="54">
        <v>20</v>
      </c>
      <c r="L42" s="72"/>
      <c r="M42" s="72">
        <f t="shared" si="4"/>
        <v>400</v>
      </c>
      <c r="N42" s="6"/>
      <c r="O42" s="7"/>
      <c r="P42" s="37"/>
      <c r="Q42" s="86">
        <v>62.55</v>
      </c>
      <c r="R42" s="74">
        <f t="shared" si="5"/>
        <v>25020</v>
      </c>
      <c r="T42" s="1"/>
      <c r="U42" s="1"/>
      <c r="V42" s="1"/>
      <c r="W42" s="1"/>
      <c r="X42" s="1"/>
      <c r="Y42" s="3"/>
      <c r="Z42" s="1"/>
      <c r="AA42" s="1"/>
    </row>
    <row r="43" spans="1:27" s="2" customFormat="1" ht="35.1" customHeight="1" x14ac:dyDescent="0.2">
      <c r="A43" s="8" t="s">
        <v>84</v>
      </c>
      <c r="B43" s="124" t="s">
        <v>96</v>
      </c>
      <c r="C43" s="125"/>
      <c r="D43" s="125"/>
      <c r="E43" s="125"/>
      <c r="F43" s="126"/>
      <c r="G43" s="19" t="s">
        <v>97</v>
      </c>
      <c r="H43" s="5">
        <v>20</v>
      </c>
      <c r="I43" s="6">
        <v>1</v>
      </c>
      <c r="J43" s="56">
        <v>20</v>
      </c>
      <c r="K43" s="54">
        <v>0.25</v>
      </c>
      <c r="L43" s="72"/>
      <c r="M43" s="72">
        <f t="shared" si="4"/>
        <v>5</v>
      </c>
      <c r="N43" s="6"/>
      <c r="O43" s="7"/>
      <c r="P43" s="37"/>
      <c r="Q43" s="86">
        <v>62.55</v>
      </c>
      <c r="R43" s="74">
        <f t="shared" si="5"/>
        <v>312.75</v>
      </c>
      <c r="T43" s="1"/>
      <c r="U43" s="1"/>
      <c r="V43" s="1"/>
      <c r="W43" s="1"/>
      <c r="X43" s="1"/>
      <c r="Y43" s="3"/>
      <c r="Z43" s="1"/>
      <c r="AA43" s="1"/>
    </row>
    <row r="44" spans="1:27" s="2" customFormat="1" ht="35.1" customHeight="1" x14ac:dyDescent="0.2">
      <c r="A44" s="8" t="s">
        <v>84</v>
      </c>
      <c r="B44" s="124" t="s">
        <v>98</v>
      </c>
      <c r="C44" s="125"/>
      <c r="D44" s="125"/>
      <c r="E44" s="125"/>
      <c r="F44" s="126"/>
      <c r="G44" s="19" t="s">
        <v>62</v>
      </c>
      <c r="H44" s="5">
        <v>500</v>
      </c>
      <c r="I44" s="6">
        <v>1</v>
      </c>
      <c r="J44" s="56">
        <v>500</v>
      </c>
      <c r="K44" s="54">
        <v>0.75</v>
      </c>
      <c r="L44" s="72"/>
      <c r="M44" s="72">
        <f t="shared" si="4"/>
        <v>375</v>
      </c>
      <c r="N44" s="6"/>
      <c r="O44" s="7"/>
      <c r="P44" s="37"/>
      <c r="Q44" s="86">
        <v>62.55</v>
      </c>
      <c r="R44" s="74">
        <f t="shared" si="5"/>
        <v>23456.25</v>
      </c>
      <c r="T44" s="1"/>
      <c r="U44" s="1"/>
      <c r="V44" s="1"/>
      <c r="W44" s="1"/>
      <c r="X44" s="1"/>
      <c r="Y44" s="3"/>
      <c r="Z44" s="1"/>
      <c r="AA44" s="1"/>
    </row>
    <row r="45" spans="1:27" s="2" customFormat="1" ht="35.1" customHeight="1" x14ac:dyDescent="0.2">
      <c r="A45" s="8" t="s">
        <v>99</v>
      </c>
      <c r="B45" s="124" t="s">
        <v>100</v>
      </c>
      <c r="C45" s="125"/>
      <c r="D45" s="125"/>
      <c r="E45" s="125"/>
      <c r="F45" s="126"/>
      <c r="G45" s="19" t="s">
        <v>101</v>
      </c>
      <c r="H45" s="5">
        <v>2375</v>
      </c>
      <c r="I45" s="6">
        <v>1</v>
      </c>
      <c r="J45" s="56">
        <v>2375</v>
      </c>
      <c r="K45" s="54">
        <v>0.17</v>
      </c>
      <c r="L45" s="72"/>
      <c r="M45" s="72">
        <f t="shared" si="4"/>
        <v>403.75000000000006</v>
      </c>
      <c r="N45" s="6"/>
      <c r="O45" s="7"/>
      <c r="P45" s="37"/>
      <c r="Q45" s="86">
        <v>62.55</v>
      </c>
      <c r="R45" s="74">
        <f t="shared" si="5"/>
        <v>25254.562500000004</v>
      </c>
      <c r="T45" s="1"/>
      <c r="U45" s="1"/>
      <c r="V45" s="1"/>
      <c r="W45" s="1"/>
      <c r="X45" s="1"/>
      <c r="Y45" s="3"/>
      <c r="Z45" s="1"/>
      <c r="AA45" s="1"/>
    </row>
    <row r="46" spans="1:27" s="2" customFormat="1" ht="35.1" customHeight="1" x14ac:dyDescent="0.2">
      <c r="A46" s="8" t="s">
        <v>84</v>
      </c>
      <c r="B46" s="124" t="s">
        <v>112</v>
      </c>
      <c r="C46" s="125"/>
      <c r="D46" s="125"/>
      <c r="E46" s="125"/>
      <c r="F46" s="126"/>
      <c r="G46" s="19" t="s">
        <v>102</v>
      </c>
      <c r="H46" s="5">
        <v>500</v>
      </c>
      <c r="I46" s="6">
        <v>1</v>
      </c>
      <c r="J46" s="56">
        <v>500</v>
      </c>
      <c r="K46" s="54">
        <v>0.08</v>
      </c>
      <c r="L46" s="72"/>
      <c r="M46" s="72">
        <f t="shared" si="4"/>
        <v>40</v>
      </c>
      <c r="N46" s="6"/>
      <c r="O46" s="7"/>
      <c r="P46" s="37"/>
      <c r="Q46" s="86">
        <v>62.55</v>
      </c>
      <c r="R46" s="74">
        <f t="shared" si="5"/>
        <v>2502</v>
      </c>
      <c r="T46" s="1"/>
      <c r="U46" s="1"/>
      <c r="V46" s="1"/>
      <c r="W46" s="1"/>
      <c r="X46" s="1"/>
      <c r="Y46" s="3"/>
      <c r="Z46" s="1"/>
      <c r="AA46" s="1"/>
    </row>
    <row r="47" spans="1:27" s="2" customFormat="1" ht="35.1" customHeight="1" x14ac:dyDescent="0.2">
      <c r="A47" s="8" t="s">
        <v>84</v>
      </c>
      <c r="B47" s="124" t="s">
        <v>113</v>
      </c>
      <c r="C47" s="125"/>
      <c r="D47" s="125"/>
      <c r="E47" s="125"/>
      <c r="F47" s="126"/>
      <c r="G47" s="19" t="s">
        <v>103</v>
      </c>
      <c r="H47" s="5">
        <v>500</v>
      </c>
      <c r="I47" s="6">
        <v>1</v>
      </c>
      <c r="J47" s="56">
        <v>500</v>
      </c>
      <c r="K47" s="54">
        <v>0.08</v>
      </c>
      <c r="L47" s="72"/>
      <c r="M47" s="72">
        <f t="shared" si="4"/>
        <v>40</v>
      </c>
      <c r="N47" s="6"/>
      <c r="O47" s="7"/>
      <c r="P47" s="37"/>
      <c r="Q47" s="86">
        <v>62.55</v>
      </c>
      <c r="R47" s="74">
        <f t="shared" si="5"/>
        <v>2502</v>
      </c>
      <c r="T47" s="1"/>
      <c r="U47" s="1"/>
      <c r="V47" s="1"/>
      <c r="W47" s="1"/>
      <c r="X47" s="1"/>
      <c r="Y47" s="3"/>
      <c r="Z47" s="1"/>
      <c r="AA47" s="1"/>
    </row>
    <row r="48" spans="1:27" ht="20.100000000000001" customHeight="1" x14ac:dyDescent="0.2">
      <c r="A48" s="8" t="s">
        <v>104</v>
      </c>
      <c r="B48" s="124" t="s">
        <v>105</v>
      </c>
      <c r="C48" s="125"/>
      <c r="D48" s="125"/>
      <c r="E48" s="125"/>
      <c r="F48" s="126"/>
      <c r="G48" s="19" t="s">
        <v>67</v>
      </c>
      <c r="H48" s="5">
        <v>100</v>
      </c>
      <c r="I48" s="6">
        <v>1</v>
      </c>
      <c r="J48" s="56">
        <v>100</v>
      </c>
      <c r="K48" s="54">
        <v>0.08</v>
      </c>
      <c r="L48" s="72"/>
      <c r="M48" s="72">
        <f t="shared" si="4"/>
        <v>8</v>
      </c>
      <c r="N48" s="6"/>
      <c r="O48" s="7"/>
      <c r="P48" s="37"/>
      <c r="Q48" s="86">
        <v>62.55</v>
      </c>
      <c r="R48" s="74">
        <f t="shared" si="5"/>
        <v>500.4</v>
      </c>
      <c r="T48" s="2"/>
      <c r="U48" s="2"/>
      <c r="V48" s="2"/>
      <c r="W48" s="2"/>
      <c r="X48" s="2"/>
      <c r="Y48" s="23"/>
      <c r="Z48" s="2"/>
    </row>
    <row r="49" spans="1:26" ht="20.100000000000001" customHeight="1" x14ac:dyDescent="0.2">
      <c r="A49" s="8" t="s">
        <v>106</v>
      </c>
      <c r="B49" s="124" t="s">
        <v>107</v>
      </c>
      <c r="C49" s="125"/>
      <c r="D49" s="125"/>
      <c r="E49" s="125"/>
      <c r="F49" s="126"/>
      <c r="G49" s="19" t="s">
        <v>108</v>
      </c>
      <c r="H49" s="5">
        <v>1000</v>
      </c>
      <c r="I49" s="6">
        <v>1</v>
      </c>
      <c r="J49" s="56">
        <v>1000</v>
      </c>
      <c r="K49" s="54">
        <v>0.41</v>
      </c>
      <c r="L49" s="72"/>
      <c r="M49" s="72">
        <f t="shared" si="4"/>
        <v>410</v>
      </c>
      <c r="N49" s="6"/>
      <c r="O49" s="7"/>
      <c r="P49" s="37"/>
      <c r="Q49" s="86">
        <v>62.55</v>
      </c>
      <c r="R49" s="74">
        <f t="shared" si="5"/>
        <v>25645.5</v>
      </c>
      <c r="T49" s="2"/>
      <c r="U49" s="2"/>
      <c r="V49" s="2"/>
      <c r="W49" s="2"/>
      <c r="X49" s="2"/>
      <c r="Y49" s="23"/>
      <c r="Z49" s="2"/>
    </row>
    <row r="50" spans="1:26" ht="19.5" customHeight="1" x14ac:dyDescent="0.15">
      <c r="A50" s="8" t="s">
        <v>109</v>
      </c>
      <c r="B50" s="188" t="s">
        <v>110</v>
      </c>
      <c r="C50" s="189"/>
      <c r="D50" s="189"/>
      <c r="E50" s="189"/>
      <c r="F50" s="190"/>
      <c r="G50" s="19" t="s">
        <v>111</v>
      </c>
      <c r="H50" s="5">
        <v>10</v>
      </c>
      <c r="I50" s="6">
        <v>1</v>
      </c>
      <c r="J50" s="56">
        <v>10</v>
      </c>
      <c r="K50" s="54">
        <v>0.5</v>
      </c>
      <c r="L50" s="72"/>
      <c r="M50" s="72">
        <f t="shared" si="4"/>
        <v>5</v>
      </c>
      <c r="N50" s="6"/>
      <c r="O50" s="7"/>
      <c r="P50" s="37"/>
      <c r="Q50" s="86">
        <v>62.55</v>
      </c>
      <c r="R50" s="74">
        <f t="shared" si="5"/>
        <v>312.75</v>
      </c>
      <c r="Y50" s="3"/>
    </row>
    <row r="51" spans="1:26" ht="50.1" customHeight="1" thickBot="1" x14ac:dyDescent="0.2">
      <c r="A51" s="22"/>
      <c r="B51" s="205" t="s">
        <v>41</v>
      </c>
      <c r="C51" s="206"/>
      <c r="D51" s="206"/>
      <c r="E51" s="206"/>
      <c r="F51" s="207"/>
      <c r="G51" s="62"/>
      <c r="H51" s="63">
        <v>140000</v>
      </c>
      <c r="I51" s="64">
        <v>3.04</v>
      </c>
      <c r="J51" s="57">
        <f>SUM(J20:J50)</f>
        <v>985445</v>
      </c>
      <c r="K51" s="68"/>
      <c r="L51" s="57">
        <f>SUM(L20:L26)</f>
        <v>0</v>
      </c>
      <c r="M51" s="57">
        <f>SUM(M20:M50)</f>
        <v>67851.55</v>
      </c>
      <c r="N51" s="68"/>
      <c r="O51" s="68"/>
      <c r="P51" s="20">
        <f>SUM(P20:P50)</f>
        <v>0</v>
      </c>
      <c r="Q51" s="70"/>
      <c r="R51" s="75">
        <f>SUM(R20:R50)</f>
        <v>4244114.4525000006</v>
      </c>
    </row>
    <row r="52" spans="1:26" ht="13.5" thickBot="1" x14ac:dyDescent="0.2">
      <c r="A52" s="24"/>
      <c r="B52" s="202" t="s">
        <v>45</v>
      </c>
      <c r="C52" s="203"/>
      <c r="D52" s="203"/>
      <c r="E52" s="203"/>
      <c r="F52" s="204"/>
      <c r="G52" s="65"/>
      <c r="H52" s="66"/>
      <c r="I52" s="67"/>
      <c r="J52" s="58">
        <f>SUM(J20:J50)</f>
        <v>985445</v>
      </c>
      <c r="K52" s="69"/>
      <c r="L52" s="58">
        <f>SUM(L51)</f>
        <v>0</v>
      </c>
      <c r="M52" s="58">
        <f>SUM(M51)</f>
        <v>67851.55</v>
      </c>
      <c r="N52" s="68"/>
      <c r="O52" s="69"/>
      <c r="P52" s="21">
        <f>SUM(P51)</f>
        <v>0</v>
      </c>
      <c r="Q52" s="71"/>
      <c r="R52" s="76">
        <f>SUM(R51)</f>
        <v>4244114.4525000006</v>
      </c>
    </row>
    <row r="53" spans="1:26" ht="13.5" customHeight="1" thickBot="1" x14ac:dyDescent="0.2">
      <c r="A53" s="182" t="s">
        <v>53</v>
      </c>
      <c r="B53" s="183"/>
      <c r="C53" s="183"/>
      <c r="D53" s="183"/>
      <c r="E53" s="183"/>
      <c r="F53" s="184"/>
      <c r="G53" s="65"/>
      <c r="H53" s="66"/>
      <c r="I53" s="67"/>
      <c r="J53" s="59">
        <f>SUM(J52+N52)</f>
        <v>985445</v>
      </c>
      <c r="K53" s="69"/>
      <c r="L53" s="73"/>
      <c r="M53" s="59">
        <f>SUM(M52+P52)</f>
        <v>67851.55</v>
      </c>
      <c r="N53" s="68"/>
      <c r="O53" s="69"/>
      <c r="P53" s="21"/>
      <c r="Q53" s="69"/>
      <c r="R53" s="77"/>
    </row>
    <row r="54" spans="1:26" ht="12" x14ac:dyDescent="0.2">
      <c r="I54" s="4">
        <v>3.0426000000000002</v>
      </c>
      <c r="J54" s="90"/>
      <c r="M54" s="90"/>
    </row>
  </sheetData>
  <mergeCells count="49">
    <mergeCell ref="A53:F53"/>
    <mergeCell ref="B20:F20"/>
    <mergeCell ref="B50:F50"/>
    <mergeCell ref="B37:F37"/>
    <mergeCell ref="B38:F38"/>
    <mergeCell ref="B25:F25"/>
    <mergeCell ref="B24:F24"/>
    <mergeCell ref="B23:F23"/>
    <mergeCell ref="B26:F26"/>
    <mergeCell ref="B27:F27"/>
    <mergeCell ref="B22:F22"/>
    <mergeCell ref="B52:F52"/>
    <mergeCell ref="B51:F51"/>
    <mergeCell ref="B36:F36"/>
    <mergeCell ref="B21:F21"/>
    <mergeCell ref="B39:F39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  <mergeCell ref="B48:F48"/>
    <mergeCell ref="B49:F49"/>
    <mergeCell ref="B46:F46"/>
    <mergeCell ref="B45:F45"/>
    <mergeCell ref="B40:F40"/>
    <mergeCell ref="B44:F44"/>
    <mergeCell ref="B43:F43"/>
    <mergeCell ref="B42:F42"/>
    <mergeCell ref="B41:F41"/>
    <mergeCell ref="B47:F47"/>
    <mergeCell ref="B35:F35"/>
    <mergeCell ref="B30:F30"/>
    <mergeCell ref="B31:F31"/>
    <mergeCell ref="B28:F28"/>
    <mergeCell ref="B29:F29"/>
    <mergeCell ref="B32:F32"/>
    <mergeCell ref="B33:F33"/>
    <mergeCell ref="B34:F34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5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DEF84-A9D5-41B4-8532-3F18D609A41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2019-06-19T18:03:08Z</cp:lastPrinted>
  <dcterms:created xsi:type="dcterms:W3CDTF">2000-01-10T18:54:20Z</dcterms:created>
  <dcterms:modified xsi:type="dcterms:W3CDTF">2023-10-23T17:35:34Z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