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fnsva\snap\PAAD\PAAD WORKGROUPS\QCB\ICB Packages\2022-2024 Packages\0584-0299, FNS 380-1\Supporting Statement\SS Packet\"/>
    </mc:Choice>
  </mc:AlternateContent>
  <xr:revisionPtr revIDLastSave="0" documentId="13_ncr:1_{1CF3C4F3-94F1-455B-B05F-52B520F96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ing Recordkeeping Burden" sheetId="1" r:id="rId1"/>
    <sheet name="Annualized Costs to Respondents" sheetId="2" r:id="rId2"/>
    <sheet name="Annualized Costs to Gov'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3" l="1"/>
  <c r="G7" i="3"/>
  <c r="F7" i="3"/>
  <c r="E7" i="3"/>
  <c r="G7" i="1" l="1"/>
  <c r="G12" i="1"/>
  <c r="G18" i="1" s="1"/>
  <c r="F8" i="2"/>
  <c r="G8" i="2" s="1"/>
  <c r="F7" i="2"/>
  <c r="G7" i="2" s="1"/>
  <c r="F6" i="2"/>
  <c r="G6" i="2" s="1"/>
  <c r="H7" i="2" l="1"/>
  <c r="I7" i="2" s="1"/>
  <c r="H6" i="2"/>
  <c r="G9" i="2"/>
  <c r="G12" i="2" s="1"/>
  <c r="E6" i="3" s="1"/>
  <c r="I6" i="2"/>
  <c r="H8" i="2"/>
  <c r="I8" i="2"/>
  <c r="I9" i="2" l="1"/>
  <c r="H9" i="2"/>
  <c r="F5" i="1" l="1"/>
  <c r="F4" i="1"/>
  <c r="D10" i="3"/>
  <c r="D9" i="3"/>
  <c r="D8" i="3"/>
  <c r="D12" i="3" l="1"/>
  <c r="F7" i="1"/>
  <c r="G11" i="3"/>
  <c r="E10" i="3"/>
  <c r="E9" i="3"/>
  <c r="G5" i="3"/>
  <c r="F12" i="1" l="1"/>
  <c r="E7" i="1"/>
  <c r="F10" i="3"/>
  <c r="G10" i="3" s="1"/>
  <c r="F9" i="3"/>
  <c r="G9" i="3" s="1"/>
  <c r="E8" i="3"/>
  <c r="E12" i="3" s="1"/>
  <c r="F6" i="3"/>
  <c r="E12" i="1" l="1"/>
  <c r="E18" i="1" s="1"/>
  <c r="F18" i="1"/>
  <c r="F8" i="3"/>
  <c r="G8" i="3" s="1"/>
  <c r="G6" i="3"/>
  <c r="F12" i="3" l="1"/>
  <c r="H11" i="2"/>
  <c r="F11" i="2"/>
  <c r="H11" i="1"/>
  <c r="E11" i="1"/>
  <c r="H6" i="1"/>
  <c r="E6" i="1"/>
  <c r="H5" i="1"/>
  <c r="H4" i="1"/>
  <c r="I11" i="2" l="1"/>
  <c r="I12" i="2" s="1"/>
  <c r="H12" i="2"/>
  <c r="H7" i="1"/>
  <c r="H12" i="1"/>
  <c r="H13" i="1" l="1"/>
  <c r="H18" i="1"/>
</calcChain>
</file>

<file path=xl/sharedStrings.xml><?xml version="1.0" encoding="utf-8"?>
<sst xmlns="http://schemas.openxmlformats.org/spreadsheetml/2006/main" count="100" uniqueCount="70">
  <si>
    <t>Description of Activity</t>
  </si>
  <si>
    <t>No. of Respondents</t>
  </si>
  <si>
    <t>Est. No. of Responses per Respondent</t>
  </si>
  <si>
    <t>No. Hours per Response</t>
  </si>
  <si>
    <t>FNS-380-1</t>
  </si>
  <si>
    <t xml:space="preserve">275.12(f)  </t>
  </si>
  <si>
    <t>Reporting of Review Findings</t>
  </si>
  <si>
    <t>No. of Record keepers</t>
  </si>
  <si>
    <t>Est. No. of Records per Record keeper</t>
  </si>
  <si>
    <t xml:space="preserve">Record Retention </t>
  </si>
  <si>
    <t>Grand Total Reporting and Recordkeeping Burden</t>
  </si>
  <si>
    <t>Form Number</t>
  </si>
  <si>
    <t>Reg. Section</t>
  </si>
  <si>
    <t>Est. Total Annual Responses</t>
  </si>
  <si>
    <t>Est. Total Burden Hours</t>
  </si>
  <si>
    <t xml:space="preserve">No. Hours per Record to be Maintained </t>
  </si>
  <si>
    <t>Type of Respondents</t>
  </si>
  <si>
    <t>Average Time Per Response</t>
  </si>
  <si>
    <t>Reporting Burden</t>
  </si>
  <si>
    <t>State Agencies</t>
  </si>
  <si>
    <t>Recordkeeping Burden</t>
  </si>
  <si>
    <t>Estimates of Annualized Cost to Federal Government</t>
  </si>
  <si>
    <t>Activities</t>
  </si>
  <si>
    <t>Hours Spent on Collection</t>
  </si>
  <si>
    <t>Costs or Hourly Wage Rage</t>
  </si>
  <si>
    <t>Total Cost</t>
  </si>
  <si>
    <t>Fringe Benefits Cost for Staff (0.33)</t>
  </si>
  <si>
    <t>1.  Printing Cost</t>
  </si>
  <si>
    <t>N/A</t>
  </si>
  <si>
    <t>2.  50% Reimbursement Cost to States for reporting &amp; recordkeeping administrative cost</t>
  </si>
  <si>
    <t>5. Automated System Cost (includes fringe benefits in fixed rate Contractor Monitoring)</t>
  </si>
  <si>
    <t>Grand Total Cost to Government</t>
  </si>
  <si>
    <t>275.14(d)</t>
  </si>
  <si>
    <t>Recordkeeping Burden for FNS 380-1, OMB 0584-0299</t>
  </si>
  <si>
    <t>Reporting Burden for FNS 380-1, OMB 0584-0299</t>
  </si>
  <si>
    <t>Hourly Wage Rate (50% for State Agency Staff – not Households)</t>
  </si>
  <si>
    <t>Total without loaded wages</t>
  </si>
  <si>
    <t>Total Costs</t>
  </si>
  <si>
    <t>Total Reporting Burden</t>
  </si>
  <si>
    <t>*mean social work salary</t>
  </si>
  <si>
    <t>21-1020</t>
  </si>
  <si>
    <t>Financial Burden for State Agencies FNS 380-1, OMB 0584-0299</t>
  </si>
  <si>
    <t>hrly base</t>
  </si>
  <si>
    <t>13/1</t>
  </si>
  <si>
    <t>14/1</t>
  </si>
  <si>
    <t>15/1</t>
  </si>
  <si>
    <t>Overall  Cost w/ Fringe Benefits for Staff</t>
  </si>
  <si>
    <t>4a .Program Analyst GS 13 Step 1 Estimates of Annualized Cost to Federal Government for drafting, reviewing &amp; approving ICR</t>
  </si>
  <si>
    <t>4b. Program Branch Chief Estimates of Annualized Cost to Federal Government for drafting, reviewing &amp; approving ICR 14/1</t>
  </si>
  <si>
    <t>4c. Program Division Director Estimates of Annualized Cost to Federal Government for drafting, reviewing &amp; approving ICR 15/1</t>
  </si>
  <si>
    <t>Reporting and Recordkeeping Cost for FNS 380-1, OMB 0584-0299</t>
  </si>
  <si>
    <t>Review Processing-Schedules- Update SA Discretionary Codes</t>
  </si>
  <si>
    <t>Review Processing-Schedules- Report SA Discretionary code updates</t>
  </si>
  <si>
    <t>Number of responses</t>
  </si>
  <si>
    <t>Fully loaded wages</t>
  </si>
  <si>
    <t>Reg Citation</t>
  </si>
  <si>
    <t>Activity</t>
  </si>
  <si>
    <t>https://www.bls.gov/oes/2022/may/oes_nat.htm</t>
  </si>
  <si>
    <r>
      <t>Estimates of Annualized Cost to Respondents</t>
    </r>
    <r>
      <rPr>
        <i/>
        <sz val="10"/>
        <color theme="1"/>
        <rFont val="Times New Roman"/>
        <family val="1"/>
      </rPr>
      <t xml:space="preserve"> </t>
    </r>
  </si>
  <si>
    <t>SALARY TABLE 2023-GS (opm.gov)</t>
  </si>
  <si>
    <t>https://www.opm.gov/policy-data-oversight/pay-leave/salaries-wages/salary-tables/pdf/2023/GS_h.pdf</t>
  </si>
  <si>
    <t>Total Burden per response</t>
  </si>
  <si>
    <t>Reporting of Review Findings on Form</t>
  </si>
  <si>
    <t>Annual Responses</t>
  </si>
  <si>
    <t>#fed cases reviewed 2019</t>
  </si>
  <si>
    <t>3.  60 Regional Federal Staff (GS 12 Step 5) review of 380-1 submissions</t>
  </si>
  <si>
    <t>12/6</t>
  </si>
  <si>
    <t>Grand Total Reporting and Recordkeeping Costs</t>
  </si>
  <si>
    <t>Reporting Totals</t>
  </si>
  <si>
    <t>Appendix B- OMB 0584-0299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</si>
</sst>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0"/>
    <numFmt numFmtId="166" formatCode="&quot;$&quot;#,##0.00"/>
    <numFmt numFmtId="167" formatCode="#,##0.00000"/>
    <numFmt numFmtId="168" formatCode="0.000000"/>
    <numFmt numFmtId="169" formatCode="#,##0.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3333FF"/>
      <name val="Times New Roman"/>
      <family val="1"/>
    </font>
    <font>
      <sz val="10"/>
      <color rgb="FF3333FF"/>
      <name val="Times New Roman"/>
      <family val="1"/>
    </font>
    <font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3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66" fontId="10" fillId="0" borderId="16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6" fontId="10" fillId="0" borderId="17" xfId="0" applyNumberFormat="1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9" fillId="0" borderId="0" xfId="0" applyFont="1"/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4" fontId="2" fillId="0" borderId="27" xfId="0" applyNumberFormat="1" applyFont="1" applyBorder="1" applyAlignment="1">
      <alignment horizontal="right" wrapText="1"/>
    </xf>
    <xf numFmtId="4" fontId="2" fillId="0" borderId="27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4" fontId="2" fillId="0" borderId="30" xfId="0" applyNumberFormat="1" applyFont="1" applyBorder="1" applyAlignment="1">
      <alignment horizontal="center" wrapText="1"/>
    </xf>
    <xf numFmtId="167" fontId="12" fillId="0" borderId="3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wrapText="1"/>
    </xf>
    <xf numFmtId="168" fontId="13" fillId="0" borderId="8" xfId="0" applyNumberFormat="1" applyFont="1" applyBorder="1" applyAlignment="1">
      <alignment horizontal="center" vertical="center" wrapText="1"/>
    </xf>
    <xf numFmtId="4" fontId="12" fillId="2" borderId="10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center" vertical="center" wrapText="1"/>
    </xf>
    <xf numFmtId="0" fontId="17" fillId="0" borderId="0" xfId="0" applyFont="1"/>
    <xf numFmtId="0" fontId="9" fillId="0" borderId="0" xfId="0" applyFont="1" applyAlignment="1">
      <alignment wrapText="1"/>
    </xf>
    <xf numFmtId="0" fontId="18" fillId="0" borderId="0" xfId="3" applyFont="1" applyAlignment="1">
      <alignment horizontal="left"/>
    </xf>
    <xf numFmtId="0" fontId="9" fillId="0" borderId="0" xfId="0" applyFont="1" applyAlignment="1">
      <alignment horizontal="left"/>
    </xf>
    <xf numFmtId="0" fontId="18" fillId="0" borderId="0" xfId="3" applyFont="1" applyFill="1"/>
    <xf numFmtId="0" fontId="7" fillId="0" borderId="0" xfId="3"/>
    <xf numFmtId="166" fontId="9" fillId="0" borderId="0" xfId="0" applyNumberFormat="1" applyFont="1"/>
    <xf numFmtId="166" fontId="9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169" fontId="3" fillId="0" borderId="0" xfId="0" applyNumberFormat="1" applyFont="1" applyAlignment="1">
      <alignment wrapText="1"/>
    </xf>
    <xf numFmtId="165" fontId="12" fillId="0" borderId="10" xfId="0" applyNumberFormat="1" applyFont="1" applyBorder="1" applyAlignment="1">
      <alignment horizontal="center" wrapText="1"/>
    </xf>
    <xf numFmtId="165" fontId="12" fillId="2" borderId="10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wrapText="1"/>
    </xf>
    <xf numFmtId="0" fontId="19" fillId="2" borderId="29" xfId="0" applyFont="1" applyFill="1" applyBorder="1" applyAlignment="1">
      <alignment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13" fillId="2" borderId="10" xfId="1" applyNumberFormat="1" applyFont="1" applyFill="1" applyBorder="1" applyAlignment="1">
      <alignment horizontal="center" vertical="center" wrapText="1"/>
    </xf>
    <xf numFmtId="4" fontId="13" fillId="2" borderId="11" xfId="1" applyNumberFormat="1" applyFont="1" applyFill="1" applyBorder="1" applyAlignment="1">
      <alignment horizontal="center" vertical="center" wrapText="1"/>
    </xf>
    <xf numFmtId="8" fontId="3" fillId="0" borderId="2" xfId="0" applyNumberFormat="1" applyFont="1" applyBorder="1" applyAlignment="1">
      <alignment wrapText="1"/>
    </xf>
    <xf numFmtId="0" fontId="4" fillId="0" borderId="35" xfId="0" applyFont="1" applyBorder="1" applyAlignment="1">
      <alignment vertical="center" wrapText="1"/>
    </xf>
    <xf numFmtId="49" fontId="9" fillId="0" borderId="0" xfId="0" applyNumberFormat="1" applyFont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166" fontId="11" fillId="2" borderId="17" xfId="0" applyNumberFormat="1" applyFont="1" applyFill="1" applyBorder="1" applyAlignment="1">
      <alignment horizontal="right" vertical="center" wrapText="1"/>
    </xf>
    <xf numFmtId="0" fontId="16" fillId="2" borderId="32" xfId="0" applyFont="1" applyFill="1" applyBorder="1" applyAlignment="1">
      <alignment horizontal="right" vertical="center" wrapText="1"/>
    </xf>
    <xf numFmtId="0" fontId="16" fillId="2" borderId="33" xfId="0" applyFont="1" applyFill="1" applyBorder="1" applyAlignment="1">
      <alignment horizontal="right" vertical="center" wrapText="1"/>
    </xf>
    <xf numFmtId="0" fontId="16" fillId="2" borderId="34" xfId="0" applyFont="1" applyFill="1" applyBorder="1" applyAlignment="1">
      <alignment horizontal="right" vertical="center" wrapText="1"/>
    </xf>
    <xf numFmtId="166" fontId="16" fillId="2" borderId="2" xfId="2" applyNumberFormat="1" applyFont="1" applyFill="1" applyBorder="1" applyAlignment="1">
      <alignment horizontal="center" vertical="center" wrapText="1"/>
    </xf>
    <xf numFmtId="4" fontId="5" fillId="0" borderId="30" xfId="0" applyNumberFormat="1" applyFont="1" applyBorder="1" applyAlignment="1">
      <alignment horizontal="right" wrapText="1"/>
    </xf>
    <xf numFmtId="0" fontId="5" fillId="2" borderId="29" xfId="0" applyFont="1" applyFill="1" applyBorder="1" applyAlignment="1">
      <alignment horizontal="right" vertical="center" wrapText="1"/>
    </xf>
    <xf numFmtId="0" fontId="5" fillId="2" borderId="30" xfId="0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right" vertical="center" wrapText="1"/>
    </xf>
    <xf numFmtId="0" fontId="4" fillId="2" borderId="32" xfId="0" applyFont="1" applyFill="1" applyBorder="1" applyAlignment="1">
      <alignment horizontal="right" vertical="center" wrapText="1"/>
    </xf>
    <xf numFmtId="0" fontId="4" fillId="2" borderId="33" xfId="0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right" vertical="center" wrapText="1"/>
    </xf>
    <xf numFmtId="0" fontId="13" fillId="0" borderId="0" xfId="0" applyFont="1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oes/2022/may/oes_nat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opm.gov/policy-data-oversight/pay-leave/salaries-wages/salary-tables/pdf/2023/GS_h.pdf" TargetMode="External"/><Relationship Id="rId1" Type="http://schemas.openxmlformats.org/officeDocument/2006/relationships/hyperlink" Target="https://www.opm.gov/policy-data-oversight/pay-leave/salaries-wages/salary-tables/pdf/2023/G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20" zoomScaleNormal="120" workbookViewId="0"/>
  </sheetViews>
  <sheetFormatPr defaultColWidth="8.7109375" defaultRowHeight="12.75" x14ac:dyDescent="0.2"/>
  <cols>
    <col min="1" max="2" width="10.85546875" style="2" customWidth="1"/>
    <col min="3" max="3" width="37.42578125" style="2" customWidth="1"/>
    <col min="4" max="5" width="10.85546875" style="2" customWidth="1"/>
    <col min="6" max="6" width="13.42578125" style="2" customWidth="1"/>
    <col min="7" max="7" width="12.140625" style="2" customWidth="1"/>
    <col min="8" max="8" width="14.140625" style="2" customWidth="1"/>
    <col min="9" max="16384" width="8.7109375" style="2"/>
  </cols>
  <sheetData>
    <row r="1" spans="1:8" ht="13.5" thickBot="1" x14ac:dyDescent="0.25">
      <c r="A1" s="97" t="s">
        <v>69</v>
      </c>
    </row>
    <row r="2" spans="1:8" ht="15.75" customHeight="1" thickBot="1" x14ac:dyDescent="0.25">
      <c r="A2" s="69" t="s">
        <v>34</v>
      </c>
      <c r="B2" s="70"/>
      <c r="C2" s="70"/>
      <c r="D2" s="70"/>
      <c r="E2" s="70"/>
      <c r="F2" s="70"/>
      <c r="G2" s="70"/>
      <c r="H2" s="71"/>
    </row>
    <row r="3" spans="1:8" ht="51" x14ac:dyDescent="0.2">
      <c r="A3" s="3" t="s">
        <v>11</v>
      </c>
      <c r="B3" s="4" t="s">
        <v>12</v>
      </c>
      <c r="C3" s="4" t="s">
        <v>0</v>
      </c>
      <c r="D3" s="4" t="s">
        <v>1</v>
      </c>
      <c r="E3" s="4" t="s">
        <v>2</v>
      </c>
      <c r="F3" s="4" t="s">
        <v>13</v>
      </c>
      <c r="G3" s="4" t="s">
        <v>3</v>
      </c>
      <c r="H3" s="5" t="s">
        <v>14</v>
      </c>
    </row>
    <row r="4" spans="1:8" ht="25.5" x14ac:dyDescent="0.2">
      <c r="A4" s="31" t="s">
        <v>4</v>
      </c>
      <c r="B4" s="6" t="s">
        <v>32</v>
      </c>
      <c r="C4" s="6" t="s">
        <v>51</v>
      </c>
      <c r="D4" s="6">
        <v>53</v>
      </c>
      <c r="E4" s="7">
        <v>1</v>
      </c>
      <c r="F4" s="16">
        <f>SUM(D4*E4)</f>
        <v>53</v>
      </c>
      <c r="G4" s="6">
        <v>3</v>
      </c>
      <c r="H4" s="32">
        <f>SUM(F4*G4)</f>
        <v>159</v>
      </c>
    </row>
    <row r="5" spans="1:8" ht="25.5" x14ac:dyDescent="0.2">
      <c r="A5" s="31" t="s">
        <v>4</v>
      </c>
      <c r="B5" s="6" t="s">
        <v>32</v>
      </c>
      <c r="C5" s="6" t="s">
        <v>52</v>
      </c>
      <c r="D5" s="6">
        <v>53</v>
      </c>
      <c r="E5" s="7">
        <v>1</v>
      </c>
      <c r="F5" s="16">
        <f>SUM(D5*E5)</f>
        <v>53</v>
      </c>
      <c r="G5" s="6">
        <v>0.25</v>
      </c>
      <c r="H5" s="32">
        <f>SUM(F5*G5)</f>
        <v>13.25</v>
      </c>
    </row>
    <row r="6" spans="1:8" x14ac:dyDescent="0.2">
      <c r="A6" s="31" t="s">
        <v>4</v>
      </c>
      <c r="B6" s="6" t="s">
        <v>5</v>
      </c>
      <c r="C6" s="6" t="s">
        <v>62</v>
      </c>
      <c r="D6" s="6">
        <v>53</v>
      </c>
      <c r="E6" s="7">
        <f>SUM(F6/D6)</f>
        <v>858.43396226415098</v>
      </c>
      <c r="F6" s="16">
        <v>45497</v>
      </c>
      <c r="G6" s="8">
        <v>1.056</v>
      </c>
      <c r="H6" s="32">
        <f>SUM(F6*G6)</f>
        <v>48044.832000000002</v>
      </c>
    </row>
    <row r="7" spans="1:8" ht="13.5" thickBot="1" x14ac:dyDescent="0.25">
      <c r="A7" s="39"/>
      <c r="B7" s="40"/>
      <c r="C7" s="90" t="s">
        <v>68</v>
      </c>
      <c r="D7" s="41">
        <v>53</v>
      </c>
      <c r="E7" s="42">
        <f>SUM(F7/D7)</f>
        <v>860.43396226415098</v>
      </c>
      <c r="F7" s="41">
        <f>SUM(F4:F6)</f>
        <v>45603</v>
      </c>
      <c r="G7" s="59">
        <f>SUM(G4:G6)</f>
        <v>4.306</v>
      </c>
      <c r="H7" s="43">
        <f>SUM(H4:H6)</f>
        <v>48217.082000000002</v>
      </c>
    </row>
    <row r="8" spans="1:8" ht="12" customHeight="1" thickBot="1" x14ac:dyDescent="0.25">
      <c r="A8" s="34"/>
      <c r="B8" s="35"/>
      <c r="C8" s="36"/>
      <c r="D8" s="37"/>
      <c r="E8" s="37"/>
      <c r="F8" s="36"/>
      <c r="G8" s="37"/>
      <c r="H8" s="38"/>
    </row>
    <row r="9" spans="1:8" ht="15.75" customHeight="1" thickBot="1" x14ac:dyDescent="0.25">
      <c r="A9" s="69" t="s">
        <v>33</v>
      </c>
      <c r="B9" s="70"/>
      <c r="C9" s="70"/>
      <c r="D9" s="70"/>
      <c r="E9" s="70"/>
      <c r="F9" s="70"/>
      <c r="G9" s="70"/>
      <c r="H9" s="71"/>
    </row>
    <row r="10" spans="1:8" ht="51.75" thickBot="1" x14ac:dyDescent="0.25">
      <c r="A10" s="9" t="s">
        <v>11</v>
      </c>
      <c r="B10" s="10" t="s">
        <v>12</v>
      </c>
      <c r="C10" s="10" t="s">
        <v>0</v>
      </c>
      <c r="D10" s="10" t="s">
        <v>7</v>
      </c>
      <c r="E10" s="10" t="s">
        <v>8</v>
      </c>
      <c r="F10" s="10" t="s">
        <v>13</v>
      </c>
      <c r="G10" s="10" t="s">
        <v>15</v>
      </c>
      <c r="H10" s="11" t="s">
        <v>14</v>
      </c>
    </row>
    <row r="11" spans="1:8" ht="15" customHeight="1" x14ac:dyDescent="0.2">
      <c r="A11" s="12" t="s">
        <v>4</v>
      </c>
      <c r="B11" s="13">
        <v>275.39999999999998</v>
      </c>
      <c r="C11" s="13" t="s">
        <v>9</v>
      </c>
      <c r="D11" s="13">
        <v>53</v>
      </c>
      <c r="E11" s="44">
        <f>SUM(F11/D11)</f>
        <v>858.43396226415098</v>
      </c>
      <c r="F11" s="16">
        <v>45497</v>
      </c>
      <c r="G11" s="13">
        <v>2.3599999999999999E-2</v>
      </c>
      <c r="H11" s="14">
        <f>SUM(F11*G11)</f>
        <v>1073.7292</v>
      </c>
    </row>
    <row r="12" spans="1:8" ht="28.5" customHeight="1" thickBot="1" x14ac:dyDescent="0.25">
      <c r="A12" s="91" t="s">
        <v>10</v>
      </c>
      <c r="B12" s="92"/>
      <c r="C12" s="93"/>
      <c r="D12" s="29">
        <v>53</v>
      </c>
      <c r="E12" s="45">
        <f>SUM(F12/D12)</f>
        <v>1718.867924528302</v>
      </c>
      <c r="F12" s="30">
        <f>F7+F11</f>
        <v>91100</v>
      </c>
      <c r="G12" s="60">
        <f>SUM(G7,G11)</f>
        <v>4.3296000000000001</v>
      </c>
      <c r="H12" s="33">
        <f>H7+H11</f>
        <v>49290.811200000004</v>
      </c>
    </row>
    <row r="13" spans="1:8" x14ac:dyDescent="0.2">
      <c r="H13" s="61">
        <f>SUM(H12)</f>
        <v>49290.811200000004</v>
      </c>
    </row>
    <row r="14" spans="1:8" ht="33.75" customHeight="1" x14ac:dyDescent="0.2">
      <c r="A14" s="15"/>
      <c r="F14" s="57" t="s">
        <v>61</v>
      </c>
      <c r="G14" s="58"/>
    </row>
    <row r="16" spans="1:8" ht="13.5" thickBot="1" x14ac:dyDescent="0.25"/>
    <row r="17" spans="3:8" s="15" customFormat="1" ht="51.75" thickBot="1" x14ac:dyDescent="0.25">
      <c r="C17" s="9" t="s">
        <v>0</v>
      </c>
      <c r="D17" s="10" t="s">
        <v>7</v>
      </c>
      <c r="E17" s="10" t="s">
        <v>8</v>
      </c>
      <c r="F17" s="10" t="s">
        <v>13</v>
      </c>
      <c r="G17" s="10" t="s">
        <v>15</v>
      </c>
      <c r="H17" s="11" t="s">
        <v>14</v>
      </c>
    </row>
    <row r="18" spans="3:8" ht="24" customHeight="1" thickBot="1" x14ac:dyDescent="0.25">
      <c r="C18" s="62" t="s">
        <v>10</v>
      </c>
      <c r="D18" s="63">
        <v>53</v>
      </c>
      <c r="E18" s="64">
        <f>SUM(E12)</f>
        <v>1718.867924528302</v>
      </c>
      <c r="F18" s="64">
        <f t="shared" ref="F18:H18" si="0">SUM(F12)</f>
        <v>91100</v>
      </c>
      <c r="G18" s="64">
        <f t="shared" si="0"/>
        <v>4.3296000000000001</v>
      </c>
      <c r="H18" s="65">
        <f t="shared" si="0"/>
        <v>49290.811200000004</v>
      </c>
    </row>
  </sheetData>
  <mergeCells count="3">
    <mergeCell ref="A2:H2"/>
    <mergeCell ref="A9:H9"/>
    <mergeCell ref="A12:C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8"/>
  <sheetViews>
    <sheetView topLeftCell="A2" workbookViewId="0">
      <selection activeCell="A9" sqref="A9:F9"/>
    </sheetView>
  </sheetViews>
  <sheetFormatPr defaultColWidth="15.140625" defaultRowHeight="12.75" x14ac:dyDescent="0.2"/>
  <cols>
    <col min="1" max="2" width="15.140625" style="17"/>
    <col min="3" max="3" width="20.5703125" style="17" customWidth="1"/>
    <col min="4" max="5" width="15.140625" style="17"/>
    <col min="6" max="6" width="22.5703125" style="17" customWidth="1"/>
    <col min="7" max="16384" width="15.140625" style="17"/>
  </cols>
  <sheetData>
    <row r="2" spans="1:9" ht="21" customHeight="1" x14ac:dyDescent="0.2">
      <c r="A2" s="72" t="s">
        <v>58</v>
      </c>
      <c r="B2" s="72"/>
      <c r="C2" s="72"/>
      <c r="D2" s="72"/>
      <c r="E2" s="72"/>
      <c r="F2" s="72"/>
      <c r="G2" s="72"/>
      <c r="H2" s="72"/>
      <c r="I2" s="72"/>
    </row>
    <row r="3" spans="1:9" ht="22.5" customHeight="1" x14ac:dyDescent="0.2">
      <c r="A3" s="73" t="s">
        <v>41</v>
      </c>
      <c r="B3" s="74"/>
      <c r="C3" s="74"/>
      <c r="D3" s="74"/>
      <c r="E3" s="74"/>
      <c r="F3" s="74"/>
      <c r="G3" s="74"/>
      <c r="H3" s="74"/>
      <c r="I3" s="75"/>
    </row>
    <row r="4" spans="1:9" ht="49.5" customHeight="1" x14ac:dyDescent="0.2">
      <c r="A4" s="47" t="s">
        <v>16</v>
      </c>
      <c r="B4" s="47" t="s">
        <v>55</v>
      </c>
      <c r="C4" s="47" t="s">
        <v>56</v>
      </c>
      <c r="D4" s="47" t="s">
        <v>53</v>
      </c>
      <c r="E4" s="47" t="s">
        <v>17</v>
      </c>
      <c r="F4" s="47" t="s">
        <v>35</v>
      </c>
      <c r="G4" s="47" t="s">
        <v>36</v>
      </c>
      <c r="H4" s="47" t="s">
        <v>54</v>
      </c>
      <c r="I4" s="47" t="s">
        <v>37</v>
      </c>
    </row>
    <row r="5" spans="1:9" ht="24.95" customHeight="1" x14ac:dyDescent="0.2">
      <c r="A5" s="76" t="s">
        <v>18</v>
      </c>
      <c r="B5" s="76"/>
      <c r="C5" s="76"/>
      <c r="D5" s="76"/>
      <c r="E5" s="76"/>
      <c r="F5" s="76"/>
      <c r="G5" s="76"/>
      <c r="H5" s="76"/>
      <c r="I5" s="76"/>
    </row>
    <row r="6" spans="1:9" ht="24.95" customHeight="1" x14ac:dyDescent="0.2">
      <c r="A6" s="6" t="s">
        <v>19</v>
      </c>
      <c r="B6" s="6" t="s">
        <v>32</v>
      </c>
      <c r="C6" s="46" t="s">
        <v>51</v>
      </c>
      <c r="D6" s="16">
        <v>53</v>
      </c>
      <c r="E6" s="6">
        <v>3</v>
      </c>
      <c r="F6" s="48">
        <f>SUM(F15/2)</f>
        <v>14.29</v>
      </c>
      <c r="G6" s="48">
        <f>SUM(D6*E6*F6)</f>
        <v>2272.1099999999997</v>
      </c>
      <c r="H6" s="48">
        <f>SUM(G6*0.33)</f>
        <v>749.79629999999997</v>
      </c>
      <c r="I6" s="48">
        <f>SUM(G6+H6)</f>
        <v>3021.9062999999996</v>
      </c>
    </row>
    <row r="7" spans="1:9" ht="24.95" customHeight="1" x14ac:dyDescent="0.2">
      <c r="A7" s="6" t="s">
        <v>19</v>
      </c>
      <c r="B7" s="6" t="s">
        <v>32</v>
      </c>
      <c r="C7" s="46" t="s">
        <v>52</v>
      </c>
      <c r="D7" s="16">
        <v>53</v>
      </c>
      <c r="E7" s="6">
        <v>0.25</v>
      </c>
      <c r="F7" s="48">
        <f>SUM(F15/2)</f>
        <v>14.29</v>
      </c>
      <c r="G7" s="48">
        <f t="shared" ref="G7:G8" si="0">SUM(D7*E7*F7)</f>
        <v>189.3425</v>
      </c>
      <c r="H7" s="48">
        <f t="shared" ref="H7:H8" si="1">SUM(G7*0.33)</f>
        <v>62.483025000000005</v>
      </c>
      <c r="I7" s="48">
        <f t="shared" ref="I7:I8" si="2">SUM(G7+H7)</f>
        <v>251.825525</v>
      </c>
    </row>
    <row r="8" spans="1:9" ht="24.95" customHeight="1" x14ac:dyDescent="0.2">
      <c r="A8" s="6" t="s">
        <v>19</v>
      </c>
      <c r="B8" s="6" t="s">
        <v>5</v>
      </c>
      <c r="C8" s="46" t="s">
        <v>6</v>
      </c>
      <c r="D8" s="16">
        <v>45497</v>
      </c>
      <c r="E8" s="8">
        <v>1.056</v>
      </c>
      <c r="F8" s="48">
        <f>SUM(F15/2)</f>
        <v>14.29</v>
      </c>
      <c r="G8" s="48">
        <f t="shared" si="0"/>
        <v>686560.64928000001</v>
      </c>
      <c r="H8" s="48">
        <f t="shared" si="1"/>
        <v>226565.01426240001</v>
      </c>
      <c r="I8" s="48">
        <f t="shared" si="2"/>
        <v>913125.6635424</v>
      </c>
    </row>
    <row r="9" spans="1:9" ht="24.95" customHeight="1" x14ac:dyDescent="0.2">
      <c r="A9" s="94" t="s">
        <v>38</v>
      </c>
      <c r="B9" s="95"/>
      <c r="C9" s="95"/>
      <c r="D9" s="95"/>
      <c r="E9" s="95"/>
      <c r="F9" s="96"/>
      <c r="G9" s="48">
        <f>SUM(G6:G8)</f>
        <v>689022.10178000003</v>
      </c>
      <c r="H9" s="48">
        <f t="shared" ref="H9:I9" si="3">SUM(H6:H8)</f>
        <v>227377.29358740002</v>
      </c>
      <c r="I9" s="48">
        <f t="shared" si="3"/>
        <v>916399.39536740002</v>
      </c>
    </row>
    <row r="10" spans="1:9" ht="24.95" customHeight="1" x14ac:dyDescent="0.2">
      <c r="A10" s="76" t="s">
        <v>20</v>
      </c>
      <c r="B10" s="76"/>
      <c r="C10" s="76"/>
      <c r="D10" s="76"/>
      <c r="E10" s="76"/>
      <c r="F10" s="76"/>
      <c r="G10" s="76"/>
      <c r="H10" s="76"/>
      <c r="I10" s="76"/>
    </row>
    <row r="11" spans="1:9" ht="24.95" customHeight="1" x14ac:dyDescent="0.2">
      <c r="A11" s="6" t="s">
        <v>19</v>
      </c>
      <c r="B11" s="6">
        <v>275.39999999999998</v>
      </c>
      <c r="C11" s="6" t="s">
        <v>9</v>
      </c>
      <c r="D11" s="16">
        <v>45497</v>
      </c>
      <c r="E11" s="6">
        <v>2.3599999999999999E-2</v>
      </c>
      <c r="F11" s="48">
        <f>SUM(F15/2)</f>
        <v>14.29</v>
      </c>
      <c r="G11" s="48">
        <v>12772.008</v>
      </c>
      <c r="H11" s="66">
        <f>SUM(G11*0.33)</f>
        <v>4214.7626399999999</v>
      </c>
      <c r="I11" s="66">
        <f>SUM(G11:H11)</f>
        <v>16986.770639999999</v>
      </c>
    </row>
    <row r="12" spans="1:9" ht="24.95" customHeight="1" x14ac:dyDescent="0.2">
      <c r="A12" s="86" t="s">
        <v>67</v>
      </c>
      <c r="B12" s="87"/>
      <c r="C12" s="87"/>
      <c r="D12" s="87"/>
      <c r="E12" s="87"/>
      <c r="F12" s="88"/>
      <c r="G12" s="89">
        <f>SUM(G9,G11)</f>
        <v>701794.10978000006</v>
      </c>
      <c r="H12" s="89">
        <f t="shared" ref="H12:I12" si="4">SUM(H9,H11)</f>
        <v>231592.05622740003</v>
      </c>
      <c r="I12" s="89">
        <f t="shared" si="4"/>
        <v>933386.16600740002</v>
      </c>
    </row>
    <row r="13" spans="1:9" ht="15.75" x14ac:dyDescent="0.25">
      <c r="A13" s="49"/>
      <c r="B13" s="49"/>
      <c r="C13" s="49"/>
      <c r="D13" s="49"/>
      <c r="E13" s="49"/>
      <c r="F13" s="49"/>
      <c r="G13" s="49"/>
      <c r="H13" s="49"/>
      <c r="I13" s="49"/>
    </row>
    <row r="14" spans="1:9" ht="15.75" x14ac:dyDescent="0.25">
      <c r="A14" s="49"/>
      <c r="B14" s="49"/>
      <c r="C14" s="49"/>
      <c r="D14" s="49"/>
      <c r="E14" s="49"/>
      <c r="F14" s="28"/>
      <c r="G14" s="28"/>
      <c r="H14" s="28"/>
      <c r="I14" s="28"/>
    </row>
    <row r="15" spans="1:9" ht="39.6" customHeight="1" x14ac:dyDescent="0.25">
      <c r="A15" s="49"/>
      <c r="B15" s="49"/>
      <c r="C15" s="49"/>
      <c r="D15" s="49"/>
      <c r="E15" s="49"/>
      <c r="F15" s="50">
        <v>28.58</v>
      </c>
      <c r="G15" s="50" t="s">
        <v>39</v>
      </c>
      <c r="H15" s="50" t="s">
        <v>40</v>
      </c>
      <c r="I15" s="49"/>
    </row>
    <row r="16" spans="1:9" ht="17.45" customHeight="1" x14ac:dyDescent="0.25">
      <c r="A16" s="49"/>
      <c r="B16" s="49"/>
      <c r="C16" s="49"/>
      <c r="D16" s="49"/>
      <c r="E16" s="49"/>
      <c r="F16" s="50"/>
      <c r="G16" s="50"/>
      <c r="H16" s="51"/>
      <c r="I16" s="52"/>
    </row>
    <row r="17" spans="1:9" ht="15.75" x14ac:dyDescent="0.25">
      <c r="A17" s="49"/>
      <c r="B17" s="49"/>
      <c r="C17" s="49"/>
      <c r="D17" s="49"/>
      <c r="E17" s="49"/>
      <c r="F17" s="50"/>
      <c r="G17" s="50"/>
      <c r="H17" s="53" t="s">
        <v>57</v>
      </c>
      <c r="I17" s="52"/>
    </row>
    <row r="18" spans="1:9" x14ac:dyDescent="0.2">
      <c r="A18" s="18"/>
      <c r="B18" s="18"/>
      <c r="C18" s="18"/>
      <c r="D18" s="18"/>
      <c r="E18" s="18"/>
      <c r="F18" s="18"/>
      <c r="G18" s="18"/>
      <c r="H18" s="18"/>
      <c r="I18" s="18"/>
    </row>
  </sheetData>
  <mergeCells count="6">
    <mergeCell ref="A12:F12"/>
    <mergeCell ref="A2:I2"/>
    <mergeCell ref="A3:I3"/>
    <mergeCell ref="A5:I5"/>
    <mergeCell ref="A10:I10"/>
    <mergeCell ref="A9:F9"/>
  </mergeCells>
  <hyperlinks>
    <hyperlink ref="H17" r:id="rId1" xr:uid="{4A8F4302-7B25-43E5-9055-910CE1471912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8"/>
  <sheetViews>
    <sheetView zoomScaleNormal="100" workbookViewId="0">
      <selection activeCell="E23" sqref="E23"/>
    </sheetView>
  </sheetViews>
  <sheetFormatPr defaultColWidth="8.85546875" defaultRowHeight="15" x14ac:dyDescent="0.25"/>
  <cols>
    <col min="1" max="1" width="38.85546875" style="1" customWidth="1"/>
    <col min="2" max="2" width="12.28515625" style="1" customWidth="1"/>
    <col min="3" max="7" width="15.5703125" style="1" customWidth="1"/>
    <col min="8" max="16384" width="8.85546875" style="1"/>
  </cols>
  <sheetData>
    <row r="1" spans="1:7" ht="15.75" thickBot="1" x14ac:dyDescent="0.3"/>
    <row r="2" spans="1:7" ht="15.75" thickBot="1" x14ac:dyDescent="0.3">
      <c r="A2" s="77" t="s">
        <v>21</v>
      </c>
      <c r="B2" s="78"/>
      <c r="C2" s="78"/>
      <c r="D2" s="78"/>
      <c r="E2" s="78"/>
      <c r="F2" s="78"/>
      <c r="G2" s="79"/>
    </row>
    <row r="3" spans="1:7" ht="19.5" customHeight="1" thickBot="1" x14ac:dyDescent="0.3">
      <c r="A3" s="80" t="s">
        <v>50</v>
      </c>
      <c r="B3" s="81"/>
      <c r="C3" s="81"/>
      <c r="D3" s="81"/>
      <c r="E3" s="81"/>
      <c r="F3" s="81"/>
      <c r="G3" s="82"/>
    </row>
    <row r="4" spans="1:7" ht="39" thickBot="1" x14ac:dyDescent="0.3">
      <c r="A4" s="19" t="s">
        <v>22</v>
      </c>
      <c r="B4" s="20" t="s">
        <v>63</v>
      </c>
      <c r="C4" s="20" t="s">
        <v>23</v>
      </c>
      <c r="D4" s="20" t="s">
        <v>24</v>
      </c>
      <c r="E4" s="20" t="s">
        <v>25</v>
      </c>
      <c r="F4" s="20" t="s">
        <v>26</v>
      </c>
      <c r="G4" s="20" t="s">
        <v>46</v>
      </c>
    </row>
    <row r="5" spans="1:7" ht="15.75" thickBot="1" x14ac:dyDescent="0.3">
      <c r="A5" s="21" t="s">
        <v>27</v>
      </c>
      <c r="B5" s="22"/>
      <c r="C5" s="22"/>
      <c r="D5" s="23">
        <v>2000</v>
      </c>
      <c r="E5" s="23">
        <v>2000</v>
      </c>
      <c r="F5" s="23" t="s">
        <v>28</v>
      </c>
      <c r="G5" s="23">
        <f>SUM(E5,F5)</f>
        <v>2000</v>
      </c>
    </row>
    <row r="6" spans="1:7" ht="26.25" thickBot="1" x14ac:dyDescent="0.3">
      <c r="A6" s="24" t="s">
        <v>29</v>
      </c>
      <c r="B6" s="25"/>
      <c r="C6" s="25"/>
      <c r="D6" s="26"/>
      <c r="E6" s="23">
        <f>SUM('Annualized Costs to Respondents'!G12)</f>
        <v>701794.10978000006</v>
      </c>
      <c r="F6" s="26">
        <f>SUM(E6*0.33)</f>
        <v>231592.05622740003</v>
      </c>
      <c r="G6" s="23">
        <f t="shared" ref="G6:G11" si="0">SUM(E6,F6)</f>
        <v>933386.16600740002</v>
      </c>
    </row>
    <row r="7" spans="1:7" ht="26.25" thickBot="1" x14ac:dyDescent="0.3">
      <c r="A7" s="24" t="s">
        <v>65</v>
      </c>
      <c r="B7" s="25">
        <v>17597</v>
      </c>
      <c r="C7" s="25">
        <v>1.056</v>
      </c>
      <c r="D7" s="26">
        <v>39.75</v>
      </c>
      <c r="E7" s="26">
        <f>SUM(B7*C7*D7)</f>
        <v>738651.67200000002</v>
      </c>
      <c r="F7" s="26">
        <f>SUM(E7*0.33)</f>
        <v>243755.05176000003</v>
      </c>
      <c r="G7" s="23">
        <f>SUM(E7,F7)</f>
        <v>982406.72376000008</v>
      </c>
    </row>
    <row r="8" spans="1:7" ht="39" thickBot="1" x14ac:dyDescent="0.3">
      <c r="A8" s="24" t="s">
        <v>47</v>
      </c>
      <c r="B8" s="25">
        <v>1</v>
      </c>
      <c r="C8" s="25">
        <v>80</v>
      </c>
      <c r="D8" s="26">
        <f>SUM(C15)</f>
        <v>40.51</v>
      </c>
      <c r="E8" s="23">
        <f>SUM(C8*D8)</f>
        <v>3240.7999999999997</v>
      </c>
      <c r="F8" s="26">
        <f>SUM(E8*0.33)</f>
        <v>1069.4639999999999</v>
      </c>
      <c r="G8" s="23">
        <f t="shared" si="0"/>
        <v>4310.2639999999992</v>
      </c>
    </row>
    <row r="9" spans="1:7" ht="39" thickBot="1" x14ac:dyDescent="0.3">
      <c r="A9" s="24" t="s">
        <v>48</v>
      </c>
      <c r="B9" s="25">
        <v>1</v>
      </c>
      <c r="C9" s="25">
        <v>10</v>
      </c>
      <c r="D9" s="26">
        <f>SUM(C16)</f>
        <v>47.87</v>
      </c>
      <c r="E9" s="23">
        <f>SUM(C9*D9)</f>
        <v>478.7</v>
      </c>
      <c r="F9" s="26">
        <f t="shared" ref="F9:F10" si="1">SUM(E9*0.33)</f>
        <v>157.971</v>
      </c>
      <c r="G9" s="23">
        <f t="shared" si="0"/>
        <v>636.67100000000005</v>
      </c>
    </row>
    <row r="10" spans="1:7" ht="39" thickBot="1" x14ac:dyDescent="0.3">
      <c r="A10" s="24" t="s">
        <v>49</v>
      </c>
      <c r="B10" s="25">
        <v>1</v>
      </c>
      <c r="C10" s="25">
        <v>5</v>
      </c>
      <c r="D10" s="26">
        <f>SUM(C17)</f>
        <v>56.31</v>
      </c>
      <c r="E10" s="23">
        <f>SUM(C10*D10)</f>
        <v>281.55</v>
      </c>
      <c r="F10" s="26">
        <f t="shared" si="1"/>
        <v>92.911500000000004</v>
      </c>
      <c r="G10" s="23">
        <f t="shared" si="0"/>
        <v>374.4615</v>
      </c>
    </row>
    <row r="11" spans="1:7" ht="26.25" thickBot="1" x14ac:dyDescent="0.3">
      <c r="A11" s="24" t="s">
        <v>30</v>
      </c>
      <c r="B11" s="25">
        <v>1</v>
      </c>
      <c r="C11" s="25" t="s">
        <v>28</v>
      </c>
      <c r="D11" s="26">
        <v>180000</v>
      </c>
      <c r="E11" s="23">
        <v>180000</v>
      </c>
      <c r="F11" s="26" t="s">
        <v>28</v>
      </c>
      <c r="G11" s="23">
        <f t="shared" si="0"/>
        <v>180000</v>
      </c>
    </row>
    <row r="12" spans="1:7" ht="15.75" thickBot="1" x14ac:dyDescent="0.3">
      <c r="A12" s="83" t="s">
        <v>31</v>
      </c>
      <c r="B12" s="84"/>
      <c r="C12" s="84"/>
      <c r="D12" s="85">
        <f>SUM(D5:D11)</f>
        <v>182184.44</v>
      </c>
      <c r="E12" s="85">
        <f>SUM(E5:E11)</f>
        <v>1626446.8317800001</v>
      </c>
      <c r="F12" s="85">
        <f>SUM(F5:F11)</f>
        <v>476667.45448740001</v>
      </c>
      <c r="G12" s="85">
        <f>SUM(G5:G11)</f>
        <v>2103114.2862673998</v>
      </c>
    </row>
    <row r="14" spans="1:7" customFormat="1" ht="15.75" x14ac:dyDescent="0.25">
      <c r="A14" s="27" t="s">
        <v>42</v>
      </c>
      <c r="B14" s="68" t="s">
        <v>66</v>
      </c>
      <c r="C14" s="56">
        <v>39.75</v>
      </c>
      <c r="D14" s="54" t="s">
        <v>59</v>
      </c>
      <c r="E14" s="54"/>
    </row>
    <row r="15" spans="1:7" customFormat="1" ht="15.75" x14ac:dyDescent="0.25">
      <c r="A15" s="27" t="s">
        <v>42</v>
      </c>
      <c r="B15" s="68" t="s">
        <v>43</v>
      </c>
      <c r="C15" s="55">
        <v>40.51</v>
      </c>
      <c r="D15" s="54" t="s">
        <v>60</v>
      </c>
      <c r="E15" s="54"/>
    </row>
    <row r="16" spans="1:7" customFormat="1" ht="15.75" x14ac:dyDescent="0.25">
      <c r="A16" s="27" t="s">
        <v>42</v>
      </c>
      <c r="B16" s="68" t="s">
        <v>44</v>
      </c>
      <c r="C16" s="55">
        <v>47.87</v>
      </c>
    </row>
    <row r="17" spans="1:5" customFormat="1" ht="15.75" x14ac:dyDescent="0.25">
      <c r="A17" s="27" t="s">
        <v>42</v>
      </c>
      <c r="B17" s="68" t="s">
        <v>45</v>
      </c>
      <c r="C17" s="55">
        <v>56.31</v>
      </c>
      <c r="D17" s="28"/>
      <c r="E17" s="28"/>
    </row>
    <row r="18" spans="1:5" ht="25.5" x14ac:dyDescent="0.25">
      <c r="A18" s="67">
        <v>17597</v>
      </c>
      <c r="B18" s="67" t="s">
        <v>64</v>
      </c>
    </row>
  </sheetData>
  <mergeCells count="2">
    <mergeCell ref="A2:G2"/>
    <mergeCell ref="A3:G3"/>
  </mergeCells>
  <hyperlinks>
    <hyperlink ref="D14" r:id="rId1" display="https://www.opm.gov/policy-data-oversight/pay-leave/salaries-wages/salary-tables/pdf/2023/GS.pdf" xr:uid="{67FEBE68-9B65-449E-B172-CC79AD5711DF}"/>
    <hyperlink ref="D15" r:id="rId2" xr:uid="{E5669F5A-EE32-4F24-94A2-214592BE2282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Reporting Recordkeeping Burden</vt:lpstr>
      <vt:lpstr>Annualized Costs to Respondents</vt:lpstr>
      <vt:lpstr>Annualized Costs to Gov't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FNS SNAP QCB</dc:creator>
  <cp:lastModifiedBy>USDA FNS SNAP</cp:lastModifiedBy>
  <dcterms:created xsi:type="dcterms:W3CDTF">2019-09-25T15:28:09Z</dcterms:created>
  <dcterms:modified xsi:type="dcterms:W3CDTF">2023-07-21T23:07:15Z</dcterms:modified>
</cp:coreProperties>
</file>