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ions\Paperwork Reduction Act\RBS - 0570\0570-0071-Voluntary Labeling Program for Biobased Products\2023\05 ROCIS Package\"/>
    </mc:Choice>
  </mc:AlternateContent>
  <xr:revisionPtr revIDLastSave="0" documentId="13_ncr:1_{3EE03B24-E6DC-483A-8B89-D46A64FCAB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2 Burden Hours Collection" sheetId="4" r:id="rId1"/>
    <sheet name="13 Burden to Respondent" sheetId="12" r:id="rId2"/>
    <sheet name="14 Annual Cost to Fed Gov Est" sheetId="10" r:id="rId3"/>
    <sheet name="Est Prof Wage Rate" sheetId="11" r:id="rId4"/>
    <sheet name="NA Not Inc in Burden Hours" sheetId="8" r:id="rId5"/>
  </sheets>
  <definedNames>
    <definedName name="_xlnm.Print_Area" localSheetId="0">'12 Burden Hours Collection'!$A$12:$K$14</definedName>
    <definedName name="_xlnm.Print_Area" localSheetId="2">'14 Annual Cost to Fed Gov Est'!$A$13:$K$22</definedName>
    <definedName name="_xlnm.Print_Area" localSheetId="3">'Est Prof Wage Rate'!$A$1:$H$14</definedName>
    <definedName name="_xlnm.Print_Area" localSheetId="4">'NA Not Inc in Burden Hours'!#REF!</definedName>
    <definedName name="_xlnm.Print_Titles" localSheetId="0">'12 Burden Hours Collection'!$1:$11</definedName>
    <definedName name="_xlnm.Print_Titles" localSheetId="2">'14 Annual Cost to Fed Gov Est'!$1:$12</definedName>
    <definedName name="_xlnm.Print_Titles" localSheetId="3">'Est Prof Wage Rate'!$1:$14</definedName>
    <definedName name="_xlnm.Print_Titles" localSheetId="4">'NA Not Inc in Burden Hours'!$1:$9</definedName>
    <definedName name="Z_15C0669A_31B7_4E8C_B264_C157DFCC7314_.wvu.PrintArea" localSheetId="0" hidden="1">'12 Burden Hours Collection'!$A$1:$K$14</definedName>
    <definedName name="Z_15C0669A_31B7_4E8C_B264_C157DFCC7314_.wvu.PrintArea" localSheetId="3" hidden="1">'Est Prof Wage Rate'!$A$1:$L$14</definedName>
    <definedName name="Z_15C0669A_31B7_4E8C_B264_C157DFCC7314_.wvu.PrintArea" localSheetId="4" hidden="1">'NA Not Inc in Burden Hours'!$A$1:$K$9</definedName>
    <definedName name="Z_15C0669A_31B7_4E8C_B264_C157DFCC7314_.wvu.PrintTitles" localSheetId="0" hidden="1">'12 Burden Hours Collection'!$1:$11</definedName>
    <definedName name="Z_15C0669A_31B7_4E8C_B264_C157DFCC7314_.wvu.PrintTitles" localSheetId="3" hidden="1">'Est Prof Wage Rate'!$1:$14</definedName>
    <definedName name="Z_15C0669A_31B7_4E8C_B264_C157DFCC7314_.wvu.PrintTitles" localSheetId="4" hidden="1">'NA Not Inc in Burden Hours'!$1:$9</definedName>
    <definedName name="Z_37AA95CC_33E3_448E_A246_6D7C1E55B132_.wvu.PrintArea" localSheetId="0" hidden="1">'12 Burden Hours Collection'!$A$1:$K$14</definedName>
    <definedName name="Z_37AA95CC_33E3_448E_A246_6D7C1E55B132_.wvu.PrintArea" localSheetId="3" hidden="1">'Est Prof Wage Rate'!$A$1:$L$14</definedName>
    <definedName name="Z_37AA95CC_33E3_448E_A246_6D7C1E55B132_.wvu.PrintArea" localSheetId="4" hidden="1">'NA Not Inc in Burden Hours'!$A$1:$K$9</definedName>
    <definedName name="Z_50551261_C85F_41F5_AFE5_A65BD7C7846A_.wvu.PrintArea" localSheetId="0" hidden="1">'12 Burden Hours Collection'!$A$1:$K$14</definedName>
    <definedName name="Z_50551261_C85F_41F5_AFE5_A65BD7C7846A_.wvu.PrintArea" localSheetId="3" hidden="1">'Est Prof Wage Rate'!$A$1:$L$14</definedName>
    <definedName name="Z_50551261_C85F_41F5_AFE5_A65BD7C7846A_.wvu.PrintArea" localSheetId="4" hidden="1">'NA Not Inc in Burden Hours'!$A$1:$K$9</definedName>
    <definedName name="Z_50551261_C85F_41F5_AFE5_A65BD7C7846A_.wvu.PrintTitles" localSheetId="0" hidden="1">'12 Burden Hours Collection'!$1:$11</definedName>
    <definedName name="Z_50551261_C85F_41F5_AFE5_A65BD7C7846A_.wvu.PrintTitles" localSheetId="3" hidden="1">'Est Prof Wage Rate'!$1:$14</definedName>
    <definedName name="Z_50551261_C85F_41F5_AFE5_A65BD7C7846A_.wvu.PrintTitles" localSheetId="4" hidden="1">'NA Not Inc in Burden Hours'!$1:$9</definedName>
    <definedName name="Z_6AFC65E8_BA66_4C26_93D4_B10CF5B31ABD_.wvu.PrintArea" localSheetId="0" hidden="1">'12 Burden Hours Collection'!$A$1:$K$14</definedName>
    <definedName name="Z_6AFC65E8_BA66_4C26_93D4_B10CF5B31ABD_.wvu.PrintArea" localSheetId="3" hidden="1">'Est Prof Wage Rate'!$A$1:$L$14</definedName>
    <definedName name="Z_6AFC65E8_BA66_4C26_93D4_B10CF5B31ABD_.wvu.PrintArea" localSheetId="4" hidden="1">'NA Not Inc in Burden Hours'!$A$1:$K$9</definedName>
    <definedName name="Z_6AFC65E8_BA66_4C26_93D4_B10CF5B31ABD_.wvu.PrintTitles" localSheetId="0" hidden="1">'12 Burden Hours Collection'!$1:$11</definedName>
    <definedName name="Z_6AFC65E8_BA66_4C26_93D4_B10CF5B31ABD_.wvu.PrintTitles" localSheetId="3" hidden="1">'Est Prof Wage Rate'!$1:$14</definedName>
    <definedName name="Z_6AFC65E8_BA66_4C26_93D4_B10CF5B31ABD_.wvu.PrintTitles" localSheetId="4" hidden="1">'NA Not Inc in Burden Hours'!$1:$9</definedName>
    <definedName name="Z_6AFC65E8_BA66_4C26_93D4_B10CF5B31ABD_.wvu.Rows" localSheetId="0" hidden="1">'12 Burden Hours Collection'!#REF!</definedName>
    <definedName name="Z_6AFC65E8_BA66_4C26_93D4_B10CF5B31ABD_.wvu.Rows" localSheetId="3" hidden="1">'Est Prof Wage Rate'!#REF!</definedName>
    <definedName name="Z_6AFC65E8_BA66_4C26_93D4_B10CF5B31ABD_.wvu.Rows" localSheetId="4" hidden="1">'NA Not Inc in Burden Hours'!#REF!</definedName>
    <definedName name="Z_6D408708_B60D_4677_A8AE_FDB2202DA023_.wvu.PrintArea" localSheetId="0" hidden="1">'12 Burden Hours Collection'!$A$1:$K$14</definedName>
    <definedName name="Z_6D408708_B60D_4677_A8AE_FDB2202DA023_.wvu.PrintArea" localSheetId="3" hidden="1">'Est Prof Wage Rate'!$A$1:$L$14</definedName>
    <definedName name="Z_6D408708_B60D_4677_A8AE_FDB2202DA023_.wvu.PrintArea" localSheetId="4" hidden="1">'NA Not Inc in Burden Hours'!$A$1:$K$9</definedName>
    <definedName name="Z_6D408708_B60D_4677_A8AE_FDB2202DA023_.wvu.PrintTitles" localSheetId="0" hidden="1">'12 Burden Hours Collection'!$1:$11</definedName>
    <definedName name="Z_6D408708_B60D_4677_A8AE_FDB2202DA023_.wvu.PrintTitles" localSheetId="3" hidden="1">'Est Prof Wage Rate'!$1:$14</definedName>
    <definedName name="Z_6D408708_B60D_4677_A8AE_FDB2202DA023_.wvu.PrintTitles" localSheetId="4" hidden="1">'NA Not Inc in Burden Hours'!$1:$9</definedName>
    <definedName name="Z_6D408708_B60D_4677_A8AE_FDB2202DA023_.wvu.Rows" localSheetId="0" hidden="1">'12 Burden Hours Collection'!#REF!</definedName>
    <definedName name="Z_6D408708_B60D_4677_A8AE_FDB2202DA023_.wvu.Rows" localSheetId="3" hidden="1">'Est Prof Wage Rate'!#REF!</definedName>
    <definedName name="Z_6D408708_B60D_4677_A8AE_FDB2202DA023_.wvu.Rows" localSheetId="4" hidden="1">'NA Not Inc in Burden Hours'!#REF!</definedName>
    <definedName name="Z_6D91BC3E_AAD1_45FF_B665_9358F89A956A_.wvu.PrintArea" localSheetId="0" hidden="1">'12 Burden Hours Collection'!$A$1:$K$14</definedName>
    <definedName name="Z_6D91BC3E_AAD1_45FF_B665_9358F89A956A_.wvu.PrintArea" localSheetId="3" hidden="1">'Est Prof Wage Rate'!$A$1:$L$14</definedName>
    <definedName name="Z_6D91BC3E_AAD1_45FF_B665_9358F89A956A_.wvu.PrintArea" localSheetId="4" hidden="1">'NA Not Inc in Burden Hours'!$A$1:$K$9</definedName>
    <definedName name="Z_6D91BC3E_AAD1_45FF_B665_9358F89A956A_.wvu.PrintTitles" localSheetId="0" hidden="1">'12 Burden Hours Collection'!$1:$11</definedName>
    <definedName name="Z_6D91BC3E_AAD1_45FF_B665_9358F89A956A_.wvu.PrintTitles" localSheetId="3" hidden="1">'Est Prof Wage Rate'!$1:$14</definedName>
    <definedName name="Z_6D91BC3E_AAD1_45FF_B665_9358F89A956A_.wvu.PrintTitles" localSheetId="4" hidden="1">'NA Not Inc in Burden Hours'!$1:$9</definedName>
    <definedName name="Z_6D91BC3E_AAD1_45FF_B665_9358F89A956A_.wvu.Rows" localSheetId="0" hidden="1">'12 Burden Hours Collection'!#REF!</definedName>
    <definedName name="Z_6D91BC3E_AAD1_45FF_B665_9358F89A956A_.wvu.Rows" localSheetId="3" hidden="1">'Est Prof Wage Rate'!#REF!</definedName>
    <definedName name="Z_6D91BC3E_AAD1_45FF_B665_9358F89A956A_.wvu.Rows" localSheetId="4" hidden="1">'NA Not Inc in Burden Hours'!#REF!</definedName>
    <definedName name="Z_824B90F9_415C_4796_9E3D_A1CDA185FF5F_.wvu.PrintArea" localSheetId="0" hidden="1">'12 Burden Hours Collection'!$A$1:$K$14</definedName>
    <definedName name="Z_824B90F9_415C_4796_9E3D_A1CDA185FF5F_.wvu.PrintArea" localSheetId="3" hidden="1">'Est Prof Wage Rate'!$A$1:$L$14</definedName>
    <definedName name="Z_824B90F9_415C_4796_9E3D_A1CDA185FF5F_.wvu.PrintArea" localSheetId="4" hidden="1">'NA Not Inc in Burden Hours'!$A$1:$K$9</definedName>
    <definedName name="Z_824B90F9_415C_4796_9E3D_A1CDA185FF5F_.wvu.PrintTitles" localSheetId="0" hidden="1">'12 Burden Hours Collection'!$1:$11</definedName>
    <definedName name="Z_824B90F9_415C_4796_9E3D_A1CDA185FF5F_.wvu.PrintTitles" localSheetId="3" hidden="1">'Est Prof Wage Rate'!$1:$14</definedName>
    <definedName name="Z_824B90F9_415C_4796_9E3D_A1CDA185FF5F_.wvu.PrintTitles" localSheetId="4" hidden="1">'NA Not Inc in Burden Hours'!$1:$9</definedName>
    <definedName name="Z_824B90F9_415C_4796_9E3D_A1CDA185FF5F_.wvu.Rows" localSheetId="0" hidden="1">'12 Burden Hours Collection'!#REF!</definedName>
    <definedName name="Z_824B90F9_415C_4796_9E3D_A1CDA185FF5F_.wvu.Rows" localSheetId="3" hidden="1">'Est Prof Wage Rate'!#REF!</definedName>
    <definedName name="Z_824B90F9_415C_4796_9E3D_A1CDA185FF5F_.wvu.Rows" localSheetId="4" hidden="1">'NA Not Inc in Burden Hours'!#REF!</definedName>
    <definedName name="Z_9C915AD1_207C_4784_8563_74210CE5FEE1_.wvu.PrintArea" localSheetId="0" hidden="1">'12 Burden Hours Collection'!$A$1:$K$14</definedName>
    <definedName name="Z_9C915AD1_207C_4784_8563_74210CE5FEE1_.wvu.PrintArea" localSheetId="3" hidden="1">'Est Prof Wage Rate'!$A$1:$L$14</definedName>
    <definedName name="Z_9C915AD1_207C_4784_8563_74210CE5FEE1_.wvu.PrintArea" localSheetId="4" hidden="1">'NA Not Inc in Burden Hours'!$A$1:$K$9</definedName>
    <definedName name="Z_9C915AD1_207C_4784_8563_74210CE5FEE1_.wvu.PrintTitles" localSheetId="0" hidden="1">'12 Burden Hours Collection'!$1:$11</definedName>
    <definedName name="Z_9C915AD1_207C_4784_8563_74210CE5FEE1_.wvu.PrintTitles" localSheetId="3" hidden="1">'Est Prof Wage Rate'!$1:$14</definedName>
    <definedName name="Z_9C915AD1_207C_4784_8563_74210CE5FEE1_.wvu.PrintTitles" localSheetId="4" hidden="1">'NA Not Inc in Burden Hours'!$1:$9</definedName>
    <definedName name="Z_9C915AD1_207C_4784_8563_74210CE5FEE1_.wvu.Rows" localSheetId="0" hidden="1">'12 Burden Hours Collection'!#REF!</definedName>
    <definedName name="Z_9C915AD1_207C_4784_8563_74210CE5FEE1_.wvu.Rows" localSheetId="3" hidden="1">'Est Prof Wage Rate'!#REF!</definedName>
    <definedName name="Z_9C915AD1_207C_4784_8563_74210CE5FEE1_.wvu.Rows" localSheetId="4" hidden="1">'NA Not Inc in Burden Hours'!#REF!</definedName>
    <definedName name="Z_B1FFA0E4_DD65_453A_A78C_020A45C50C30_.wvu.PrintArea" localSheetId="0" hidden="1">'12 Burden Hours Collection'!$A$1:$K$14</definedName>
    <definedName name="Z_B1FFA0E4_DD65_453A_A78C_020A45C50C30_.wvu.PrintArea" localSheetId="3" hidden="1">'Est Prof Wage Rate'!$A$1:$L$14</definedName>
    <definedName name="Z_B1FFA0E4_DD65_453A_A78C_020A45C50C30_.wvu.PrintArea" localSheetId="4" hidden="1">'NA Not Inc in Burden Hours'!$A$1:$K$9</definedName>
    <definedName name="Z_BE69EC80_9217_49AB_A7C2_EDB5A6CB45B8_.wvu.PrintArea" localSheetId="0" hidden="1">'12 Burden Hours Collection'!$A$1:$K$14</definedName>
    <definedName name="Z_BE69EC80_9217_49AB_A7C2_EDB5A6CB45B8_.wvu.PrintArea" localSheetId="3" hidden="1">'Est Prof Wage Rate'!$A$1:$L$14</definedName>
    <definedName name="Z_BE69EC80_9217_49AB_A7C2_EDB5A6CB45B8_.wvu.PrintArea" localSheetId="4" hidden="1">'NA Not Inc in Burden Hours'!$A$1:$K$9</definedName>
    <definedName name="Z_BE69EC80_9217_49AB_A7C2_EDB5A6CB45B8_.wvu.PrintTitles" localSheetId="0" hidden="1">'12 Burden Hours Collection'!$1:$11</definedName>
    <definedName name="Z_BE69EC80_9217_49AB_A7C2_EDB5A6CB45B8_.wvu.PrintTitles" localSheetId="3" hidden="1">'Est Prof Wage Rate'!$1:$14</definedName>
    <definedName name="Z_BE69EC80_9217_49AB_A7C2_EDB5A6CB45B8_.wvu.PrintTitles" localSheetId="4" hidden="1">'NA Not Inc in Burden Hours'!$1:$9</definedName>
    <definedName name="Z_BE69EC80_9217_49AB_A7C2_EDB5A6CB45B8_.wvu.Rows" localSheetId="0" hidden="1">'12 Burden Hours Collection'!#REF!</definedName>
    <definedName name="Z_BE69EC80_9217_49AB_A7C2_EDB5A6CB45B8_.wvu.Rows" localSheetId="3" hidden="1">'Est Prof Wage Rate'!#REF!</definedName>
    <definedName name="Z_BE69EC80_9217_49AB_A7C2_EDB5A6CB45B8_.wvu.Rows" localSheetId="4" hidden="1">'NA Not Inc in Burden Hours'!#REF!</definedName>
    <definedName name="Z_E59731A6_E487_4216_B709_360885DF0B67_.wvu.PrintArea" localSheetId="0" hidden="1">'12 Burden Hours Collection'!$A$1:$K$14</definedName>
    <definedName name="Z_E59731A6_E487_4216_B709_360885DF0B67_.wvu.PrintArea" localSheetId="3" hidden="1">'Est Prof Wage Rate'!$A$1:$L$14</definedName>
    <definedName name="Z_E59731A6_E487_4216_B709_360885DF0B67_.wvu.PrintArea" localSheetId="4" hidden="1">'NA Not Inc in Burden Hours'!$A$1:$K$9</definedName>
    <definedName name="Z_E59731A6_E487_4216_B709_360885DF0B67_.wvu.PrintTitles" localSheetId="0" hidden="1">'12 Burden Hours Collection'!$1:$11</definedName>
    <definedName name="Z_E59731A6_E487_4216_B709_360885DF0B67_.wvu.PrintTitles" localSheetId="3" hidden="1">'Est Prof Wage Rate'!$1:$14</definedName>
    <definedName name="Z_E59731A6_E487_4216_B709_360885DF0B67_.wvu.PrintTitles" localSheetId="4" hidden="1">'NA Not Inc in Burden Hours'!$1:$9</definedName>
    <definedName name="Z_F24F5730_C53C_4042_AFE4_F4859FDE2519_.wvu.PrintArea" localSheetId="0" hidden="1">'12 Burden Hours Collection'!$A$1:$K$14</definedName>
    <definedName name="Z_F24F5730_C53C_4042_AFE4_F4859FDE2519_.wvu.PrintArea" localSheetId="3" hidden="1">'Est Prof Wage Rate'!$A$1:$L$14</definedName>
    <definedName name="Z_F24F5730_C53C_4042_AFE4_F4859FDE2519_.wvu.PrintArea" localSheetId="4" hidden="1">'NA Not Inc in Burden Hours'!$A$1:$K$9</definedName>
    <definedName name="Z_F24F5730_C53C_4042_AFE4_F4859FDE2519_.wvu.PrintTitles" localSheetId="0" hidden="1">'12 Burden Hours Collection'!$1:$11</definedName>
    <definedName name="Z_F24F5730_C53C_4042_AFE4_F4859FDE2519_.wvu.PrintTitles" localSheetId="3" hidden="1">'Est Prof Wage Rate'!$1:$14</definedName>
    <definedName name="Z_F24F5730_C53C_4042_AFE4_F4859FDE2519_.wvu.PrintTitles" localSheetId="4" hidden="1">'NA Not Inc in Burden Hours'!$1:$9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0" l="1"/>
  <c r="P15" i="10"/>
  <c r="N21" i="10"/>
  <c r="N18" i="10"/>
  <c r="N14" i="10"/>
  <c r="I18" i="10" l="1"/>
  <c r="I21" i="10"/>
  <c r="I14" i="10"/>
  <c r="B20" i="12" l="1"/>
  <c r="B17" i="12"/>
  <c r="B23" i="12"/>
  <c r="C9" i="11"/>
  <c r="C8" i="11"/>
  <c r="D8" i="11" l="1"/>
  <c r="E8" i="11" s="1"/>
  <c r="G8" i="11" s="1"/>
  <c r="D9" i="11"/>
  <c r="E9" i="11" s="1"/>
  <c r="G9" i="11" s="1"/>
  <c r="H17" i="10" l="1"/>
  <c r="B14" i="12"/>
  <c r="E14" i="4" l="1"/>
  <c r="G14" i="4" s="1"/>
  <c r="I14" i="4" s="1"/>
  <c r="E13" i="4"/>
  <c r="G13" i="4" s="1"/>
  <c r="I13" i="4" s="1"/>
  <c r="E12" i="4"/>
  <c r="G12" i="4" s="1"/>
  <c r="A5" i="12"/>
  <c r="A4" i="12"/>
  <c r="A2" i="12"/>
  <c r="A1" i="12"/>
  <c r="A2" i="11"/>
  <c r="F12" i="11"/>
  <c r="G9" i="4" l="1"/>
  <c r="K8" i="4" s="1"/>
  <c r="I12" i="4"/>
  <c r="I9" i="4" s="1"/>
  <c r="K7" i="8"/>
  <c r="I7" i="8"/>
  <c r="C8" i="4" l="1"/>
  <c r="H13" i="10"/>
  <c r="H20" i="10"/>
  <c r="E22" i="10"/>
  <c r="F22" i="10" s="1"/>
  <c r="E19" i="10"/>
  <c r="F19" i="10" s="1"/>
  <c r="E16" i="10"/>
  <c r="F16" i="10" s="1"/>
  <c r="A1" i="11"/>
  <c r="A4" i="11"/>
  <c r="A5" i="11"/>
  <c r="H11" i="10" l="1"/>
  <c r="G22" i="10"/>
  <c r="I22" i="10" s="1"/>
  <c r="G19" i="10"/>
  <c r="I19" i="10" s="1"/>
  <c r="G16" i="10"/>
  <c r="I16" i="10" s="1"/>
  <c r="I17" i="10" l="1"/>
  <c r="K17" i="10" s="1"/>
  <c r="I13" i="10"/>
  <c r="I20" i="10"/>
  <c r="K20" i="10" s="1"/>
  <c r="K13" i="10" l="1"/>
  <c r="K11" i="10" s="1"/>
  <c r="I11" i="10"/>
  <c r="D11" i="11" l="1"/>
  <c r="E11" i="11" s="1"/>
  <c r="G11" i="11" s="1"/>
  <c r="D10" i="11"/>
  <c r="E10" i="11" s="1"/>
  <c r="G10" i="11" s="1"/>
  <c r="D12" i="11"/>
  <c r="G12" i="11" l="1"/>
  <c r="J12" i="4" l="1"/>
  <c r="K12" i="4" s="1"/>
  <c r="J13" i="4"/>
  <c r="K13" i="4" s="1"/>
  <c r="J14" i="4"/>
  <c r="K14" i="4" s="1"/>
  <c r="K9" i="4" s="1"/>
  <c r="B21" i="12"/>
  <c r="B22" i="12" s="1"/>
  <c r="A5" i="10"/>
  <c r="A4" i="10"/>
  <c r="A2" i="10"/>
  <c r="A1" i="10"/>
  <c r="A5" i="8"/>
  <c r="A4" i="8"/>
  <c r="A2" i="8"/>
  <c r="A1" i="8"/>
  <c r="K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tc={494D1277-6801-41BF-AB5B-76BE7DB4500D}</author>
    <author>tc={9ADA8F12-80EC-4A63-A8E3-211D7A37797E}</author>
  </authors>
  <commentList>
    <comment ref="E14" authorId="0" shapeId="0" xr:uid="{494D1277-6801-41BF-AB5B-76BE7DB4500D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  <comment ref="B29" authorId="1" shapeId="0" xr:uid="{9ADA8F12-80EC-4A63-A8E3-211D7A37797E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<sst xmlns="http://schemas.openxmlformats.org/spreadsheetml/2006/main" count="129" uniqueCount="99">
  <si>
    <t>USDA RURAL BUSINESS COOPERATIVE SERVICE</t>
  </si>
  <si>
    <t>VOLUNTARY LABELING PROGRAM FOR BIOBASED PRODUCTS</t>
  </si>
  <si>
    <t>INFORMATION COLLECTION BURDEN HOURS</t>
  </si>
  <si>
    <t>OMB # 0570-0071</t>
  </si>
  <si>
    <t>Estimated No. of Total Respondents (Applicants)</t>
  </si>
  <si>
    <t>Total Estimated Burden for each individual application</t>
  </si>
  <si>
    <t>Average hours per response</t>
  </si>
  <si>
    <t>Number of responses per respondent</t>
  </si>
  <si>
    <t xml:space="preserve">Gray Columns have automatic formulas.  DO NOT input numbers in these columns.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</si>
  <si>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</si>
  <si>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</si>
  <si>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</si>
  <si>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</si>
  <si>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</si>
  <si>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</si>
  <si>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</si>
  <si>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</si>
  <si>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</si>
  <si>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</si>
  <si>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</si>
  <si>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</si>
  <si>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</si>
  <si>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</si>
  <si>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</si>
  <si>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</si>
  <si>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</si>
  <si>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(D) x (E)  </t>
  </si>
  <si>
    <t xml:space="preserve">Estimated # of Hours Per Response </t>
  </si>
  <si>
    <t>Estimated Total Hours 
(F) x (G)</t>
  </si>
  <si>
    <t>Prof. Wage Rate</t>
  </si>
  <si>
    <t>Total Cost
(H) x (I)</t>
  </si>
  <si>
    <t>§3202.5(a)</t>
  </si>
  <si>
    <t>Step 1 - Application</t>
  </si>
  <si>
    <t>§3202.5 &amp; .9</t>
  </si>
  <si>
    <t xml:space="preserve">Step 2 - Maintaining records </t>
  </si>
  <si>
    <t>§3202.10</t>
  </si>
  <si>
    <t xml:space="preserve">Step 3 - Oversight and Monitoring </t>
  </si>
  <si>
    <t xml:space="preserve">ESTIMATED TOTAL ANNUAL COST BURDEN TO RESPONDENTS </t>
  </si>
  <si>
    <t>Estimated Annualized Testing Costs</t>
  </si>
  <si>
    <t xml:space="preserve">Number of Respondents (Applicants) </t>
  </si>
  <si>
    <t># of Applications per Respondents</t>
  </si>
  <si>
    <t># of Single Product or Product Family per Application</t>
  </si>
  <si>
    <t>Estimated # of Products or Product Families for Testing</t>
  </si>
  <si>
    <t>Estimated # of Tests per Prodcuts or Product Families</t>
  </si>
  <si>
    <t xml:space="preserve">Total # of Tests </t>
  </si>
  <si>
    <t>Cost per Test</t>
  </si>
  <si>
    <t>Annualized Factor (over 10yrs @ 3.5% interest)</t>
  </si>
  <si>
    <t>Annualized Testing Cost</t>
  </si>
  <si>
    <t>Estimated Respondent Labor Costs</t>
  </si>
  <si>
    <t xml:space="preserve">Estimated # of Hours per Test </t>
  </si>
  <si>
    <t>Total Annual Burden Hours - Respondents</t>
  </si>
  <si>
    <t>Labor Cost per Hour</t>
  </si>
  <si>
    <t>Total Annualized Labor Costs</t>
  </si>
  <si>
    <t>Total Annualized Cost to Respondents</t>
  </si>
  <si>
    <t>ANNUALIZED COST TO THE FEDERAL GOVERNMENT</t>
  </si>
  <si>
    <t>OPM GS Pay Tables - Table 2023 DCB</t>
  </si>
  <si>
    <t xml:space="preserve">https://www.opm.gov/policy-data-oversight/pay-leave/salaries-wages/2023/general-schedule  </t>
  </si>
  <si>
    <t>OPM SES Schedules - Table 2023-ES</t>
  </si>
  <si>
    <t>Executive Senior Level (opm.gov)</t>
  </si>
  <si>
    <t>Benefit % (OMB Memo M-08 13)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</si>
  <si>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</si>
  <si>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</si>
  <si>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</si>
  <si>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Contractor 1</t>
  </si>
  <si>
    <t>Contractor 2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</si>
  <si>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</si>
  <si>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</si>
  <si>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</si>
  <si>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</si>
  <si>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</si>
  <si>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</si>
  <si>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</si>
  <si>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</si>
  <si>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</si>
  <si>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</si>
  <si>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</si>
  <si>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Step 1 - Application - 600 Responses</t>
  </si>
  <si>
    <t>Procurement Analyst</t>
  </si>
  <si>
    <t>Step 2 - Maintaing Records - 75 Responses</t>
  </si>
  <si>
    <t>Step 3 - Oversight &amp; Monitoring - 150 Responses</t>
  </si>
  <si>
    <t>ESTIMATED PROFESSIONAL WAGE RATE</t>
  </si>
  <si>
    <t>Profession</t>
  </si>
  <si>
    <r>
      <t xml:space="preserve">Median Weekly Employee Earnings </t>
    </r>
    <r>
      <rPr>
        <b/>
        <vertAlign val="superscript"/>
        <sz val="12"/>
        <rFont val="Times New Roman"/>
        <family val="1"/>
      </rPr>
      <t>1</t>
    </r>
  </si>
  <si>
    <t>Median Hourly Rate (40 Hr/ Week)</t>
  </si>
  <si>
    <r>
      <t xml:space="preserve">Benefits </t>
    </r>
    <r>
      <rPr>
        <b/>
        <vertAlign val="superscript"/>
        <sz val="12"/>
        <rFont val="Times New Roman"/>
        <family val="1"/>
      </rPr>
      <t>2</t>
    </r>
  </si>
  <si>
    <t>Total Hourly Wage</t>
  </si>
  <si>
    <t>% Time Spent on Burden</t>
  </si>
  <si>
    <t>Weighted Hourly Salary</t>
  </si>
  <si>
    <t>Management Occupations</t>
  </si>
  <si>
    <t>Manufacturing</t>
  </si>
  <si>
    <t>1. U.S. Bureau of Laobr Statistics Current Population Survey Table 43, Industry, Manufacturing, Total</t>
  </si>
  <si>
    <t>CPS Tables : U.S. Bureau of Labor Statistics (bls.gov)</t>
  </si>
  <si>
    <t>2. U.S. Bureau of Labor Statistics Economic News Release, Employer Costs for Employee Compensation - December 2022, Private Industry Workers Benefits %</t>
  </si>
  <si>
    <t xml:space="preserve">https://www.bls.gov/news.release/ecec.toc.htm </t>
  </si>
  <si>
    <t>INFORMATION COLLECTION NOT INCLUDED IN BURDEN HOURS</t>
  </si>
  <si>
    <t>Gray Columns have automatic formulas.  DO NOT input numbers in these columns.</t>
  </si>
  <si>
    <t>Total Hours and Cost Not Included in Burden Hours:</t>
  </si>
  <si>
    <t>NOFO
Section</t>
  </si>
  <si>
    <t>Not Applicable For this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</si>
</sst>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0.0%"/>
    <numFmt numFmtId="169" formatCode="#,##0.0000"/>
    <numFmt numFmtId="170" formatCode="#,##0.000_);\(#,##0.000\)"/>
    <numFmt numFmtId="171" formatCode="[$-F400]h:mm:ss\ AM/PM"/>
  </numFmts>
  <fonts count="1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b/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Continuous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37" fontId="1" fillId="0" borderId="2" xfId="0" applyNumberFormat="1" applyFont="1" applyBorder="1" applyAlignment="1">
      <alignment horizontal="centerContinuous" vertical="center"/>
    </xf>
    <xf numFmtId="37" fontId="2" fillId="0" borderId="2" xfId="0" applyNumberFormat="1" applyFont="1" applyBorder="1" applyAlignment="1">
      <alignment horizontal="centerContinuous" vertical="center"/>
    </xf>
    <xf numFmtId="9" fontId="2" fillId="0" borderId="2" xfId="0" applyNumberFormat="1" applyFont="1" applyBorder="1" applyAlignment="1">
      <alignment horizontal="centerContinuous" vertical="center"/>
    </xf>
    <xf numFmtId="1" fontId="1" fillId="0" borderId="2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Continuous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166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37" fontId="9" fillId="0" borderId="0" xfId="1" applyNumberFormat="1" applyFont="1" applyFill="1" applyBorder="1" applyAlignment="1" applyProtection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9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165" fontId="1" fillId="0" borderId="0" xfId="0" applyNumberFormat="1" applyFont="1" applyAlignment="1">
      <alignment horizontal="left" vertical="center"/>
    </xf>
    <xf numFmtId="9" fontId="8" fillId="0" borderId="5" xfId="0" applyNumberFormat="1" applyFont="1" applyBorder="1" applyAlignment="1">
      <alignment horizontal="center" vertical="center"/>
    </xf>
    <xf numFmtId="166" fontId="8" fillId="4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 vertical="center"/>
    </xf>
    <xf numFmtId="2" fontId="0" fillId="0" borderId="3" xfId="0" applyNumberForma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66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Continuous" vertical="center"/>
    </xf>
    <xf numFmtId="169" fontId="2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7" fontId="3" fillId="0" borderId="5" xfId="0" applyNumberFormat="1" applyFont="1" applyBorder="1" applyAlignment="1">
      <alignment horizontal="center" vertical="center" wrapText="1"/>
    </xf>
    <xf numFmtId="170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171" fontId="8" fillId="0" borderId="0" xfId="0" applyNumberFormat="1" applyFont="1" applyAlignment="1">
      <alignment horizontal="centerContinuous" vertical="center"/>
    </xf>
    <xf numFmtId="171" fontId="3" fillId="0" borderId="0" xfId="0" applyNumberFormat="1" applyFont="1" applyAlignment="1">
      <alignment horizontal="centerContinuous" vertical="center"/>
    </xf>
    <xf numFmtId="0" fontId="3" fillId="0" borderId="5" xfId="0" applyFont="1" applyBorder="1"/>
    <xf numFmtId="3" fontId="3" fillId="2" borderId="5" xfId="0" applyNumberFormat="1" applyFont="1" applyFill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8" fillId="0" borderId="5" xfId="0" applyFont="1" applyBorder="1"/>
    <xf numFmtId="167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/>
    </xf>
    <xf numFmtId="0" fontId="8" fillId="3" borderId="5" xfId="0" applyFont="1" applyFill="1" applyBorder="1"/>
    <xf numFmtId="167" fontId="8" fillId="3" borderId="5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Continuous" vertical="center"/>
    </xf>
    <xf numFmtId="3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0" fillId="0" borderId="5" xfId="0" applyBorder="1"/>
    <xf numFmtId="4" fontId="0" fillId="0" borderId="5" xfId="0" applyNumberFormat="1" applyBorder="1" applyAlignment="1">
      <alignment horizontal="center" vertical="center"/>
    </xf>
    <xf numFmtId="9" fontId="0" fillId="0" borderId="5" xfId="2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0" fillId="3" borderId="5" xfId="0" applyFill="1" applyBorder="1" applyAlignment="1">
      <alignment horizontal="centerContinuous" vertical="center"/>
    </xf>
    <xf numFmtId="167" fontId="0" fillId="3" borderId="5" xfId="0" applyNumberFormat="1" applyFill="1" applyBorder="1" applyAlignment="1">
      <alignment horizontal="centerContinuous" vertical="center"/>
    </xf>
    <xf numFmtId="166" fontId="0" fillId="3" borderId="5" xfId="0" applyNumberFormat="1" applyFill="1" applyBorder="1" applyAlignment="1">
      <alignment horizontal="centerContinuous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3-03-10T16:21:55.50" personId="{6745844A-B8C0-4CBC-B7D6-A0DC802F7AC3}" id="{494D1277-6801-41BF-AB5B-76BE7DB4500D}">
    <text>How to obtain the Benefits %:
1) Click the website
2) Choose "The PDF version of the news release"
3) The current release is dated March 2023 and the reported % is in the 3rd paragraph on page 1 and it is 29.5%</text>
  </threadedComment>
  <threadedComment ref="B29" dT="2023-03-10T16:21:55.50" personId="{6745844A-B8C0-4CBC-B7D6-A0DC802F7AC3}" id="{9ADA8F12-80EC-4A63-A8E3-211D7A37797E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hitehouse.gov/wp-content/uploads/legacy_drupal_files/omb/memoranda/2008/m08-13.pdf" TargetMode="External"/><Relationship Id="rId2" Type="http://schemas.openxmlformats.org/officeDocument/2006/relationships/hyperlink" Target="https://www.opm.gov/policy-data-oversight/pay-leave/salaries-wages/2023/executive-senior-level" TargetMode="External"/><Relationship Id="rId1" Type="http://schemas.openxmlformats.org/officeDocument/2006/relationships/hyperlink" Target="https://www.opm.gov/policy-data-oversight/pay-leave/salaries-wages/2023/general-schedule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news.release/ecec.toc.htm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cps/tables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K14"/>
  <sheetViews>
    <sheetView tabSelected="1" zoomScale="130" zoomScaleNormal="130" workbookViewId="0">
      <pane ySplit="11" topLeftCell="A12" activePane="bottomLeft" state="frozen"/>
      <selection pane="bottomLeft" activeCell="G9" sqref="G9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1.453125" style="20" customWidth="1"/>
    <col min="4" max="4" width="12.1796875" style="17" customWidth="1"/>
    <col min="5" max="5" width="12.1796875" style="140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51" bestFit="1" customWidth="1"/>
    <col min="12" max="16384" width="9.453125" style="1"/>
  </cols>
  <sheetData>
    <row r="1" spans="1:11" x14ac:dyDescent="0.3">
      <c r="A1" s="2" t="s">
        <v>0</v>
      </c>
      <c r="B1" s="3"/>
      <c r="C1" s="3"/>
      <c r="D1" s="14"/>
      <c r="E1" s="3"/>
      <c r="F1" s="3"/>
      <c r="G1" s="5"/>
      <c r="H1" s="3"/>
      <c r="I1" s="21"/>
      <c r="J1" s="46"/>
      <c r="K1" s="49"/>
    </row>
    <row r="2" spans="1:11" x14ac:dyDescent="0.3">
      <c r="A2" s="2" t="s">
        <v>1</v>
      </c>
      <c r="B2" s="3"/>
      <c r="C2" s="2"/>
      <c r="D2" s="15"/>
      <c r="E2" s="3"/>
      <c r="F2" s="3"/>
      <c r="G2" s="5"/>
      <c r="H2" s="3"/>
      <c r="I2" s="21"/>
      <c r="J2" s="46"/>
      <c r="K2" s="50"/>
    </row>
    <row r="3" spans="1:11" x14ac:dyDescent="0.3">
      <c r="A3" s="2" t="s">
        <v>2</v>
      </c>
      <c r="B3" s="3"/>
      <c r="C3" s="2"/>
      <c r="D3" s="15"/>
      <c r="E3" s="3"/>
      <c r="F3" s="3"/>
      <c r="G3" s="5"/>
      <c r="H3" s="3"/>
      <c r="I3" s="21"/>
      <c r="J3" s="46"/>
      <c r="K3" s="49"/>
    </row>
    <row r="4" spans="1:11" x14ac:dyDescent="0.3">
      <c r="A4" s="2" t="s">
        <v>3</v>
      </c>
      <c r="B4" s="3"/>
      <c r="C4" s="2"/>
      <c r="D4" s="15"/>
      <c r="E4" s="3"/>
      <c r="F4" s="3"/>
      <c r="G4" s="5"/>
      <c r="H4" s="3"/>
      <c r="I4" s="21"/>
      <c r="J4" s="46"/>
      <c r="K4" s="49"/>
    </row>
    <row r="5" spans="1:11" x14ac:dyDescent="0.3">
      <c r="A5" s="4">
        <v>45195</v>
      </c>
      <c r="B5" s="3"/>
      <c r="C5" s="2"/>
      <c r="D5" s="15"/>
      <c r="E5" s="3"/>
      <c r="F5" s="3"/>
      <c r="G5" s="5"/>
      <c r="H5" s="3"/>
      <c r="I5" s="21"/>
      <c r="J5" s="46"/>
      <c r="K5" s="49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49"/>
    </row>
    <row r="7" spans="1:11" x14ac:dyDescent="0.3">
      <c r="A7" s="27" t="s">
        <v>4</v>
      </c>
      <c r="B7" s="3"/>
      <c r="C7" s="57">
        <v>300</v>
      </c>
      <c r="D7" s="27"/>
      <c r="E7" s="3"/>
      <c r="F7" s="45"/>
      <c r="G7" s="1"/>
      <c r="H7" s="48"/>
      <c r="I7" s="129"/>
      <c r="J7" s="130" t="s">
        <v>5</v>
      </c>
      <c r="K7" s="134">
        <f>K9/G9</f>
        <v>107.63215909090908</v>
      </c>
    </row>
    <row r="8" spans="1:11" x14ac:dyDescent="0.3">
      <c r="A8" s="27" t="s">
        <v>6</v>
      </c>
      <c r="B8" s="3"/>
      <c r="C8" s="133">
        <f>I9/G9</f>
        <v>2.4090909090909092</v>
      </c>
      <c r="D8" s="27"/>
      <c r="E8" s="3"/>
      <c r="F8" s="48"/>
      <c r="G8" s="1"/>
      <c r="H8" s="48"/>
      <c r="I8" s="129"/>
      <c r="J8" s="48" t="s">
        <v>7</v>
      </c>
      <c r="K8" s="137">
        <f>G9/C7</f>
        <v>2.75</v>
      </c>
    </row>
    <row r="9" spans="1:11" x14ac:dyDescent="0.3">
      <c r="A9" s="27" t="s">
        <v>8</v>
      </c>
      <c r="B9" s="3"/>
      <c r="C9" s="2"/>
      <c r="D9" s="15"/>
      <c r="E9" s="3"/>
      <c r="F9" s="48" t="s">
        <v>9</v>
      </c>
      <c r="G9" s="102">
        <f>SUM(G12:G14)</f>
        <v>825</v>
      </c>
      <c r="H9" s="48"/>
      <c r="I9" s="136">
        <f>SUM(I12:I14)</f>
        <v>1987.5</v>
      </c>
      <c r="J9" s="47"/>
      <c r="K9" s="135">
        <f>SUM(K12:K14)</f>
        <v>88796.53125</v>
      </c>
    </row>
    <row r="10" spans="1:11" x14ac:dyDescent="0.3">
      <c r="A10" s="167" t="s">
        <v>10</v>
      </c>
      <c r="B10" s="168" t="s">
        <v>11</v>
      </c>
      <c r="C10" s="168" t="s">
        <v>12</v>
      </c>
      <c r="D10" s="169"/>
      <c r="E10" s="170" t="s">
        <v>13</v>
      </c>
      <c r="F10" s="168" t="s">
        <v>14</v>
      </c>
      <c r="G10" s="171" t="s">
        <v>15</v>
      </c>
      <c r="H10" s="168" t="s">
        <v>16</v>
      </c>
      <c r="I10" s="172" t="s">
        <v>17</v>
      </c>
      <c r="J10" s="173" t="s">
        <v>18</v>
      </c>
      <c r="K10" s="174" t="s">
        <v>19</v>
      </c>
    </row>
    <row r="11" spans="1:11" ht="52" x14ac:dyDescent="0.3">
      <c r="A11" s="58" t="s">
        <v>20</v>
      </c>
      <c r="B11" s="59" t="s">
        <v>21</v>
      </c>
      <c r="C11" s="59" t="s">
        <v>22</v>
      </c>
      <c r="D11" s="60" t="s">
        <v>23</v>
      </c>
      <c r="E11" s="138" t="s">
        <v>24</v>
      </c>
      <c r="F11" s="59" t="s">
        <v>25</v>
      </c>
      <c r="G11" s="61" t="s">
        <v>26</v>
      </c>
      <c r="H11" s="59" t="s">
        <v>27</v>
      </c>
      <c r="I11" s="62" t="s">
        <v>28</v>
      </c>
      <c r="J11" s="63" t="s">
        <v>29</v>
      </c>
      <c r="K11" s="64" t="s">
        <v>30</v>
      </c>
    </row>
    <row r="12" spans="1:11" x14ac:dyDescent="0.3">
      <c r="A12" s="127" t="s">
        <v>31</v>
      </c>
      <c r="B12" s="131" t="s">
        <v>32</v>
      </c>
      <c r="C12" s="127"/>
      <c r="D12" s="125">
        <v>1</v>
      </c>
      <c r="E12" s="139">
        <f>D12*$C$7</f>
        <v>300</v>
      </c>
      <c r="F12" s="124">
        <v>2</v>
      </c>
      <c r="G12" s="175">
        <f>E12*F12</f>
        <v>600</v>
      </c>
      <c r="H12" s="126">
        <v>3</v>
      </c>
      <c r="I12" s="175">
        <f>IF((H12*G12)="","",(H12*G12))</f>
        <v>1800</v>
      </c>
      <c r="J12" s="176">
        <f>'Est Prof Wage Rate'!$G$12</f>
        <v>44.677500000000002</v>
      </c>
      <c r="K12" s="175">
        <f>IF((J12*I12)="","",(J12*I12))</f>
        <v>80419.5</v>
      </c>
    </row>
    <row r="13" spans="1:11" x14ac:dyDescent="0.3">
      <c r="A13" s="127" t="s">
        <v>33</v>
      </c>
      <c r="B13" s="131" t="s">
        <v>34</v>
      </c>
      <c r="C13" s="127"/>
      <c r="D13" s="125">
        <v>0.25</v>
      </c>
      <c r="E13" s="139">
        <f t="shared" ref="E13:E14" si="0">D13*$C$7</f>
        <v>75</v>
      </c>
      <c r="F13" s="124">
        <v>1</v>
      </c>
      <c r="G13" s="175">
        <f t="shared" ref="G13:G14" si="1">E13*F13</f>
        <v>75</v>
      </c>
      <c r="H13" s="126">
        <v>0.5</v>
      </c>
      <c r="I13" s="175">
        <f t="shared" ref="I13:K14" si="2">IF((H13*G13)="","",(H13*G13))</f>
        <v>37.5</v>
      </c>
      <c r="J13" s="176">
        <f>'Est Prof Wage Rate'!$G$12</f>
        <v>44.677500000000002</v>
      </c>
      <c r="K13" s="175">
        <f t="shared" si="2"/>
        <v>1675.40625</v>
      </c>
    </row>
    <row r="14" spans="1:11" x14ac:dyDescent="0.3">
      <c r="A14" s="127" t="s">
        <v>35</v>
      </c>
      <c r="B14" s="131" t="s">
        <v>36</v>
      </c>
      <c r="C14" s="127"/>
      <c r="D14" s="125">
        <v>0.25</v>
      </c>
      <c r="E14" s="139">
        <f t="shared" si="0"/>
        <v>75</v>
      </c>
      <c r="F14" s="124">
        <v>2</v>
      </c>
      <c r="G14" s="175">
        <f t="shared" si="1"/>
        <v>150</v>
      </c>
      <c r="H14" s="126">
        <v>1</v>
      </c>
      <c r="I14" s="175">
        <f t="shared" si="2"/>
        <v>150</v>
      </c>
      <c r="J14" s="176">
        <f>'Est Prof Wage Rate'!$G$12</f>
        <v>44.677500000000002</v>
      </c>
      <c r="K14" s="175">
        <f t="shared" si="2"/>
        <v>6701.625</v>
      </c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3544-C8BA-4B06-8DC9-B9C349B0749E}">
  <dimension ref="A1:AA23"/>
  <sheetViews>
    <sheetView workbookViewId="0">
      <selection activeCell="E19" sqref="E19"/>
    </sheetView>
  </sheetViews>
  <sheetFormatPr defaultRowHeight="15.5" x14ac:dyDescent="0.35"/>
  <cols>
    <col min="1" max="1" width="64.1796875" style="141" customWidth="1"/>
    <col min="2" max="2" width="22.1796875" style="141" customWidth="1"/>
    <col min="3" max="24" width="8.81640625" style="141"/>
    <col min="25" max="27" width="8.81640625" style="1"/>
  </cols>
  <sheetData>
    <row r="1" spans="1:2" x14ac:dyDescent="0.35">
      <c r="A1" s="142" t="str">
        <f>'12 Burden Hours Collection'!A1</f>
        <v>USDA RURAL BUSINESS COOPERATIVE SERVICE</v>
      </c>
      <c r="B1" s="143"/>
    </row>
    <row r="2" spans="1:2" x14ac:dyDescent="0.35">
      <c r="A2" s="142" t="str">
        <f>'12 Burden Hours Collection'!A2</f>
        <v>VOLUNTARY LABELING PROGRAM FOR BIOBASED PRODUCTS</v>
      </c>
      <c r="B2" s="143"/>
    </row>
    <row r="3" spans="1:2" x14ac:dyDescent="0.35">
      <c r="A3" s="142" t="s">
        <v>37</v>
      </c>
      <c r="B3" s="143"/>
    </row>
    <row r="4" spans="1:2" x14ac:dyDescent="0.35">
      <c r="A4" s="142" t="str">
        <f>'12 Burden Hours Collection'!A4</f>
        <v>OMB # 0570-0071</v>
      </c>
      <c r="B4" s="143"/>
    </row>
    <row r="5" spans="1:2" x14ac:dyDescent="0.35">
      <c r="A5" s="156">
        <f>'12 Burden Hours Collection'!A5</f>
        <v>45195</v>
      </c>
      <c r="B5" s="143"/>
    </row>
    <row r="7" spans="1:2" x14ac:dyDescent="0.35">
      <c r="A7" s="82" t="s">
        <v>8</v>
      </c>
    </row>
    <row r="8" spans="1:2" x14ac:dyDescent="0.35">
      <c r="A8" s="147" t="s">
        <v>38</v>
      </c>
      <c r="B8" s="148"/>
    </row>
    <row r="9" spans="1:2" x14ac:dyDescent="0.35">
      <c r="A9" s="144" t="s">
        <v>39</v>
      </c>
      <c r="B9" s="90">
        <v>300</v>
      </c>
    </row>
    <row r="10" spans="1:2" x14ac:dyDescent="0.35">
      <c r="A10" s="144" t="s">
        <v>40</v>
      </c>
      <c r="B10" s="90">
        <v>2</v>
      </c>
    </row>
    <row r="11" spans="1:2" x14ac:dyDescent="0.35">
      <c r="A11" s="144" t="s">
        <v>41</v>
      </c>
      <c r="B11" s="90">
        <v>1</v>
      </c>
    </row>
    <row r="12" spans="1:2" x14ac:dyDescent="0.35">
      <c r="A12" s="144" t="s">
        <v>42</v>
      </c>
      <c r="B12" s="90">
        <v>600</v>
      </c>
    </row>
    <row r="13" spans="1:2" x14ac:dyDescent="0.35">
      <c r="A13" s="144" t="s">
        <v>43</v>
      </c>
      <c r="B13" s="90">
        <v>1</v>
      </c>
    </row>
    <row r="14" spans="1:2" x14ac:dyDescent="0.35">
      <c r="A14" s="144" t="s">
        <v>44</v>
      </c>
      <c r="B14" s="145">
        <f>B12*B13</f>
        <v>600</v>
      </c>
    </row>
    <row r="15" spans="1:2" x14ac:dyDescent="0.35">
      <c r="A15" s="144" t="s">
        <v>45</v>
      </c>
      <c r="B15" s="146">
        <v>400</v>
      </c>
    </row>
    <row r="16" spans="1:2" x14ac:dyDescent="0.35">
      <c r="A16" s="144" t="s">
        <v>46</v>
      </c>
      <c r="B16" s="90">
        <v>0.22148000000000001</v>
      </c>
    </row>
    <row r="17" spans="1:2" x14ac:dyDescent="0.35">
      <c r="A17" s="149" t="s">
        <v>47</v>
      </c>
      <c r="B17" s="150">
        <f>B14*B15*B16</f>
        <v>53155.200000000004</v>
      </c>
    </row>
    <row r="18" spans="1:2" x14ac:dyDescent="0.35">
      <c r="A18" s="147" t="s">
        <v>48</v>
      </c>
      <c r="B18" s="148"/>
    </row>
    <row r="19" spans="1:2" x14ac:dyDescent="0.35">
      <c r="A19" s="144" t="s">
        <v>49</v>
      </c>
      <c r="B19" s="90">
        <v>2</v>
      </c>
    </row>
    <row r="20" spans="1:2" x14ac:dyDescent="0.35">
      <c r="A20" s="149" t="s">
        <v>50</v>
      </c>
      <c r="B20" s="151">
        <f>B19*B14</f>
        <v>1200</v>
      </c>
    </row>
    <row r="21" spans="1:2" x14ac:dyDescent="0.35">
      <c r="A21" s="144" t="s">
        <v>51</v>
      </c>
      <c r="B21" s="152">
        <f>'Est Prof Wage Rate'!G12</f>
        <v>44.677500000000002</v>
      </c>
    </row>
    <row r="22" spans="1:2" x14ac:dyDescent="0.35">
      <c r="A22" s="149" t="s">
        <v>52</v>
      </c>
      <c r="B22" s="153">
        <f>B21*B20</f>
        <v>53613</v>
      </c>
    </row>
    <row r="23" spans="1:2" x14ac:dyDescent="0.35">
      <c r="A23" s="154" t="s">
        <v>53</v>
      </c>
      <c r="B23" s="155">
        <f>B22+B17</f>
        <v>106768.20000000001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P22"/>
  <sheetViews>
    <sheetView workbookViewId="0">
      <pane ySplit="12" topLeftCell="A13" activePane="bottomLeft" state="frozen"/>
      <selection pane="bottomLeft" activeCell="M12" sqref="M12:O12"/>
    </sheetView>
  </sheetViews>
  <sheetFormatPr defaultRowHeight="12.5" x14ac:dyDescent="0.25"/>
  <cols>
    <col min="1" max="1" width="30.54296875" style="35" customWidth="1"/>
    <col min="2" max="3" width="8.54296875" style="34" customWidth="1"/>
    <col min="4" max="4" width="10.54296875" style="34" customWidth="1"/>
    <col min="5" max="5" width="9.54296875" style="42" customWidth="1"/>
    <col min="6" max="6" width="9" style="42" bestFit="1" customWidth="1"/>
    <col min="7" max="7" width="8.81640625" style="42"/>
    <col min="8" max="8" width="8.81640625" style="116"/>
    <col min="9" max="9" width="12.54296875" style="107" customWidth="1"/>
    <col min="10" max="10" width="9.81640625" style="106" customWidth="1"/>
    <col min="11" max="11" width="12.453125" style="119" customWidth="1"/>
    <col min="13" max="13" width="9.81640625" style="159" bestFit="1" customWidth="1"/>
    <col min="14" max="15" width="8.81640625" bestFit="1" customWidth="1"/>
  </cols>
  <sheetData>
    <row r="1" spans="1:16" ht="13" x14ac:dyDescent="0.25">
      <c r="A1" s="40" t="str">
        <f>'12 Burden Hours Collection'!A1</f>
        <v>USDA RURAL BUSINESS COOPERATIVE SERVICE</v>
      </c>
      <c r="B1" s="41"/>
      <c r="C1" s="41"/>
      <c r="D1" s="41"/>
      <c r="E1" s="54"/>
      <c r="F1" s="54"/>
      <c r="G1" s="54"/>
      <c r="H1" s="110"/>
      <c r="I1" s="54"/>
      <c r="J1" s="54"/>
      <c r="K1" s="54"/>
    </row>
    <row r="2" spans="1:16" ht="13" x14ac:dyDescent="0.25">
      <c r="A2" s="40" t="str">
        <f>'12 Burden Hours Collection'!A2</f>
        <v>VOLUNTARY LABELING PROGRAM FOR BIOBASED PRODUCTS</v>
      </c>
      <c r="B2" s="41"/>
      <c r="C2" s="41"/>
      <c r="D2" s="41"/>
      <c r="E2" s="54"/>
      <c r="F2" s="54"/>
      <c r="G2" s="54"/>
      <c r="H2" s="110"/>
      <c r="I2" s="54"/>
      <c r="J2" s="54"/>
      <c r="K2" s="54"/>
    </row>
    <row r="3" spans="1:16" ht="13" x14ac:dyDescent="0.25">
      <c r="A3" s="40" t="s">
        <v>54</v>
      </c>
      <c r="B3" s="41"/>
      <c r="C3" s="41"/>
      <c r="D3" s="41"/>
      <c r="E3" s="54"/>
      <c r="F3" s="54"/>
      <c r="G3" s="54"/>
      <c r="H3" s="110"/>
      <c r="I3" s="54"/>
      <c r="J3" s="54"/>
      <c r="K3" s="54"/>
    </row>
    <row r="4" spans="1:16" ht="13" x14ac:dyDescent="0.25">
      <c r="A4" s="40" t="str">
        <f>'12 Burden Hours Collection'!A4</f>
        <v>OMB # 0570-0071</v>
      </c>
      <c r="B4" s="41"/>
      <c r="C4" s="41"/>
      <c r="D4" s="41"/>
      <c r="E4" s="54"/>
      <c r="F4" s="54"/>
      <c r="G4" s="54"/>
      <c r="H4" s="110"/>
      <c r="I4" s="54"/>
      <c r="J4" s="54"/>
      <c r="K4" s="54"/>
    </row>
    <row r="5" spans="1:16" ht="13" x14ac:dyDescent="0.25">
      <c r="A5" s="25">
        <f>'12 Burden Hours Collection'!A5</f>
        <v>45195</v>
      </c>
      <c r="B5" s="41"/>
      <c r="C5" s="41"/>
      <c r="D5" s="41"/>
      <c r="E5" s="54"/>
      <c r="F5" s="54"/>
      <c r="G5" s="54"/>
      <c r="H5" s="110"/>
      <c r="I5" s="54"/>
      <c r="J5" s="54"/>
      <c r="K5" s="54"/>
    </row>
    <row r="6" spans="1:16" x14ac:dyDescent="0.25">
      <c r="A6" s="38"/>
      <c r="B6" s="37"/>
      <c r="C6" s="37"/>
      <c r="D6" s="37"/>
      <c r="E6" s="55"/>
      <c r="F6" s="55"/>
      <c r="G6" s="55"/>
      <c r="H6" s="111"/>
      <c r="I6" s="55"/>
      <c r="J6" s="37"/>
      <c r="K6" s="118"/>
    </row>
    <row r="7" spans="1:16" ht="13" x14ac:dyDescent="0.25">
      <c r="A7" s="36" t="s">
        <v>55</v>
      </c>
      <c r="B7" s="26"/>
      <c r="C7" s="26" t="s">
        <v>56</v>
      </c>
      <c r="D7" s="37"/>
      <c r="E7" s="55"/>
      <c r="F7" s="55"/>
      <c r="G7" s="55"/>
      <c r="H7" s="111"/>
      <c r="I7" s="55"/>
      <c r="J7" s="37"/>
      <c r="K7" s="118"/>
    </row>
    <row r="8" spans="1:16" ht="13" x14ac:dyDescent="0.25">
      <c r="A8" s="36" t="s">
        <v>57</v>
      </c>
      <c r="B8" s="26"/>
      <c r="C8" s="104" t="s">
        <v>58</v>
      </c>
      <c r="D8" s="37"/>
      <c r="E8" s="55"/>
      <c r="F8" s="55"/>
      <c r="G8" s="55"/>
      <c r="H8" s="111"/>
      <c r="I8" s="55"/>
      <c r="J8" s="37"/>
      <c r="K8" s="118"/>
    </row>
    <row r="9" spans="1:16" ht="13" x14ac:dyDescent="0.25">
      <c r="A9" s="36" t="s">
        <v>59</v>
      </c>
      <c r="B9" s="26" t="s">
        <v>60</v>
      </c>
      <c r="C9" s="26"/>
      <c r="D9" s="37"/>
      <c r="E9" s="55"/>
      <c r="F9" s="103"/>
      <c r="G9" s="103"/>
      <c r="H9" s="112"/>
      <c r="I9" s="103"/>
      <c r="J9" s="37"/>
      <c r="K9" s="103">
        <v>0.36249999999999999</v>
      </c>
    </row>
    <row r="10" spans="1:16" ht="13" x14ac:dyDescent="0.25">
      <c r="A10" s="36"/>
      <c r="B10" s="26"/>
      <c r="C10" s="37"/>
      <c r="D10" s="37"/>
      <c r="E10" s="55"/>
      <c r="F10" s="103"/>
      <c r="G10" s="55"/>
      <c r="H10" s="111"/>
      <c r="I10" s="55"/>
      <c r="J10" s="37"/>
      <c r="K10" s="118"/>
    </row>
    <row r="11" spans="1:16" ht="13" x14ac:dyDescent="0.25">
      <c r="A11" s="29" t="s">
        <v>61</v>
      </c>
      <c r="B11" s="39"/>
      <c r="C11" s="39"/>
      <c r="D11" s="39"/>
      <c r="E11" s="43"/>
      <c r="F11" s="44"/>
      <c r="G11" s="56" t="s">
        <v>62</v>
      </c>
      <c r="H11" s="113">
        <f>H13+H17+H20</f>
        <v>27</v>
      </c>
      <c r="I11" s="56">
        <f>I13+I17+I20</f>
        <v>1362.531476923077</v>
      </c>
      <c r="J11" s="39"/>
      <c r="K11" s="56">
        <f>K13+K17+K20</f>
        <v>504559.43615384621</v>
      </c>
      <c r="M11" s="161" t="s">
        <v>63</v>
      </c>
      <c r="N11" s="162"/>
      <c r="O11" s="161" t="s">
        <v>64</v>
      </c>
      <c r="P11" s="162"/>
    </row>
    <row r="12" spans="1:16" ht="52" x14ac:dyDescent="0.25">
      <c r="A12" s="177" t="s">
        <v>65</v>
      </c>
      <c r="B12" s="177" t="s">
        <v>66</v>
      </c>
      <c r="C12" s="177" t="s">
        <v>67</v>
      </c>
      <c r="D12" s="178" t="s">
        <v>68</v>
      </c>
      <c r="E12" s="108" t="s">
        <v>69</v>
      </c>
      <c r="F12" s="108" t="s">
        <v>70</v>
      </c>
      <c r="G12" s="108" t="s">
        <v>71</v>
      </c>
      <c r="H12" s="114" t="s">
        <v>72</v>
      </c>
      <c r="I12" s="108" t="s">
        <v>73</v>
      </c>
      <c r="J12" s="109" t="s">
        <v>74</v>
      </c>
      <c r="K12" s="108" t="s">
        <v>75</v>
      </c>
      <c r="M12" s="161">
        <v>583000</v>
      </c>
      <c r="N12" s="161"/>
      <c r="O12" s="161">
        <v>1059000</v>
      </c>
      <c r="P12" s="161"/>
    </row>
    <row r="13" spans="1:16" ht="27" customHeight="1" x14ac:dyDescent="0.25">
      <c r="A13" s="179" t="s">
        <v>76</v>
      </c>
      <c r="B13" s="180"/>
      <c r="C13" s="180"/>
      <c r="D13" s="181"/>
      <c r="E13" s="182"/>
      <c r="F13" s="182"/>
      <c r="G13" s="182"/>
      <c r="H13" s="115">
        <f>SUM(H14:H16)</f>
        <v>15</v>
      </c>
      <c r="I13" s="117">
        <f>SUM(I14:I16)</f>
        <v>714.01289230769237</v>
      </c>
      <c r="J13" s="122">
        <v>600</v>
      </c>
      <c r="K13" s="123">
        <f>J13*I13</f>
        <v>428407.73538461543</v>
      </c>
      <c r="M13" s="157"/>
      <c r="N13" s="163"/>
      <c r="O13" s="163"/>
      <c r="P13" s="163"/>
    </row>
    <row r="14" spans="1:16" x14ac:dyDescent="0.25">
      <c r="A14" s="105" t="s">
        <v>63</v>
      </c>
      <c r="B14" s="106"/>
      <c r="C14" s="106"/>
      <c r="D14" s="158"/>
      <c r="E14" s="107"/>
      <c r="F14" s="107"/>
      <c r="G14" s="107"/>
      <c r="H14" s="116">
        <v>12</v>
      </c>
      <c r="I14" s="160">
        <f>M14/J13</f>
        <v>524.03846666666675</v>
      </c>
      <c r="J14" s="121"/>
      <c r="M14" s="164">
        <v>314423.08</v>
      </c>
      <c r="N14" s="165">
        <f>M14/M12</f>
        <v>0.53931917667238427</v>
      </c>
      <c r="O14" s="157"/>
      <c r="P14" s="165"/>
    </row>
    <row r="15" spans="1:16" x14ac:dyDescent="0.25">
      <c r="A15" s="105" t="s">
        <v>64</v>
      </c>
      <c r="B15" s="106"/>
      <c r="C15" s="106"/>
      <c r="D15" s="158"/>
      <c r="E15" s="107"/>
      <c r="F15" s="107"/>
      <c r="G15" s="107"/>
      <c r="H15" s="116">
        <v>2</v>
      </c>
      <c r="I15" s="160">
        <f>O15/J13</f>
        <v>91.706733333333332</v>
      </c>
      <c r="J15" s="121"/>
      <c r="M15" s="157"/>
      <c r="N15" s="165"/>
      <c r="O15" s="164">
        <v>55024.04</v>
      </c>
      <c r="P15" s="165">
        <f>O15/$O$12</f>
        <v>5.1958489140698776E-2</v>
      </c>
    </row>
    <row r="16" spans="1:16" x14ac:dyDescent="0.25">
      <c r="A16" s="105" t="s">
        <v>77</v>
      </c>
      <c r="B16" s="106">
        <v>14</v>
      </c>
      <c r="C16" s="157">
        <v>5</v>
      </c>
      <c r="D16" s="158">
        <v>150016</v>
      </c>
      <c r="E16" s="107">
        <f t="shared" ref="E16" si="0">(D16/52)/40</f>
        <v>72.123076923076923</v>
      </c>
      <c r="F16" s="107">
        <f t="shared" ref="F16" si="1">E16*$K$9</f>
        <v>26.144615384615385</v>
      </c>
      <c r="G16" s="107">
        <f t="shared" ref="G16" si="2">E16+F16</f>
        <v>98.2676923076923</v>
      </c>
      <c r="H16" s="116">
        <v>1</v>
      </c>
      <c r="I16" s="107">
        <f t="shared" ref="I16:I22" si="3">H16*G16</f>
        <v>98.2676923076923</v>
      </c>
      <c r="J16" s="121"/>
      <c r="M16" s="157"/>
      <c r="N16" s="166"/>
      <c r="O16" s="166"/>
      <c r="P16" s="166"/>
    </row>
    <row r="17" spans="1:16" ht="24" customHeight="1" x14ac:dyDescent="0.25">
      <c r="A17" s="179" t="s">
        <v>78</v>
      </c>
      <c r="B17" s="180"/>
      <c r="C17" s="180"/>
      <c r="D17" s="181"/>
      <c r="E17" s="182"/>
      <c r="F17" s="182"/>
      <c r="G17" s="182"/>
      <c r="H17" s="115">
        <f>SUM(H18:H19)</f>
        <v>5</v>
      </c>
      <c r="I17" s="117">
        <f>SUM(I18:I19)</f>
        <v>281.68115897435894</v>
      </c>
      <c r="J17" s="122">
        <v>75</v>
      </c>
      <c r="K17" s="123">
        <f>J17*I17</f>
        <v>21126.08692307692</v>
      </c>
      <c r="M17" s="157"/>
      <c r="N17" s="166"/>
      <c r="O17" s="166"/>
      <c r="P17" s="166"/>
    </row>
    <row r="18" spans="1:16" x14ac:dyDescent="0.25">
      <c r="A18" s="105" t="s">
        <v>63</v>
      </c>
      <c r="B18" s="106"/>
      <c r="C18" s="106"/>
      <c r="D18" s="158"/>
      <c r="E18" s="107"/>
      <c r="F18" s="107"/>
      <c r="G18" s="107"/>
      <c r="H18" s="116">
        <v>4</v>
      </c>
      <c r="I18" s="160">
        <f>M18/J17</f>
        <v>183.41346666666666</v>
      </c>
      <c r="J18" s="121"/>
      <c r="M18" s="164">
        <v>13756.01</v>
      </c>
      <c r="N18" s="165">
        <f>M18/M12</f>
        <v>2.3595214408233277E-2</v>
      </c>
      <c r="O18" s="157"/>
      <c r="P18" s="165"/>
    </row>
    <row r="19" spans="1:16" x14ac:dyDescent="0.25">
      <c r="A19" s="105" t="s">
        <v>77</v>
      </c>
      <c r="B19" s="106">
        <v>14</v>
      </c>
      <c r="C19" s="157">
        <v>5</v>
      </c>
      <c r="D19" s="158">
        <v>150016</v>
      </c>
      <c r="E19" s="107">
        <f t="shared" ref="E19" si="4">(D19/52)/40</f>
        <v>72.123076923076923</v>
      </c>
      <c r="F19" s="107">
        <f t="shared" ref="F19" si="5">E19*$K$9</f>
        <v>26.144615384615385</v>
      </c>
      <c r="G19" s="107">
        <f t="shared" ref="G19" si="6">E19+F19</f>
        <v>98.2676923076923</v>
      </c>
      <c r="H19" s="116">
        <v>1</v>
      </c>
      <c r="I19" s="107">
        <f t="shared" si="3"/>
        <v>98.2676923076923</v>
      </c>
      <c r="J19" s="121"/>
      <c r="M19" s="157"/>
      <c r="N19" s="166"/>
      <c r="O19" s="166"/>
      <c r="P19" s="166"/>
    </row>
    <row r="20" spans="1:16" ht="25.5" customHeight="1" x14ac:dyDescent="0.25">
      <c r="A20" s="179" t="s">
        <v>79</v>
      </c>
      <c r="B20" s="180"/>
      <c r="C20" s="180"/>
      <c r="D20" s="181"/>
      <c r="E20" s="182"/>
      <c r="F20" s="182"/>
      <c r="G20" s="182"/>
      <c r="H20" s="115">
        <f>SUM(H21:H22)</f>
        <v>7</v>
      </c>
      <c r="I20" s="117">
        <f>SUM(I21:I22)</f>
        <v>366.83742564102562</v>
      </c>
      <c r="J20" s="122">
        <v>150</v>
      </c>
      <c r="K20" s="123">
        <f>J20*I20</f>
        <v>55025.613846153843</v>
      </c>
      <c r="M20" s="157"/>
      <c r="N20" s="165"/>
      <c r="O20" s="166"/>
      <c r="P20" s="165"/>
    </row>
    <row r="21" spans="1:16" x14ac:dyDescent="0.25">
      <c r="A21" s="105" t="s">
        <v>63</v>
      </c>
      <c r="B21" s="106"/>
      <c r="C21" s="106"/>
      <c r="D21" s="158"/>
      <c r="E21" s="107"/>
      <c r="F21" s="107"/>
      <c r="G21" s="107"/>
      <c r="H21" s="116">
        <v>6</v>
      </c>
      <c r="I21" s="160">
        <f>M21/J20</f>
        <v>268.56973333333332</v>
      </c>
      <c r="J21" s="121"/>
      <c r="K21" s="120"/>
      <c r="M21" s="164">
        <v>40285.46</v>
      </c>
      <c r="N21" s="165">
        <f>M21/M12</f>
        <v>6.9100274442538592E-2</v>
      </c>
      <c r="O21" s="157"/>
      <c r="P21" s="165"/>
    </row>
    <row r="22" spans="1:16" x14ac:dyDescent="0.25">
      <c r="A22" s="105" t="s">
        <v>77</v>
      </c>
      <c r="B22" s="106">
        <v>14</v>
      </c>
      <c r="C22" s="157">
        <v>5</v>
      </c>
      <c r="D22" s="158">
        <v>150016</v>
      </c>
      <c r="E22" s="107">
        <f t="shared" ref="E22" si="7">(D22/52)/40</f>
        <v>72.123076923076923</v>
      </c>
      <c r="F22" s="107">
        <f t="shared" ref="F22" si="8">E22*$K$9</f>
        <v>26.144615384615385</v>
      </c>
      <c r="G22" s="107">
        <f t="shared" ref="G22" si="9">E22+F22</f>
        <v>98.2676923076923</v>
      </c>
      <c r="H22" s="116">
        <v>1</v>
      </c>
      <c r="I22" s="107">
        <f t="shared" si="3"/>
        <v>98.2676923076923</v>
      </c>
      <c r="J22" s="121"/>
    </row>
  </sheetData>
  <hyperlinks>
    <hyperlink ref="C7" r:id="rId1" xr:uid="{B2577820-4BDD-4DF6-8F83-79D6803515F1}"/>
    <hyperlink ref="C8" r:id="rId2" display="https://www.opm.gov/policy-data-oversight/pay-leave/salaries-wages/2023/executive-senior-level" xr:uid="{0E517C53-BE7E-4708-BCB8-5E4ABF3AC1A9}"/>
    <hyperlink ref="B9" r:id="rId3" xr:uid="{53997804-8884-49D8-B956-737EA7D2EB73}"/>
  </hyperlinks>
  <printOptions horizontalCentered="1"/>
  <pageMargins left="0.7" right="0.7" top="0.75" bottom="0.75" header="0.3" footer="0.3"/>
  <pageSetup scale="96" fitToHeight="10" orientation="landscape" horizontalDpi="1200" verticalDpi="120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29"/>
  <sheetViews>
    <sheetView zoomScaleNormal="100" workbookViewId="0">
      <selection activeCell="B10" sqref="B10"/>
    </sheetView>
  </sheetViews>
  <sheetFormatPr defaultColWidth="9.453125" defaultRowHeight="15.5" x14ac:dyDescent="0.35"/>
  <cols>
    <col min="1" max="1" width="25.54296875" style="87" customWidth="1"/>
    <col min="2" max="2" width="15.54296875" style="87" customWidth="1"/>
    <col min="3" max="3" width="12.54296875" style="13" customWidth="1"/>
    <col min="4" max="4" width="12.54296875" style="75" customWidth="1"/>
    <col min="5" max="5" width="12.54296875" style="76" customWidth="1"/>
    <col min="6" max="7" width="12.54296875" style="77" customWidth="1"/>
    <col min="8" max="8" width="11.54296875" style="78" customWidth="1"/>
    <col min="9" max="9" width="11.54296875" style="77" customWidth="1"/>
    <col min="10" max="10" width="11.54296875" style="79" customWidth="1"/>
    <col min="11" max="11" width="11.54296875" style="80" customWidth="1"/>
    <col min="12" max="12" width="11.453125" style="81" bestFit="1" customWidth="1"/>
    <col min="13" max="16384" width="9.453125" style="1"/>
  </cols>
  <sheetData>
    <row r="1" spans="1:15" x14ac:dyDescent="0.3">
      <c r="A1" s="65" t="str">
        <f>'12 Burden Hours Collection'!A1</f>
        <v>USDA RURAL BUSINESS COOPERATIVE SERVICE</v>
      </c>
      <c r="B1" s="65"/>
      <c r="C1" s="66"/>
      <c r="D1" s="66"/>
      <c r="E1" s="67"/>
      <c r="F1" s="66"/>
      <c r="G1" s="66"/>
      <c r="H1" s="1"/>
      <c r="I1" s="1"/>
      <c r="J1" s="1"/>
      <c r="K1" s="1"/>
      <c r="L1" s="1"/>
    </row>
    <row r="2" spans="1:15" ht="20.149999999999999" customHeight="1" x14ac:dyDescent="0.3">
      <c r="A2" s="65" t="str">
        <f>'12 Burden Hours Collection'!A2</f>
        <v>VOLUNTARY LABELING PROGRAM FOR BIOBASED PRODUCTS</v>
      </c>
      <c r="B2" s="65"/>
      <c r="C2" s="66"/>
      <c r="D2" s="72"/>
      <c r="E2" s="73"/>
      <c r="F2" s="66"/>
      <c r="G2" s="66"/>
      <c r="H2" s="1"/>
      <c r="I2" s="1"/>
      <c r="J2" s="1"/>
      <c r="K2" s="1"/>
      <c r="L2" s="1"/>
    </row>
    <row r="3" spans="1:15" x14ac:dyDescent="0.3">
      <c r="A3" s="65" t="s">
        <v>80</v>
      </c>
      <c r="B3" s="65"/>
      <c r="C3" s="66"/>
      <c r="D3" s="72"/>
      <c r="E3" s="73"/>
      <c r="F3" s="66"/>
      <c r="G3" s="66"/>
      <c r="H3" s="1"/>
      <c r="I3" s="1"/>
      <c r="J3" s="1"/>
      <c r="K3" s="1"/>
      <c r="L3" s="1"/>
    </row>
    <row r="4" spans="1:15" x14ac:dyDescent="0.3">
      <c r="A4" s="65" t="str">
        <f>'12 Burden Hours Collection'!A4</f>
        <v>OMB # 0570-0071</v>
      </c>
      <c r="B4" s="65"/>
      <c r="C4" s="66"/>
      <c r="D4" s="72"/>
      <c r="E4" s="73"/>
      <c r="F4" s="66"/>
      <c r="G4" s="66"/>
      <c r="H4" s="1"/>
      <c r="I4" s="1"/>
      <c r="J4" s="1"/>
      <c r="K4" s="1"/>
      <c r="L4" s="1"/>
    </row>
    <row r="5" spans="1:15" x14ac:dyDescent="0.3">
      <c r="A5" s="74">
        <f>'12 Burden Hours Collection'!A5</f>
        <v>45195</v>
      </c>
      <c r="B5" s="74"/>
      <c r="C5" s="66"/>
      <c r="D5" s="72"/>
      <c r="E5" s="73"/>
      <c r="F5" s="66"/>
      <c r="G5" s="66"/>
      <c r="H5" s="1"/>
      <c r="I5" s="1"/>
      <c r="J5" s="1"/>
      <c r="K5" s="1"/>
      <c r="L5" s="1"/>
    </row>
    <row r="6" spans="1:15" x14ac:dyDescent="0.3">
      <c r="A6" s="86"/>
      <c r="B6" s="86"/>
      <c r="C6" s="66"/>
      <c r="D6" s="72"/>
      <c r="E6" s="73"/>
      <c r="F6" s="66"/>
      <c r="G6" s="66"/>
      <c r="H6" s="68"/>
      <c r="I6" s="66"/>
      <c r="J6" s="69"/>
      <c r="K6" s="70"/>
      <c r="L6" s="71"/>
    </row>
    <row r="7" spans="1:15" ht="63" x14ac:dyDescent="0.3">
      <c r="A7" s="88" t="s">
        <v>81</v>
      </c>
      <c r="B7" s="88" t="s">
        <v>82</v>
      </c>
      <c r="C7" s="92" t="s">
        <v>83</v>
      </c>
      <c r="D7" s="92" t="s">
        <v>84</v>
      </c>
      <c r="E7" s="91" t="s">
        <v>85</v>
      </c>
      <c r="F7" s="88" t="s">
        <v>86</v>
      </c>
      <c r="G7" s="92" t="s">
        <v>87</v>
      </c>
    </row>
    <row r="8" spans="1:15" x14ac:dyDescent="0.3">
      <c r="A8" s="89" t="s">
        <v>88</v>
      </c>
      <c r="B8" s="132">
        <v>1658</v>
      </c>
      <c r="C8" s="93">
        <f>B8/40</f>
        <v>41.45</v>
      </c>
      <c r="D8" s="93">
        <f>$F$14*C8</f>
        <v>12.22775</v>
      </c>
      <c r="E8" s="93">
        <f>IF(SUM(C8:D8)=0,"",SUM(C8:D8))</f>
        <v>53.677750000000003</v>
      </c>
      <c r="F8" s="95">
        <v>0.5</v>
      </c>
      <c r="G8" s="93">
        <f>IF(E8="","",(E8*F8))</f>
        <v>26.838875000000002</v>
      </c>
    </row>
    <row r="9" spans="1:15" s="20" customFormat="1" x14ac:dyDescent="0.3">
      <c r="A9" s="89" t="s">
        <v>89</v>
      </c>
      <c r="B9" s="132">
        <v>1102</v>
      </c>
      <c r="C9" s="93">
        <f>B9/40</f>
        <v>27.55</v>
      </c>
      <c r="D9" s="93">
        <f>$F$14*C9</f>
        <v>8.1272500000000001</v>
      </c>
      <c r="E9" s="93">
        <f>IF(SUM(C9:D9)=0,"",SUM(C9:D9))</f>
        <v>35.677250000000001</v>
      </c>
      <c r="F9" s="95">
        <v>0.5</v>
      </c>
      <c r="G9" s="93">
        <f>IF(E9="","",(E9*F9))</f>
        <v>17.838625</v>
      </c>
      <c r="H9" s="78"/>
      <c r="I9" s="77"/>
      <c r="J9" s="79"/>
      <c r="K9" s="80"/>
      <c r="L9" s="81"/>
      <c r="M9" s="1"/>
      <c r="N9" s="1"/>
      <c r="O9" s="1"/>
    </row>
    <row r="10" spans="1:15" x14ac:dyDescent="0.3">
      <c r="A10" s="89"/>
      <c r="B10" s="132"/>
      <c r="C10" s="93"/>
      <c r="D10" s="93" t="str">
        <f>IF(C10=0,"",(C10*$F$14))</f>
        <v/>
      </c>
      <c r="E10" s="93" t="str">
        <f t="shared" ref="E10:E11" si="0">IF(SUM(C10:D10)=0,"",SUM(C10:D10))</f>
        <v/>
      </c>
      <c r="F10" s="95"/>
      <c r="G10" s="93" t="str">
        <f>IF(E10="","",(E10*F10))</f>
        <v/>
      </c>
    </row>
    <row r="11" spans="1:15" x14ac:dyDescent="0.3">
      <c r="A11" s="89"/>
      <c r="B11" s="132"/>
      <c r="C11" s="93"/>
      <c r="D11" s="93" t="str">
        <f>IF(C11=0,"",(C11*$F$14))</f>
        <v/>
      </c>
      <c r="E11" s="93" t="str">
        <f t="shared" si="0"/>
        <v/>
      </c>
      <c r="F11" s="95"/>
      <c r="G11" s="93" t="str">
        <f>IF(E11="","",(E11*F11))</f>
        <v/>
      </c>
    </row>
    <row r="12" spans="1:15" x14ac:dyDescent="0.3">
      <c r="A12" s="98" t="s">
        <v>9</v>
      </c>
      <c r="B12" s="132"/>
      <c r="C12" s="94"/>
      <c r="D12" s="94" t="str">
        <f>IF(C12=0,"",(C12*#REF!))</f>
        <v/>
      </c>
      <c r="E12" s="90"/>
      <c r="F12" s="100">
        <f>SUM(F8:F11)</f>
        <v>1</v>
      </c>
      <c r="G12" s="101">
        <f>SUM(G8:G11)</f>
        <v>44.677500000000002</v>
      </c>
    </row>
    <row r="13" spans="1:15" x14ac:dyDescent="0.3">
      <c r="A13" s="99" t="s">
        <v>90</v>
      </c>
      <c r="B13" s="82"/>
      <c r="C13" s="66"/>
      <c r="D13" s="72"/>
      <c r="E13" s="97"/>
      <c r="F13" s="104" t="s">
        <v>91</v>
      </c>
      <c r="G13" s="66"/>
      <c r="H13" s="66"/>
      <c r="I13" s="66"/>
      <c r="J13" s="84"/>
      <c r="K13" s="71"/>
      <c r="L13" s="71"/>
    </row>
    <row r="14" spans="1:15" x14ac:dyDescent="0.3">
      <c r="A14" s="99" t="s">
        <v>92</v>
      </c>
      <c r="B14" s="82"/>
      <c r="C14" s="66"/>
      <c r="D14" s="72"/>
      <c r="E14" s="96" t="s">
        <v>93</v>
      </c>
      <c r="F14" s="128">
        <v>0.29499999999999998</v>
      </c>
      <c r="G14" s="83"/>
      <c r="H14" s="1"/>
      <c r="I14" s="85"/>
      <c r="J14" s="85"/>
      <c r="K14" s="84"/>
      <c r="L14" s="71"/>
    </row>
    <row r="17" spans="1:9" x14ac:dyDescent="0.35">
      <c r="I17" s="1"/>
    </row>
    <row r="28" spans="1:9" x14ac:dyDescent="0.35">
      <c r="A28" s="99" t="s">
        <v>92</v>
      </c>
      <c r="B28" s="82"/>
    </row>
    <row r="29" spans="1:9" x14ac:dyDescent="0.35">
      <c r="B29" s="96" t="s">
        <v>93</v>
      </c>
    </row>
  </sheetData>
  <hyperlinks>
    <hyperlink ref="F13" r:id="rId1" display="https://www.bls.gov/cps/tables.htm" xr:uid="{E36F274D-2C18-41A5-8A52-B51C377C1FF5}"/>
    <hyperlink ref="B29" r:id="rId2" xr:uid="{D819EE96-C6D9-4829-ABB8-EDF652C24995}"/>
    <hyperlink ref="E14" r:id="rId3" xr:uid="{7526DE2E-6738-49C3-ACB1-FD6CB54CCAB4}"/>
  </hyperlinks>
  <printOptions horizontalCentered="1"/>
  <pageMargins left="0.25" right="0.25" top="0.25" bottom="0.25" header="0.5" footer="0.5"/>
  <pageSetup fitToHeight="20" orientation="landscape" horizontalDpi="4294967292" verticalDpi="300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K10"/>
  <sheetViews>
    <sheetView zoomScaleNormal="100" workbookViewId="0">
      <pane ySplit="9" topLeftCell="A10" activePane="bottomLeft" state="frozen"/>
      <selection pane="bottomLeft" activeCell="A11" sqref="A11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7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8"/>
    <col min="11" max="11" width="11.453125" style="18" bestFit="1" customWidth="1"/>
    <col min="12" max="16384" width="9.453125" style="1"/>
  </cols>
  <sheetData>
    <row r="1" spans="1:11" x14ac:dyDescent="0.3">
      <c r="A1" s="2" t="str">
        <f>'12 Burden Hours Collection'!A1</f>
        <v>USDA RURAL BUSINESS COOPERATIVE SERVICE</v>
      </c>
      <c r="B1" s="3"/>
      <c r="C1" s="3"/>
      <c r="D1" s="14"/>
      <c r="E1" s="3"/>
      <c r="F1" s="3"/>
      <c r="G1" s="5"/>
      <c r="H1" s="3"/>
      <c r="I1" s="21"/>
      <c r="J1" s="46"/>
      <c r="K1" s="3"/>
    </row>
    <row r="2" spans="1:11" x14ac:dyDescent="0.3">
      <c r="A2" s="2" t="str">
        <f>'12 Burden Hours Collection'!A2</f>
        <v>VOLUNTARY LABELING PROGRAM FOR BIOBASED PRODUCTS</v>
      </c>
      <c r="B2" s="3"/>
      <c r="C2" s="2"/>
      <c r="D2" s="15"/>
      <c r="E2" s="3"/>
      <c r="F2" s="3"/>
      <c r="G2" s="5"/>
      <c r="H2" s="3"/>
      <c r="I2" s="21"/>
      <c r="J2" s="46"/>
      <c r="K2" s="2"/>
    </row>
    <row r="3" spans="1:11" x14ac:dyDescent="0.3">
      <c r="A3" s="2" t="s">
        <v>94</v>
      </c>
      <c r="B3" s="3"/>
      <c r="C3" s="2"/>
      <c r="D3" s="15"/>
      <c r="E3" s="3"/>
      <c r="F3" s="3"/>
      <c r="G3" s="5"/>
      <c r="H3" s="3"/>
      <c r="I3" s="21"/>
      <c r="J3" s="46"/>
      <c r="K3" s="6"/>
    </row>
    <row r="4" spans="1:11" x14ac:dyDescent="0.3">
      <c r="A4" s="2" t="str">
        <f>'12 Burden Hours Collection'!A4</f>
        <v>OMB # 0570-0071</v>
      </c>
      <c r="B4" s="3"/>
      <c r="C4" s="2"/>
      <c r="D4" s="15"/>
      <c r="E4" s="3"/>
      <c r="F4" s="3"/>
      <c r="G4" s="5"/>
      <c r="H4" s="3"/>
      <c r="I4" s="21"/>
      <c r="J4" s="46"/>
      <c r="K4" s="6"/>
    </row>
    <row r="5" spans="1:11" x14ac:dyDescent="0.3">
      <c r="A5" s="4">
        <f>'12 Burden Hours Collection'!A5</f>
        <v>45195</v>
      </c>
      <c r="B5" s="3"/>
      <c r="C5" s="2"/>
      <c r="D5" s="15"/>
      <c r="E5" s="3"/>
      <c r="F5" s="3"/>
      <c r="G5" s="5"/>
      <c r="H5" s="3"/>
      <c r="I5" s="21"/>
      <c r="J5" s="46"/>
      <c r="K5" s="6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6"/>
    </row>
    <row r="7" spans="1:11" x14ac:dyDescent="0.3">
      <c r="A7" s="29" t="s">
        <v>95</v>
      </c>
      <c r="B7" s="30"/>
      <c r="C7" s="31"/>
      <c r="D7" s="32"/>
      <c r="E7" s="30"/>
      <c r="F7" s="30"/>
      <c r="G7" s="33"/>
      <c r="H7" s="52" t="s">
        <v>96</v>
      </c>
      <c r="I7" s="53">
        <f>SUM(I10:I29)</f>
        <v>0</v>
      </c>
      <c r="J7" s="52"/>
      <c r="K7" s="53">
        <f>SUM(K10:K29)</f>
        <v>0</v>
      </c>
    </row>
    <row r="8" spans="1:11" x14ac:dyDescent="0.3">
      <c r="A8" s="167" t="s">
        <v>10</v>
      </c>
      <c r="B8" s="168" t="s">
        <v>11</v>
      </c>
      <c r="C8" s="168" t="s">
        <v>12</v>
      </c>
      <c r="D8" s="169"/>
      <c r="E8" s="168" t="s">
        <v>13</v>
      </c>
      <c r="F8" s="168" t="s">
        <v>14</v>
      </c>
      <c r="G8" s="171" t="s">
        <v>15</v>
      </c>
      <c r="H8" s="168" t="s">
        <v>16</v>
      </c>
      <c r="I8" s="172" t="s">
        <v>17</v>
      </c>
      <c r="J8" s="173" t="s">
        <v>18</v>
      </c>
      <c r="K8" s="183" t="s">
        <v>19</v>
      </c>
    </row>
    <row r="9" spans="1:11" ht="52" x14ac:dyDescent="0.3">
      <c r="A9" s="167" t="s">
        <v>97</v>
      </c>
      <c r="B9" s="168" t="s">
        <v>21</v>
      </c>
      <c r="C9" s="168" t="s">
        <v>22</v>
      </c>
      <c r="D9" s="184" t="s">
        <v>23</v>
      </c>
      <c r="E9" s="168" t="s">
        <v>24</v>
      </c>
      <c r="F9" s="168" t="s">
        <v>25</v>
      </c>
      <c r="G9" s="171" t="s">
        <v>26</v>
      </c>
      <c r="H9" s="168" t="s">
        <v>27</v>
      </c>
      <c r="I9" s="172" t="s">
        <v>28</v>
      </c>
      <c r="J9" s="173" t="s">
        <v>29</v>
      </c>
      <c r="K9" s="183" t="s">
        <v>30</v>
      </c>
    </row>
    <row r="10" spans="1:11" x14ac:dyDescent="0.3">
      <c r="A10" s="185" t="s">
        <v>98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a19ae5d0-f236-4513-9fa4-778668799705">
      <Terms xmlns="http://schemas.microsoft.com/office/infopath/2007/PartnerControls"/>
    </lcf76f155ced4ddcb4097134ff3c332f>
    <PRA_List_ID xmlns="a19ae5d0-f236-4513-9fa4-778668799705">124</PRA_List_ID>
    <RMD_List_Title xmlns="a19ae5d0-f236-4513-9fa4-778668799705" xsi:nil="true"/>
    <OGCCheckOut xmlns="a19ae5d0-f236-4513-9fa4-778668799705" xsi:nil="true"/>
    <CkBoxOut xmlns="a19ae5d0-f236-4513-9fa4-778668799705">false</CkBoxOut>
    <Checkedout_x003f_ xmlns="a19ae5d0-f236-4513-9fa4-778668799705" xsi:nil="true"/>
    <DeleteRequest xmlns="a19ae5d0-f236-4513-9fa4-778668799705" xsi:nil="true"/>
    <Hyperlink xmlns="a19ae5d0-f236-4513-9fa4-778668799705">
      <Url xsi:nil="true"/>
      <Description xsi:nil="true"/>
    </Hyperlink>
    <RMD_List_ID xmlns="a19ae5d0-f236-4513-9fa4-7786687997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2" ma:contentTypeDescription="Create a new document." ma:contentTypeScope="" ma:versionID="7e26aa86e429110954067ef8235ea0cf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7d4bb66aa160a73fda80a3c41913c7fd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73fb875a-8af9-4255-b008-0995492d31cd"/>
    <ds:schemaRef ds:uri="a19ae5d0-f236-4513-9fa4-778668799705"/>
  </ds:schemaRefs>
</ds:datastoreItem>
</file>

<file path=customXml/itemProps3.xml><?xml version="1.0" encoding="utf-8"?>
<ds:datastoreItem xmlns:ds="http://schemas.openxmlformats.org/officeDocument/2006/customXml" ds:itemID="{41E03AC6-49D6-4DF2-AD11-BD64ECF4C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12 Burden Hours Collection</vt:lpstr>
      <vt:lpstr>13 Burden to Respondent</vt:lpstr>
      <vt:lpstr>14 Annual Cost to Fed Gov Est</vt:lpstr>
      <vt:lpstr>Est Prof Wage Rate</vt:lpstr>
      <vt:lpstr>NA Not Inc in Burden Hours</vt:lpstr>
      <vt:lpstr>'12 Burden Hours Collection'!Print_Area</vt:lpstr>
      <vt:lpstr>'14 Annual Cost to Fed Gov Est'!Print_Area</vt:lpstr>
      <vt:lpstr>'Est Prof Wage Rate'!Print_Area</vt:lpstr>
      <vt:lpstr>'12 Burden Hours Collection'!Print_Titles</vt:lpstr>
      <vt:lpstr>'14 Annual Cost to Fed Gov Est'!Print_Titles</vt:lpstr>
      <vt:lpstr>'Est Prof Wage Rate'!Print_Titles</vt:lpstr>
      <vt:lpstr>'NA Not Inc in Burden Hours'!Print_Titles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Voluntary Labeling Program for Biobased Products</dc:title>
  <dc:subject/>
  <dc:creator>Dawn Wolfgang</dc:creator>
  <cp:keywords/>
  <dc:description/>
  <cp:lastModifiedBy>Mathis, Katherine - RD, National Office</cp:lastModifiedBy>
  <cp:revision/>
  <dcterms:created xsi:type="dcterms:W3CDTF">1999-05-21T13:07:41Z</dcterms:created>
  <dcterms:modified xsi:type="dcterms:W3CDTF">2023-09-26T14:25:47Z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  <property fmtid="{D5CDD505-2E9C-101B-9397-08002B2CF9AE}" pid="3" name="MediaServiceImageTags">
    <vt:lpwstr/>
  </property>
</Properties>
</file>