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dionne_duncan-hughes_usda_gov/Documents/Desktop/"/>
    </mc:Choice>
  </mc:AlternateContent>
  <xr:revisionPtr revIDLastSave="0" documentId="8_{35AE5B96-1BA4-41A7-9CAC-609A18950A6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18" i="2" s="1"/>
  <c r="C24" i="2"/>
  <c r="C19" i="2"/>
  <c r="F23" i="2"/>
  <c r="F11" i="2"/>
  <c r="G11" i="2"/>
  <c r="I11" i="2"/>
  <c r="D11" i="2"/>
  <c r="D23" i="2"/>
  <c r="E5" i="2"/>
  <c r="E11" i="2" s="1"/>
  <c r="C23" i="2"/>
  <c r="E22" i="2"/>
  <c r="E21" i="2"/>
  <c r="E10" i="2"/>
  <c r="G10" i="2" s="1"/>
  <c r="I10" i="2" s="1"/>
  <c r="E16" i="2"/>
  <c r="G16" i="2" s="1"/>
  <c r="I16" i="2" s="1"/>
  <c r="E15" i="2"/>
  <c r="G15" i="2" s="1"/>
  <c r="I15" i="2" s="1"/>
  <c r="E14" i="2"/>
  <c r="G14" i="2" s="1"/>
  <c r="I14" i="2" s="1"/>
  <c r="E13" i="2"/>
  <c r="G13" i="2" s="1"/>
  <c r="I13" i="2" s="1"/>
  <c r="E12" i="2"/>
  <c r="G12" i="2" s="1"/>
  <c r="I12" i="2" s="1"/>
  <c r="I18" i="2" s="1"/>
  <c r="E17" i="2"/>
  <c r="G17" i="2" s="1"/>
  <c r="I17" i="2" s="1"/>
  <c r="E9" i="2"/>
  <c r="G9" i="2" s="1"/>
  <c r="I9" i="2" s="1"/>
  <c r="E8" i="2"/>
  <c r="G8" i="2" s="1"/>
  <c r="I8" i="2" s="1"/>
  <c r="E7" i="2"/>
  <c r="G7" i="2" s="1"/>
  <c r="I7" i="2" s="1"/>
  <c r="E6" i="2"/>
  <c r="G6" i="2" s="1"/>
  <c r="I6" i="2" s="1"/>
  <c r="C10" i="1"/>
  <c r="C14" i="1"/>
  <c r="D14" i="1"/>
  <c r="E14" i="1"/>
  <c r="F14" i="1"/>
  <c r="G14" i="1"/>
  <c r="D10" i="1"/>
  <c r="F10" i="1"/>
  <c r="G10" i="1"/>
  <c r="G9" i="1"/>
  <c r="G8" i="1"/>
  <c r="G7" i="1"/>
  <c r="G6" i="1"/>
  <c r="G5" i="1"/>
  <c r="G4" i="1"/>
  <c r="E6" i="1"/>
  <c r="E7" i="1"/>
  <c r="E8" i="1"/>
  <c r="E9" i="1"/>
  <c r="F7" i="1"/>
  <c r="C13" i="1"/>
  <c r="F4" i="1"/>
  <c r="E19" i="2" l="1"/>
  <c r="D18" i="2"/>
  <c r="E23" i="2"/>
  <c r="G18" i="2"/>
  <c r="G21" i="2"/>
  <c r="I21" i="2" s="1"/>
  <c r="G5" i="2"/>
  <c r="G22" i="2"/>
  <c r="E5" i="1"/>
  <c r="E12" i="1"/>
  <c r="E4" i="1"/>
  <c r="E10" i="1" s="1"/>
  <c r="D19" i="2" l="1"/>
  <c r="F19" i="2"/>
  <c r="G19" i="2"/>
  <c r="G23" i="2"/>
  <c r="I22" i="2"/>
  <c r="I23" i="2" s="1"/>
  <c r="I5" i="2"/>
  <c r="I19" i="2" s="1"/>
  <c r="E13" i="1"/>
  <c r="G12" i="1"/>
  <c r="G13" i="1" s="1"/>
  <c r="F13" i="1" s="1"/>
  <c r="F24" i="2" l="1"/>
  <c r="D24" i="2"/>
  <c r="G24" i="2"/>
  <c r="I24" i="2"/>
  <c r="D13" i="1"/>
</calcChain>
</file>

<file path=xl/sharedStrings.xml><?xml version="1.0" encoding="utf-8"?>
<sst xmlns="http://schemas.openxmlformats.org/spreadsheetml/2006/main" count="73" uniqueCount="28">
  <si>
    <t>WIC and WIC FMNP Waiver Burden Table - OMB# 0584-NEW</t>
  </si>
  <si>
    <t>Affected Public</t>
  </si>
  <si>
    <t>Instruments</t>
  </si>
  <si>
    <t>Est. No. of Respondents</t>
  </si>
  <si>
    <t>No. of Responses per Respondent</t>
  </si>
  <si>
    <t>Total Annual Responses</t>
  </si>
  <si>
    <t>Est. Total Hours per Response</t>
  </si>
  <si>
    <t>Est. Total Burden</t>
  </si>
  <si>
    <t>ARPA</t>
  </si>
  <si>
    <t>WIC State Program Staff</t>
  </si>
  <si>
    <t>Accelerated waivers</t>
  </si>
  <si>
    <t>Waivers requiring additional information</t>
  </si>
  <si>
    <t>Ad hoc waivers</t>
  </si>
  <si>
    <t>WIC FMNP State Program Staff</t>
  </si>
  <si>
    <t>Subtotal</t>
  </si>
  <si>
    <t>ABFA</t>
  </si>
  <si>
    <t>Waiver request form</t>
  </si>
  <si>
    <t>Grand total</t>
  </si>
  <si>
    <t>Appendix D</t>
  </si>
  <si>
    <t>Hourly Wage Rate</t>
  </si>
  <si>
    <t>Total Annualized Cost of Respondent Burden</t>
  </si>
  <si>
    <t>WIC ITO Program Staff</t>
  </si>
  <si>
    <t>Subtotal ARPA Reporting</t>
  </si>
  <si>
    <t>Subtotal ABFA Reporting</t>
  </si>
  <si>
    <t>Grand total Reporting Burden</t>
  </si>
  <si>
    <t>WIC FMNP ITO Program Staff</t>
  </si>
  <si>
    <t>Subtotal State ARPA Reporting</t>
  </si>
  <si>
    <t>Subtotal Indian Tribal Organization (ITO) ARPA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</si>
</sst>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3" fontId="2" fillId="2" borderId="21" xfId="1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3" fontId="2" fillId="3" borderId="11" xfId="1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3" borderId="15" xfId="1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19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2" fontId="0" fillId="0" borderId="2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3" borderId="15" xfId="1" applyNumberFormat="1" applyFont="1" applyFill="1" applyBorder="1" applyAlignment="1">
      <alignment horizontal="center" vertical="center"/>
    </xf>
    <xf numFmtId="0" fontId="2" fillId="3" borderId="16" xfId="1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/>
    </xf>
    <xf numFmtId="44" fontId="0" fillId="0" borderId="27" xfId="3" applyFont="1" applyFill="1" applyBorder="1" applyAlignment="1">
      <alignment horizontal="center" vertical="center"/>
    </xf>
    <xf numFmtId="44" fontId="0" fillId="0" borderId="39" xfId="3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2" fontId="0" fillId="0" borderId="2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44" fontId="0" fillId="0" borderId="54" xfId="3" applyFont="1" applyFill="1" applyBorder="1" applyAlignment="1">
      <alignment horizontal="center" vertical="center"/>
    </xf>
    <xf numFmtId="44" fontId="0" fillId="0" borderId="58" xfId="3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3" fontId="2" fillId="0" borderId="26" xfId="1" applyNumberFormat="1" applyFont="1" applyFill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2" fillId="0" borderId="61" xfId="1" applyNumberFormat="1" applyFont="1" applyFill="1" applyBorder="1" applyAlignment="1">
      <alignment horizontal="center" vertical="center"/>
    </xf>
    <xf numFmtId="4" fontId="2" fillId="0" borderId="62" xfId="1" applyNumberFormat="1" applyFont="1" applyFill="1" applyBorder="1" applyAlignment="1">
      <alignment horizontal="center" vertical="center"/>
    </xf>
    <xf numFmtId="44" fontId="2" fillId="0" borderId="63" xfId="3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4" fontId="0" fillId="0" borderId="11" xfId="3" applyFont="1" applyFill="1" applyBorder="1" applyAlignment="1">
      <alignment horizontal="center" vertical="center"/>
    </xf>
    <xf numFmtId="44" fontId="0" fillId="0" borderId="40" xfId="3" applyFont="1" applyFill="1" applyBorder="1" applyAlignment="1">
      <alignment horizontal="center" vertical="center"/>
    </xf>
    <xf numFmtId="3" fontId="2" fillId="0" borderId="15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44" fontId="2" fillId="0" borderId="41" xfId="3" applyFont="1" applyFill="1" applyBorder="1" applyAlignment="1">
      <alignment horizontal="center" vertical="center"/>
    </xf>
    <xf numFmtId="3" fontId="2" fillId="0" borderId="43" xfId="1" applyNumberFormat="1" applyFont="1" applyFill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" fontId="2" fillId="0" borderId="44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44" fontId="2" fillId="0" borderId="46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workbookViewId="0">
      <selection activeCell="B8" sqref="B8"/>
    </sheetView>
  </sheetViews>
  <sheetFormatPr defaultColWidth="14.81640625" defaultRowHeight="14.5" x14ac:dyDescent="0.35"/>
  <cols>
    <col min="1" max="1" width="18.81640625" style="2" customWidth="1"/>
    <col min="2" max="2" width="19.453125" style="2" customWidth="1"/>
    <col min="3" max="7" width="14.81640625" style="2"/>
    <col min="8" max="8" width="6.1796875" style="2" customWidth="1"/>
    <col min="9" max="16384" width="14.81640625" style="2"/>
  </cols>
  <sheetData>
    <row r="1" spans="1:14" ht="15" thickBot="1" x14ac:dyDescent="0.4">
      <c r="A1" s="96" t="s">
        <v>0</v>
      </c>
      <c r="B1" s="96"/>
      <c r="C1" s="96"/>
      <c r="D1" s="96"/>
      <c r="E1" s="96"/>
      <c r="F1" s="96"/>
      <c r="G1" s="96"/>
    </row>
    <row r="2" spans="1:14" s="1" customFormat="1" ht="43.5" x14ac:dyDescent="0.3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5" t="s">
        <v>7</v>
      </c>
      <c r="H2" s="35"/>
      <c r="I2" s="85"/>
      <c r="J2" s="85"/>
      <c r="K2" s="85"/>
      <c r="L2" s="85"/>
      <c r="M2" s="85"/>
      <c r="N2" s="85"/>
    </row>
    <row r="3" spans="1:14" s="1" customFormat="1" x14ac:dyDescent="0.35">
      <c r="A3" s="88" t="s">
        <v>8</v>
      </c>
      <c r="B3" s="89"/>
      <c r="C3" s="89"/>
      <c r="D3" s="89"/>
      <c r="E3" s="89"/>
      <c r="F3" s="89"/>
      <c r="G3" s="90"/>
      <c r="H3" s="35"/>
    </row>
    <row r="4" spans="1:14" ht="36" customHeight="1" x14ac:dyDescent="0.35">
      <c r="A4" s="6" t="s">
        <v>9</v>
      </c>
      <c r="B4" s="26" t="s">
        <v>10</v>
      </c>
      <c r="C4" s="25">
        <v>89</v>
      </c>
      <c r="D4" s="2">
        <v>4</v>
      </c>
      <c r="E4" s="28">
        <f t="shared" ref="E4" si="0">C4*D4</f>
        <v>356</v>
      </c>
      <c r="F4" s="22">
        <f>ROUND(10/60, 4)</f>
        <v>0.16669999999999999</v>
      </c>
      <c r="G4" s="7">
        <f>E4*F4</f>
        <v>59.345199999999998</v>
      </c>
      <c r="H4" s="3"/>
      <c r="I4" s="84"/>
      <c r="J4" s="84"/>
      <c r="K4" s="84"/>
      <c r="L4" s="84"/>
      <c r="M4" s="84"/>
      <c r="N4" s="84"/>
    </row>
    <row r="5" spans="1:14" ht="43.5" x14ac:dyDescent="0.35">
      <c r="A5" s="23" t="s">
        <v>9</v>
      </c>
      <c r="B5" s="26" t="s">
        <v>11</v>
      </c>
      <c r="C5" s="24">
        <v>89</v>
      </c>
      <c r="D5" s="24">
        <v>5</v>
      </c>
      <c r="E5" s="24">
        <f>C5*D5</f>
        <v>445</v>
      </c>
      <c r="F5" s="24">
        <v>1</v>
      </c>
      <c r="G5" s="7">
        <f t="shared" ref="G5:G9" si="1">E5*F5</f>
        <v>445</v>
      </c>
      <c r="H5" s="3"/>
      <c r="I5" s="34"/>
      <c r="J5" s="34"/>
      <c r="K5" s="34"/>
      <c r="L5" s="34"/>
      <c r="M5" s="34"/>
      <c r="N5" s="34"/>
    </row>
    <row r="6" spans="1:14" ht="29" x14ac:dyDescent="0.35">
      <c r="A6" s="23" t="s">
        <v>9</v>
      </c>
      <c r="B6" s="26" t="s">
        <v>12</v>
      </c>
      <c r="C6" s="24">
        <v>10</v>
      </c>
      <c r="D6" s="24">
        <v>1</v>
      </c>
      <c r="E6" s="24">
        <f t="shared" ref="E6:E9" si="2">C6*D6</f>
        <v>10</v>
      </c>
      <c r="F6" s="24">
        <v>2</v>
      </c>
      <c r="G6" s="7">
        <f t="shared" si="1"/>
        <v>20</v>
      </c>
      <c r="H6" s="3"/>
      <c r="I6" s="34"/>
      <c r="J6" s="34"/>
      <c r="K6" s="34"/>
      <c r="L6" s="34"/>
      <c r="M6" s="34"/>
      <c r="N6" s="34"/>
    </row>
    <row r="7" spans="1:14" ht="29" x14ac:dyDescent="0.35">
      <c r="A7" s="23" t="s">
        <v>13</v>
      </c>
      <c r="B7" s="26" t="s">
        <v>10</v>
      </c>
      <c r="C7" s="24">
        <v>51</v>
      </c>
      <c r="D7" s="24">
        <v>4</v>
      </c>
      <c r="E7" s="24">
        <f t="shared" si="2"/>
        <v>204</v>
      </c>
      <c r="F7" s="27">
        <f>ROUND(10/60, 4)</f>
        <v>0.16669999999999999</v>
      </c>
      <c r="G7" s="7">
        <f t="shared" si="1"/>
        <v>34.006799999999998</v>
      </c>
      <c r="H7" s="3"/>
      <c r="I7" s="34"/>
      <c r="J7" s="34"/>
      <c r="K7" s="34"/>
      <c r="L7" s="34"/>
      <c r="M7" s="34"/>
      <c r="N7" s="34"/>
    </row>
    <row r="8" spans="1:14" ht="43.5" x14ac:dyDescent="0.35">
      <c r="A8" s="23" t="s">
        <v>13</v>
      </c>
      <c r="B8" s="26" t="s">
        <v>11</v>
      </c>
      <c r="C8" s="24">
        <v>51</v>
      </c>
      <c r="D8" s="24">
        <v>5</v>
      </c>
      <c r="E8" s="24">
        <f t="shared" si="2"/>
        <v>255</v>
      </c>
      <c r="F8" s="24">
        <v>1</v>
      </c>
      <c r="G8" s="7">
        <f t="shared" si="1"/>
        <v>255</v>
      </c>
      <c r="H8" s="3"/>
      <c r="I8" s="34"/>
      <c r="J8" s="34"/>
      <c r="K8" s="34"/>
      <c r="L8" s="34"/>
      <c r="M8" s="34"/>
      <c r="N8" s="34"/>
    </row>
    <row r="9" spans="1:14" ht="47.15" customHeight="1" x14ac:dyDescent="0.35">
      <c r="A9" s="23" t="s">
        <v>13</v>
      </c>
      <c r="B9" s="26" t="s">
        <v>12</v>
      </c>
      <c r="C9" s="24">
        <v>5</v>
      </c>
      <c r="D9" s="24">
        <v>1</v>
      </c>
      <c r="E9" s="24">
        <f t="shared" si="2"/>
        <v>5</v>
      </c>
      <c r="F9" s="24">
        <v>2</v>
      </c>
      <c r="G9" s="7">
        <f t="shared" si="1"/>
        <v>10</v>
      </c>
      <c r="I9" s="83"/>
      <c r="J9" s="83"/>
      <c r="K9" s="83"/>
      <c r="L9" s="83"/>
      <c r="M9" s="83"/>
      <c r="N9" s="83"/>
    </row>
    <row r="10" spans="1:14" x14ac:dyDescent="0.35">
      <c r="A10" s="94" t="s">
        <v>14</v>
      </c>
      <c r="B10" s="95"/>
      <c r="C10" s="16">
        <f>SUM(C4,C8)</f>
        <v>140</v>
      </c>
      <c r="D10" s="17">
        <f>E10/C10</f>
        <v>9.1071428571428577</v>
      </c>
      <c r="E10" s="32">
        <f>SUM(E4:E9)</f>
        <v>1275</v>
      </c>
      <c r="F10" s="17">
        <f>G10/E10</f>
        <v>0.64576627450980395</v>
      </c>
      <c r="G10" s="18">
        <f>SUM(G4:G9)</f>
        <v>823.35199999999998</v>
      </c>
      <c r="H10" s="4"/>
    </row>
    <row r="11" spans="1:14" x14ac:dyDescent="0.35">
      <c r="A11" s="91" t="s">
        <v>15</v>
      </c>
      <c r="B11" s="92"/>
      <c r="C11" s="92"/>
      <c r="D11" s="92"/>
      <c r="E11" s="92"/>
      <c r="F11" s="92"/>
      <c r="G11" s="93"/>
      <c r="H11" s="4"/>
    </row>
    <row r="12" spans="1:14" ht="29" x14ac:dyDescent="0.35">
      <c r="A12" s="6" t="s">
        <v>9</v>
      </c>
      <c r="B12" s="12" t="s">
        <v>16</v>
      </c>
      <c r="C12" s="11">
        <v>10</v>
      </c>
      <c r="D12" s="11">
        <v>3</v>
      </c>
      <c r="E12" s="11">
        <f>C12*D12</f>
        <v>30</v>
      </c>
      <c r="F12" s="11">
        <v>0.25</v>
      </c>
      <c r="G12" s="10">
        <f>E12*F12</f>
        <v>7.5</v>
      </c>
      <c r="I12" s="83"/>
      <c r="J12" s="83"/>
      <c r="K12" s="83"/>
      <c r="L12" s="83"/>
      <c r="M12" s="83"/>
      <c r="N12" s="83"/>
    </row>
    <row r="13" spans="1:14" x14ac:dyDescent="0.35">
      <c r="A13" s="97" t="s">
        <v>14</v>
      </c>
      <c r="B13" s="98"/>
      <c r="C13" s="19">
        <f>C12</f>
        <v>10</v>
      </c>
      <c r="D13" s="33">
        <f>E13/C13</f>
        <v>3</v>
      </c>
      <c r="E13" s="29">
        <f>SUM(E12)</f>
        <v>30</v>
      </c>
      <c r="F13" s="20">
        <f>G13/E13</f>
        <v>0.25</v>
      </c>
      <c r="G13" s="30">
        <f>G12</f>
        <v>7.5</v>
      </c>
      <c r="H13" s="4"/>
    </row>
    <row r="14" spans="1:14" x14ac:dyDescent="0.35">
      <c r="A14" s="86" t="s">
        <v>17</v>
      </c>
      <c r="B14" s="87"/>
      <c r="C14" s="13">
        <f>140</f>
        <v>140</v>
      </c>
      <c r="D14" s="14">
        <f>E14/C14</f>
        <v>9.3214285714285712</v>
      </c>
      <c r="E14" s="31">
        <f>SUM(E10,E13)</f>
        <v>1305</v>
      </c>
      <c r="F14" s="14">
        <f>G14/E14</f>
        <v>0.63666819923371643</v>
      </c>
      <c r="G14" s="15">
        <f>SUM(G10,G13)</f>
        <v>830.85199999999998</v>
      </c>
      <c r="H14" s="4"/>
      <c r="I14" s="83"/>
      <c r="J14" s="83"/>
      <c r="K14" s="83"/>
      <c r="L14" s="83"/>
      <c r="M14" s="83"/>
      <c r="N14" s="83"/>
    </row>
    <row r="17" spans="9:9" x14ac:dyDescent="0.35">
      <c r="I17" s="21"/>
    </row>
  </sheetData>
  <mergeCells count="11">
    <mergeCell ref="A14:B14"/>
    <mergeCell ref="A3:G3"/>
    <mergeCell ref="A11:G11"/>
    <mergeCell ref="A10:B10"/>
    <mergeCell ref="A1:G1"/>
    <mergeCell ref="A13:B13"/>
    <mergeCell ref="I14:N14"/>
    <mergeCell ref="I9:N9"/>
    <mergeCell ref="I4:N4"/>
    <mergeCell ref="I2:N2"/>
    <mergeCell ref="I12:N12"/>
  </mergeCells>
  <pageMargins left="0.7" right="0.7" top="0.75" bottom="0.75" header="0.3" footer="0.3"/>
  <pageSetup orientation="portrait" horizontalDpi="1200" verticalDpi="1200" r:id="rId1"/>
  <ignoredErrors>
    <ignoredError sqref="F4 E13 E10 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6648-E608-47D2-BD28-F88E8FD0475E}">
  <dimension ref="A1:O27"/>
  <sheetViews>
    <sheetView tabSelected="1" workbookViewId="0">
      <selection sqref="A1:XFD1048576"/>
    </sheetView>
  </sheetViews>
  <sheetFormatPr defaultColWidth="14.81640625" defaultRowHeight="14.5" x14ac:dyDescent="0.35"/>
  <cols>
    <col min="1" max="1" width="18.81640625" style="2" customWidth="1"/>
    <col min="2" max="2" width="19.453125" style="2" customWidth="1"/>
    <col min="3" max="3" width="12" style="2" customWidth="1"/>
    <col min="4" max="4" width="13.54296875" style="2" customWidth="1"/>
    <col min="5" max="5" width="10" style="2" customWidth="1"/>
    <col min="6" max="7" width="9.1796875" style="2"/>
    <col min="8" max="8" width="14.81640625" style="2"/>
    <col min="9" max="9" width="19.453125" style="2" customWidth="1"/>
    <col min="10" max="16384" width="14.81640625" style="2"/>
  </cols>
  <sheetData>
    <row r="1" spans="1:15" x14ac:dyDescent="0.35">
      <c r="A1" s="99" t="s">
        <v>18</v>
      </c>
      <c r="B1" s="99"/>
      <c r="C1" s="99"/>
      <c r="D1" s="99"/>
      <c r="E1" s="99"/>
      <c r="F1" s="99"/>
      <c r="G1" s="99"/>
      <c r="H1" s="99"/>
      <c r="I1" s="99"/>
    </row>
    <row r="2" spans="1:15" x14ac:dyDescent="0.35">
      <c r="A2" s="100" t="s">
        <v>0</v>
      </c>
      <c r="B2" s="100"/>
      <c r="C2" s="100"/>
      <c r="D2" s="100"/>
      <c r="E2" s="100"/>
      <c r="F2" s="100"/>
      <c r="G2" s="100"/>
      <c r="H2" s="100"/>
      <c r="I2" s="100"/>
    </row>
    <row r="3" spans="1:15" s="1" customFormat="1" ht="43.5" x14ac:dyDescent="0.35">
      <c r="A3" s="37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40" t="s">
        <v>7</v>
      </c>
      <c r="H3" s="41" t="s">
        <v>19</v>
      </c>
      <c r="I3" s="42" t="s">
        <v>20</v>
      </c>
      <c r="J3" s="85"/>
      <c r="K3" s="85"/>
      <c r="L3" s="85"/>
      <c r="M3" s="85"/>
      <c r="N3" s="85"/>
      <c r="O3" s="85"/>
    </row>
    <row r="4" spans="1:15" s="1" customFormat="1" x14ac:dyDescent="0.35">
      <c r="A4" s="109" t="s">
        <v>8</v>
      </c>
      <c r="B4" s="110"/>
      <c r="C4" s="110"/>
      <c r="D4" s="110"/>
      <c r="E4" s="110"/>
      <c r="F4" s="110"/>
      <c r="G4" s="111"/>
      <c r="H4" s="43"/>
      <c r="I4" s="44"/>
    </row>
    <row r="5" spans="1:15" ht="36" customHeight="1" x14ac:dyDescent="0.35">
      <c r="A5" s="45" t="s">
        <v>9</v>
      </c>
      <c r="B5" s="26" t="s">
        <v>10</v>
      </c>
      <c r="C5" s="25">
        <v>56</v>
      </c>
      <c r="D5" s="2">
        <v>4</v>
      </c>
      <c r="E5" s="28">
        <f t="shared" ref="E5" si="0">C5*D5</f>
        <v>224</v>
      </c>
      <c r="F5" s="22">
        <v>0.16700000000000001</v>
      </c>
      <c r="G5" s="46">
        <f>E5*F5</f>
        <v>37.408000000000001</v>
      </c>
      <c r="H5" s="47">
        <v>31.28</v>
      </c>
      <c r="I5" s="48">
        <f>G5*H5</f>
        <v>1170.1222400000001</v>
      </c>
      <c r="J5" s="104"/>
      <c r="K5" s="104"/>
      <c r="L5" s="104"/>
      <c r="M5" s="104"/>
      <c r="N5" s="104"/>
      <c r="O5" s="104"/>
    </row>
    <row r="6" spans="1:15" ht="43.5" x14ac:dyDescent="0.35">
      <c r="A6" s="45" t="s">
        <v>9</v>
      </c>
      <c r="B6" s="26" t="s">
        <v>11</v>
      </c>
      <c r="C6" s="24">
        <v>56</v>
      </c>
      <c r="D6" s="24">
        <v>5</v>
      </c>
      <c r="E6" s="24">
        <f>C6*D6</f>
        <v>280</v>
      </c>
      <c r="F6" s="25">
        <v>1</v>
      </c>
      <c r="G6" s="46">
        <f t="shared" ref="G6:G9" si="1">E6*F6</f>
        <v>280</v>
      </c>
      <c r="H6" s="47">
        <v>31.28</v>
      </c>
      <c r="I6" s="48">
        <f t="shared" ref="I6:I9" si="2">G6*H6</f>
        <v>8758.4</v>
      </c>
      <c r="J6" s="49"/>
      <c r="K6" s="49"/>
      <c r="L6" s="49"/>
      <c r="M6" s="49"/>
      <c r="N6" s="49"/>
      <c r="O6" s="49"/>
    </row>
    <row r="7" spans="1:15" ht="29" x14ac:dyDescent="0.35">
      <c r="A7" s="45" t="s">
        <v>9</v>
      </c>
      <c r="B7" s="26" t="s">
        <v>12</v>
      </c>
      <c r="C7" s="24">
        <v>7</v>
      </c>
      <c r="D7" s="24">
        <v>1</v>
      </c>
      <c r="E7" s="24">
        <f t="shared" ref="E7:E9" si="3">C7*D7</f>
        <v>7</v>
      </c>
      <c r="F7" s="25">
        <v>2</v>
      </c>
      <c r="G7" s="46">
        <f t="shared" si="1"/>
        <v>14</v>
      </c>
      <c r="H7" s="47">
        <v>31.28</v>
      </c>
      <c r="I7" s="48">
        <f t="shared" si="2"/>
        <v>437.92</v>
      </c>
      <c r="J7" s="49"/>
      <c r="K7" s="49"/>
      <c r="L7" s="49"/>
      <c r="M7" s="49"/>
      <c r="N7" s="49"/>
      <c r="O7" s="49"/>
    </row>
    <row r="8" spans="1:15" ht="29" x14ac:dyDescent="0.35">
      <c r="A8" s="45" t="s">
        <v>13</v>
      </c>
      <c r="B8" s="26" t="s">
        <v>10</v>
      </c>
      <c r="C8" s="24">
        <v>44</v>
      </c>
      <c r="D8" s="24">
        <v>4</v>
      </c>
      <c r="E8" s="24">
        <f t="shared" si="3"/>
        <v>176</v>
      </c>
      <c r="F8" s="50">
        <v>0.16700000000000001</v>
      </c>
      <c r="G8" s="46">
        <f t="shared" si="1"/>
        <v>29.392000000000003</v>
      </c>
      <c r="H8" s="47">
        <v>31.28</v>
      </c>
      <c r="I8" s="48">
        <f t="shared" si="2"/>
        <v>919.3817600000001</v>
      </c>
      <c r="J8" s="49"/>
      <c r="K8" s="49"/>
      <c r="L8" s="49"/>
      <c r="M8" s="49"/>
      <c r="N8" s="49"/>
      <c r="O8" s="49"/>
    </row>
    <row r="9" spans="1:15" ht="43.5" x14ac:dyDescent="0.35">
      <c r="A9" s="45" t="s">
        <v>13</v>
      </c>
      <c r="B9" s="26" t="s">
        <v>11</v>
      </c>
      <c r="C9" s="24">
        <v>44</v>
      </c>
      <c r="D9" s="24">
        <v>5</v>
      </c>
      <c r="E9" s="24">
        <f t="shared" si="3"/>
        <v>220</v>
      </c>
      <c r="F9" s="25">
        <v>1</v>
      </c>
      <c r="G9" s="46">
        <f t="shared" si="1"/>
        <v>220</v>
      </c>
      <c r="H9" s="47">
        <v>31.28</v>
      </c>
      <c r="I9" s="48">
        <f t="shared" si="2"/>
        <v>6881.6</v>
      </c>
      <c r="J9" s="49"/>
      <c r="K9" s="49"/>
      <c r="L9" s="49"/>
      <c r="M9" s="49"/>
      <c r="N9" s="49"/>
      <c r="O9" s="49"/>
    </row>
    <row r="10" spans="1:15" ht="47.15" customHeight="1" thickBot="1" x14ac:dyDescent="0.4">
      <c r="A10" s="45" t="s">
        <v>13</v>
      </c>
      <c r="B10" s="26" t="s">
        <v>12</v>
      </c>
      <c r="C10" s="24">
        <v>3</v>
      </c>
      <c r="D10" s="24">
        <v>1</v>
      </c>
      <c r="E10" s="24">
        <f t="shared" ref="E10" si="4">C10*D10</f>
        <v>3</v>
      </c>
      <c r="F10" s="25">
        <v>2</v>
      </c>
      <c r="G10" s="46">
        <f t="shared" ref="G10" si="5">E10*F10</f>
        <v>6</v>
      </c>
      <c r="H10" s="47">
        <v>31.28</v>
      </c>
      <c r="I10" s="48">
        <f t="shared" ref="I10" si="6">G10*H10</f>
        <v>187.68</v>
      </c>
      <c r="J10" s="83"/>
      <c r="K10" s="83"/>
      <c r="L10" s="83"/>
      <c r="M10" s="83"/>
      <c r="N10" s="83"/>
      <c r="O10" s="83"/>
    </row>
    <row r="11" spans="1:15" ht="21" customHeight="1" thickBot="1" x14ac:dyDescent="0.4">
      <c r="A11" s="114" t="s">
        <v>26</v>
      </c>
      <c r="B11" s="115"/>
      <c r="C11" s="51">
        <v>100</v>
      </c>
      <c r="D11" s="52">
        <f>E11/C11</f>
        <v>9.1</v>
      </c>
      <c r="E11" s="52">
        <f>SUM(E5:E10)</f>
        <v>910</v>
      </c>
      <c r="F11" s="53">
        <f>G11/E11</f>
        <v>0.64483516483516479</v>
      </c>
      <c r="G11" s="54">
        <f>SUM(G5:G10)</f>
        <v>586.79999999999995</v>
      </c>
      <c r="H11" s="55"/>
      <c r="I11" s="56">
        <f>SUM(I5:I10)</f>
        <v>18355.103999999999</v>
      </c>
      <c r="J11" s="36"/>
      <c r="K11" s="36"/>
      <c r="L11" s="36"/>
      <c r="M11" s="36"/>
      <c r="N11" s="36"/>
      <c r="O11" s="36"/>
    </row>
    <row r="12" spans="1:15" ht="36" customHeight="1" x14ac:dyDescent="0.35">
      <c r="A12" s="45" t="s">
        <v>21</v>
      </c>
      <c r="B12" s="26" t="s">
        <v>10</v>
      </c>
      <c r="C12" s="25">
        <v>33</v>
      </c>
      <c r="D12" s="2">
        <v>4</v>
      </c>
      <c r="E12" s="28">
        <f>C12*D12</f>
        <v>132</v>
      </c>
      <c r="F12" s="22">
        <v>0.16700000000000001</v>
      </c>
      <c r="G12" s="46">
        <f>E12*F12</f>
        <v>22.044</v>
      </c>
      <c r="H12" s="47">
        <v>31.28</v>
      </c>
      <c r="I12" s="48">
        <f>G12*H12</f>
        <v>689.53632000000005</v>
      </c>
      <c r="J12" s="104"/>
      <c r="K12" s="104"/>
      <c r="L12" s="104"/>
      <c r="M12" s="104"/>
      <c r="N12" s="104"/>
      <c r="O12" s="104"/>
    </row>
    <row r="13" spans="1:15" ht="43.5" x14ac:dyDescent="0.35">
      <c r="A13" s="45" t="s">
        <v>21</v>
      </c>
      <c r="B13" s="26" t="s">
        <v>11</v>
      </c>
      <c r="C13" s="24">
        <v>33</v>
      </c>
      <c r="D13" s="24">
        <v>5</v>
      </c>
      <c r="E13" s="24">
        <f>C13*D13</f>
        <v>165</v>
      </c>
      <c r="F13" s="25">
        <v>1</v>
      </c>
      <c r="G13" s="46">
        <f t="shared" ref="G13" si="7">E13*F13</f>
        <v>165</v>
      </c>
      <c r="H13" s="47">
        <v>31.28</v>
      </c>
      <c r="I13" s="48">
        <f t="shared" ref="I13" si="8">G13*H13</f>
        <v>5161.2</v>
      </c>
      <c r="J13" s="49"/>
      <c r="K13" s="49"/>
      <c r="L13" s="49"/>
      <c r="M13" s="49"/>
      <c r="N13" s="49"/>
      <c r="O13" s="49"/>
    </row>
    <row r="14" spans="1:15" ht="29" x14ac:dyDescent="0.35">
      <c r="A14" s="45" t="s">
        <v>21</v>
      </c>
      <c r="B14" s="26" t="s">
        <v>12</v>
      </c>
      <c r="C14" s="24">
        <v>3</v>
      </c>
      <c r="D14" s="24">
        <v>1</v>
      </c>
      <c r="E14" s="24">
        <f>C14*D14</f>
        <v>3</v>
      </c>
      <c r="F14" s="25">
        <v>2</v>
      </c>
      <c r="G14" s="46">
        <f>E14*F14</f>
        <v>6</v>
      </c>
      <c r="H14" s="47">
        <v>31.28</v>
      </c>
      <c r="I14" s="48">
        <f>G14*H14</f>
        <v>187.68</v>
      </c>
      <c r="J14" s="49"/>
      <c r="K14" s="49"/>
      <c r="L14" s="49"/>
      <c r="M14" s="49"/>
      <c r="N14" s="49"/>
      <c r="O14" s="49"/>
    </row>
    <row r="15" spans="1:15" ht="29" x14ac:dyDescent="0.35">
      <c r="A15" s="45" t="s">
        <v>25</v>
      </c>
      <c r="B15" s="26" t="s">
        <v>10</v>
      </c>
      <c r="C15" s="24">
        <v>7</v>
      </c>
      <c r="D15" s="24">
        <v>4</v>
      </c>
      <c r="E15" s="24">
        <f t="shared" ref="E15" si="9">C15*D15</f>
        <v>28</v>
      </c>
      <c r="F15" s="50">
        <v>0.16700000000000001</v>
      </c>
      <c r="G15" s="46">
        <f t="shared" ref="G15" si="10">E15*F15</f>
        <v>4.6760000000000002</v>
      </c>
      <c r="H15" s="47">
        <v>31.28</v>
      </c>
      <c r="I15" s="48">
        <f t="shared" ref="I15" si="11">G15*H15</f>
        <v>146.26528000000002</v>
      </c>
      <c r="J15" s="49"/>
      <c r="K15" s="49"/>
      <c r="L15" s="49"/>
      <c r="M15" s="49"/>
      <c r="N15" s="49"/>
      <c r="O15" s="49"/>
    </row>
    <row r="16" spans="1:15" ht="43.5" x14ac:dyDescent="0.35">
      <c r="A16" s="45" t="s">
        <v>25</v>
      </c>
      <c r="B16" s="26" t="s">
        <v>11</v>
      </c>
      <c r="C16" s="24">
        <v>7</v>
      </c>
      <c r="D16" s="24">
        <v>5</v>
      </c>
      <c r="E16" s="24">
        <f>C16*D16</f>
        <v>35</v>
      </c>
      <c r="F16" s="25">
        <v>1</v>
      </c>
      <c r="G16" s="46">
        <f>E16*F16</f>
        <v>35</v>
      </c>
      <c r="H16" s="47">
        <v>31.28</v>
      </c>
      <c r="I16" s="48">
        <f>G16*H16</f>
        <v>1094.8</v>
      </c>
      <c r="J16" s="49"/>
      <c r="K16" s="49"/>
      <c r="L16" s="49"/>
      <c r="M16" s="49"/>
      <c r="N16" s="49"/>
      <c r="O16" s="49"/>
    </row>
    <row r="17" spans="1:15" ht="29" x14ac:dyDescent="0.35">
      <c r="A17" s="45" t="s">
        <v>25</v>
      </c>
      <c r="B17" s="26" t="s">
        <v>12</v>
      </c>
      <c r="C17" s="24">
        <v>2</v>
      </c>
      <c r="D17" s="24">
        <v>1</v>
      </c>
      <c r="E17" s="24">
        <f>C17*D17</f>
        <v>2</v>
      </c>
      <c r="F17" s="25">
        <v>2</v>
      </c>
      <c r="G17" s="46">
        <f>E17*F17</f>
        <v>4</v>
      </c>
      <c r="H17" s="47">
        <v>31.28</v>
      </c>
      <c r="I17" s="48">
        <f>G17*H17</f>
        <v>125.12</v>
      </c>
      <c r="J17" s="49"/>
      <c r="K17" s="49"/>
      <c r="L17" s="49"/>
      <c r="M17" s="49"/>
      <c r="N17" s="49"/>
      <c r="O17" s="49"/>
    </row>
    <row r="18" spans="1:15" ht="27.5" customHeight="1" x14ac:dyDescent="0.35">
      <c r="A18" s="116" t="s">
        <v>27</v>
      </c>
      <c r="B18" s="116"/>
      <c r="C18" s="57">
        <v>40</v>
      </c>
      <c r="D18" s="58">
        <f>E18/C18</f>
        <v>9.125</v>
      </c>
      <c r="E18" s="57">
        <f>SUM(E12:E17)</f>
        <v>365</v>
      </c>
      <c r="F18" s="58">
        <f>G18/E18</f>
        <v>0.64854794520547943</v>
      </c>
      <c r="G18" s="58">
        <f>SUM(G12:G17)</f>
        <v>236.72</v>
      </c>
      <c r="H18" s="57"/>
      <c r="I18" s="59">
        <f>SUM(I12:I17)</f>
        <v>7404.6016</v>
      </c>
      <c r="J18" s="83"/>
      <c r="K18" s="83"/>
      <c r="L18" s="83"/>
      <c r="M18" s="83"/>
      <c r="N18" s="83"/>
      <c r="O18" s="83"/>
    </row>
    <row r="19" spans="1:15" x14ac:dyDescent="0.35">
      <c r="A19" s="107" t="s">
        <v>22</v>
      </c>
      <c r="B19" s="108"/>
      <c r="C19" s="60">
        <f>SUM(C5,C12,C16,C9)</f>
        <v>140</v>
      </c>
      <c r="D19" s="61">
        <f>E19/C19</f>
        <v>9.1071428571428577</v>
      </c>
      <c r="E19" s="62">
        <f>SUM(E11,E18)</f>
        <v>1275</v>
      </c>
      <c r="F19" s="61">
        <f>G19/E19</f>
        <v>0.64589803921568623</v>
      </c>
      <c r="G19" s="63">
        <f>SUM(G11,G18)</f>
        <v>823.52</v>
      </c>
      <c r="H19" s="64"/>
      <c r="I19" s="65">
        <f>SUM(I11,I18)</f>
        <v>25759.705600000001</v>
      </c>
    </row>
    <row r="20" spans="1:15" x14ac:dyDescent="0.35">
      <c r="A20" s="101" t="s">
        <v>15</v>
      </c>
      <c r="B20" s="102"/>
      <c r="C20" s="102"/>
      <c r="D20" s="102"/>
      <c r="E20" s="102"/>
      <c r="F20" s="102"/>
      <c r="G20" s="103"/>
      <c r="H20" s="66"/>
      <c r="I20" s="67"/>
    </row>
    <row r="21" spans="1:15" ht="29" x14ac:dyDescent="0.35">
      <c r="A21" s="45" t="s">
        <v>9</v>
      </c>
      <c r="B21" s="12" t="s">
        <v>16</v>
      </c>
      <c r="C21" s="11">
        <v>7</v>
      </c>
      <c r="D21" s="11">
        <v>3</v>
      </c>
      <c r="E21" s="11">
        <f>C21*D21</f>
        <v>21</v>
      </c>
      <c r="F21" s="11">
        <v>0.25</v>
      </c>
      <c r="G21" s="68">
        <f>E21*F21</f>
        <v>5.25</v>
      </c>
      <c r="H21" s="69">
        <v>31.28</v>
      </c>
      <c r="I21" s="70">
        <f>G21*H21</f>
        <v>164.22</v>
      </c>
      <c r="J21" s="83"/>
      <c r="K21" s="83"/>
      <c r="L21" s="83"/>
      <c r="M21" s="83"/>
      <c r="N21" s="83"/>
      <c r="O21" s="83"/>
    </row>
    <row r="22" spans="1:15" ht="29" x14ac:dyDescent="0.35">
      <c r="A22" s="45" t="s">
        <v>21</v>
      </c>
      <c r="B22" s="12" t="s">
        <v>16</v>
      </c>
      <c r="C22" s="11">
        <v>3</v>
      </c>
      <c r="D22" s="11">
        <v>3</v>
      </c>
      <c r="E22" s="11">
        <f>C22*D22</f>
        <v>9</v>
      </c>
      <c r="F22" s="11">
        <v>0.25</v>
      </c>
      <c r="G22" s="68">
        <f>E22*F22</f>
        <v>2.25</v>
      </c>
      <c r="H22" s="69">
        <v>31.28</v>
      </c>
      <c r="I22" s="70">
        <f>G22*H22</f>
        <v>70.38</v>
      </c>
      <c r="J22" s="83"/>
      <c r="K22" s="83"/>
      <c r="L22" s="83"/>
      <c r="M22" s="83"/>
      <c r="N22" s="83"/>
      <c r="O22" s="83"/>
    </row>
    <row r="23" spans="1:15" ht="15" thickBot="1" x14ac:dyDescent="0.4">
      <c r="A23" s="112" t="s">
        <v>23</v>
      </c>
      <c r="B23" s="113"/>
      <c r="C23" s="71">
        <f>SUM(C21:C22)</f>
        <v>10</v>
      </c>
      <c r="D23" s="72">
        <f>E23/C23</f>
        <v>3</v>
      </c>
      <c r="E23" s="73">
        <f>SUM(E21,E22)</f>
        <v>30</v>
      </c>
      <c r="F23" s="74">
        <f>G23/E23</f>
        <v>0.25</v>
      </c>
      <c r="G23" s="75">
        <f>SUM(G21:G22)</f>
        <v>7.5</v>
      </c>
      <c r="H23" s="73"/>
      <c r="I23" s="76">
        <f>SUM(I21,I22)</f>
        <v>234.6</v>
      </c>
    </row>
    <row r="24" spans="1:15" ht="15" thickBot="1" x14ac:dyDescent="0.4">
      <c r="A24" s="105" t="s">
        <v>24</v>
      </c>
      <c r="B24" s="106"/>
      <c r="C24" s="77">
        <f>C19</f>
        <v>140</v>
      </c>
      <c r="D24" s="78">
        <f>E24/C24</f>
        <v>9.1071428571428577</v>
      </c>
      <c r="E24" s="79">
        <v>1275</v>
      </c>
      <c r="F24" s="78">
        <f>G24/E24</f>
        <v>0.65178039215686268</v>
      </c>
      <c r="G24" s="80">
        <f>SUM(G19,G23)</f>
        <v>831.02</v>
      </c>
      <c r="H24" s="81"/>
      <c r="I24" s="82">
        <f>SUM(I19,I23)</f>
        <v>25994.3056</v>
      </c>
      <c r="J24" s="83"/>
      <c r="K24" s="83"/>
      <c r="L24" s="83"/>
      <c r="M24" s="83"/>
      <c r="N24" s="83"/>
      <c r="O24" s="83"/>
    </row>
    <row r="27" spans="1:15" x14ac:dyDescent="0.35">
      <c r="J27" s="21"/>
    </row>
  </sheetData>
  <mergeCells count="17">
    <mergeCell ref="A24:B24"/>
    <mergeCell ref="J24:O24"/>
    <mergeCell ref="A19:B19"/>
    <mergeCell ref="J3:O3"/>
    <mergeCell ref="A4:G4"/>
    <mergeCell ref="J5:O5"/>
    <mergeCell ref="J18:O18"/>
    <mergeCell ref="A23:B23"/>
    <mergeCell ref="A11:B11"/>
    <mergeCell ref="A18:B18"/>
    <mergeCell ref="A1:I1"/>
    <mergeCell ref="A2:I2"/>
    <mergeCell ref="A20:G20"/>
    <mergeCell ref="J22:O22"/>
    <mergeCell ref="J12:O12"/>
    <mergeCell ref="J10:O10"/>
    <mergeCell ref="J21:O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1e6e7a-d9a4-4f8c-8eb9-556f918ff3f4">
      <Terms xmlns="http://schemas.microsoft.com/office/infopath/2007/PartnerControls"/>
    </lcf76f155ced4ddcb4097134ff3c332f>
    <TaxCatchAll xmlns="73fb875a-8af9-4255-b008-0995492d31cd" xsi:nil="true"/>
    <Comments xmlns="e41e6e7a-d9a4-4f8c-8eb9-556f918ff3f4" xsi:nil="true"/>
    <APComment xmlns="e41e6e7a-d9a4-4f8c-8eb9-556f918ff3f4" xsi:nil="true"/>
    <Cleared xmlns="e41e6e7a-d9a4-4f8c-8eb9-556f918ff3f4">true</Cleared>
    <EmailDraft xmlns="e41e6e7a-d9a4-4f8c-8eb9-556f918ff3f4">true</EmailDraf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41968DED4DE44B6F3F891104B3069" ma:contentTypeVersion="18" ma:contentTypeDescription="Create a new document." ma:contentTypeScope="" ma:versionID="541b570797252fa4bd6d8e296758f9cd">
  <xsd:schema xmlns:xsd="http://www.w3.org/2001/XMLSchema" xmlns:xs="http://www.w3.org/2001/XMLSchema" xmlns:p="http://schemas.microsoft.com/office/2006/metadata/properties" xmlns:ns2="e41e6e7a-d9a4-4f8c-8eb9-556f918ff3f4" xmlns:ns3="3323e635-b63f-4e4b-b8b4-98b05fe663e6" xmlns:ns4="73fb875a-8af9-4255-b008-0995492d31cd" targetNamespace="http://schemas.microsoft.com/office/2006/metadata/properties" ma:root="true" ma:fieldsID="c2c8b522b10540346c6acea9ebaf6094" ns2:_="" ns3:_="" ns4:_="">
    <xsd:import namespace="e41e6e7a-d9a4-4f8c-8eb9-556f918ff3f4"/>
    <xsd:import namespace="3323e635-b63f-4e4b-b8b4-98b05fe663e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Cleared" minOccurs="0"/>
                <xsd:element ref="ns2:Comments" minOccurs="0"/>
                <xsd:element ref="ns2:APComment" minOccurs="0"/>
                <xsd:element ref="ns2:EmailDraf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e6e7a-d9a4-4f8c-8eb9-556f918ff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leared" ma:index="21" nillable="true" ma:displayName="Cleared" ma:default="1" ma:description="Item is cleared to be send" ma:format="Dropdown" ma:internalName="Cleared">
      <xsd:simpleType>
        <xsd:restriction base="dms:Boolean"/>
      </xsd:simpleType>
    </xsd:element>
    <xsd:element name="Comments" ma:index="22" nillable="true" ma:displayName="Staff Comments" ma:format="Dropdown" ma:internalName="Comments">
      <xsd:simpleType>
        <xsd:restriction base="dms:Note">
          <xsd:maxLength value="255"/>
        </xsd:restriction>
      </xsd:simpleType>
    </xsd:element>
    <xsd:element name="APComment" ma:index="23" nillable="true" ma:displayName="AP Comment" ma:format="Dropdown" ma:internalName="APComment">
      <xsd:simpleType>
        <xsd:restriction base="dms:Note">
          <xsd:maxLength value="255"/>
        </xsd:restriction>
      </xsd:simpleType>
    </xsd:element>
    <xsd:element name="EmailDraft" ma:index="24" nillable="true" ma:displayName="Email Draft" ma:default="1" ma:description="Draft an email to send" ma:format="Dropdown" ma:internalName="EmailDraft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3e635-b63f-4e4b-b8b4-98b05fe66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39d2472-4343-4717-b837-7d293b89b168}" ma:internalName="TaxCatchAll" ma:showField="CatchAllData" ma:web="3323e635-b63f-4e4b-b8b4-98b05fe66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78B5E2-7288-4DB2-9345-12769813B6EE}">
  <ds:schemaRefs>
    <ds:schemaRef ds:uri="http://schemas.microsoft.com/office/2006/metadata/properties"/>
    <ds:schemaRef ds:uri="http://schemas.microsoft.com/office/infopath/2007/PartnerControls"/>
    <ds:schemaRef ds:uri="e41e6e7a-d9a4-4f8c-8eb9-556f918ff3f4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57FE89E0-B25B-48E2-A17C-0AB0FC8E1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e6e7a-d9a4-4f8c-8eb9-556f918ff3f4"/>
    <ds:schemaRef ds:uri="3323e635-b63f-4e4b-b8b4-98b05fe663e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6319BE-0E74-43AA-9D9B-31B81ADF0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Duncan-Hughes, Dionne - FNS</dc:creator>
  <cp:keywords/>
  <dc:description/>
  <cp:lastModifiedBy>Duncan-Hughes, Dionne - FNS</cp:lastModifiedBy>
  <cp:revision/>
  <dcterms:created xsi:type="dcterms:W3CDTF">2022-09-19T19:47:57Z</dcterms:created>
  <dcterms:modified xsi:type="dcterms:W3CDTF">2023-09-01T16:45:37Z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0x010100FBB41968DED4DE44B6F3F891104B3069</vt:lpwstr>
  </property>
  <property fmtid="{D5CDD505-2E9C-101B-9397-08002B2CF9AE}" pid="3" name="MediaServiceImageTags">
    <vt:lpwstr/>
  </property>
</Properties>
</file>