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1702B328-AEB7-4B0C-A080-62A180626CEC}" xr6:coauthVersionLast="47" xr6:coauthVersionMax="47" xr10:uidLastSave="{00000000-0000-0000-0000-000000000000}"/>
  <bookViews>
    <workbookView xWindow="-30105" yWindow="3780" windowWidth="21600" windowHeight="14130" xr2:uid="{41C34F61-7570-407B-AE9F-42DE0E38D374}"/>
  </bookViews>
  <sheets>
    <sheet name="respondent_costs" sheetId="1" r:id="rId1"/>
    <sheet name="Agency_cost" sheetId="2" r:id="rId2"/>
    <sheet name="Ex 6.1" sheetId="3" r:id="rId3"/>
    <sheet name="Ex 6.2" sheetId="4" r:id="rId4"/>
    <sheet name="Ex 6.3" sheetId="5" r:id="rId5"/>
    <sheet name="Ex 6.4"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0" i="1" l="1"/>
  <c r="B12" i="6" l="1"/>
  <c r="B11" i="6"/>
  <c r="B10" i="6"/>
  <c r="B9" i="6"/>
  <c r="B7" i="6"/>
  <c r="B6" i="6"/>
  <c r="B5" i="6"/>
  <c r="B4" i="6"/>
  <c r="B3" i="6"/>
  <c r="D2" i="3"/>
  <c r="E2" i="3"/>
  <c r="C2" i="3"/>
  <c r="B2" i="3"/>
  <c r="B2" i="5"/>
  <c r="A2" i="5"/>
  <c r="F2" i="3"/>
  <c r="B16" i="2"/>
  <c r="F13" i="2"/>
  <c r="R8" i="2"/>
  <c r="E8" i="2"/>
  <c r="E9" i="2" s="1"/>
  <c r="C8" i="2"/>
  <c r="D8" i="2" s="1"/>
  <c r="E3" i="2"/>
  <c r="O271" i="1"/>
  <c r="O269" i="1"/>
  <c r="M267" i="1"/>
  <c r="O177" i="1"/>
  <c r="O266" i="1" s="1"/>
  <c r="O270" i="1" s="1"/>
  <c r="D9" i="2" l="1"/>
  <c r="D2" i="2"/>
  <c r="C9" i="2"/>
  <c r="C2" i="2"/>
  <c r="C3" i="2" s="1"/>
  <c r="O272" i="1"/>
  <c r="D3" i="2" l="1"/>
  <c r="F2" i="2"/>
  <c r="F8" i="2" l="1"/>
  <c r="F9" i="2" s="1"/>
  <c r="F3" i="2"/>
</calcChain>
</file>

<file path=xl/sharedStrings.xml><?xml version="1.0" encoding="utf-8"?>
<sst xmlns="http://schemas.openxmlformats.org/spreadsheetml/2006/main" count="473" uniqueCount="366">
  <si>
    <t>Year 1-3</t>
  </si>
  <si>
    <t>(A)  Hours per Occurrence</t>
  </si>
  <si>
    <t>(B)  Occurrences/ Respondent/Year</t>
  </si>
  <si>
    <t>(C)  Hours/ Respondent/ 
Year (A x B)</t>
  </si>
  <si>
    <t>(D)  Respondents/ Year</t>
  </si>
  <si>
    <t>Engineer Hours/Year (C x D)</t>
  </si>
  <si>
    <t>Technician Hours/Year</t>
  </si>
  <si>
    <t>Middle Manager Hours/Year</t>
  </si>
  <si>
    <t>Senior Manager Hours/Year</t>
  </si>
  <si>
    <t>Lawyer Hours/Year</t>
  </si>
  <si>
    <t>(H)  Cost/ Year</t>
  </si>
  <si>
    <t>1. APPLICATIONS (Not Applicable)</t>
  </si>
  <si>
    <t>2. SURVEY AND STUDIES (Not Applicable)</t>
  </si>
  <si>
    <t>3.  ACQUISITION, INSTALLATION, AND UTILIZATION OF TECHNOLOGY AND SYSTEMS</t>
  </si>
  <si>
    <t>4. REPORT REQUIREMENTS</t>
  </si>
  <si>
    <t>A1. Read Rule, Instructions, Guidance Documents for Subpart W</t>
  </si>
  <si>
    <t>Incremental costs accounted for at the end of this section</t>
  </si>
  <si>
    <t>A2. Read Rule, Instructions, Guidance Documents for Subpart A</t>
  </si>
  <si>
    <t/>
  </si>
  <si>
    <t>B. Required Activities</t>
  </si>
  <si>
    <t>Acid Gas Removal Units 1</t>
  </si>
  <si>
    <t>Gather CEMS data for e-GGRT reporting (M1)</t>
  </si>
  <si>
    <t>LNG Storage reporters 4,5,6,7</t>
  </si>
  <si>
    <t>LNG Import and Export Equipment reporters 4,5,6,7,8</t>
  </si>
  <si>
    <t>Conduct quarterly gas sampling (M2)</t>
  </si>
  <si>
    <t>LNG Storage reporters 5,6,7,9</t>
  </si>
  <si>
    <t>LNG Import and Export Equipment reporters 5,6,7,8,9</t>
  </si>
  <si>
    <t>Perform engineering calculation (M3)</t>
  </si>
  <si>
    <t>LNG Storage reporters 5,7,10,11</t>
  </si>
  <si>
    <t>LNG Import and Export Equipment reporters 5,7,8,12</t>
  </si>
  <si>
    <t>Perform simulation run using AspenTech HYSYS®, or API 4679 AMINECalc (M4)</t>
  </si>
  <si>
    <t>LNG Storage reporters 6,7,13</t>
  </si>
  <si>
    <t>LNG Import and Export Equipment reporters 6,7,8,13</t>
  </si>
  <si>
    <t>Nitrogen Removal Units 1</t>
  </si>
  <si>
    <t>Onshore Natural Gas Processing reporters 4,7,14,15</t>
  </si>
  <si>
    <t>Onshore Petroleum and Natural Gas Production reporters 4,7,14,15</t>
  </si>
  <si>
    <t>Onshore Petroleum and Natural Gas Gathering and Boosting reporters 4,7,14,15</t>
  </si>
  <si>
    <t>LNG Storage reporters 4,7,14,15</t>
  </si>
  <si>
    <t>LNG Import and Export Equipment reporters 4,7,14,15</t>
  </si>
  <si>
    <t>Onshore Natural Gas Processing reporters 7,9,13,15</t>
  </si>
  <si>
    <t>Onshore Petroleum and Natural Gas Production reporters 7,9,13,15</t>
  </si>
  <si>
    <t>Onshore Petroleum and Natural Gas Gathering and Boosting reporters 7,9,13,15</t>
  </si>
  <si>
    <t>LNG Storage reporters 7,9,13,15</t>
  </si>
  <si>
    <t>LNG Import and Export Equipment reporters 7,9,13,15</t>
  </si>
  <si>
    <t>Onshore Natural Gas Processing reporters 7,10,14,15</t>
  </si>
  <si>
    <t>Onshore Petroleum and Natural Gas Production reporters 7,10,14,15</t>
  </si>
  <si>
    <t>Onshore Petroleum and Natural Gas Gathering and Boosting reporters 7,10,14,15</t>
  </si>
  <si>
    <t>LNG Storage reporters 7,10,14,15</t>
  </si>
  <si>
    <t>LNG Import and Export Equipment reporters 7,10,14,15</t>
  </si>
  <si>
    <t>Onshore Natural Gas Processing reporters 7,13,14,15</t>
  </si>
  <si>
    <t>Onshore Petroleum and Natural Gas Production reporters 7,13,14,15</t>
  </si>
  <si>
    <t>Onshore Petroleum and Natural Gas Gathering and Boosting reporters 7,13,14,15</t>
  </si>
  <si>
    <t>LNG Storage reporters 7,13,14,15</t>
  </si>
  <si>
    <t>LNG Import and Export Equipment reporters 7,13,14,15</t>
  </si>
  <si>
    <t>Equipment Leaks 1</t>
  </si>
  <si>
    <t>Conduct Leak Detection Surveys and Perform Emission Calculations</t>
  </si>
  <si>
    <t>Natural Gas Transmission Pipeline reporters 7,16,25</t>
  </si>
  <si>
    <t>Determine emissions using population counts</t>
  </si>
  <si>
    <t>Natural Gas Transmission Pipeline reporters 17,18,25</t>
  </si>
  <si>
    <t>Blowdown Vent Stacks 1</t>
  </si>
  <si>
    <t>Calculate emissions</t>
  </si>
  <si>
    <t>Onshore Natural Gas Processing reporters 7,19,20,22,23</t>
  </si>
  <si>
    <t>Onshore Petroleum and Natural Gas Production reporters 7,19,21,22</t>
  </si>
  <si>
    <t>Underground Natural Gas Storage reporters 7,19,20,22</t>
  </si>
  <si>
    <t>LNG Storage reporters 7,19,20,22</t>
  </si>
  <si>
    <t>Natural Gas Distribution reporters 7,19,21,22,23</t>
  </si>
  <si>
    <t xml:space="preserve">Onshore Petroleum and Natural Gas Gathering and Boosting reporters </t>
  </si>
  <si>
    <t>Other large release events 1</t>
  </si>
  <si>
    <t>Collect the necessary data and calculate emissions</t>
  </si>
  <si>
    <t>Onshore Natural Gas Processing reporters 7,24,26,28</t>
  </si>
  <si>
    <t>Onshore Natural Gas Transmission Compression reporters 7,24,26,28</t>
  </si>
  <si>
    <t>Underground Natural Gas Storage reporters 7,24,26,28</t>
  </si>
  <si>
    <t>LNG Import and Export Equipment reporters 7,24,26,28</t>
  </si>
  <si>
    <t>Onshore Petroleum and Natural Gas Production reporters 7,24,27,29</t>
  </si>
  <si>
    <t>Natural Gas Distribution reporters 7,24,27,29</t>
  </si>
  <si>
    <t>LNG Storage reporters 7,24,26,28</t>
  </si>
  <si>
    <t>Onshore Petroleum and Natural Gas Gathering and Boosting reporters 7,24,27,29</t>
  </si>
  <si>
    <t>Natural Gas Transmission Pipeline reporters 7,24,27,29</t>
  </si>
  <si>
    <t>Offshore Petroleum and Natural Gas Production reporters 7,24,26,28</t>
  </si>
  <si>
    <t>Dehydrators</t>
  </si>
  <si>
    <t>Gather data for simulation run (large dehydrators) (M1)</t>
  </si>
  <si>
    <t>Onshore Natural Gas Processing reporters 17,30,31</t>
  </si>
  <si>
    <t>Onshore Petroleum and Natural Gas Production reporters 17,30,31</t>
  </si>
  <si>
    <t>Onshore Natural Gas Transmission Compression reporters 1,5,17,30</t>
  </si>
  <si>
    <t>Underground Natural Gas Storage 1,5,17,30</t>
  </si>
  <si>
    <t>Onshore Petroleum and Natural Gas Gathering and Boosting reporters 1,5,17,30</t>
  </si>
  <si>
    <t>Equipment counts and population emission factors (small dehydrators) (M2)</t>
  </si>
  <si>
    <t>Onshore Natural Gas Transmission Compression reporters 1,5,10,17,30</t>
  </si>
  <si>
    <t>Underground Natural Gas Storage 1,5,10,17,30</t>
  </si>
  <si>
    <t>Condensate storage tanks (formerly transmission storage tanks) 1</t>
  </si>
  <si>
    <t>Underground Storage</t>
  </si>
  <si>
    <t>Screen for leaks using optical gas imaging instrument 7,32,34,35,36</t>
  </si>
  <si>
    <t>Screen for leaks using acoustic leak detection device 7,32,34,35,36</t>
  </si>
  <si>
    <t>Screen and quantify leaks using calibrated bag 7,33,34,35,36</t>
  </si>
  <si>
    <t>Screen and quantify leaks using flow meter 7,33,34,35,36</t>
  </si>
  <si>
    <t>Screen and quantify leaks using high volume sampler 7,33,34,35,36</t>
  </si>
  <si>
    <t>Quantify leaks using high volume sampler after screening with optical gas imaging instrument or flow meter 7,33,34,35,36</t>
  </si>
  <si>
    <t>Quantify leaks using acoustic leak detection after screening with optical gas imaging instrument or flow meter 7,33,34,35,36</t>
  </si>
  <si>
    <t>Quantify leaks using calibrated bags after screening with optical gas imaging instrument or flow meter 7,33,34,35,36</t>
  </si>
  <si>
    <t>Quantify leaks using flowmeter after screening with optical gas imaging instrument or flow meter 7,33,34,35,36</t>
  </si>
  <si>
    <t>Calculate emissions 7,33,34,35,36,37</t>
  </si>
  <si>
    <t>Determine emissions by calculating flashing emissions with software program, such as AspenTech HYSYS® or API 4697 E&amp;P Tank  (M1)</t>
  </si>
  <si>
    <t>Onshore Natural Gas Processing reporters 5,7,30</t>
  </si>
  <si>
    <t>Determine emissions by sampling and analyzing separator oil composition (M2)</t>
  </si>
  <si>
    <t xml:space="preserve">Determine emissions using equipment counts and population emission factors (M3) </t>
  </si>
  <si>
    <t>Yearly inspections of dump valves (per separator)</t>
  </si>
  <si>
    <t>Onshore Petroleum and Natural Gas Production reporters 5,17,38</t>
  </si>
  <si>
    <t>Onshore Petroleum and Natural Gas Gathering and Boosting reporters 5,17,38</t>
  </si>
  <si>
    <t>Yearly inspections of thief hatches (per tank)</t>
  </si>
  <si>
    <t>Onshore Petroleum and Natural Gas Production reporters 17,38,39</t>
  </si>
  <si>
    <t>Onshore Petroleum and Natural Gas Gathering and Boosting reporters 17,38,39</t>
  </si>
  <si>
    <t>Produced water tanks 1</t>
  </si>
  <si>
    <t>Onshore Petroleum and Natural Gas Production reporters 17,30,31,40</t>
  </si>
  <si>
    <t>Onshore Petroleum and Natural Gas Gathering and Boosting reporters 17,30,31,40</t>
  </si>
  <si>
    <t>Well Venting for Liquids Unloading 1</t>
  </si>
  <si>
    <t>Measure flow rate (M1)</t>
  </si>
  <si>
    <t>Onshore Petroleum and Natural Gas Production reporters 7,30,31,41</t>
  </si>
  <si>
    <t>Calculate emissions (M1)</t>
  </si>
  <si>
    <t>Determine well counts, number of events, well depth, calculate pressure, calculate flow (M2 and M3)</t>
  </si>
  <si>
    <t>Onshore Petroleum and Natural Gas Production reporters 7,30,31,42,43</t>
  </si>
  <si>
    <t>C. Create Information (Included in 4B)</t>
  </si>
  <si>
    <t>D. Gather Existing Information (Included in 4E)</t>
  </si>
  <si>
    <t>E. Write Report</t>
  </si>
  <si>
    <t>Changing to reporting at the well-pad level or site ID</t>
  </si>
  <si>
    <t>Onshore Petroleum and Natural Gas Production reporters 44,45</t>
  </si>
  <si>
    <t>Onshore Petroleum and Natural Gas Gathering and Boosting reporters 46,47</t>
  </si>
  <si>
    <t>Annual Compliance Reporting through e-GGRT and QA</t>
  </si>
  <si>
    <t>5. RECORDKEEPING REQUIREMENTS</t>
  </si>
  <si>
    <t>A. Read Instructions (Included in 4A)</t>
  </si>
  <si>
    <t>B. Plan Activities (Included in 4B)</t>
  </si>
  <si>
    <t>C. Implement Activities (Included in 4B)</t>
  </si>
  <si>
    <t>D. Recordkeeping</t>
  </si>
  <si>
    <t>E. Time to Transmit or Disclose Information (included in 4E)</t>
  </si>
  <si>
    <t>F. Time to Train Personnel (included in 4A)</t>
  </si>
  <si>
    <t>G. Time for Audits (Not Applicable)</t>
  </si>
  <si>
    <t xml:space="preserve">Onshore Natural Gas Processing reporters </t>
  </si>
  <si>
    <t xml:space="preserve">Onshore Natural Gas Transmission Compression reporters </t>
  </si>
  <si>
    <t xml:space="preserve">Underground Natural Gas Storage reporters </t>
  </si>
  <si>
    <t xml:space="preserve">LNG Import and Export Equipment reporters </t>
  </si>
  <si>
    <t xml:space="preserve">Onshore Petroleum and Natural Gas Production reporters </t>
  </si>
  <si>
    <t xml:space="preserve">Natural Gas Distribution reporters </t>
  </si>
  <si>
    <t xml:space="preserve">LNG Storage reporters </t>
  </si>
  <si>
    <t>Natural Gas Transmission Pipeline reporters</t>
  </si>
  <si>
    <t xml:space="preserve">Offshore Petroleum and Natural Gas Production reporters </t>
  </si>
  <si>
    <t>TOTAL ANNUAL LABOR BURDEN AND COST</t>
  </si>
  <si>
    <t>""</t>
  </si>
  <si>
    <t xml:space="preserve">ANNUAL COSTS (O&amp;M) </t>
  </si>
  <si>
    <t>Acid gas removal units</t>
  </si>
  <si>
    <t>Quarterly gas samples and analyses</t>
  </si>
  <si>
    <t>LNG Storage reporters 31,48</t>
  </si>
  <si>
    <t>LNG Import and Export Equipment reporters 31,48</t>
  </si>
  <si>
    <t>Simulation software yearly cost</t>
  </si>
  <si>
    <t>Nitrogen removal units</t>
  </si>
  <si>
    <t>Onshore Natural Gas Processing reporters 14,48</t>
  </si>
  <si>
    <t>Onshore Petroleum and Natural Gas Production reporters 14,48</t>
  </si>
  <si>
    <t>Onshore Petroleum and Natural Gas Gathering and Boosting reporters 14,48</t>
  </si>
  <si>
    <t>LNG Storage reporters 14,48</t>
  </si>
  <si>
    <t>LNG Import and Export Equipment reporters 14,48</t>
  </si>
  <si>
    <t>Onshore Natural Gas Processing reporters 14,49,50</t>
  </si>
  <si>
    <t>Onshore Petroleum and Natural Gas Production reporters 14,49,50</t>
  </si>
  <si>
    <t>Onshore Petroleum and Natural Gas Gathering and Boosting reporters 14,49,50</t>
  </si>
  <si>
    <t>LNG Storage reporters 14,49,50</t>
  </si>
  <si>
    <t>LNG Import and Export Equipment reporters 14,49,50</t>
  </si>
  <si>
    <t>Centrifugal and Reciprocating Compressors--contractor to perform compressor leak measurements 2</t>
  </si>
  <si>
    <t>Onshore Petroleum and Natural Gas Production reporters 51,52</t>
  </si>
  <si>
    <t>Onshore Petroleum and Natural Gas Gathering and Boosting reporters 51,52</t>
  </si>
  <si>
    <t>Hydrocarbon liquid Storage Tanks</t>
  </si>
  <si>
    <t>Onshore Natural Gas Processing reporters 49,53</t>
  </si>
  <si>
    <t>Pneumatic Devices-measure volumetric flow rate regularly 2</t>
  </si>
  <si>
    <t>Onshore Natural Gas Processing reporters 54,55,56</t>
  </si>
  <si>
    <t>Natural Gas Distribution reporters 56,57,58</t>
  </si>
  <si>
    <t>Onshore Natural Gas Transmission Compression reporters 31,56,58</t>
  </si>
  <si>
    <t>Underground Natural Gas Storage reporters 31,56,59</t>
  </si>
  <si>
    <t>Onshore Petroleum and Natural Gas Production reporters 31,55,56</t>
  </si>
  <si>
    <t>Onshore Petroleum and Natural Gas Gathering and Boosting reporters 31,55,56</t>
  </si>
  <si>
    <t>Pneumatic Pumps-measure volumetric flow rate regularly 2</t>
  </si>
  <si>
    <t>Onshore Petroleum and Natural Gas Production reporters 31,60,61</t>
  </si>
  <si>
    <t>Onshore Petroleum and Natural Gas Gathering and Boosting reporters 31,61,62</t>
  </si>
  <si>
    <t>ANNUALIZED CAPITAL COSTS</t>
  </si>
  <si>
    <t>Flare stacks - continuous parameter monitoring 3</t>
  </si>
  <si>
    <t>Onshore Natural Gas Processing reporters 31,63,64,65</t>
  </si>
  <si>
    <t>Onshore Natural Gas Transmission Compression reporters 31,63,64,65</t>
  </si>
  <si>
    <t>Underground Natural Gas Storage reporters 31,63,64,65</t>
  </si>
  <si>
    <t>LNG Import and Export Equipment reporters 31,63,64,65</t>
  </si>
  <si>
    <t>Onshore Petroleum and Natural Gas Production reporters 31,63,64,65</t>
  </si>
  <si>
    <t>Onshore Petroleum and Natural Gas Gathering and Boosting reporters 31,63,64,65</t>
  </si>
  <si>
    <t>YEAR 1-3 COSTS</t>
  </si>
  <si>
    <t>TOTAL ANNUALIZED CAPITAL COST</t>
  </si>
  <si>
    <t>TOTAL ANNUAL LABOR COST</t>
  </si>
  <si>
    <t>TOTAL ANNUAL O&amp;M COSTS</t>
  </si>
  <si>
    <t>TOTAL ANNUAL COSTS (Labor, O&amp;M, and annualized capital)</t>
  </si>
  <si>
    <t>Assumptions</t>
  </si>
  <si>
    <t>1 New emission source for the listed industry segment(s).</t>
  </si>
  <si>
    <t>2 New measurement requirements for the listed industry segment(s).</t>
  </si>
  <si>
    <t>3 New equipment purchase requirements for the listed industry segment(s).</t>
  </si>
  <si>
    <t>4 Assumed 1 hour per year to gather CEMS data.</t>
  </si>
  <si>
    <t>5 Number of occurrences per respondent based on maximum average number reported by segment and by calculation method for RY2019 for other industry segments for this emission source.</t>
  </si>
  <si>
    <t>6 Assumed 1 reporter would use this method.</t>
  </si>
  <si>
    <t>7 For each hour of an Engineer's time, assumed 0.1 hours of a Middle Manager's time and 0.05 hours of a Senior Manager's time for oversight and review.</t>
  </si>
  <si>
    <t>11 Assumed 2 reporters would use this method.</t>
  </si>
  <si>
    <t>12 Assumed 3 reporters would use this method.</t>
  </si>
  <si>
    <t>15 Assumed same number of reporters have NRUs as AGRUs in RY2019 for each calculation method.</t>
  </si>
  <si>
    <t>16 Assumed 4 hours per year per respondent to schedule contractor, review contractor results, etc.</t>
  </si>
  <si>
    <t>17 Activity conducted by a technician.</t>
  </si>
  <si>
    <t>19 Assumed activity occurs once per year per reporter.</t>
  </si>
  <si>
    <t>20 Assumed 4 hours per reporter per year to perform calculations for blowdown vent stacks.</t>
  </si>
  <si>
    <t>21 Assumed 4 hours per reporter per year to perform calculations for blowdown vent stacks.</t>
  </si>
  <si>
    <t>22 Assumed that each facility would calculate emissions using 98.233(u) and 98.233(v) and assign to the equipment type that represents the largest portion of the emissions by equipment or event type.</t>
  </si>
  <si>
    <t>23Assumed that 40% of reporters with desiccant dehydrators will be required to report blowdown vent stacks now that emissions from desiccant dehydrators are no longer being reported to subpart W and are no longer exempt from 98.233(i).</t>
  </si>
  <si>
    <t>24 Assumed 20 hours to gather the necessary data to estimate emissions from other large release events and minimal time to calculate the emissions.</t>
  </si>
  <si>
    <t>26 Assumed one large release event per year.</t>
  </si>
  <si>
    <t>27 Assumed two large release events per year.</t>
  </si>
  <si>
    <t>28 Assumed 1% of reporters have a large release event to report each year.</t>
  </si>
  <si>
    <t>29 Assumed 3% of reporters have large release events to report each year.</t>
  </si>
  <si>
    <t>32 Assumed 10 minutes per tank.</t>
  </si>
  <si>
    <t>33 Assumed 15 minutes per tank.</t>
  </si>
  <si>
    <t>34 Used average number of transmission tanks per reporter for underground storage segment (1.5 tanks per facility).</t>
  </si>
  <si>
    <t>35 Based on RY2019 data from transmission compression facilities, 515 unique facilities tested for leaks from transmission tanks. Of those 515 facilities, 503 used optical gas imaging to screen for leaks, 1 used flow meters to screen for leaks, and 11 used high volume sampling for screening and quantifying leaks. No facilities used calibrated bags or acoustic leak detection to screen and quantify leaks.</t>
  </si>
  <si>
    <t>36 Used same ratios from transmission tanks for underground storage condensate storage tanks.</t>
  </si>
  <si>
    <t>37 This is the sum of reporters using high volume samplers to quantify leaks and reporters using flowmeters to quantify leaks.</t>
  </si>
  <si>
    <t>38 Assumed inspections take 10 minutes per separator or 10 minute per tank.</t>
  </si>
  <si>
    <t>39 Number of occurrences based on total number of tanks reported in RY2019.</t>
  </si>
  <si>
    <t>40 Assumed the same number of produced water tanks per reporter as hydrocarbon storage tanks reported in RY2019 by industry segment.</t>
  </si>
  <si>
    <t>41 Assumed 1/3 of reporters would use M1.</t>
  </si>
  <si>
    <t>42 Assumed 2/3 of reporters would use M2 or M3.</t>
  </si>
  <si>
    <t>43 Assumed 10 minutes per well.</t>
  </si>
  <si>
    <t>44 Assumed 15 hours per reporter per year to report by well-pad instead of by sub-basin (12 hours of an Engineer's time, 2 hours of a Middle Manager's time and 1 hour of a Technician's time).</t>
  </si>
  <si>
    <t>45 Assumed an average of 3.44 wells per well-pad from NSPS OOOOb TSD.</t>
  </si>
  <si>
    <t>46 Assumed 5 hours per reporter per year to report by G&amp;B site instead of by county (3 hours of an Engineer's time, 1 hour of a Middle Manager's time and 1 hour of a Technician's time).</t>
  </si>
  <si>
    <t>47 Assumed an average of 45 sites per Gathering and Boosting facility (15 centralized production, 15 compressor stations, and 15 other).</t>
  </si>
  <si>
    <t>48 Assumed testing costs of $400 per AGRU/NRU.</t>
  </si>
  <si>
    <t>51 Assumed an average of 6 compressors per reporter (based on average number of reciprocating compressors per reporter from RY2019). NOD measurements are only required once every 3 years, so 2 compressors per year over the 3 year period of the ICR.</t>
  </si>
  <si>
    <t>52 Assumed costs only apply to NOD measurements. Only requiring volumetric measurements for Onshore Production and Gathering and Boosting if the compressors are subject to NSPS OOOOb. The NSPS only requires measurements when compressors are in operating or standby pressurized modes.</t>
  </si>
  <si>
    <t>53 Assumed one time license costs of E&amp;P Tanks of $600 over the three-year period or $200 per year.</t>
  </si>
  <si>
    <t>54 Assumed 250 pneumatic devices per facility.</t>
  </si>
  <si>
    <t xml:space="preserve">55 Based on average number of pneumatic devices per facility, assumed would test 1/5 of devices every year. </t>
  </si>
  <si>
    <t>57 Assumed 33 pneumatic devices per facility, same as Transmission Compression facilities.</t>
  </si>
  <si>
    <t xml:space="preserve">58 Based on average number of pneumatic devices per facility, assumed would test 1/2 of devices every year. </t>
  </si>
  <si>
    <t>59 Based on average number of pneumatic devices per facility, assumed would test 1/3 of devices every year.</t>
  </si>
  <si>
    <t>60 Based on average number of pneumatic pumps per facility, assumed would test 1/5 of pumps every year.</t>
  </si>
  <si>
    <t>61 Based on OGI crew costs, I estimate it would cost $300 to show up (travel, + set up) + $150/hr for measurements. Vent measurements are 5 minutes long, so max 12 device measurements/hour, and something like 50 total pumps could be measured in an 8 hour day and would cost about $1,500. Second day costs would be similar, since multi-day monitoring would incur hotel and additional per diem costs. Based on 50 pumps at the site, an average cost of about $30 per device for the vent measurements.</t>
  </si>
  <si>
    <t>62 Based on average number of pneumatic pumps per facility, assumed would test 1/2 of pumps every year.</t>
  </si>
  <si>
    <t>63 Assumed one continuous parameter monitoring device per flare stack.</t>
  </si>
  <si>
    <t>64 Estimated that 80% of oil and gas industry already monitors flow rate, so the need for continuous parameter monitoring is reduced.</t>
  </si>
  <si>
    <t>65 Assumed that continuous parameter monitoring device would cost $5,000 per flare. Assuming 10 year life and 7% interest, annualized cost is $712 per flare.</t>
  </si>
  <si>
    <t>Costs ($)</t>
  </si>
  <si>
    <t>Flow rate measurement for simulation (M4)</t>
  </si>
  <si>
    <t>Onshore Natural Gas Processing reporters 5,49,50</t>
  </si>
  <si>
    <t>Onshore Petroleum and Natural Gas Production reporters 5,49,50</t>
  </si>
  <si>
    <t>Onshore Petroleum and Natural Gas Gathering and Boosting reporters 5,49,50</t>
  </si>
  <si>
    <t>LNG Storage reporters 5,49,50</t>
  </si>
  <si>
    <t>LNG Import and Export Equipment reporters 5,49,50</t>
  </si>
  <si>
    <t>Quarterly gas samples and analyses (M2)</t>
  </si>
  <si>
    <t>Flow rate measurement for simulation</t>
  </si>
  <si>
    <t>Glycol dehydrators</t>
  </si>
  <si>
    <t>Flow rate measurement for simulation (M1)</t>
  </si>
  <si>
    <t>Onshore Natural Gas Transmission Compression reporters 5,49,50</t>
  </si>
  <si>
    <t>Underground Natural Gas Storage 5,49,50</t>
  </si>
  <si>
    <t>8 Only LNG exporters use AGRU.</t>
  </si>
  <si>
    <t>9 Assumed activity takes 10 minutes (based on similar activity in December 2010 EIA for GHGRP) and multiplied by 4 for quarterly activities. (See https://www.epa.gov/ghgreporting/regulatory-impact-analysis-mandatory-reporting-greenhouse-gas-emissions-final-rule)</t>
  </si>
  <si>
    <t>10 Assumed activity takes 10 minutes (based on similar activity in December 2010 EIA for GHGRP). (See https://www.epa.gov/ghgreporting/regulatory-impact-analysis-mandatory-reporting-greenhouse-gas-emissions-final-rule)</t>
  </si>
  <si>
    <t>13 Assumed same amount of time per AGRU as for dehydrators in December 2010 EIA for GHGRP [10 minutes to compile data + 15 minutes to run simulation, per AGRU]. (See https://www.epa.gov/ghgreporting/regulatory-impact-analysis-mandatory-reporting-greenhouse-gas-emissions-final-rule)</t>
  </si>
  <si>
    <t>14 Assumed same average number of NRUs per reporter as AGRUs in RY2019 for each industry segment and calculation method.</t>
  </si>
  <si>
    <t>18 Assumed 4.5 hours in first year. Assumed 10% of 4.5 hours in subsequent years. After the first year, the level of effort (LOE) will only involve accounting for changes from the previous year.</t>
  </si>
  <si>
    <t>25 Assumed half of reporters would conduct leak surveys and the other half would use population leak factors.</t>
  </si>
  <si>
    <t>30 LOE from December 2010 EIA (See https://www.epa.gov/ghgreporting/regulatory-impact-analysis-mandatory-reporting-greenhouse-gas-emissions-final-rule).</t>
  </si>
  <si>
    <t>49 Assumed flow measurement activity occurs once per year per AGRU/NRU facility.</t>
  </si>
  <si>
    <t xml:space="preserve">50 Based on OGI crew costs, assumed it would cost $300 to show up (travel, + set up) + $150/hr for measurements. Assuming  8 hour day for testing for $1,500. </t>
  </si>
  <si>
    <t>56 Assuming the testing crew would cost $300 to show up (travel, + set up) + $150/hr for measurements. Vent measurements are 15 minute long, so max 4 device measurements/hour, and 25-28 total devices could be measured in an 8 hour day and would cost about $1,500. Second day costs would be similar, since multi-day monitoring would incur hotel and additional per diem costs. Based on 25 devices at the site, an average cost of about $60 per device for the vent measurements</t>
  </si>
  <si>
    <t>Incremental O&amp;M costs due to new sources 67</t>
  </si>
  <si>
    <t>Combustion Emissions</t>
  </si>
  <si>
    <t>Determine fuel consumption through company records and calculate emissions</t>
  </si>
  <si>
    <t>Onshore Petroleum and Natural Gas Production reporters 1,7,19,31,72</t>
  </si>
  <si>
    <t>Onshore Petroleum and Natural Gas Gathering and Boosting reporters 1,7,19,31,72</t>
  </si>
  <si>
    <t>Natural Gas Distribution reporters 1,7,19,31,72</t>
  </si>
  <si>
    <t>Crankcase venting 1</t>
  </si>
  <si>
    <t>Gather information and calculate emissions</t>
  </si>
  <si>
    <t>Onshore Petroleum and Natural Gas Production reporters 7,19,73</t>
  </si>
  <si>
    <t>Onshore Petroleum and Natural Gas Gathering and Boosting reporters 7,19,73</t>
  </si>
  <si>
    <t>Natural Gas Distribution reporters  7,19,73</t>
  </si>
  <si>
    <t>Onshore Natural Gas Processing reporters 7,19,73</t>
  </si>
  <si>
    <t>Onshore Natural Gas Transmission Compression reporters 7,19,73</t>
  </si>
  <si>
    <t>Underground Natural Gas Storage reporters 7,19,73</t>
  </si>
  <si>
    <t>LNG Import and Export Equipment reporters 7,19,73</t>
  </si>
  <si>
    <t>LNG Storage reporters 7,19,73</t>
  </si>
  <si>
    <t>Dump valves 1</t>
  </si>
  <si>
    <t>Thief hatches 1</t>
  </si>
  <si>
    <t>Hydrocarbon liquid Storage Tanks (formerly atmospheric storage tanks)</t>
  </si>
  <si>
    <t>Onshore Natural Gas Processing reporters 5,17,38</t>
  </si>
  <si>
    <t>Onshore Natural Gas Processing reporters 17,38,39</t>
  </si>
  <si>
    <t xml:space="preserve">Determine emissions using equipment counts and population emission factors </t>
  </si>
  <si>
    <t>Onshore Natural Gas Processing reporters 17,30,31,40</t>
  </si>
  <si>
    <t>Mud degassing 1</t>
  </si>
  <si>
    <t>Use mudlogging data to calculate emissions (M1)</t>
  </si>
  <si>
    <t>Onshore Petroleum and Natural Gas Production reporters 68, 69, 70</t>
  </si>
  <si>
    <t>Use emission factor to calculate emissions (M2)</t>
  </si>
  <si>
    <t>Onshore Petroleum and Natural Gas Production reporters 70,71</t>
  </si>
  <si>
    <t>Plugged wells 1</t>
  </si>
  <si>
    <t>Gather quantites related to plugged wells (quantities of natural gas, crude oil, and condensate produced that is sent to sale)</t>
  </si>
  <si>
    <t>Onshore Petroleum and Natural Gas Production reporters 75,76</t>
  </si>
  <si>
    <t xml:space="preserve">Incremental labor costs due to new sources </t>
  </si>
  <si>
    <t xml:space="preserve">Incremental annualized capital costs due to new sources </t>
  </si>
  <si>
    <r>
      <t>31</t>
    </r>
    <r>
      <rPr>
        <sz val="12"/>
        <color theme="1"/>
        <rFont val="Times New Roman"/>
        <family val="1"/>
      </rPr>
      <t xml:space="preserve"> </t>
    </r>
    <r>
      <rPr>
        <sz val="9"/>
        <color theme="1"/>
        <rFont val="Times New Roman"/>
        <family val="1"/>
      </rPr>
      <t>Number of occurrences per respondent based on average number reported by segment for RY2019.</t>
    </r>
  </si>
  <si>
    <t>66 Assumed an additional 0.5 hours per year per reporter to incorporate combustion slip into existing calculations.</t>
  </si>
  <si>
    <t>67 There are a total of 755 new sources expected to be required to comply with subpart W as a result of this rulemaking and the change in global warming potentials in the supplemental proposal.</t>
  </si>
  <si>
    <t xml:space="preserve">68 Assumed 1 hour per well to gather mudlogging data and calculate emissions. </t>
  </si>
  <si>
    <t>69 Assumed mudlogging is already being used so no costs for measurement equipment. If mudlogging is not already being used, would use method 2 instead of purchasing measurement equipment.</t>
  </si>
  <si>
    <t>70 Assumed half of affected reporters would use Method 1 for mud degassing emissions and half would use Method 2.</t>
  </si>
  <si>
    <t>71 Assumed 10 minutes per well to calculate emissions from mud degassing using the emission factor.</t>
  </si>
  <si>
    <t>72 Assumed an additional 0.5 hours per year to incorporate combustion slip into existing calculations.</t>
  </si>
  <si>
    <t>73 Assumed 2 hours per year to gather information (determine concentration of CH4 in gas stream entering the engine, determine total number of crank case vents on reciprocating internal combustion engines, and total operating hours per year for reciprocating internal combustion engines) and calculate emissions.</t>
  </si>
  <si>
    <t>74 Assumed half of reporters would use simulation software for dehydrators and half would use population emission factors.</t>
  </si>
  <si>
    <t>75 Assumed 0.5 hours per well per site to gather plugged well data annually.</t>
  </si>
  <si>
    <t>76 Assumed 5% of wells would be plugged per year.</t>
  </si>
  <si>
    <t>Information Collection Activity</t>
  </si>
  <si>
    <t>Annual Responses</t>
  </si>
  <si>
    <t>Total Annual Burden Hours</t>
  </si>
  <si>
    <t>Labor Cost
($K)</t>
  </si>
  <si>
    <t>Non-Labor Cost
($K)</t>
  </si>
  <si>
    <t>Total Annual Cost
($K)</t>
  </si>
  <si>
    <t>Total Annual Burden</t>
  </si>
  <si>
    <t>Labor Cost</t>
  </si>
  <si>
    <t>Non-Labor Cost</t>
  </si>
  <si>
    <t>Total Annual Cost</t>
  </si>
  <si>
    <t>W. Petroleum and Natural Gas Systems</t>
  </si>
  <si>
    <t>Agency in $K</t>
  </si>
  <si>
    <t>TOTAL</t>
  </si>
  <si>
    <t>Agency in $</t>
  </si>
  <si>
    <t>Labor Rates</t>
  </si>
  <si>
    <t>Managerial</t>
  </si>
  <si>
    <t>(GS-13, Step 1, + 60%)</t>
  </si>
  <si>
    <t>Previous estimate was 5 FTE for 10 segments. Assumed that the addition of these significant changes to subpart W would be equivalnet to one FTE.</t>
  </si>
  <si>
    <t>Years 1-3</t>
  </si>
  <si>
    <t>Number of Respondents</t>
  </si>
  <si>
    <t>Total Labor Hours</t>
  </si>
  <si>
    <t>Labor Costs</t>
  </si>
  <si>
    <t>Non-Labor Costs (Annualized Capital/Startup and O&amp;M)</t>
  </si>
  <si>
    <t>Total Costs</t>
  </si>
  <si>
    <t>Industry Segment</t>
  </si>
  <si>
    <t>Annual Number of Respondents</t>
  </si>
  <si>
    <t>Total Hours</t>
  </si>
  <si>
    <t xml:space="preserve">Annual Average Burden Per Respondent </t>
  </si>
  <si>
    <t>O&amp;M and Capital Costs</t>
  </si>
  <si>
    <t>Onshore Natural Gas Processing</t>
  </si>
  <si>
    <t>Onshore Natural Gas Transmission Compression</t>
  </si>
  <si>
    <t>Underground Natural Gas Storage</t>
  </si>
  <si>
    <t>LNG Import and Export Equipment</t>
  </si>
  <si>
    <t>Onshore Petroleum and Natural Gas Production</t>
  </si>
  <si>
    <t>Natural Gas Distribution</t>
  </si>
  <si>
    <t>LNG Storage</t>
  </si>
  <si>
    <t>Onshore Petroleum and Natural Gas Gathering and Boosting</t>
  </si>
  <si>
    <t>Natural Gas Transmission Pipeline</t>
  </si>
  <si>
    <t>Offshore Petroleum and Natural Gas Production</t>
  </si>
  <si>
    <t xml:space="preserve">Total Annual Burden Hours </t>
  </si>
  <si>
    <t>Labor Costs ($2021)</t>
  </si>
  <si>
    <t>Respondent Costs</t>
  </si>
  <si>
    <t>Annual Average</t>
  </si>
  <si>
    <t>Total Respondent Labor Hours</t>
  </si>
  <si>
    <t>Total Respondent Labor Costs</t>
  </si>
  <si>
    <t>Non-labor (Capital and O&amp;M) Costs</t>
  </si>
  <si>
    <t>Total Respondent Costs</t>
  </si>
  <si>
    <t>Agency Costs</t>
  </si>
  <si>
    <t xml:space="preserve">Total Agency Burden Hours </t>
  </si>
  <si>
    <t>Total Agency Labor Costs</t>
  </si>
  <si>
    <t>Total Burden Hours (Respondents + Agency)</t>
  </si>
  <si>
    <t>Bottom Line Costs (Respondents +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</si>
</sst>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 #,##0.0_);_(* \(#,##0.0\);_(* &quot;-&quot;??_);_(@_)"/>
    <numFmt numFmtId="166" formatCode="&quot;$&quot;#,##0"/>
    <numFmt numFmtId="167" formatCode="#,##0.0"/>
    <numFmt numFmtId="168" formatCode="_(* #,##0_);_(* \(#,##0\);_(* &quot;-&quot;??_);_(@_)"/>
  </numFmts>
  <fonts count="32" x14ac:knownFonts="1">
    <font>
      <sz val="11"/>
      <color theme="1"/>
      <name val="Calibri"/>
      <family val="2"/>
      <scheme val="minor"/>
    </font>
    <font>
      <sz val="11"/>
      <color theme="1"/>
      <name val="Calibri"/>
      <family val="2"/>
      <scheme val="minor"/>
    </font>
    <font>
      <sz val="11"/>
      <color rgb="FF006100"/>
      <name val="Calibri"/>
      <family val="2"/>
      <scheme val="minor"/>
    </font>
    <font>
      <b/>
      <sz val="9"/>
      <name val="Calibri"/>
      <family val="2"/>
    </font>
    <font>
      <sz val="9"/>
      <name val="Calibri"/>
      <family val="2"/>
    </font>
    <font>
      <sz val="9"/>
      <name val="Calibri"/>
      <family val="2"/>
      <scheme val="minor"/>
    </font>
    <font>
      <sz val="10"/>
      <name val="Arial"/>
      <family val="2"/>
    </font>
    <font>
      <sz val="11"/>
      <color indexed="8"/>
      <name val="Calibri"/>
      <family val="2"/>
    </font>
    <font>
      <sz val="10"/>
      <color rgb="FFC00000"/>
      <name val="Arial"/>
      <family val="2"/>
    </font>
    <font>
      <i/>
      <sz val="9"/>
      <name val="Calibri"/>
      <family val="2"/>
    </font>
    <font>
      <sz val="11"/>
      <name val="Calibri"/>
      <family val="2"/>
      <scheme val="minor"/>
    </font>
    <font>
      <sz val="8"/>
      <name val="Calibri"/>
      <family val="2"/>
    </font>
    <font>
      <sz val="9"/>
      <color theme="8" tint="-0.249977111117893"/>
      <name val="Calibri"/>
      <family val="2"/>
    </font>
    <font>
      <b/>
      <sz val="8"/>
      <name val="Calibri"/>
      <family val="2"/>
    </font>
    <font>
      <strike/>
      <sz val="8"/>
      <name val="Calibri"/>
      <family val="2"/>
    </font>
    <font>
      <u/>
      <sz val="10"/>
      <color theme="10"/>
      <name val="Arial"/>
      <family val="2"/>
    </font>
    <font>
      <u/>
      <sz val="8.25"/>
      <color theme="10"/>
      <name val="Calibri"/>
      <family val="2"/>
    </font>
    <font>
      <u/>
      <sz val="11"/>
      <color theme="10"/>
      <name val="Calibri"/>
      <family val="2"/>
      <scheme val="minor"/>
    </font>
    <font>
      <sz val="9"/>
      <color rgb="FFE062C5"/>
      <name val="Calibri"/>
      <family val="2"/>
    </font>
    <font>
      <i/>
      <sz val="9"/>
      <color rgb="FFE062C5"/>
      <name val="Calibri"/>
      <family val="2"/>
    </font>
    <font>
      <sz val="9"/>
      <color rgb="FFE062C5"/>
      <name val="Calibri"/>
      <family val="2"/>
      <scheme val="minor"/>
    </font>
    <font>
      <sz val="11"/>
      <color theme="1"/>
      <name val="Times New Roman"/>
      <family val="2"/>
    </font>
    <font>
      <sz val="12"/>
      <color theme="1"/>
      <name val="Times New Roman"/>
      <family val="1"/>
    </font>
    <font>
      <sz val="9"/>
      <color theme="1"/>
      <name val="Times New Roman"/>
      <family val="1"/>
    </font>
    <font>
      <b/>
      <sz val="12"/>
      <name val="Times New Roman"/>
      <family val="1"/>
    </font>
    <font>
      <sz val="12"/>
      <name val="Times New Roman"/>
      <family val="1"/>
    </font>
    <font>
      <sz val="12"/>
      <color rgb="FF000000"/>
      <name val="Times New Roman"/>
      <family val="1"/>
    </font>
    <font>
      <b/>
      <sz val="8"/>
      <color theme="1"/>
      <name val="Arial"/>
      <family val="2"/>
    </font>
    <font>
      <sz val="8"/>
      <color theme="1"/>
      <name val="Arial"/>
      <family val="2"/>
    </font>
    <font>
      <b/>
      <sz val="9"/>
      <color theme="1"/>
      <name val="Times New Roman"/>
      <family val="1"/>
    </font>
    <font>
      <b/>
      <sz val="8"/>
      <color rgb="FF000000"/>
      <name val="Arial"/>
      <family val="2"/>
    </font>
    <font>
      <sz val="8"/>
      <color rgb="FF000000"/>
      <name val="Arial"/>
      <family val="2"/>
    </font>
  </fonts>
  <fills count="8">
    <fill>
      <patternFill patternType="none"/>
    </fill>
    <fill>
      <patternFill patternType="gray125"/>
    </fill>
    <fill>
      <patternFill patternType="solid">
        <fgColor rgb="FFC6EFCE"/>
      </patternFill>
    </fill>
    <fill>
      <patternFill patternType="solid">
        <fgColor theme="1" tint="0.499984740745262"/>
        <bgColor indexed="64"/>
      </patternFill>
    </fill>
    <fill>
      <patternFill patternType="solid">
        <fgColor theme="0" tint="-0.14996795556505021"/>
        <bgColor indexed="64"/>
      </patternFill>
    </fill>
    <fill>
      <patternFill patternType="solid">
        <fgColor rgb="FFCCFFFF"/>
        <bgColor indexed="64"/>
      </patternFill>
    </fill>
    <fill>
      <patternFill patternType="solid">
        <fgColor rgb="FFF2F2F2"/>
        <bgColor indexed="64"/>
      </patternFill>
    </fill>
    <fill>
      <patternFill patternType="solid">
        <fgColor rgb="FFFFFFFF"/>
        <bgColor indexed="64"/>
      </patternFill>
    </fill>
  </fills>
  <borders count="26">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ck">
        <color indexed="64"/>
      </left>
      <right style="medium">
        <color indexed="64"/>
      </right>
      <top style="thick">
        <color indexed="64"/>
      </top>
      <bottom style="double">
        <color indexed="64"/>
      </bottom>
      <diagonal/>
    </border>
    <border>
      <left/>
      <right style="medium">
        <color indexed="64"/>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style="medium">
        <color indexed="64"/>
      </right>
      <top/>
      <bottom style="thick">
        <color indexed="64"/>
      </bottom>
      <diagonal/>
    </border>
    <border>
      <left style="thick">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thick">
        <color indexed="64"/>
      </bottom>
      <diagonal/>
    </border>
    <border>
      <left style="medium">
        <color indexed="64"/>
      </left>
      <right style="thick">
        <color indexed="64"/>
      </right>
      <top style="double">
        <color indexed="64"/>
      </top>
      <bottom/>
      <diagonal/>
    </border>
    <border>
      <left style="medium">
        <color indexed="64"/>
      </left>
      <right style="thick">
        <color indexed="64"/>
      </right>
      <top/>
      <bottom style="thick">
        <color indexed="64"/>
      </bottom>
      <diagonal/>
    </border>
  </borders>
  <cellStyleXfs count="97">
    <xf numFmtId="0" fontId="0" fillId="0" borderId="0"/>
    <xf numFmtId="43" fontId="1" fillId="0" borderId="0" applyFont="0" applyFill="0" applyBorder="0" applyAlignment="0" applyProtection="0"/>
    <xf numFmtId="0" fontId="2" fillId="2" borderId="0" applyNumberFormat="0" applyBorder="0" applyAlignment="0" applyProtection="0"/>
    <xf numFmtId="43" fontId="7"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1" fillId="0" borderId="0"/>
    <xf numFmtId="44" fontId="7" fillId="0" borderId="0" applyFont="0" applyFill="0" applyBorder="0" applyAlignment="0" applyProtection="0"/>
    <xf numFmtId="0" fontId="16"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5" fillId="0" borderId="0" applyNumberFormat="0" applyFill="0" applyBorder="0" applyAlignment="0" applyProtection="0"/>
    <xf numFmtId="0" fontId="1"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xf numFmtId="0" fontId="1" fillId="0" borderId="0"/>
    <xf numFmtId="0" fontId="2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5" fillId="0" borderId="0" applyNumberFormat="0" applyFill="0" applyBorder="0" applyAlignment="0" applyProtection="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304">
    <xf numFmtId="0" fontId="0" fillId="0" borderId="0" xfId="0"/>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wrapText="1"/>
      <protection locked="0"/>
    </xf>
    <xf numFmtId="164" fontId="4" fillId="0" borderId="4" xfId="0" applyNumberFormat="1" applyFont="1" applyBorder="1" applyAlignment="1" applyProtection="1">
      <alignment horizontal="center" wrapText="1"/>
      <protection locked="0"/>
    </xf>
    <xf numFmtId="4" fontId="4" fillId="0" borderId="4" xfId="0" applyNumberFormat="1" applyFont="1" applyBorder="1" applyAlignment="1" applyProtection="1">
      <alignment horizontal="center" wrapText="1"/>
      <protection locked="0"/>
    </xf>
    <xf numFmtId="3" fontId="4" fillId="0" borderId="4" xfId="0" applyNumberFormat="1"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5" fillId="0" borderId="4" xfId="2" applyFont="1" applyFill="1" applyBorder="1" applyAlignment="1" applyProtection="1">
      <alignment horizontal="center" wrapText="1"/>
      <protection locked="0"/>
    </xf>
    <xf numFmtId="0" fontId="4" fillId="0" borderId="4" xfId="0" applyFont="1" applyBorder="1" applyAlignment="1" applyProtection="1">
      <alignment wrapText="1"/>
      <protection locked="0"/>
    </xf>
    <xf numFmtId="164" fontId="4" fillId="0" borderId="4" xfId="0" applyNumberFormat="1" applyFont="1" applyBorder="1" applyAlignment="1" applyProtection="1">
      <alignment wrapText="1"/>
      <protection locked="0"/>
    </xf>
    <xf numFmtId="4" fontId="4" fillId="0" borderId="4" xfId="0" applyNumberFormat="1" applyFont="1" applyBorder="1" applyAlignment="1" applyProtection="1">
      <alignment wrapText="1"/>
      <protection locked="0"/>
    </xf>
    <xf numFmtId="3" fontId="4" fillId="0" borderId="4" xfId="0" applyNumberFormat="1" applyFont="1" applyBorder="1" applyAlignment="1" applyProtection="1">
      <alignment wrapText="1"/>
      <protection locked="0"/>
    </xf>
    <xf numFmtId="165" fontId="4" fillId="0" borderId="1" xfId="3" applyNumberFormat="1" applyFont="1" applyBorder="1" applyAlignment="1" applyProtection="1">
      <alignment wrapText="1"/>
      <protection locked="0"/>
    </xf>
    <xf numFmtId="165" fontId="4" fillId="0" borderId="4" xfId="3" applyNumberFormat="1" applyFont="1" applyBorder="1" applyAlignment="1" applyProtection="1">
      <alignment wrapText="1"/>
      <protection locked="0"/>
    </xf>
    <xf numFmtId="166" fontId="5" fillId="0" borderId="4" xfId="2" applyNumberFormat="1" applyFont="1" applyFill="1" applyBorder="1" applyAlignment="1" applyProtection="1">
      <alignment wrapText="1"/>
      <protection locked="0"/>
    </xf>
    <xf numFmtId="166" fontId="5" fillId="0" borderId="0" xfId="2" applyNumberFormat="1" applyFont="1" applyFill="1" applyAlignment="1" applyProtection="1">
      <alignment wrapText="1"/>
      <protection locked="0"/>
    </xf>
    <xf numFmtId="0" fontId="8" fillId="0" borderId="0" xfId="0" applyFont="1"/>
    <xf numFmtId="0" fontId="4" fillId="0" borderId="1" xfId="0" applyFont="1" applyBorder="1" applyAlignment="1" applyProtection="1">
      <alignment wrapText="1"/>
      <protection locked="0"/>
    </xf>
    <xf numFmtId="0" fontId="4" fillId="0" borderId="2" xfId="0" applyFont="1" applyBorder="1" applyAlignment="1" applyProtection="1">
      <alignment wrapText="1"/>
      <protection locked="0"/>
    </xf>
    <xf numFmtId="2" fontId="4" fillId="0" borderId="4" xfId="0" applyNumberFormat="1" applyFont="1" applyBorder="1" applyAlignment="1" applyProtection="1">
      <alignment wrapText="1"/>
      <protection locked="0"/>
    </xf>
    <xf numFmtId="1" fontId="4" fillId="0" borderId="4" xfId="0" applyNumberFormat="1" applyFont="1" applyBorder="1" applyAlignment="1" applyProtection="1">
      <alignment wrapText="1"/>
      <protection locked="0"/>
    </xf>
    <xf numFmtId="0" fontId="3" fillId="0" borderId="2" xfId="0" applyFont="1" applyBorder="1" applyAlignment="1" applyProtection="1">
      <alignment horizontal="left" wrapText="1"/>
      <protection locked="0"/>
    </xf>
    <xf numFmtId="0" fontId="9" fillId="0" borderId="2" xfId="0" applyFont="1" applyBorder="1" applyAlignment="1" applyProtection="1">
      <alignment horizontal="left" wrapText="1"/>
      <protection locked="0"/>
    </xf>
    <xf numFmtId="0" fontId="10" fillId="0" borderId="0" xfId="0" applyFont="1"/>
    <xf numFmtId="0" fontId="4" fillId="0" borderId="3" xfId="0" applyFont="1" applyBorder="1" applyAlignment="1" applyProtection="1">
      <alignment wrapText="1"/>
      <protection locked="0"/>
    </xf>
    <xf numFmtId="167" fontId="4" fillId="0" borderId="4" xfId="0" applyNumberFormat="1" applyFont="1" applyBorder="1" applyAlignment="1" applyProtection="1">
      <alignment wrapText="1"/>
      <protection locked="0"/>
    </xf>
    <xf numFmtId="0" fontId="9" fillId="0" borderId="2" xfId="0" applyFont="1" applyBorder="1" applyProtection="1">
      <protection locked="0"/>
    </xf>
    <xf numFmtId="0" fontId="4" fillId="0" borderId="2" xfId="0" applyFont="1" applyBorder="1" applyProtection="1">
      <protection locked="0"/>
    </xf>
    <xf numFmtId="0" fontId="4" fillId="0" borderId="6" xfId="0" applyFont="1" applyBorder="1" applyAlignment="1" applyProtection="1">
      <alignment horizontal="left"/>
      <protection locked="0"/>
    </xf>
    <xf numFmtId="0" fontId="4" fillId="0" borderId="2" xfId="0" applyFont="1" applyBorder="1" applyAlignment="1" applyProtection="1">
      <alignment horizontal="left"/>
      <protection locked="0"/>
    </xf>
    <xf numFmtId="0" fontId="4" fillId="0" borderId="0" xfId="0" applyFont="1" applyAlignment="1" applyProtection="1">
      <alignment horizontal="left"/>
      <protection locked="0"/>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3" fillId="0" borderId="1" xfId="0" applyFont="1" applyBorder="1" applyAlignment="1" applyProtection="1">
      <alignment wrapText="1"/>
      <protection locked="0"/>
    </xf>
    <xf numFmtId="0" fontId="3" fillId="0" borderId="6" xfId="0" applyFont="1" applyBorder="1" applyAlignment="1" applyProtection="1">
      <alignment wrapText="1"/>
      <protection locked="0"/>
    </xf>
    <xf numFmtId="0" fontId="3" fillId="0" borderId="6" xfId="0" applyFont="1" applyBorder="1" applyAlignment="1" applyProtection="1">
      <alignment horizontal="left" wrapText="1"/>
      <protection locked="0"/>
    </xf>
    <xf numFmtId="0" fontId="3" fillId="0" borderId="8" xfId="0" applyFont="1" applyBorder="1" applyAlignment="1" applyProtection="1">
      <alignment horizontal="left" wrapText="1"/>
      <protection locked="0"/>
    </xf>
    <xf numFmtId="0" fontId="4" fillId="0" borderId="6" xfId="0" applyFont="1" applyBorder="1" applyProtection="1">
      <protection locked="0"/>
    </xf>
    <xf numFmtId="0" fontId="4" fillId="0" borderId="8" xfId="0" applyFont="1" applyBorder="1" applyProtection="1">
      <protection locked="0"/>
    </xf>
    <xf numFmtId="0" fontId="3" fillId="0" borderId="6" xfId="0" applyFont="1" applyBorder="1" applyAlignment="1" applyProtection="1">
      <alignment horizontal="left"/>
      <protection locked="0"/>
    </xf>
    <xf numFmtId="0" fontId="3" fillId="0" borderId="8" xfId="0" applyFont="1" applyBorder="1" applyAlignment="1" applyProtection="1">
      <alignment horizontal="left"/>
      <protection locked="0"/>
    </xf>
    <xf numFmtId="0" fontId="4" fillId="0" borderId="7" xfId="0" applyFont="1" applyBorder="1" applyAlignment="1" applyProtection="1">
      <alignment wrapText="1"/>
      <protection locked="0"/>
    </xf>
    <xf numFmtId="0" fontId="4" fillId="0" borderId="6" xfId="0" applyFont="1" applyBorder="1" applyAlignment="1" applyProtection="1">
      <alignment wrapText="1"/>
      <protection locked="0"/>
    </xf>
    <xf numFmtId="0" fontId="4" fillId="0" borderId="6"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11" fillId="3" borderId="1" xfId="0" applyFont="1" applyFill="1" applyBorder="1" applyAlignment="1" applyProtection="1">
      <alignment wrapText="1"/>
      <protection locked="0"/>
    </xf>
    <xf numFmtId="0" fontId="11" fillId="3" borderId="4" xfId="0" applyFont="1" applyFill="1" applyBorder="1" applyAlignment="1" applyProtection="1">
      <alignment wrapText="1"/>
      <protection locked="0"/>
    </xf>
    <xf numFmtId="0" fontId="9" fillId="0" borderId="2" xfId="0" applyFont="1" applyBorder="1" applyAlignment="1" applyProtection="1">
      <alignment horizontal="left"/>
      <protection locked="0"/>
    </xf>
    <xf numFmtId="168" fontId="4" fillId="0" borderId="1" xfId="3" applyNumberFormat="1" applyFont="1" applyBorder="1" applyAlignment="1" applyProtection="1">
      <alignment wrapText="1"/>
      <protection locked="0"/>
    </xf>
    <xf numFmtId="3" fontId="4" fillId="0" borderId="1" xfId="0" applyNumberFormat="1" applyFont="1" applyBorder="1" applyAlignment="1" applyProtection="1">
      <alignment wrapText="1"/>
      <protection locked="0"/>
    </xf>
    <xf numFmtId="4" fontId="4" fillId="0" borderId="1" xfId="0" applyNumberFormat="1" applyFont="1" applyBorder="1" applyAlignment="1" applyProtection="1">
      <alignment wrapText="1"/>
      <protection locked="0"/>
    </xf>
    <xf numFmtId="1" fontId="11" fillId="3" borderId="1" xfId="0" applyNumberFormat="1"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168" fontId="12" fillId="0" borderId="4" xfId="1" applyNumberFormat="1" applyFont="1" applyBorder="1" applyAlignment="1" applyProtection="1">
      <alignment wrapText="1"/>
      <protection locked="0"/>
    </xf>
    <xf numFmtId="4" fontId="12" fillId="0" borderId="4" xfId="0" applyNumberFormat="1" applyFont="1" applyBorder="1" applyAlignment="1" applyProtection="1">
      <alignment wrapText="1"/>
      <protection locked="0"/>
    </xf>
    <xf numFmtId="1" fontId="12" fillId="0" borderId="4" xfId="0" applyNumberFormat="1" applyFont="1" applyBorder="1" applyAlignment="1" applyProtection="1">
      <alignment wrapText="1"/>
      <protection locked="0"/>
    </xf>
    <xf numFmtId="3" fontId="12" fillId="0" borderId="4" xfId="0" applyNumberFormat="1" applyFont="1" applyBorder="1" applyAlignment="1" applyProtection="1">
      <alignment wrapText="1"/>
      <protection locked="0"/>
    </xf>
    <xf numFmtId="0" fontId="11" fillId="0" borderId="1" xfId="0" applyFont="1" applyBorder="1" applyAlignment="1" applyProtection="1">
      <alignment wrapText="1"/>
      <protection locked="0"/>
    </xf>
    <xf numFmtId="0" fontId="11" fillId="0" borderId="4" xfId="0" applyFont="1" applyBorder="1" applyAlignment="1" applyProtection="1">
      <alignment wrapText="1"/>
      <protection locked="0"/>
    </xf>
    <xf numFmtId="0" fontId="11" fillId="4" borderId="1" xfId="0" applyFont="1" applyFill="1" applyBorder="1" applyAlignment="1" applyProtection="1">
      <alignment wrapText="1"/>
      <protection locked="0"/>
    </xf>
    <xf numFmtId="0" fontId="11" fillId="4" borderId="4" xfId="0" applyFont="1" applyFill="1" applyBorder="1" applyAlignment="1" applyProtection="1">
      <alignment wrapText="1"/>
      <protection locked="0"/>
    </xf>
    <xf numFmtId="0" fontId="14" fillId="3" borderId="1" xfId="0" applyFont="1" applyFill="1" applyBorder="1" applyAlignment="1" applyProtection="1">
      <alignment wrapText="1"/>
      <protection locked="0"/>
    </xf>
    <xf numFmtId="0" fontId="14" fillId="3" borderId="4" xfId="0" applyFont="1" applyFill="1" applyBorder="1" applyAlignment="1" applyProtection="1">
      <alignment wrapText="1"/>
      <protection locked="0"/>
    </xf>
    <xf numFmtId="0" fontId="3" fillId="0" borderId="0" xfId="0" applyFont="1" applyAlignment="1" applyProtection="1">
      <alignment horizontal="left" wrapText="1"/>
      <protection locked="0"/>
    </xf>
    <xf numFmtId="0" fontId="4" fillId="0" borderId="0" xfId="0" applyFont="1" applyAlignment="1" applyProtection="1">
      <alignment wrapText="1"/>
      <protection locked="0"/>
    </xf>
    <xf numFmtId="164" fontId="4" fillId="0" borderId="0" xfId="0" applyNumberFormat="1" applyFont="1" applyAlignment="1" applyProtection="1">
      <alignment wrapText="1"/>
      <protection locked="0"/>
    </xf>
    <xf numFmtId="4" fontId="4" fillId="0" borderId="0" xfId="0" applyNumberFormat="1" applyFont="1" applyAlignment="1" applyProtection="1">
      <alignment wrapText="1"/>
      <protection locked="0"/>
    </xf>
    <xf numFmtId="3" fontId="4" fillId="0" borderId="0" xfId="0" applyNumberFormat="1" applyFont="1" applyAlignment="1" applyProtection="1">
      <alignment wrapText="1"/>
      <protection locked="0"/>
    </xf>
    <xf numFmtId="165" fontId="4" fillId="0" borderId="0" xfId="3" applyNumberFormat="1" applyFont="1" applyAlignment="1" applyProtection="1">
      <alignment wrapText="1"/>
      <protection locked="0"/>
    </xf>
    <xf numFmtId="164" fontId="0" fillId="0" borderId="0" xfId="0" applyNumberFormat="1"/>
    <xf numFmtId="4" fontId="0" fillId="0" borderId="0" xfId="0" applyNumberFormat="1"/>
    <xf numFmtId="0" fontId="3" fillId="0" borderId="2"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23" fillId="0" borderId="0" xfId="0" applyFont="1" applyBorder="1" applyAlignment="1">
      <alignment vertical="center"/>
    </xf>
    <xf numFmtId="165" fontId="4" fillId="0" borderId="1" xfId="3" applyNumberFormat="1" applyFont="1" applyBorder="1" applyAlignment="1" applyProtection="1">
      <alignment wrapText="1"/>
      <protection locked="0"/>
    </xf>
    <xf numFmtId="165" fontId="4" fillId="0" borderId="4" xfId="3" applyNumberFormat="1" applyFont="1" applyBorder="1" applyAlignment="1" applyProtection="1">
      <alignment wrapText="1"/>
      <protection locked="0"/>
    </xf>
    <xf numFmtId="3" fontId="4" fillId="0" borderId="4" xfId="4" applyNumberFormat="1" applyFont="1" applyBorder="1" applyAlignment="1" applyProtection="1">
      <alignment wrapText="1"/>
      <protection locked="0"/>
    </xf>
    <xf numFmtId="3" fontId="12" fillId="0" borderId="1" xfId="0" applyNumberFormat="1" applyFont="1" applyBorder="1" applyAlignment="1" applyProtection="1">
      <alignment wrapText="1"/>
      <protection locked="0"/>
    </xf>
    <xf numFmtId="4" fontId="12" fillId="0" borderId="1" xfId="0" applyNumberFormat="1" applyFont="1" applyBorder="1" applyAlignment="1" applyProtection="1">
      <alignment wrapText="1"/>
      <protection locked="0"/>
    </xf>
    <xf numFmtId="168" fontId="12" fillId="0" borderId="1" xfId="1" applyNumberFormat="1" applyFont="1" applyBorder="1" applyAlignment="1" applyProtection="1">
      <alignment wrapText="1"/>
      <protection locked="0"/>
    </xf>
    <xf numFmtId="166" fontId="5" fillId="0" borderId="4" xfId="2" applyNumberFormat="1" applyFont="1" applyFill="1" applyBorder="1" applyAlignment="1" applyProtection="1">
      <alignment wrapText="1"/>
      <protection locked="0"/>
    </xf>
    <xf numFmtId="165" fontId="4" fillId="0" borderId="1" xfId="3" applyNumberFormat="1" applyFont="1" applyBorder="1" applyAlignment="1" applyProtection="1">
      <alignment wrapText="1"/>
      <protection locked="0"/>
    </xf>
    <xf numFmtId="165" fontId="4" fillId="0" borderId="4" xfId="3" applyNumberFormat="1" applyFont="1" applyBorder="1" applyAlignment="1" applyProtection="1">
      <alignment wrapText="1"/>
      <protection locked="0"/>
    </xf>
    <xf numFmtId="2" fontId="4" fillId="0" borderId="4" xfId="16" applyNumberFormat="1" applyFont="1" applyBorder="1" applyAlignment="1" applyProtection="1">
      <alignment wrapText="1"/>
      <protection locked="0"/>
    </xf>
    <xf numFmtId="4" fontId="4" fillId="0" borderId="4" xfId="16" applyNumberFormat="1" applyFont="1" applyBorder="1" applyAlignment="1" applyProtection="1">
      <alignment wrapText="1"/>
      <protection locked="0"/>
    </xf>
    <xf numFmtId="3" fontId="4" fillId="0" borderId="4" xfId="16" applyNumberFormat="1" applyFont="1" applyBorder="1" applyAlignment="1" applyProtection="1">
      <alignment wrapText="1"/>
      <protection locked="0"/>
    </xf>
    <xf numFmtId="164" fontId="4" fillId="0" borderId="4" xfId="16" applyNumberFormat="1" applyFont="1" applyBorder="1" applyAlignment="1" applyProtection="1">
      <alignment wrapText="1"/>
      <protection locked="0"/>
    </xf>
    <xf numFmtId="166" fontId="5" fillId="0" borderId="4" xfId="2" applyNumberFormat="1" applyFont="1" applyFill="1" applyBorder="1" applyAlignment="1" applyProtection="1">
      <alignment wrapText="1"/>
      <protection locked="0"/>
    </xf>
    <xf numFmtId="165" fontId="4" fillId="0" borderId="1" xfId="3" applyNumberFormat="1" applyFont="1" applyBorder="1" applyAlignment="1" applyProtection="1">
      <alignment wrapText="1"/>
      <protection locked="0"/>
    </xf>
    <xf numFmtId="165" fontId="4" fillId="0" borderId="4" xfId="3" applyNumberFormat="1" applyFont="1" applyBorder="1" applyAlignment="1" applyProtection="1">
      <alignment wrapText="1"/>
      <protection locked="0"/>
    </xf>
    <xf numFmtId="4" fontId="4" fillId="0" borderId="4" xfId="16" applyNumberFormat="1" applyFont="1" applyBorder="1" applyAlignment="1" applyProtection="1">
      <alignment wrapText="1"/>
      <protection locked="0"/>
    </xf>
    <xf numFmtId="3" fontId="4" fillId="0" borderId="4" xfId="16" applyNumberFormat="1" applyFont="1" applyBorder="1" applyAlignment="1" applyProtection="1">
      <alignment wrapText="1"/>
      <protection locked="0"/>
    </xf>
    <xf numFmtId="167" fontId="4" fillId="0" borderId="4" xfId="16" applyNumberFormat="1" applyFont="1" applyBorder="1" applyAlignment="1" applyProtection="1">
      <alignment wrapText="1"/>
      <protection locked="0"/>
    </xf>
    <xf numFmtId="2" fontId="4" fillId="0" borderId="2" xfId="16" applyNumberFormat="1" applyFont="1" applyBorder="1" applyAlignment="1" applyProtection="1">
      <alignment wrapText="1"/>
      <protection locked="0"/>
    </xf>
    <xf numFmtId="166" fontId="5" fillId="0" borderId="4" xfId="2" applyNumberFormat="1" applyFont="1" applyFill="1" applyBorder="1" applyAlignment="1" applyProtection="1">
      <alignment wrapText="1"/>
      <protection locked="0"/>
    </xf>
    <xf numFmtId="0" fontId="4" fillId="0" borderId="4" xfId="16" applyFont="1" applyBorder="1" applyAlignment="1" applyProtection="1">
      <alignment wrapText="1"/>
      <protection locked="0"/>
    </xf>
    <xf numFmtId="165" fontId="4" fillId="0" borderId="1" xfId="3" applyNumberFormat="1" applyFont="1" applyBorder="1" applyAlignment="1" applyProtection="1">
      <alignment wrapText="1"/>
      <protection locked="0"/>
    </xf>
    <xf numFmtId="165" fontId="4" fillId="0" borderId="4" xfId="3" applyNumberFormat="1" applyFont="1" applyBorder="1" applyAlignment="1" applyProtection="1">
      <alignment wrapText="1"/>
      <protection locked="0"/>
    </xf>
    <xf numFmtId="1" fontId="4" fillId="0" borderId="4" xfId="16" applyNumberFormat="1" applyFont="1" applyBorder="1" applyAlignment="1" applyProtection="1">
      <alignment wrapText="1"/>
      <protection locked="0"/>
    </xf>
    <xf numFmtId="0" fontId="4" fillId="0" borderId="1" xfId="16" applyFont="1" applyBorder="1" applyAlignment="1" applyProtection="1">
      <alignment wrapText="1"/>
      <protection locked="0"/>
    </xf>
    <xf numFmtId="0" fontId="4" fillId="0" borderId="2" xfId="16" applyFont="1" applyBorder="1" applyAlignment="1" applyProtection="1">
      <alignment wrapText="1"/>
      <protection locked="0"/>
    </xf>
    <xf numFmtId="0" fontId="4" fillId="0" borderId="3" xfId="16" applyFont="1" applyBorder="1" applyAlignment="1" applyProtection="1">
      <alignment wrapText="1"/>
      <protection locked="0"/>
    </xf>
    <xf numFmtId="2" fontId="4" fillId="0" borderId="4" xfId="16" applyNumberFormat="1" applyFont="1" applyBorder="1" applyAlignment="1" applyProtection="1">
      <alignment wrapText="1"/>
      <protection locked="0"/>
    </xf>
    <xf numFmtId="4" fontId="4" fillId="0" borderId="4" xfId="16" applyNumberFormat="1" applyFont="1" applyBorder="1" applyAlignment="1" applyProtection="1">
      <alignment wrapText="1"/>
      <protection locked="0"/>
    </xf>
    <xf numFmtId="3" fontId="4" fillId="0" borderId="4" xfId="16" applyNumberFormat="1" applyFont="1" applyBorder="1" applyAlignment="1" applyProtection="1">
      <alignment wrapText="1"/>
      <protection locked="0"/>
    </xf>
    <xf numFmtId="164" fontId="4" fillId="0" borderId="4" xfId="16" applyNumberFormat="1" applyFont="1" applyBorder="1" applyAlignment="1" applyProtection="1">
      <alignment wrapText="1"/>
      <protection locked="0"/>
    </xf>
    <xf numFmtId="0" fontId="4" fillId="0" borderId="2" xfId="16" applyFont="1" applyBorder="1" applyAlignment="1" applyProtection="1">
      <alignment horizontal="left" wrapText="1"/>
      <protection locked="0"/>
    </xf>
    <xf numFmtId="0" fontId="9" fillId="0" borderId="2" xfId="16" applyFont="1" applyBorder="1" applyAlignment="1" applyProtection="1">
      <protection locked="0"/>
    </xf>
    <xf numFmtId="0" fontId="4" fillId="0" borderId="2" xfId="16" applyFont="1" applyBorder="1" applyAlignment="1" applyProtection="1">
      <protection locked="0"/>
    </xf>
    <xf numFmtId="164" fontId="18" fillId="0" borderId="4" xfId="16" applyNumberFormat="1" applyFont="1" applyBorder="1" applyAlignment="1" applyProtection="1">
      <alignment wrapText="1"/>
      <protection locked="0"/>
    </xf>
    <xf numFmtId="4" fontId="18" fillId="0" borderId="4" xfId="16" applyNumberFormat="1" applyFont="1" applyBorder="1" applyAlignment="1" applyProtection="1">
      <alignment wrapText="1"/>
      <protection locked="0"/>
    </xf>
    <xf numFmtId="3" fontId="18" fillId="0" borderId="4" xfId="16" applyNumberFormat="1" applyFont="1" applyBorder="1" applyAlignment="1" applyProtection="1">
      <alignment wrapText="1"/>
      <protection locked="0"/>
    </xf>
    <xf numFmtId="165" fontId="18" fillId="0" borderId="1" xfId="3" applyNumberFormat="1" applyFont="1" applyBorder="1" applyAlignment="1" applyProtection="1">
      <alignment wrapText="1"/>
      <protection locked="0"/>
    </xf>
    <xf numFmtId="165" fontId="18" fillId="0" borderId="4" xfId="3" applyNumberFormat="1" applyFont="1" applyBorder="1" applyAlignment="1" applyProtection="1">
      <alignment wrapText="1"/>
      <protection locked="0"/>
    </xf>
    <xf numFmtId="166" fontId="20" fillId="0" borderId="4" xfId="2" applyNumberFormat="1" applyFont="1" applyFill="1" applyBorder="1" applyAlignment="1" applyProtection="1">
      <alignment wrapText="1"/>
      <protection locked="0"/>
    </xf>
    <xf numFmtId="1" fontId="18" fillId="0" borderId="4" xfId="16" applyNumberFormat="1" applyFont="1" applyBorder="1" applyAlignment="1" applyProtection="1">
      <alignment wrapText="1"/>
      <protection locked="0"/>
    </xf>
    <xf numFmtId="2" fontId="4" fillId="0" borderId="4" xfId="16" applyNumberFormat="1" applyFont="1" applyBorder="1" applyAlignment="1" applyProtection="1">
      <alignment wrapText="1"/>
      <protection locked="0"/>
    </xf>
    <xf numFmtId="4" fontId="4" fillId="0" borderId="4" xfId="16" applyNumberFormat="1" applyFont="1" applyBorder="1" applyAlignment="1" applyProtection="1">
      <alignment wrapText="1"/>
      <protection locked="0"/>
    </xf>
    <xf numFmtId="164" fontId="4" fillId="0" borderId="4" xfId="16" applyNumberFormat="1" applyFont="1" applyBorder="1" applyAlignment="1" applyProtection="1">
      <alignment wrapText="1"/>
      <protection locked="0"/>
    </xf>
    <xf numFmtId="3" fontId="18" fillId="0" borderId="4" xfId="16" applyNumberFormat="1" applyFont="1" applyBorder="1" applyAlignment="1" applyProtection="1">
      <alignment wrapText="1"/>
      <protection locked="0"/>
    </xf>
    <xf numFmtId="165" fontId="18" fillId="0" borderId="1" xfId="3" applyNumberFormat="1" applyFont="1" applyBorder="1" applyAlignment="1" applyProtection="1">
      <alignment wrapText="1"/>
      <protection locked="0"/>
    </xf>
    <xf numFmtId="165" fontId="18" fillId="0" borderId="4" xfId="3" applyNumberFormat="1" applyFont="1" applyBorder="1" applyAlignment="1" applyProtection="1">
      <alignment wrapText="1"/>
      <protection locked="0"/>
    </xf>
    <xf numFmtId="166" fontId="20" fillId="0" borderId="4" xfId="2" applyNumberFormat="1" applyFont="1" applyFill="1" applyBorder="1" applyAlignment="1" applyProtection="1">
      <alignment wrapText="1"/>
      <protection locked="0"/>
    </xf>
    <xf numFmtId="166" fontId="5" fillId="0" borderId="4" xfId="2" applyNumberFormat="1" applyFont="1" applyFill="1" applyBorder="1" applyAlignment="1" applyProtection="1">
      <alignment wrapText="1"/>
      <protection locked="0"/>
    </xf>
    <xf numFmtId="165" fontId="4" fillId="0" borderId="1" xfId="3" applyNumberFormat="1" applyFont="1" applyBorder="1" applyAlignment="1" applyProtection="1">
      <alignment wrapText="1"/>
      <protection locked="0"/>
    </xf>
    <xf numFmtId="165" fontId="4" fillId="0" borderId="4" xfId="3" applyNumberFormat="1" applyFont="1" applyBorder="1" applyAlignment="1" applyProtection="1">
      <alignment wrapText="1"/>
      <protection locked="0"/>
    </xf>
    <xf numFmtId="0" fontId="4" fillId="0" borderId="1" xfId="16" applyFont="1" applyBorder="1" applyAlignment="1" applyProtection="1">
      <alignment wrapText="1"/>
      <protection locked="0"/>
    </xf>
    <xf numFmtId="0" fontId="4" fillId="0" borderId="2" xfId="16" applyFont="1" applyBorder="1" applyAlignment="1" applyProtection="1">
      <alignment wrapText="1"/>
      <protection locked="0"/>
    </xf>
    <xf numFmtId="2" fontId="4" fillId="0" borderId="4" xfId="16" applyNumberFormat="1" applyFont="1" applyBorder="1" applyAlignment="1" applyProtection="1">
      <alignment wrapText="1"/>
      <protection locked="0"/>
    </xf>
    <xf numFmtId="4" fontId="4" fillId="0" borderId="4" xfId="16" applyNumberFormat="1" applyFont="1" applyBorder="1" applyAlignment="1" applyProtection="1">
      <alignment wrapText="1"/>
      <protection locked="0"/>
    </xf>
    <xf numFmtId="3" fontId="4" fillId="0" borderId="4" xfId="16" applyNumberFormat="1" applyFont="1" applyBorder="1" applyAlignment="1" applyProtection="1">
      <alignment wrapText="1"/>
      <protection locked="0"/>
    </xf>
    <xf numFmtId="164" fontId="4" fillId="0" borderId="4" xfId="16" applyNumberFormat="1" applyFont="1" applyBorder="1" applyAlignment="1" applyProtection="1">
      <alignment wrapText="1"/>
      <protection locked="0"/>
    </xf>
    <xf numFmtId="0" fontId="9" fillId="0" borderId="2" xfId="16" applyFont="1" applyBorder="1" applyAlignment="1" applyProtection="1">
      <alignment horizontal="left" wrapText="1"/>
      <protection locked="0"/>
    </xf>
    <xf numFmtId="0" fontId="4" fillId="0" borderId="2" xfId="16" applyFont="1" applyBorder="1" applyAlignment="1" applyProtection="1">
      <alignment horizontal="left" wrapText="1"/>
      <protection locked="0"/>
    </xf>
    <xf numFmtId="0" fontId="4" fillId="0" borderId="2" xfId="16" applyFont="1" applyBorder="1" applyAlignment="1" applyProtection="1">
      <alignment horizontal="left"/>
      <protection locked="0"/>
    </xf>
    <xf numFmtId="0" fontId="9" fillId="0" borderId="2" xfId="16" applyFont="1" applyBorder="1" applyAlignment="1" applyProtection="1">
      <protection locked="0"/>
    </xf>
    <xf numFmtId="0" fontId="18" fillId="0" borderId="1" xfId="16" applyFont="1" applyBorder="1" applyAlignment="1" applyProtection="1">
      <alignment wrapText="1"/>
      <protection locked="0"/>
    </xf>
    <xf numFmtId="0" fontId="18" fillId="0" borderId="2" xfId="16" applyFont="1" applyBorder="1" applyAlignment="1" applyProtection="1">
      <alignment wrapText="1"/>
      <protection locked="0"/>
    </xf>
    <xf numFmtId="2" fontId="18" fillId="0" borderId="4" xfId="16" applyNumberFormat="1" applyFont="1" applyBorder="1" applyAlignment="1" applyProtection="1">
      <alignment wrapText="1"/>
      <protection locked="0"/>
    </xf>
    <xf numFmtId="164" fontId="18" fillId="0" borderId="4" xfId="16" applyNumberFormat="1" applyFont="1" applyBorder="1" applyAlignment="1" applyProtection="1">
      <alignment wrapText="1"/>
      <protection locked="0"/>
    </xf>
    <xf numFmtId="4" fontId="18" fillId="0" borderId="4" xfId="16" applyNumberFormat="1" applyFont="1" applyBorder="1" applyAlignment="1" applyProtection="1">
      <alignment wrapText="1"/>
      <protection locked="0"/>
    </xf>
    <xf numFmtId="3" fontId="18" fillId="0" borderId="4" xfId="16" applyNumberFormat="1" applyFont="1" applyBorder="1" applyAlignment="1" applyProtection="1">
      <alignment wrapText="1"/>
      <protection locked="0"/>
    </xf>
    <xf numFmtId="165" fontId="18" fillId="0" borderId="1" xfId="3" applyNumberFormat="1" applyFont="1" applyBorder="1" applyAlignment="1" applyProtection="1">
      <alignment wrapText="1"/>
      <protection locked="0"/>
    </xf>
    <xf numFmtId="165" fontId="18" fillId="0" borderId="4" xfId="3" applyNumberFormat="1" applyFont="1" applyBorder="1" applyAlignment="1" applyProtection="1">
      <alignment wrapText="1"/>
      <protection locked="0"/>
    </xf>
    <xf numFmtId="166" fontId="20" fillId="0" borderId="4" xfId="2" applyNumberFormat="1" applyFont="1" applyFill="1" applyBorder="1" applyAlignment="1" applyProtection="1">
      <alignment wrapText="1"/>
      <protection locked="0"/>
    </xf>
    <xf numFmtId="0" fontId="18" fillId="0" borderId="2" xfId="16" applyFont="1" applyBorder="1" applyAlignment="1" applyProtection="1">
      <alignment horizontal="left" wrapText="1"/>
      <protection locked="0"/>
    </xf>
    <xf numFmtId="0" fontId="9" fillId="0" borderId="2" xfId="16" applyFont="1" applyBorder="1" applyAlignment="1" applyProtection="1">
      <alignment wrapText="1"/>
      <protection locked="0"/>
    </xf>
    <xf numFmtId="2" fontId="9" fillId="0" borderId="4" xfId="16" applyNumberFormat="1" applyFont="1" applyBorder="1" applyAlignment="1" applyProtection="1">
      <alignment wrapText="1"/>
      <protection locked="0"/>
    </xf>
    <xf numFmtId="166" fontId="5" fillId="0" borderId="4" xfId="2" applyNumberFormat="1" applyFont="1" applyFill="1" applyBorder="1" applyAlignment="1" applyProtection="1">
      <alignment wrapText="1"/>
      <protection locked="0"/>
    </xf>
    <xf numFmtId="0" fontId="4" fillId="0" borderId="4" xfId="16" applyFont="1" applyBorder="1" applyAlignment="1" applyProtection="1">
      <alignment wrapText="1"/>
      <protection locked="0"/>
    </xf>
    <xf numFmtId="165" fontId="4" fillId="0" borderId="1" xfId="3" applyNumberFormat="1" applyFont="1" applyBorder="1" applyAlignment="1" applyProtection="1">
      <alignment wrapText="1"/>
      <protection locked="0"/>
    </xf>
    <xf numFmtId="165" fontId="4" fillId="0" borderId="4" xfId="3" applyNumberFormat="1" applyFont="1" applyBorder="1" applyAlignment="1" applyProtection="1">
      <alignment wrapText="1"/>
      <protection locked="0"/>
    </xf>
    <xf numFmtId="0" fontId="4" fillId="0" borderId="1" xfId="16" applyFont="1" applyBorder="1" applyAlignment="1" applyProtection="1">
      <alignment wrapText="1"/>
      <protection locked="0"/>
    </xf>
    <xf numFmtId="0" fontId="4" fillId="0" borderId="2" xfId="16" applyFont="1" applyBorder="1" applyAlignment="1" applyProtection="1">
      <alignment wrapText="1"/>
      <protection locked="0"/>
    </xf>
    <xf numFmtId="2" fontId="4" fillId="0" borderId="4" xfId="16" applyNumberFormat="1" applyFont="1" applyBorder="1" applyAlignment="1" applyProtection="1">
      <alignment wrapText="1"/>
      <protection locked="0"/>
    </xf>
    <xf numFmtId="0" fontId="4" fillId="0" borderId="2" xfId="16" applyFont="1" applyFill="1" applyBorder="1" applyAlignment="1" applyProtection="1">
      <alignment wrapText="1"/>
      <protection locked="0"/>
    </xf>
    <xf numFmtId="4" fontId="4" fillId="0" borderId="4" xfId="16" applyNumberFormat="1" applyFont="1" applyBorder="1" applyAlignment="1" applyProtection="1">
      <alignment wrapText="1"/>
      <protection locked="0"/>
    </xf>
    <xf numFmtId="3" fontId="4" fillId="0" borderId="4" xfId="16" applyNumberFormat="1" applyFont="1" applyBorder="1" applyAlignment="1" applyProtection="1">
      <alignment wrapText="1"/>
      <protection locked="0"/>
    </xf>
    <xf numFmtId="164" fontId="4" fillId="0" borderId="4" xfId="16" applyNumberFormat="1" applyFont="1" applyBorder="1" applyAlignment="1" applyProtection="1">
      <alignment wrapText="1"/>
      <protection locked="0"/>
    </xf>
    <xf numFmtId="0" fontId="4" fillId="0" borderId="2" xfId="16" applyFont="1" applyBorder="1" applyAlignment="1" applyProtection="1">
      <alignment horizontal="left" wrapText="1"/>
      <protection locked="0"/>
    </xf>
    <xf numFmtId="0" fontId="4" fillId="0" borderId="2" xfId="16" applyFont="1" applyFill="1" applyBorder="1" applyAlignment="1" applyProtection="1">
      <alignment horizontal="left" wrapText="1"/>
      <protection locked="0"/>
    </xf>
    <xf numFmtId="0" fontId="9" fillId="0" borderId="2" xfId="16" applyFont="1" applyFill="1" applyBorder="1" applyAlignment="1" applyProtection="1">
      <protection locked="0"/>
    </xf>
    <xf numFmtId="0" fontId="18" fillId="0" borderId="1" xfId="16" applyFont="1" applyBorder="1" applyAlignment="1" applyProtection="1">
      <alignment wrapText="1"/>
      <protection locked="0"/>
    </xf>
    <xf numFmtId="0" fontId="18" fillId="0" borderId="2" xfId="16" applyFont="1" applyBorder="1" applyAlignment="1" applyProtection="1">
      <alignment wrapText="1"/>
      <protection locked="0"/>
    </xf>
    <xf numFmtId="2" fontId="18" fillId="0" borderId="4" xfId="16" applyNumberFormat="1" applyFont="1" applyBorder="1" applyAlignment="1" applyProtection="1">
      <alignment wrapText="1"/>
      <protection locked="0"/>
    </xf>
    <xf numFmtId="164" fontId="18" fillId="0" borderId="4" xfId="16" applyNumberFormat="1" applyFont="1" applyBorder="1" applyAlignment="1" applyProtection="1">
      <alignment wrapText="1"/>
      <protection locked="0"/>
    </xf>
    <xf numFmtId="4" fontId="18" fillId="0" borderId="4" xfId="16" applyNumberFormat="1" applyFont="1" applyBorder="1" applyAlignment="1" applyProtection="1">
      <alignment wrapText="1"/>
      <protection locked="0"/>
    </xf>
    <xf numFmtId="3" fontId="18" fillId="0" borderId="4" xfId="16" applyNumberFormat="1" applyFont="1" applyBorder="1" applyAlignment="1" applyProtection="1">
      <alignment wrapText="1"/>
      <protection locked="0"/>
    </xf>
    <xf numFmtId="165" fontId="18" fillId="0" borderId="1" xfId="3" applyNumberFormat="1" applyFont="1" applyBorder="1" applyAlignment="1" applyProtection="1">
      <alignment wrapText="1"/>
      <protection locked="0"/>
    </xf>
    <xf numFmtId="165" fontId="18" fillId="0" borderId="4" xfId="3" applyNumberFormat="1" applyFont="1" applyBorder="1" applyAlignment="1" applyProtection="1">
      <alignment wrapText="1"/>
      <protection locked="0"/>
    </xf>
    <xf numFmtId="166" fontId="20" fillId="0" borderId="4" xfId="2" applyNumberFormat="1" applyFont="1" applyFill="1" applyBorder="1" applyAlignment="1" applyProtection="1">
      <alignment wrapText="1"/>
      <protection locked="0"/>
    </xf>
    <xf numFmtId="0" fontId="18" fillId="0" borderId="2" xfId="16" applyFont="1" applyBorder="1" applyAlignment="1" applyProtection="1">
      <alignment horizontal="left" wrapText="1"/>
      <protection locked="0"/>
    </xf>
    <xf numFmtId="0" fontId="18" fillId="0" borderId="2" xfId="16" applyFont="1" applyBorder="1" applyAlignment="1" applyProtection="1">
      <protection locked="0"/>
    </xf>
    <xf numFmtId="0" fontId="18" fillId="0" borderId="2" xfId="16" applyFont="1" applyBorder="1" applyAlignment="1" applyProtection="1">
      <alignment horizontal="left"/>
      <protection locked="0"/>
    </xf>
    <xf numFmtId="0" fontId="19" fillId="0" borderId="2" xfId="16" applyFont="1" applyBorder="1" applyAlignment="1" applyProtection="1">
      <protection locked="0"/>
    </xf>
    <xf numFmtId="166" fontId="5" fillId="0" borderId="4" xfId="2" applyNumberFormat="1" applyFont="1" applyFill="1" applyBorder="1" applyAlignment="1" applyProtection="1">
      <alignment wrapText="1"/>
      <protection locked="0"/>
    </xf>
    <xf numFmtId="165" fontId="4" fillId="0" borderId="1" xfId="3" applyNumberFormat="1" applyFont="1" applyBorder="1" applyAlignment="1" applyProtection="1">
      <alignment wrapText="1"/>
      <protection locked="0"/>
    </xf>
    <xf numFmtId="165" fontId="4" fillId="0" borderId="4" xfId="3" applyNumberFormat="1" applyFont="1" applyBorder="1" applyAlignment="1" applyProtection="1">
      <alignment wrapText="1"/>
      <protection locked="0"/>
    </xf>
    <xf numFmtId="3" fontId="4" fillId="0" borderId="4" xfId="16" applyNumberFormat="1" applyFont="1" applyBorder="1" applyAlignment="1" applyProtection="1">
      <alignment wrapText="1"/>
      <protection locked="0"/>
    </xf>
    <xf numFmtId="165" fontId="4" fillId="0" borderId="4" xfId="3" applyNumberFormat="1" applyFont="1" applyBorder="1" applyAlignment="1" applyProtection="1">
      <alignment wrapText="1"/>
      <protection locked="0"/>
    </xf>
    <xf numFmtId="0" fontId="6" fillId="0" borderId="4" xfId="16" applyFont="1" applyBorder="1"/>
    <xf numFmtId="166" fontId="5" fillId="0" borderId="4" xfId="2" applyNumberFormat="1" applyFont="1" applyFill="1" applyBorder="1" applyAlignment="1" applyProtection="1">
      <alignment wrapText="1"/>
      <protection locked="0"/>
    </xf>
    <xf numFmtId="0" fontId="4" fillId="0" borderId="4" xfId="16" applyFont="1" applyBorder="1" applyAlignment="1" applyProtection="1">
      <alignment wrapText="1"/>
      <protection locked="0"/>
    </xf>
    <xf numFmtId="165" fontId="4" fillId="0" borderId="1" xfId="3" applyNumberFormat="1" applyFont="1" applyBorder="1" applyAlignment="1" applyProtection="1">
      <alignment wrapText="1"/>
      <protection locked="0"/>
    </xf>
    <xf numFmtId="165" fontId="4" fillId="0" borderId="4" xfId="3" applyNumberFormat="1" applyFont="1" applyBorder="1" applyAlignment="1" applyProtection="1">
      <alignment wrapText="1"/>
      <protection locked="0"/>
    </xf>
    <xf numFmtId="1" fontId="4" fillId="0" borderId="4" xfId="16" applyNumberFormat="1" applyFont="1" applyBorder="1" applyAlignment="1" applyProtection="1">
      <alignment wrapText="1"/>
      <protection locked="0"/>
    </xf>
    <xf numFmtId="0" fontId="4" fillId="0" borderId="1" xfId="16" applyFont="1" applyBorder="1" applyAlignment="1" applyProtection="1">
      <alignment wrapText="1"/>
      <protection locked="0"/>
    </xf>
    <xf numFmtId="0" fontId="4" fillId="0" borderId="2" xfId="16" applyFont="1" applyBorder="1" applyAlignment="1" applyProtection="1">
      <alignment wrapText="1"/>
      <protection locked="0"/>
    </xf>
    <xf numFmtId="0" fontId="4" fillId="0" borderId="3" xfId="16" applyFont="1" applyBorder="1" applyAlignment="1" applyProtection="1">
      <alignment wrapText="1"/>
      <protection locked="0"/>
    </xf>
    <xf numFmtId="4" fontId="4" fillId="0" borderId="4" xfId="16" applyNumberFormat="1" applyFont="1" applyBorder="1" applyAlignment="1" applyProtection="1">
      <alignment wrapText="1"/>
      <protection locked="0"/>
    </xf>
    <xf numFmtId="3" fontId="4" fillId="0" borderId="4" xfId="16" applyNumberFormat="1" applyFont="1" applyBorder="1" applyAlignment="1" applyProtection="1">
      <alignment wrapText="1"/>
      <protection locked="0"/>
    </xf>
    <xf numFmtId="164" fontId="4" fillId="0" borderId="4" xfId="16" applyNumberFormat="1" applyFont="1" applyBorder="1" applyAlignment="1" applyProtection="1">
      <alignment wrapText="1"/>
      <protection locked="0"/>
    </xf>
    <xf numFmtId="0" fontId="3" fillId="0" borderId="2" xfId="16" applyFont="1" applyBorder="1" applyAlignment="1" applyProtection="1">
      <alignment horizontal="left" wrapText="1"/>
      <protection locked="0"/>
    </xf>
    <xf numFmtId="0" fontId="4" fillId="0" borderId="2" xfId="16" applyFont="1" applyBorder="1" applyAlignment="1" applyProtection="1">
      <alignment horizontal="left" wrapText="1"/>
      <protection locked="0"/>
    </xf>
    <xf numFmtId="167" fontId="4" fillId="0" borderId="4" xfId="16" applyNumberFormat="1" applyFont="1" applyBorder="1" applyAlignment="1" applyProtection="1">
      <alignment wrapText="1"/>
      <protection locked="0"/>
    </xf>
    <xf numFmtId="0" fontId="4" fillId="0" borderId="3" xfId="16" applyFont="1" applyBorder="1" applyAlignment="1" applyProtection="1">
      <alignment horizontal="left" wrapText="1"/>
      <protection locked="0"/>
    </xf>
    <xf numFmtId="0" fontId="4" fillId="0" borderId="2" xfId="16" applyFont="1" applyBorder="1" applyAlignment="1" applyProtection="1">
      <alignment horizontal="left"/>
      <protection locked="0"/>
    </xf>
    <xf numFmtId="0" fontId="9" fillId="0" borderId="2" xfId="16" applyFont="1" applyBorder="1" applyAlignment="1" applyProtection="1">
      <protection locked="0"/>
    </xf>
    <xf numFmtId="0" fontId="4" fillId="0" borderId="2" xfId="16" applyFont="1" applyBorder="1" applyAlignment="1" applyProtection="1">
      <protection locked="0"/>
    </xf>
    <xf numFmtId="0" fontId="4" fillId="0" borderId="3" xfId="16" applyFont="1" applyBorder="1" applyAlignment="1" applyProtection="1">
      <protection locked="0"/>
    </xf>
    <xf numFmtId="168" fontId="4" fillId="0" borderId="1" xfId="3" applyNumberFormat="1" applyFont="1" applyBorder="1" applyAlignment="1" applyProtection="1">
      <alignment wrapText="1"/>
      <protection locked="0"/>
    </xf>
    <xf numFmtId="3" fontId="18" fillId="0" borderId="4" xfId="16" applyNumberFormat="1" applyFont="1" applyBorder="1" applyAlignment="1" applyProtection="1">
      <alignment wrapText="1"/>
      <protection locked="0"/>
    </xf>
    <xf numFmtId="166" fontId="20" fillId="0" borderId="4" xfId="2" applyNumberFormat="1" applyFont="1" applyFill="1" applyBorder="1" applyAlignment="1" applyProtection="1">
      <alignment wrapText="1"/>
      <protection locked="0"/>
    </xf>
    <xf numFmtId="0" fontId="6" fillId="0" borderId="12" xfId="16" applyFont="1" applyBorder="1"/>
    <xf numFmtId="166" fontId="5" fillId="0" borderId="4" xfId="2" applyNumberFormat="1" applyFont="1" applyFill="1" applyBorder="1" applyAlignment="1" applyProtection="1">
      <alignment wrapText="1"/>
      <protection locked="0"/>
    </xf>
    <xf numFmtId="165" fontId="4" fillId="0" borderId="1" xfId="3" applyNumberFormat="1" applyFont="1" applyBorder="1" applyAlignment="1" applyProtection="1">
      <alignment wrapText="1"/>
      <protection locked="0"/>
    </xf>
    <xf numFmtId="166" fontId="5" fillId="0" borderId="4" xfId="2" applyNumberFormat="1" applyFont="1" applyFill="1" applyBorder="1" applyAlignment="1" applyProtection="1">
      <alignment wrapText="1"/>
      <protection locked="0"/>
    </xf>
    <xf numFmtId="165" fontId="4" fillId="0" borderId="1" xfId="3" applyNumberFormat="1" applyFont="1" applyBorder="1" applyAlignment="1" applyProtection="1">
      <alignment wrapText="1"/>
      <protection locked="0"/>
    </xf>
    <xf numFmtId="165" fontId="4" fillId="0" borderId="4" xfId="3" applyNumberFormat="1" applyFont="1" applyBorder="1" applyAlignment="1" applyProtection="1">
      <alignment wrapText="1"/>
      <protection locked="0"/>
    </xf>
    <xf numFmtId="0" fontId="4" fillId="0" borderId="1" xfId="16" applyFont="1" applyBorder="1" applyAlignment="1" applyProtection="1">
      <alignment wrapText="1"/>
      <protection locked="0"/>
    </xf>
    <xf numFmtId="0" fontId="4" fillId="0" borderId="2" xfId="16" applyFont="1" applyBorder="1" applyAlignment="1" applyProtection="1">
      <alignment wrapText="1"/>
      <protection locked="0"/>
    </xf>
    <xf numFmtId="3" fontId="4" fillId="0" borderId="4" xfId="16" applyNumberFormat="1" applyFont="1" applyBorder="1" applyAlignment="1" applyProtection="1">
      <alignment wrapText="1"/>
      <protection locked="0"/>
    </xf>
    <xf numFmtId="0" fontId="4" fillId="0" borderId="6" xfId="16" applyFont="1" applyBorder="1" applyAlignment="1" applyProtection="1">
      <protection locked="0"/>
    </xf>
    <xf numFmtId="0" fontId="4" fillId="0" borderId="8" xfId="16" applyFont="1" applyBorder="1" applyAlignment="1" applyProtection="1">
      <protection locked="0"/>
    </xf>
    <xf numFmtId="0" fontId="3" fillId="0" borderId="6" xfId="16" applyFont="1" applyBorder="1" applyAlignment="1" applyProtection="1">
      <alignment horizontal="left"/>
      <protection locked="0"/>
    </xf>
    <xf numFmtId="0" fontId="3" fillId="0" borderId="8" xfId="16" applyFont="1" applyBorder="1" applyAlignment="1" applyProtection="1">
      <alignment horizontal="left"/>
      <protection locked="0"/>
    </xf>
    <xf numFmtId="168" fontId="12" fillId="0" borderId="1" xfId="54" applyNumberFormat="1" applyFont="1" applyBorder="1" applyAlignment="1" applyProtection="1">
      <alignment wrapText="1"/>
      <protection locked="0"/>
    </xf>
    <xf numFmtId="4" fontId="12" fillId="0" borderId="1" xfId="16" applyNumberFormat="1" applyFont="1" applyBorder="1" applyAlignment="1" applyProtection="1">
      <alignment wrapText="1"/>
      <protection locked="0"/>
    </xf>
    <xf numFmtId="3" fontId="12" fillId="0" borderId="1" xfId="16" applyNumberFormat="1" applyFont="1" applyBorder="1" applyAlignment="1" applyProtection="1">
      <alignment wrapText="1"/>
      <protection locked="0"/>
    </xf>
    <xf numFmtId="0" fontId="9" fillId="0" borderId="6" xfId="16" applyFont="1" applyBorder="1" applyAlignment="1" applyProtection="1">
      <protection locked="0"/>
    </xf>
    <xf numFmtId="166" fontId="0" fillId="0" borderId="0" xfId="0" applyNumberFormat="1"/>
    <xf numFmtId="0" fontId="6" fillId="0" borderId="0" xfId="0" applyFont="1"/>
    <xf numFmtId="0" fontId="24" fillId="5" borderId="13" xfId="0" applyFont="1" applyFill="1" applyBorder="1" applyAlignment="1">
      <alignment wrapText="1"/>
    </xf>
    <xf numFmtId="0" fontId="24" fillId="5" borderId="14" xfId="0" applyFont="1" applyFill="1" applyBorder="1" applyAlignment="1">
      <alignment wrapText="1"/>
    </xf>
    <xf numFmtId="0" fontId="25" fillId="0" borderId="15" xfId="0" applyFont="1" applyBorder="1" applyAlignment="1">
      <alignment horizontal="left" wrapText="1"/>
    </xf>
    <xf numFmtId="0" fontId="25" fillId="0" borderId="16" xfId="0" applyFont="1" applyBorder="1" applyAlignment="1">
      <alignment horizontal="center" wrapText="1"/>
    </xf>
    <xf numFmtId="3" fontId="25" fillId="0" borderId="16" xfId="0" applyNumberFormat="1" applyFont="1" applyBorder="1" applyAlignment="1">
      <alignment horizontal="center" wrapText="1"/>
    </xf>
    <xf numFmtId="6" fontId="25" fillId="0" borderId="16" xfId="0" applyNumberFormat="1" applyFont="1" applyBorder="1" applyAlignment="1">
      <alignment horizontal="center" wrapText="1"/>
    </xf>
    <xf numFmtId="8" fontId="0" fillId="0" borderId="0" xfId="0" applyNumberFormat="1"/>
    <xf numFmtId="0" fontId="24" fillId="0" borderId="15" xfId="0" applyFont="1" applyBorder="1" applyAlignment="1">
      <alignment wrapText="1"/>
    </xf>
    <xf numFmtId="0" fontId="25" fillId="0" borderId="0" xfId="0" applyFont="1"/>
    <xf numFmtId="38" fontId="25" fillId="0" borderId="16" xfId="0" applyNumberFormat="1" applyFont="1" applyBorder="1" applyAlignment="1">
      <alignment horizontal="center" wrapText="1"/>
    </xf>
    <xf numFmtId="0" fontId="26" fillId="0" borderId="0" xfId="0" applyFont="1"/>
    <xf numFmtId="44" fontId="0" fillId="0" borderId="0" xfId="55" applyFont="1"/>
    <xf numFmtId="0" fontId="27" fillId="0" borderId="17" xfId="0" applyFont="1" applyBorder="1" applyAlignment="1">
      <alignment horizontal="center" vertical="center"/>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4" xfId="0" applyFont="1" applyBorder="1" applyAlignment="1">
      <alignment horizontal="center" vertical="center"/>
    </xf>
    <xf numFmtId="0" fontId="29" fillId="0" borderId="4" xfId="0" applyFont="1" applyBorder="1" applyAlignment="1">
      <alignment horizontal="center" vertical="center" wrapText="1"/>
    </xf>
    <xf numFmtId="0" fontId="23" fillId="0" borderId="4" xfId="0" applyFont="1" applyBorder="1" applyAlignment="1">
      <alignment vertical="center" wrapText="1"/>
    </xf>
    <xf numFmtId="0" fontId="23" fillId="0" borderId="4" xfId="0" applyFont="1" applyBorder="1" applyAlignment="1">
      <alignment horizontal="right" vertical="center"/>
    </xf>
    <xf numFmtId="3" fontId="23" fillId="0" borderId="4" xfId="0" applyNumberFormat="1" applyFont="1" applyBorder="1" applyAlignment="1">
      <alignment horizontal="right" vertical="center"/>
    </xf>
    <xf numFmtId="6" fontId="23" fillId="0" borderId="4" xfId="0" applyNumberFormat="1" applyFont="1" applyBorder="1" applyAlignment="1">
      <alignment horizontal="right" vertical="center"/>
    </xf>
    <xf numFmtId="0" fontId="29" fillId="0" borderId="4" xfId="0" applyFont="1" applyBorder="1" applyAlignment="1">
      <alignment vertical="center" wrapText="1"/>
    </xf>
    <xf numFmtId="0" fontId="30" fillId="6" borderId="4" xfId="0" applyFont="1" applyFill="1" applyBorder="1" applyAlignment="1">
      <alignment horizontal="center" vertical="center" wrapText="1"/>
    </xf>
    <xf numFmtId="3" fontId="31" fillId="7" borderId="4" xfId="0" applyNumberFormat="1" applyFont="1" applyFill="1" applyBorder="1" applyAlignment="1">
      <alignment horizontal="center" vertical="center"/>
    </xf>
    <xf numFmtId="6" fontId="31" fillId="7" borderId="4" xfId="0" applyNumberFormat="1" applyFont="1" applyFill="1" applyBorder="1" applyAlignment="1">
      <alignment horizontal="center" vertical="center"/>
    </xf>
    <xf numFmtId="0" fontId="31" fillId="6" borderId="4" xfId="0" applyFont="1" applyFill="1" applyBorder="1" applyAlignment="1">
      <alignment vertical="center"/>
    </xf>
    <xf numFmtId="0" fontId="31" fillId="6" borderId="4" xfId="0" applyFont="1" applyFill="1" applyBorder="1" applyAlignment="1">
      <alignment horizontal="left" vertical="center" indent="2"/>
    </xf>
    <xf numFmtId="3" fontId="31" fillId="0" borderId="4" xfId="0" applyNumberFormat="1" applyFont="1" applyBorder="1" applyAlignment="1">
      <alignment horizontal="center" vertical="center"/>
    </xf>
    <xf numFmtId="6" fontId="31" fillId="0" borderId="4" xfId="0" applyNumberFormat="1" applyFont="1" applyBorder="1" applyAlignment="1">
      <alignment horizontal="center" vertical="center"/>
    </xf>
    <xf numFmtId="0" fontId="31" fillId="6" borderId="4" xfId="0" applyFont="1" applyFill="1" applyBorder="1" applyAlignment="1">
      <alignment horizontal="left" vertical="center" wrapText="1" indent="2"/>
    </xf>
    <xf numFmtId="0" fontId="31" fillId="0" borderId="4" xfId="0" applyFont="1" applyBorder="1" applyAlignment="1">
      <alignment vertical="center"/>
    </xf>
    <xf numFmtId="0" fontId="31" fillId="6" borderId="4" xfId="0" applyFont="1" applyFill="1" applyBorder="1" applyAlignment="1">
      <alignment vertical="center" wrapText="1"/>
    </xf>
    <xf numFmtId="0" fontId="4" fillId="0" borderId="2" xfId="16" applyFont="1" applyBorder="1" applyAlignment="1" applyProtection="1">
      <alignment horizontal="left" wrapText="1"/>
      <protection locked="0"/>
    </xf>
    <xf numFmtId="0" fontId="4" fillId="0" borderId="3" xfId="16" applyFont="1" applyBorder="1" applyAlignment="1" applyProtection="1">
      <alignment horizontal="left" wrapText="1"/>
      <protection locked="0"/>
    </xf>
    <xf numFmtId="0" fontId="4" fillId="0" borderId="6" xfId="16" applyFont="1" applyBorder="1" applyAlignment="1" applyProtection="1">
      <alignment horizontal="left" wrapText="1"/>
      <protection locked="0"/>
    </xf>
    <xf numFmtId="0" fontId="4" fillId="0" borderId="8" xfId="16" applyFont="1" applyBorder="1" applyAlignment="1" applyProtection="1">
      <alignment horizontal="left" wrapText="1"/>
      <protection locked="0"/>
    </xf>
    <xf numFmtId="0" fontId="4" fillId="0" borderId="0" xfId="16" applyFont="1" applyAlignment="1" applyProtection="1">
      <alignment horizontal="left" wrapText="1"/>
      <protection locked="0"/>
    </xf>
    <xf numFmtId="0" fontId="4" fillId="0" borderId="5" xfId="16" applyFont="1" applyBorder="1" applyAlignment="1" applyProtection="1">
      <alignment horizontal="left" wrapText="1"/>
      <protection locked="0"/>
    </xf>
    <xf numFmtId="0" fontId="9" fillId="0" borderId="2" xfId="16" applyFont="1" applyBorder="1" applyAlignment="1" applyProtection="1">
      <alignment horizontal="left" wrapText="1"/>
      <protection locked="0"/>
    </xf>
    <xf numFmtId="0" fontId="9" fillId="0" borderId="3" xfId="16"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0" borderId="2" xfId="16" applyFont="1" applyBorder="1" applyAlignment="1" applyProtection="1">
      <alignment horizontal="left" wrapText="1"/>
      <protection locked="0"/>
    </xf>
    <xf numFmtId="0" fontId="3" fillId="0" borderId="3" xfId="16" applyFont="1" applyBorder="1" applyAlignment="1" applyProtection="1">
      <alignment horizontal="left" wrapText="1"/>
      <protection locked="0"/>
    </xf>
    <xf numFmtId="0" fontId="4" fillId="0" borderId="6"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5" xfId="0" applyFont="1" applyBorder="1" applyAlignment="1" applyProtection="1">
      <alignment horizontal="left" wrapText="1"/>
      <protection locked="0"/>
    </xf>
    <xf numFmtId="0" fontId="3" fillId="0" borderId="7"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16" applyFont="1" applyBorder="1" applyAlignment="1" applyProtection="1">
      <alignment horizontal="left" vertical="center" wrapText="1"/>
      <protection locked="0"/>
    </xf>
    <xf numFmtId="0" fontId="3" fillId="0" borderId="2" xfId="16" applyFont="1" applyBorder="1" applyAlignment="1" applyProtection="1">
      <alignment horizontal="left" vertical="center" wrapText="1"/>
      <protection locked="0"/>
    </xf>
    <xf numFmtId="0" fontId="3" fillId="0" borderId="3" xfId="16" applyFont="1" applyBorder="1" applyAlignment="1" applyProtection="1">
      <alignment horizontal="left" vertical="center" wrapText="1"/>
      <protection locked="0"/>
    </xf>
    <xf numFmtId="0" fontId="9" fillId="0" borderId="2" xfId="0" applyFont="1" applyBorder="1" applyAlignment="1" applyProtection="1">
      <alignment horizontal="left" wrapText="1"/>
      <protection locked="0"/>
    </xf>
    <xf numFmtId="0" fontId="9" fillId="0" borderId="3" xfId="0" applyFont="1" applyBorder="1" applyAlignment="1" applyProtection="1">
      <alignment horizontal="left" wrapText="1"/>
      <protection locked="0"/>
    </xf>
    <xf numFmtId="0" fontId="4" fillId="0" borderId="2" xfId="0" quotePrefix="1" applyFont="1" applyBorder="1" applyAlignment="1" applyProtection="1">
      <alignment horizontal="left" wrapText="1"/>
      <protection locked="0"/>
    </xf>
    <xf numFmtId="0" fontId="13" fillId="0" borderId="1" xfId="0" applyFont="1" applyBorder="1" applyAlignment="1" applyProtection="1">
      <alignment horizontal="center" wrapText="1"/>
      <protection locked="0"/>
    </xf>
    <xf numFmtId="0" fontId="13" fillId="0" borderId="2" xfId="0" applyFont="1" applyBorder="1" applyAlignment="1" applyProtection="1">
      <alignment horizontal="center" wrapText="1"/>
      <protection locked="0"/>
    </xf>
    <xf numFmtId="0" fontId="13" fillId="0" borderId="3" xfId="0" applyFont="1" applyBorder="1" applyAlignment="1" applyProtection="1">
      <alignment horizontal="center" wrapText="1"/>
      <protection locked="0"/>
    </xf>
    <xf numFmtId="0" fontId="28" fillId="0" borderId="21" xfId="0" applyFont="1" applyBorder="1" applyAlignment="1">
      <alignment vertical="center"/>
    </xf>
    <xf numFmtId="0" fontId="28" fillId="0" borderId="20" xfId="0" applyFont="1" applyBorder="1" applyAlignment="1">
      <alignment vertical="center"/>
    </xf>
    <xf numFmtId="3" fontId="28" fillId="0" borderId="22" xfId="0" applyNumberFormat="1" applyFont="1" applyBorder="1" applyAlignment="1">
      <alignment horizontal="center" vertical="center"/>
    </xf>
    <xf numFmtId="3" fontId="28" fillId="0" borderId="23" xfId="0" applyNumberFormat="1" applyFont="1" applyBorder="1" applyAlignment="1">
      <alignment horizontal="center" vertical="center"/>
    </xf>
    <xf numFmtId="6" fontId="28" fillId="0" borderId="22" xfId="0" applyNumberFormat="1" applyFont="1" applyBorder="1" applyAlignment="1">
      <alignment horizontal="center" vertical="center"/>
    </xf>
    <xf numFmtId="6" fontId="28" fillId="0" borderId="23" xfId="0" applyNumberFormat="1" applyFont="1" applyBorder="1" applyAlignment="1">
      <alignment horizontal="center" vertical="center"/>
    </xf>
    <xf numFmtId="6" fontId="28" fillId="0" borderId="24" xfId="0" applyNumberFormat="1" applyFont="1" applyBorder="1" applyAlignment="1">
      <alignment horizontal="center" vertical="center"/>
    </xf>
    <xf numFmtId="6" fontId="28" fillId="0" borderId="25" xfId="0" applyNumberFormat="1" applyFont="1" applyBorder="1" applyAlignment="1">
      <alignment horizontal="center" vertical="center"/>
    </xf>
    <xf numFmtId="0" fontId="31" fillId="6" borderId="4" xfId="0" applyFont="1" applyFill="1" applyBorder="1" applyAlignment="1">
      <alignment horizontal="center" vertical="center"/>
    </xf>
  </cellXfs>
  <cellStyles count="97">
    <cellStyle name="Comma" xfId="1" builtinId="3"/>
    <cellStyle name="Comma 2" xfId="54" xr:uid="{62771BB1-7C59-4FCA-AFD3-E9C1F98CCD6D}"/>
    <cellStyle name="Comma 3" xfId="6" xr:uid="{65C97702-7D88-4EE0-81CA-36B17DD30E98}"/>
    <cellStyle name="Comma 3 2" xfId="10" xr:uid="{0D3C15EB-1C35-4E6F-B571-3751452042A1}"/>
    <cellStyle name="Comma 4" xfId="3" xr:uid="{338BE064-F1C6-43CD-8B1B-8B753F42500E}"/>
    <cellStyle name="Comma 5" xfId="60" xr:uid="{9A25C79E-B4F1-48DC-B472-AC9886440E33}"/>
    <cellStyle name="Comma 6" xfId="78" xr:uid="{9054BD7D-1ED2-4B88-98FE-7908776978FC}"/>
    <cellStyle name="Comma 7" xfId="74" xr:uid="{AEF15D45-07E6-42F7-9A43-87AAAFFD5D58}"/>
    <cellStyle name="Comma 8" xfId="5" xr:uid="{545CD5D2-18C6-4770-A63D-DAF1915B290C}"/>
    <cellStyle name="Currency 2" xfId="55" xr:uid="{170C653C-FDD8-4C81-8609-7564C967B009}"/>
    <cellStyle name="Currency 2 2" xfId="76" xr:uid="{562198C2-D377-4E39-B65B-FC4B9C75AC89}"/>
    <cellStyle name="Currency 3" xfId="8" xr:uid="{C98B4104-ABF3-4640-A0FB-2AE0C6E301BF}"/>
    <cellStyle name="Currency 3 2" xfId="11" xr:uid="{FFCACEF7-F982-4379-909A-28ACBCED758B}"/>
    <cellStyle name="Currency 4" xfId="14" xr:uid="{0130F457-3954-47D7-AA68-D89D7062874D}"/>
    <cellStyle name="Currency 5" xfId="61" xr:uid="{5E57D36B-A2FE-40E4-AEEA-75222EAE1DD0}"/>
    <cellStyle name="Currency 6" xfId="70" xr:uid="{717BCA0D-4247-4ED0-9904-62F55227F880}"/>
    <cellStyle name="Currency 6 2" xfId="95" xr:uid="{91CFAB03-5034-4C35-8C9C-DA85A40055F1}"/>
    <cellStyle name="Currency 7" xfId="75" xr:uid="{A47D2B7E-E7B0-47C3-AB85-07BE9FB05B17}"/>
    <cellStyle name="Currency 8" xfId="7" xr:uid="{97523DAA-196F-49FE-A2A8-B660B031282A}"/>
    <cellStyle name="Good" xfId="2" builtinId="26"/>
    <cellStyle name="Hyperlink 2" xfId="57" xr:uid="{C2645EE2-6528-4787-840C-3EB3E16F04CF}"/>
    <cellStyle name="Hyperlink 3" xfId="15" xr:uid="{3657D0F2-3BC0-4CA7-BBEE-F5941471DBCB}"/>
    <cellStyle name="Hyperlink 4" xfId="71" xr:uid="{FCEA6D46-2BDD-4B3F-926A-7460D6E0BB46}"/>
    <cellStyle name="Hyperlink 5" xfId="80" xr:uid="{6AC6E8AE-E452-40BF-AA25-89255FD2E14C}"/>
    <cellStyle name="Normal" xfId="0" builtinId="0"/>
    <cellStyle name="Normal 10" xfId="16" xr:uid="{D55B93FC-6879-4CB1-AE36-10C01D643FB1}"/>
    <cellStyle name="Normal 11" xfId="17" xr:uid="{AB8D0C82-26E8-4128-8B91-3444E0C53AA4}"/>
    <cellStyle name="Normal 12" xfId="18" xr:uid="{75EB9BFC-5FC6-4521-AB4B-9FA0C0F00E77}"/>
    <cellStyle name="Normal 13" xfId="19" xr:uid="{5D0EA1E2-587C-4702-8019-8D4951E96EDD}"/>
    <cellStyle name="Normal 14" xfId="20" xr:uid="{F49C4538-8452-4A1A-9AA5-B377FD93AE79}"/>
    <cellStyle name="Normal 15" xfId="21" xr:uid="{B66F78DF-0C85-430C-B3F2-F6A2B316BEAC}"/>
    <cellStyle name="Normal 16" xfId="22" xr:uid="{F41DE6A6-B1D4-46EB-BCA2-90BA49E28663}"/>
    <cellStyle name="Normal 17" xfId="23" xr:uid="{265823D3-C4AD-4297-BD58-BC021EA44598}"/>
    <cellStyle name="Normal 18" xfId="24" xr:uid="{5B529DCF-4E55-4A61-8CDA-79BD18E4FC7D}"/>
    <cellStyle name="Normal 19" xfId="25" xr:uid="{8D9042C6-93EF-4268-B023-C28F4A06313F}"/>
    <cellStyle name="Normal 2" xfId="12" xr:uid="{CDA3A3AA-F73A-4953-ADBB-7A4F7312F0AC}"/>
    <cellStyle name="Normal 2 2" xfId="26" xr:uid="{53867958-A634-44BC-90A1-8F78776854F5}"/>
    <cellStyle name="Normal 2 2 2" xfId="82" xr:uid="{77F4E2CB-DF68-4C41-951C-C082DD3618C3}"/>
    <cellStyle name="Normal 2 2 3" xfId="73" xr:uid="{9FC07C48-1715-4633-B52D-9E42EC92F52E}"/>
    <cellStyle name="Normal 2 3" xfId="27" xr:uid="{B6065A54-BE55-471F-B85E-0BD12F321FF2}"/>
    <cellStyle name="Normal 2 4" xfId="28" xr:uid="{F7DCEC1B-3C3C-4D07-9815-B51A9A870853}"/>
    <cellStyle name="Normal 2 5" xfId="29" xr:uid="{23A550EF-1D09-4C82-918B-530D3A6F2233}"/>
    <cellStyle name="Normal 20" xfId="30" xr:uid="{E5AB9D23-6E5A-48D0-A0A7-52C36B508C5D}"/>
    <cellStyle name="Normal 21" xfId="31" xr:uid="{F1B77724-50BE-4B77-BA75-E43B6025C731}"/>
    <cellStyle name="Normal 22" xfId="32" xr:uid="{FA8DAD64-E4A7-432B-91F7-3A4630178939}"/>
    <cellStyle name="Normal 23" xfId="33" xr:uid="{9F67C718-D778-4C84-92E1-FA755D9A71D3}"/>
    <cellStyle name="Normal 24" xfId="34" xr:uid="{DC2F2639-2E1F-4EF5-BC2E-361AF2C8E97D}"/>
    <cellStyle name="Normal 25" xfId="35" xr:uid="{FC7B0A08-39F2-4726-B395-EBFC2142782C}"/>
    <cellStyle name="Normal 26" xfId="36" xr:uid="{735820A0-B1A8-4589-9F46-DF37D42DC091}"/>
    <cellStyle name="Normal 27" xfId="37" xr:uid="{59F390FF-DEE3-4E9D-B9B7-747A8292CC7D}"/>
    <cellStyle name="Normal 28" xfId="38" xr:uid="{08592C5E-3A16-48BB-ADA2-F9C6BF9463A8}"/>
    <cellStyle name="Normal 29" xfId="39" xr:uid="{A0404119-8D11-4960-A21A-8BB6FED82637}"/>
    <cellStyle name="Normal 3" xfId="40" xr:uid="{2503DA1D-9858-479A-B22A-DD25261DEC6F}"/>
    <cellStyle name="Normal 30" xfId="41" xr:uid="{C1E684A9-7A16-4A5E-88D8-57BA843449CC}"/>
    <cellStyle name="Normal 31" xfId="42" xr:uid="{BD0E2C4E-EFF3-4F6B-B59A-20F9EE72054B}"/>
    <cellStyle name="Normal 32" xfId="43" xr:uid="{CF436575-8F63-475A-973E-C6DF41EF4497}"/>
    <cellStyle name="Normal 32 2" xfId="64" xr:uid="{18048600-227F-49C5-8126-09C57285D4A9}"/>
    <cellStyle name="Normal 32 2 2" xfId="89" xr:uid="{E95D0313-6F91-4657-84E8-1E57E5419153}"/>
    <cellStyle name="Normal 32 3" xfId="83" xr:uid="{92AF7CA9-247C-44B0-ABDB-8E5E85C3C5BD}"/>
    <cellStyle name="Normal 33" xfId="44" xr:uid="{F7C71F1D-096B-4BA7-91D2-580A303584C9}"/>
    <cellStyle name="Normal 33 2" xfId="65" xr:uid="{7902DC84-78DB-4C97-8B1B-9E87ECAD2FCE}"/>
    <cellStyle name="Normal 33 2 2" xfId="90" xr:uid="{469ABD2B-C291-4D97-9C56-2637A1F573DB}"/>
    <cellStyle name="Normal 33 3" xfId="84" xr:uid="{99743032-BE7F-4140-B2B4-67B6CBF87E60}"/>
    <cellStyle name="Normal 34" xfId="45" xr:uid="{A42E8395-2557-434E-9115-AA99730E4942}"/>
    <cellStyle name="Normal 34 2" xfId="66" xr:uid="{4F2908E0-6F09-44D0-B1F6-FD14AD20861B}"/>
    <cellStyle name="Normal 34 2 2" xfId="91" xr:uid="{EDBE2413-6E49-47FE-A1EE-7969E21BB0BF}"/>
    <cellStyle name="Normal 34 3" xfId="85" xr:uid="{0FA8C81F-4B0F-4CC9-8717-6B3F5C89FF54}"/>
    <cellStyle name="Normal 35" xfId="53" xr:uid="{7AA4F2C4-E9A4-4520-9108-53F4CD813F0B}"/>
    <cellStyle name="Normal 36" xfId="52" xr:uid="{8E2130DD-999A-4AF8-BE0D-F140B10CC4E0}"/>
    <cellStyle name="Normal 36 2" xfId="67" xr:uid="{1C087A11-865B-4652-AC8B-F7A2E55EE65A}"/>
    <cellStyle name="Normal 36 2 2" xfId="92" xr:uid="{AC1BE9B7-8251-48FA-A837-8FD2F0216F86}"/>
    <cellStyle name="Normal 36 3" xfId="86" xr:uid="{043F2F86-4B54-470B-9972-D263C8527782}"/>
    <cellStyle name="Normal 37" xfId="13" xr:uid="{CC9D27E8-8BBB-4210-BB5F-7F3B4D102E0B}"/>
    <cellStyle name="Normal 37 2" xfId="63" xr:uid="{45473093-23D6-4CCA-9608-51D10D6F9402}"/>
    <cellStyle name="Normal 37 2 2" xfId="88" xr:uid="{9B38FC37-0173-4C94-8E23-B036E0F35702}"/>
    <cellStyle name="Normal 37 3" xfId="81" xr:uid="{F8DCF517-6187-48A7-A7BD-5DAAB6F388B6}"/>
    <cellStyle name="Normal 38" xfId="59" xr:uid="{1A4ADC90-6339-4EA5-B2E4-C6B65AAD07F7}"/>
    <cellStyle name="Normal 39" xfId="58" xr:uid="{FF83CF77-E282-41CB-A5F7-296BAE540AEB}"/>
    <cellStyle name="Normal 39 2" xfId="87" xr:uid="{116C1EFA-4211-4D3E-A623-4E560643BFCC}"/>
    <cellStyle name="Normal 4" xfId="46" xr:uid="{CE3DFB92-6D56-44B2-8E65-B1D9CB3BBD1F}"/>
    <cellStyle name="Normal 40" xfId="68" xr:uid="{D9665142-C6C3-440E-9661-192E3D85D3E6}"/>
    <cellStyle name="Normal 40 2" xfId="93" xr:uid="{57B9BF6D-9A20-4ABA-89C4-3DE11331F522}"/>
    <cellStyle name="Normal 41" xfId="72" xr:uid="{226C80CE-E3EB-41DE-AC65-33146BF599BD}"/>
    <cellStyle name="Normal 41 2" xfId="96" xr:uid="{5AFF3DBE-3047-4A29-BC11-07C1AE3D0953}"/>
    <cellStyle name="Normal 41 3" xfId="77" xr:uid="{A8735A58-8D56-4E42-B829-0F49FD54EFAC}"/>
    <cellStyle name="Normal 42" xfId="4" xr:uid="{BA7F833B-DB59-43F3-AAB9-FD0DE73AE8FE}"/>
    <cellStyle name="Normal 5" xfId="47" xr:uid="{2C0EE518-AD0A-4202-883C-08C8D2CD167E}"/>
    <cellStyle name="Normal 6" xfId="48" xr:uid="{BA4BEAB7-4AEE-4130-A24B-83A2738A4B80}"/>
    <cellStyle name="Normal 7" xfId="49" xr:uid="{0864CF98-7385-4F00-A818-919BC5676BD7}"/>
    <cellStyle name="Normal 8" xfId="50" xr:uid="{C5F73723-5FE9-4023-8439-BE346D71FAC9}"/>
    <cellStyle name="Normal 9" xfId="51" xr:uid="{F33059DC-DAF9-4CE8-94E4-D8554908FD6D}"/>
    <cellStyle name="Percent 2" xfId="56" xr:uid="{0315521E-270E-4DE1-9985-11C8A3FCB6AB}"/>
    <cellStyle name="Percent 3" xfId="62" xr:uid="{1F8E10C2-8402-4FF9-BF3E-A17EC79C1FDA}"/>
    <cellStyle name="Percent 4" xfId="69" xr:uid="{9566C8BC-7202-43DC-8B2D-AAAFBC3D11B9}"/>
    <cellStyle name="Percent 4 2" xfId="94" xr:uid="{3235195A-C8DA-495B-9F93-29CAB82900AB}"/>
    <cellStyle name="Percent 5" xfId="79" xr:uid="{8C1D3637-65E5-401F-8C24-22DB699CD907}"/>
    <cellStyle name="Percent 6" xfId="9" xr:uid="{37F9F3BA-0108-4B0E-8284-91A7F0A90E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2D8B-3E52-45FD-B1F8-CFA6ECDDA19B}">
  <dimension ref="A1:CB392"/>
  <sheetViews>
    <sheetView tabSelected="1" workbookViewId="0">
      <selection activeCell="Q270" sqref="Q270"/>
    </sheetView>
  </sheetViews>
  <sheetFormatPr defaultColWidth="8.85546875" defaultRowHeight="15" x14ac:dyDescent="0.25"/>
  <cols>
    <col min="1" max="1" width="4.28515625" customWidth="1"/>
    <col min="2" max="3" width="1.7109375" customWidth="1"/>
    <col min="4" max="4" width="5" customWidth="1"/>
    <col min="5" max="5" width="57" customWidth="1"/>
    <col min="6" max="6" width="11.85546875" customWidth="1"/>
    <col min="7" max="7" width="12.42578125" style="73" customWidth="1"/>
    <col min="8" max="8" width="12.28515625" style="74" customWidth="1"/>
    <col min="9" max="9" width="12.7109375" customWidth="1"/>
    <col min="10" max="10" width="10.85546875" customWidth="1"/>
    <col min="11" max="11" width="11.42578125" customWidth="1"/>
    <col min="12" max="12" width="10.85546875" customWidth="1"/>
    <col min="13" max="14" width="10.42578125" customWidth="1"/>
    <col min="15" max="15" width="11.7109375" customWidth="1"/>
    <col min="17" max="17" width="11.140625" bestFit="1" customWidth="1"/>
    <col min="80" max="80" width="8.85546875" style="19"/>
  </cols>
  <sheetData>
    <row r="1" spans="1:15" ht="48.75" x14ac:dyDescent="0.25">
      <c r="A1" s="1"/>
      <c r="B1" s="2"/>
      <c r="C1" s="2"/>
      <c r="D1" s="3"/>
      <c r="E1" s="4" t="s">
        <v>0</v>
      </c>
      <c r="F1" s="5" t="s">
        <v>1</v>
      </c>
      <c r="G1" s="6" t="s">
        <v>2</v>
      </c>
      <c r="H1" s="7" t="s">
        <v>3</v>
      </c>
      <c r="I1" s="8" t="s">
        <v>4</v>
      </c>
      <c r="J1" s="9" t="s">
        <v>5</v>
      </c>
      <c r="K1" s="9" t="s">
        <v>6</v>
      </c>
      <c r="L1" s="9" t="s">
        <v>7</v>
      </c>
      <c r="M1" s="5" t="s">
        <v>8</v>
      </c>
      <c r="N1" s="5" t="s">
        <v>9</v>
      </c>
      <c r="O1" s="10" t="s">
        <v>245</v>
      </c>
    </row>
    <row r="2" spans="1:15" x14ac:dyDescent="0.25">
      <c r="A2" s="268" t="s">
        <v>11</v>
      </c>
      <c r="B2" s="269"/>
      <c r="C2" s="269"/>
      <c r="D2" s="269"/>
      <c r="E2" s="270"/>
      <c r="F2" s="11"/>
      <c r="G2" s="12"/>
      <c r="H2" s="13"/>
      <c r="I2" s="14"/>
      <c r="J2" s="15"/>
      <c r="K2" s="15"/>
      <c r="L2" s="15"/>
      <c r="M2" s="16"/>
      <c r="N2" s="16"/>
      <c r="O2" s="17"/>
    </row>
    <row r="3" spans="1:15" x14ac:dyDescent="0.25">
      <c r="A3" s="268" t="s">
        <v>12</v>
      </c>
      <c r="B3" s="269"/>
      <c r="C3" s="269"/>
      <c r="D3" s="269"/>
      <c r="E3" s="270"/>
      <c r="F3" s="11"/>
      <c r="G3" s="12"/>
      <c r="H3" s="13"/>
      <c r="I3" s="14"/>
      <c r="J3" s="15"/>
      <c r="K3" s="15"/>
      <c r="L3" s="15"/>
      <c r="M3" s="16"/>
      <c r="N3" s="16"/>
      <c r="O3" s="17"/>
    </row>
    <row r="4" spans="1:15" x14ac:dyDescent="0.25">
      <c r="A4" s="268" t="s">
        <v>13</v>
      </c>
      <c r="B4" s="269"/>
      <c r="C4" s="269"/>
      <c r="D4" s="269"/>
      <c r="E4" s="270"/>
      <c r="F4" s="11"/>
      <c r="G4" s="12"/>
      <c r="H4" s="13"/>
      <c r="I4" s="14"/>
      <c r="J4" s="15"/>
      <c r="K4" s="15"/>
      <c r="L4" s="15"/>
      <c r="M4" s="16"/>
      <c r="N4" s="16"/>
      <c r="O4" s="17"/>
    </row>
    <row r="5" spans="1:15" x14ac:dyDescent="0.25">
      <c r="A5" s="268" t="s">
        <v>14</v>
      </c>
      <c r="B5" s="269"/>
      <c r="C5" s="269"/>
      <c r="D5" s="269"/>
      <c r="E5" s="270"/>
      <c r="F5" s="11"/>
      <c r="G5" s="12"/>
      <c r="H5" s="13"/>
      <c r="I5" s="14"/>
      <c r="J5" s="15"/>
      <c r="K5" s="15"/>
      <c r="L5" s="15"/>
      <c r="M5" s="16"/>
      <c r="N5" s="16"/>
      <c r="O5" s="17"/>
    </row>
    <row r="6" spans="1:15" x14ac:dyDescent="0.25">
      <c r="A6" s="20"/>
      <c r="B6" s="269" t="s">
        <v>15</v>
      </c>
      <c r="C6" s="269"/>
      <c r="D6" s="269"/>
      <c r="E6" s="270"/>
      <c r="F6" s="11"/>
      <c r="G6" s="12"/>
      <c r="H6" s="13"/>
      <c r="I6" s="14"/>
      <c r="J6" s="15"/>
      <c r="K6" s="15"/>
      <c r="L6" s="15"/>
      <c r="M6" s="16"/>
      <c r="N6" s="16"/>
      <c r="O6" s="17"/>
    </row>
    <row r="7" spans="1:15" x14ac:dyDescent="0.25">
      <c r="A7" s="20"/>
      <c r="B7" s="21"/>
      <c r="C7" s="273" t="s">
        <v>16</v>
      </c>
      <c r="D7" s="273"/>
      <c r="E7" s="274"/>
      <c r="F7" s="22"/>
      <c r="G7" s="23"/>
      <c r="H7" s="13"/>
      <c r="I7" s="14"/>
      <c r="J7" s="15"/>
      <c r="K7" s="15"/>
      <c r="L7" s="15"/>
      <c r="M7" s="16"/>
      <c r="N7" s="16"/>
      <c r="O7" s="17"/>
    </row>
    <row r="8" spans="1:15" x14ac:dyDescent="0.25">
      <c r="A8" s="20"/>
      <c r="B8" s="269" t="s">
        <v>17</v>
      </c>
      <c r="C8" s="269"/>
      <c r="D8" s="269"/>
      <c r="E8" s="270"/>
      <c r="F8" s="22"/>
      <c r="G8" s="23"/>
      <c r="H8" s="13"/>
      <c r="I8" s="14"/>
      <c r="J8" s="15">
        <v>0</v>
      </c>
      <c r="K8" s="15">
        <v>0</v>
      </c>
      <c r="L8" s="15">
        <v>0</v>
      </c>
      <c r="M8" s="16">
        <v>0</v>
      </c>
      <c r="N8" s="16">
        <v>0</v>
      </c>
      <c r="O8" s="17">
        <v>0</v>
      </c>
    </row>
    <row r="9" spans="1:15" x14ac:dyDescent="0.25">
      <c r="A9" s="20"/>
      <c r="B9" s="21"/>
      <c r="C9" s="273" t="s">
        <v>16</v>
      </c>
      <c r="D9" s="273"/>
      <c r="E9" s="274"/>
      <c r="F9" s="22"/>
      <c r="G9" s="23"/>
      <c r="H9" s="13"/>
      <c r="I9" s="14"/>
      <c r="J9" s="15"/>
      <c r="K9" s="15"/>
      <c r="L9" s="15"/>
      <c r="M9" s="16"/>
      <c r="N9" s="16"/>
      <c r="O9" s="17"/>
    </row>
    <row r="10" spans="1:15" x14ac:dyDescent="0.25">
      <c r="A10" s="20" t="s">
        <v>18</v>
      </c>
      <c r="B10" s="269" t="s">
        <v>19</v>
      </c>
      <c r="C10" s="269"/>
      <c r="D10" s="269"/>
      <c r="E10" s="270"/>
      <c r="F10" s="22"/>
      <c r="G10" s="12"/>
      <c r="H10" s="13"/>
      <c r="I10" s="14"/>
      <c r="J10" s="15"/>
      <c r="K10" s="15"/>
      <c r="L10" s="15"/>
      <c r="M10" s="16"/>
      <c r="N10" s="16"/>
      <c r="O10" s="17">
        <v>0</v>
      </c>
    </row>
    <row r="11" spans="1:15" x14ac:dyDescent="0.25">
      <c r="A11" s="20" t="s">
        <v>18</v>
      </c>
      <c r="B11" s="24"/>
      <c r="C11" s="289" t="s">
        <v>20</v>
      </c>
      <c r="D11" s="289"/>
      <c r="E11" s="290"/>
      <c r="F11" s="22"/>
      <c r="G11" s="12"/>
      <c r="H11" s="13"/>
      <c r="I11" s="14"/>
      <c r="J11" s="15"/>
      <c r="K11" s="15"/>
      <c r="L11" s="15"/>
      <c r="M11" s="16"/>
      <c r="N11" s="16"/>
      <c r="O11" s="17">
        <v>0</v>
      </c>
    </row>
    <row r="12" spans="1:15" x14ac:dyDescent="0.25">
      <c r="A12" s="20"/>
      <c r="B12" s="24"/>
      <c r="C12" s="25"/>
      <c r="D12" s="266" t="s">
        <v>21</v>
      </c>
      <c r="E12" s="267"/>
      <c r="F12" s="22"/>
      <c r="G12" s="12"/>
      <c r="H12" s="13"/>
      <c r="I12" s="14"/>
      <c r="J12" s="15"/>
      <c r="K12" s="15"/>
      <c r="L12" s="15"/>
      <c r="M12" s="16"/>
      <c r="N12" s="16"/>
      <c r="O12" s="17">
        <v>0</v>
      </c>
    </row>
    <row r="13" spans="1:15" x14ac:dyDescent="0.25">
      <c r="A13" s="20">
        <v>8</v>
      </c>
      <c r="B13" s="24"/>
      <c r="C13" s="24"/>
      <c r="D13" s="21"/>
      <c r="E13" s="21" t="s">
        <v>22</v>
      </c>
      <c r="F13" s="22">
        <v>1</v>
      </c>
      <c r="G13" s="12">
        <v>2</v>
      </c>
      <c r="H13" s="13">
        <v>2</v>
      </c>
      <c r="I13" s="14">
        <v>1</v>
      </c>
      <c r="J13" s="15">
        <v>2</v>
      </c>
      <c r="K13" s="15"/>
      <c r="L13" s="15">
        <v>0.2</v>
      </c>
      <c r="M13" s="16">
        <v>0.1</v>
      </c>
      <c r="N13" s="16"/>
      <c r="O13" s="17">
        <v>258.12244300000003</v>
      </c>
    </row>
    <row r="14" spans="1:15" x14ac:dyDescent="0.25">
      <c r="A14" s="20">
        <v>4</v>
      </c>
      <c r="B14" s="21"/>
      <c r="C14" s="21"/>
      <c r="D14" s="21"/>
      <c r="E14" s="27" t="s">
        <v>23</v>
      </c>
      <c r="F14" s="22">
        <v>1</v>
      </c>
      <c r="G14" s="12">
        <v>2</v>
      </c>
      <c r="H14" s="13">
        <v>2</v>
      </c>
      <c r="I14" s="14">
        <v>1</v>
      </c>
      <c r="J14" s="15">
        <v>2</v>
      </c>
      <c r="K14" s="15"/>
      <c r="L14" s="15">
        <v>0.2</v>
      </c>
      <c r="M14" s="16">
        <v>0.1</v>
      </c>
      <c r="N14" s="16"/>
      <c r="O14" s="17">
        <v>258.12244300000003</v>
      </c>
    </row>
    <row r="15" spans="1:15" x14ac:dyDescent="0.25">
      <c r="A15" s="20" t="s">
        <v>18</v>
      </c>
      <c r="B15" s="24"/>
      <c r="C15" s="24"/>
      <c r="D15" s="266" t="s">
        <v>24</v>
      </c>
      <c r="E15" s="267"/>
      <c r="F15" s="22"/>
      <c r="G15" s="12"/>
      <c r="H15" s="13"/>
      <c r="I15" s="14"/>
      <c r="J15" s="15"/>
      <c r="K15" s="15"/>
      <c r="L15" s="15"/>
      <c r="M15" s="16"/>
      <c r="N15" s="16"/>
      <c r="O15" s="17">
        <v>0</v>
      </c>
    </row>
    <row r="16" spans="1:15" x14ac:dyDescent="0.25">
      <c r="A16" s="20">
        <v>8</v>
      </c>
      <c r="B16" s="24"/>
      <c r="C16" s="24"/>
      <c r="D16" s="21"/>
      <c r="E16" s="21" t="s">
        <v>25</v>
      </c>
      <c r="F16" s="22">
        <v>0.66666666666666663</v>
      </c>
      <c r="G16" s="12">
        <v>2.2000000000000002</v>
      </c>
      <c r="H16" s="13">
        <v>1.4666666666666668</v>
      </c>
      <c r="I16" s="14">
        <v>1</v>
      </c>
      <c r="J16" s="15">
        <v>1.4666666666666668</v>
      </c>
      <c r="K16" s="15"/>
      <c r="L16" s="15">
        <v>0.1466666666666667</v>
      </c>
      <c r="M16" s="16">
        <v>7.3333333333333348E-2</v>
      </c>
      <c r="N16" s="16"/>
      <c r="O16" s="17">
        <v>189.28979153333333</v>
      </c>
    </row>
    <row r="17" spans="1:15" x14ac:dyDescent="0.25">
      <c r="A17" s="20">
        <v>4</v>
      </c>
      <c r="B17" s="21"/>
      <c r="C17" s="21"/>
      <c r="D17" s="21"/>
      <c r="E17" s="27" t="s">
        <v>26</v>
      </c>
      <c r="F17" s="22">
        <v>0.66666666666666663</v>
      </c>
      <c r="G17" s="12">
        <v>2.2000000000000002</v>
      </c>
      <c r="H17" s="13">
        <v>1.4666666666666668</v>
      </c>
      <c r="I17" s="14">
        <v>1</v>
      </c>
      <c r="J17" s="15">
        <v>1.4666666666666668</v>
      </c>
      <c r="K17" s="15"/>
      <c r="L17" s="15">
        <v>0.1466666666666667</v>
      </c>
      <c r="M17" s="16">
        <v>7.3333333333333348E-2</v>
      </c>
      <c r="N17" s="16"/>
      <c r="O17" s="17">
        <v>189.28979153333333</v>
      </c>
    </row>
    <row r="18" spans="1:15" x14ac:dyDescent="0.25">
      <c r="A18" s="20" t="s">
        <v>18</v>
      </c>
      <c r="B18" s="24"/>
      <c r="C18" s="24"/>
      <c r="D18" s="266" t="s">
        <v>27</v>
      </c>
      <c r="E18" s="267"/>
      <c r="F18" s="22"/>
      <c r="G18" s="12"/>
      <c r="H18" s="13"/>
      <c r="I18" s="14"/>
      <c r="J18" s="15"/>
      <c r="K18" s="15"/>
      <c r="L18" s="15"/>
      <c r="M18" s="16"/>
      <c r="N18" s="16"/>
      <c r="O18" s="17">
        <v>0</v>
      </c>
    </row>
    <row r="19" spans="1:15" x14ac:dyDescent="0.25">
      <c r="A19" s="20">
        <v>8</v>
      </c>
      <c r="B19" s="24"/>
      <c r="C19" s="24"/>
      <c r="D19" s="21"/>
      <c r="E19" s="21" t="s">
        <v>28</v>
      </c>
      <c r="F19" s="22">
        <v>0.16666666666666666</v>
      </c>
      <c r="G19" s="12">
        <v>3</v>
      </c>
      <c r="H19" s="13">
        <v>0.5</v>
      </c>
      <c r="I19" s="14">
        <v>2</v>
      </c>
      <c r="J19" s="15">
        <v>1</v>
      </c>
      <c r="K19" s="15"/>
      <c r="L19" s="15">
        <v>0.1</v>
      </c>
      <c r="M19" s="16">
        <v>0.05</v>
      </c>
      <c r="N19" s="16"/>
      <c r="O19" s="17">
        <v>129.06122150000002</v>
      </c>
    </row>
    <row r="20" spans="1:15" x14ac:dyDescent="0.25">
      <c r="A20" s="20">
        <v>4</v>
      </c>
      <c r="B20" s="21"/>
      <c r="C20" s="21"/>
      <c r="D20" s="21"/>
      <c r="E20" s="27" t="s">
        <v>29</v>
      </c>
      <c r="F20" s="22">
        <v>0.16666666666666666</v>
      </c>
      <c r="G20" s="12">
        <v>3</v>
      </c>
      <c r="H20" s="13">
        <v>0.5</v>
      </c>
      <c r="I20" s="14">
        <v>3</v>
      </c>
      <c r="J20" s="15">
        <v>1.5</v>
      </c>
      <c r="K20" s="15"/>
      <c r="L20" s="15">
        <v>0.15000000000000002</v>
      </c>
      <c r="M20" s="16">
        <v>7.5000000000000011E-2</v>
      </c>
      <c r="N20" s="16"/>
      <c r="O20" s="17">
        <v>193.59183224999998</v>
      </c>
    </row>
    <row r="21" spans="1:15" x14ac:dyDescent="0.25">
      <c r="A21" s="20" t="s">
        <v>18</v>
      </c>
      <c r="B21" s="21"/>
      <c r="C21" s="21"/>
      <c r="D21" s="266" t="s">
        <v>30</v>
      </c>
      <c r="E21" s="267"/>
      <c r="F21" s="22"/>
      <c r="G21" s="12"/>
      <c r="H21" s="13"/>
      <c r="I21" s="14"/>
      <c r="J21" s="15"/>
      <c r="K21" s="15"/>
      <c r="L21" s="15"/>
      <c r="M21" s="16"/>
      <c r="N21" s="16"/>
      <c r="O21" s="17">
        <v>0</v>
      </c>
    </row>
    <row r="22" spans="1:15" x14ac:dyDescent="0.25">
      <c r="A22" s="20">
        <v>8</v>
      </c>
      <c r="B22" s="24"/>
      <c r="C22" s="24"/>
      <c r="D22" s="21"/>
      <c r="E22" s="21" t="s">
        <v>31</v>
      </c>
      <c r="F22" s="22">
        <v>0.41666666666666669</v>
      </c>
      <c r="G22" s="12">
        <v>2.1</v>
      </c>
      <c r="H22" s="13">
        <v>0.87500000000000011</v>
      </c>
      <c r="I22" s="14">
        <v>1</v>
      </c>
      <c r="J22" s="15">
        <v>0.87500000000000011</v>
      </c>
      <c r="K22" s="15"/>
      <c r="L22" s="15">
        <v>8.7500000000000022E-2</v>
      </c>
      <c r="M22" s="16">
        <v>4.3750000000000011E-2</v>
      </c>
      <c r="N22" s="16"/>
      <c r="O22" s="17">
        <v>112.92856881250002</v>
      </c>
    </row>
    <row r="23" spans="1:15" x14ac:dyDescent="0.25">
      <c r="A23" s="20">
        <v>4</v>
      </c>
      <c r="B23" s="21"/>
      <c r="C23" s="21"/>
      <c r="D23" s="21"/>
      <c r="E23" s="27" t="s">
        <v>32</v>
      </c>
      <c r="F23" s="22">
        <v>0.41666666666666669</v>
      </c>
      <c r="G23" s="12">
        <v>2.1</v>
      </c>
      <c r="H23" s="13">
        <v>0.87500000000000011</v>
      </c>
      <c r="I23" s="14">
        <v>1</v>
      </c>
      <c r="J23" s="15">
        <v>0.87500000000000011</v>
      </c>
      <c r="K23" s="15"/>
      <c r="L23" s="15">
        <v>8.7500000000000022E-2</v>
      </c>
      <c r="M23" s="16">
        <v>4.3750000000000011E-2</v>
      </c>
      <c r="N23" s="16"/>
      <c r="O23" s="17">
        <v>112.92856881250002</v>
      </c>
    </row>
    <row r="24" spans="1:15" x14ac:dyDescent="0.25">
      <c r="A24" s="20" t="s">
        <v>18</v>
      </c>
      <c r="B24" s="24"/>
      <c r="C24" s="289" t="s">
        <v>33</v>
      </c>
      <c r="D24" s="289"/>
      <c r="E24" s="290"/>
      <c r="F24" s="22"/>
      <c r="G24" s="12"/>
      <c r="H24" s="13"/>
      <c r="I24" s="14"/>
      <c r="J24" s="15"/>
      <c r="K24" s="15"/>
      <c r="L24" s="15"/>
      <c r="M24" s="16"/>
      <c r="N24" s="16"/>
      <c r="O24" s="17">
        <v>0</v>
      </c>
    </row>
    <row r="25" spans="1:15" x14ac:dyDescent="0.25">
      <c r="A25" s="20"/>
      <c r="B25" s="24"/>
      <c r="C25" s="25"/>
      <c r="D25" s="266" t="s">
        <v>21</v>
      </c>
      <c r="E25" s="267"/>
      <c r="F25" s="22"/>
      <c r="G25" s="12"/>
      <c r="H25" s="13"/>
      <c r="I25" s="14"/>
      <c r="J25" s="15"/>
      <c r="K25" s="15"/>
      <c r="L25" s="15"/>
      <c r="M25" s="16"/>
      <c r="N25" s="16"/>
      <c r="O25" s="17">
        <v>0</v>
      </c>
    </row>
    <row r="26" spans="1:15" x14ac:dyDescent="0.25">
      <c r="A26" s="20">
        <v>1</v>
      </c>
      <c r="B26" s="24"/>
      <c r="C26" s="24"/>
      <c r="D26" s="21"/>
      <c r="E26" s="27" t="s">
        <v>34</v>
      </c>
      <c r="F26" s="22">
        <v>1</v>
      </c>
      <c r="G26" s="12">
        <v>2</v>
      </c>
      <c r="H26" s="13">
        <v>2</v>
      </c>
      <c r="I26" s="14">
        <v>1</v>
      </c>
      <c r="J26" s="15">
        <v>2</v>
      </c>
      <c r="K26" s="15"/>
      <c r="L26" s="15">
        <v>0.2</v>
      </c>
      <c r="M26" s="16">
        <v>0.1</v>
      </c>
      <c r="N26" s="16"/>
      <c r="O26" s="17">
        <v>258.12244300000003</v>
      </c>
    </row>
    <row r="27" spans="1:15" x14ac:dyDescent="0.25">
      <c r="A27" s="20">
        <v>5</v>
      </c>
      <c r="B27" s="24"/>
      <c r="C27" s="24"/>
      <c r="D27" s="21"/>
      <c r="E27" s="21" t="s">
        <v>35</v>
      </c>
      <c r="F27" s="22">
        <v>1</v>
      </c>
      <c r="G27" s="12">
        <v>0</v>
      </c>
      <c r="H27" s="13">
        <v>0</v>
      </c>
      <c r="I27" s="14">
        <v>0</v>
      </c>
      <c r="J27" s="15">
        <v>0</v>
      </c>
      <c r="K27" s="15"/>
      <c r="L27" s="15">
        <v>0</v>
      </c>
      <c r="M27" s="16">
        <v>0</v>
      </c>
      <c r="N27" s="16"/>
      <c r="O27" s="17">
        <v>0</v>
      </c>
    </row>
    <row r="28" spans="1:15" ht="24.75" x14ac:dyDescent="0.25">
      <c r="A28" s="20">
        <v>9</v>
      </c>
      <c r="B28" s="24"/>
      <c r="C28" s="24"/>
      <c r="D28" s="21"/>
      <c r="E28" s="21" t="s">
        <v>36</v>
      </c>
      <c r="F28" s="22">
        <v>1</v>
      </c>
      <c r="G28" s="12">
        <v>1</v>
      </c>
      <c r="H28" s="13">
        <v>1</v>
      </c>
      <c r="I28" s="14">
        <v>1</v>
      </c>
      <c r="J28" s="15">
        <v>1</v>
      </c>
      <c r="K28" s="15"/>
      <c r="L28" s="15">
        <v>0.1</v>
      </c>
      <c r="M28" s="16">
        <v>0.05</v>
      </c>
      <c r="N28" s="16"/>
      <c r="O28" s="17">
        <v>129.06122150000002</v>
      </c>
    </row>
    <row r="29" spans="1:15" x14ac:dyDescent="0.25">
      <c r="A29" s="20">
        <v>8</v>
      </c>
      <c r="B29" s="24"/>
      <c r="C29" s="24"/>
      <c r="D29" s="21"/>
      <c r="E29" s="21" t="s">
        <v>37</v>
      </c>
      <c r="F29" s="22">
        <v>1</v>
      </c>
      <c r="G29" s="12">
        <v>2</v>
      </c>
      <c r="H29" s="13">
        <v>2</v>
      </c>
      <c r="I29" s="14">
        <v>1</v>
      </c>
      <c r="J29" s="15">
        <v>2</v>
      </c>
      <c r="K29" s="15"/>
      <c r="L29" s="15">
        <v>0.2</v>
      </c>
      <c r="M29" s="16">
        <v>0.1</v>
      </c>
      <c r="N29" s="16"/>
      <c r="O29" s="17">
        <v>258.12244300000003</v>
      </c>
    </row>
    <row r="30" spans="1:15" x14ac:dyDescent="0.25">
      <c r="A30" s="20">
        <v>4</v>
      </c>
      <c r="B30" s="21"/>
      <c r="C30" s="21"/>
      <c r="D30" s="21"/>
      <c r="E30" s="27" t="s">
        <v>38</v>
      </c>
      <c r="F30" s="22">
        <v>1</v>
      </c>
      <c r="G30" s="12">
        <v>2</v>
      </c>
      <c r="H30" s="13">
        <v>2</v>
      </c>
      <c r="I30" s="14">
        <v>1</v>
      </c>
      <c r="J30" s="15">
        <v>2</v>
      </c>
      <c r="K30" s="15"/>
      <c r="L30" s="15">
        <v>0.2</v>
      </c>
      <c r="M30" s="16">
        <v>0.1</v>
      </c>
      <c r="N30" s="16"/>
      <c r="O30" s="17">
        <v>258.12244300000003</v>
      </c>
    </row>
    <row r="31" spans="1:15" x14ac:dyDescent="0.25">
      <c r="A31" s="20" t="s">
        <v>18</v>
      </c>
      <c r="B31" s="24"/>
      <c r="C31" s="24"/>
      <c r="D31" s="266" t="s">
        <v>24</v>
      </c>
      <c r="E31" s="267"/>
      <c r="F31" s="22"/>
      <c r="G31" s="12"/>
      <c r="H31" s="13"/>
      <c r="I31" s="14"/>
      <c r="J31" s="15"/>
      <c r="K31" s="15"/>
      <c r="L31" s="15"/>
      <c r="M31" s="16"/>
      <c r="N31" s="16"/>
      <c r="O31" s="17">
        <v>0</v>
      </c>
    </row>
    <row r="32" spans="1:15" x14ac:dyDescent="0.25">
      <c r="A32" s="20">
        <v>1</v>
      </c>
      <c r="B32" s="24"/>
      <c r="C32" s="24"/>
      <c r="D32" s="21"/>
      <c r="E32" s="27" t="s">
        <v>39</v>
      </c>
      <c r="F32" s="22">
        <v>0.66666666666666663</v>
      </c>
      <c r="G32" s="12">
        <v>1.3</v>
      </c>
      <c r="H32" s="13">
        <v>0.8666666666666667</v>
      </c>
      <c r="I32" s="14">
        <v>56</v>
      </c>
      <c r="J32" s="15">
        <v>48.533333333333331</v>
      </c>
      <c r="K32" s="15"/>
      <c r="L32" s="15">
        <v>4.8533333333333335</v>
      </c>
      <c r="M32" s="16">
        <v>2.4266666666666667</v>
      </c>
      <c r="N32" s="16"/>
      <c r="O32" s="17">
        <v>6263.7712834666663</v>
      </c>
    </row>
    <row r="33" spans="1:15" x14ac:dyDescent="0.25">
      <c r="A33" s="20">
        <v>5</v>
      </c>
      <c r="B33" s="24"/>
      <c r="C33" s="24"/>
      <c r="D33" s="21"/>
      <c r="E33" s="21" t="s">
        <v>40</v>
      </c>
      <c r="F33" s="22">
        <v>0.66666666666666663</v>
      </c>
      <c r="G33" s="12">
        <v>1</v>
      </c>
      <c r="H33" s="13">
        <v>0.66666666666666663</v>
      </c>
      <c r="I33" s="14">
        <v>1</v>
      </c>
      <c r="J33" s="15">
        <v>0.66666666666666663</v>
      </c>
      <c r="K33" s="15"/>
      <c r="L33" s="15">
        <v>6.6666666666666666E-2</v>
      </c>
      <c r="M33" s="16">
        <v>3.3333333333333333E-2</v>
      </c>
      <c r="N33" s="16"/>
      <c r="O33" s="17">
        <v>86.04081433333333</v>
      </c>
    </row>
    <row r="34" spans="1:15" ht="24.75" x14ac:dyDescent="0.25">
      <c r="A34" s="20">
        <v>9</v>
      </c>
      <c r="B34" s="24"/>
      <c r="C34" s="24"/>
      <c r="D34" s="21"/>
      <c r="E34" s="21" t="s">
        <v>41</v>
      </c>
      <c r="F34" s="22">
        <v>0.66666666666666663</v>
      </c>
      <c r="G34" s="12">
        <v>2.2000000000000002</v>
      </c>
      <c r="H34" s="13">
        <v>1.4666666666666668</v>
      </c>
      <c r="I34" s="14">
        <v>10</v>
      </c>
      <c r="J34" s="15">
        <v>14.666666666666668</v>
      </c>
      <c r="K34" s="15"/>
      <c r="L34" s="15">
        <v>1.4666666666666668</v>
      </c>
      <c r="M34" s="16">
        <v>0.73333333333333339</v>
      </c>
      <c r="N34" s="16"/>
      <c r="O34" s="17">
        <v>1892.8979153333332</v>
      </c>
    </row>
    <row r="35" spans="1:15" x14ac:dyDescent="0.25">
      <c r="A35" s="20">
        <v>8</v>
      </c>
      <c r="B35" s="24"/>
      <c r="C35" s="24"/>
      <c r="D35" s="21"/>
      <c r="E35" s="21" t="s">
        <v>42</v>
      </c>
      <c r="F35" s="22">
        <v>0.66666666666666663</v>
      </c>
      <c r="G35" s="12">
        <v>2.2000000000000002</v>
      </c>
      <c r="H35" s="13">
        <v>1.4666666666666668</v>
      </c>
      <c r="I35" s="14">
        <v>1</v>
      </c>
      <c r="J35" s="15">
        <v>1.4666666666666668</v>
      </c>
      <c r="K35" s="15"/>
      <c r="L35" s="15">
        <v>0.1466666666666667</v>
      </c>
      <c r="M35" s="16">
        <v>7.3333333333333348E-2</v>
      </c>
      <c r="N35" s="16"/>
      <c r="O35" s="17">
        <v>189.28979153333333</v>
      </c>
    </row>
    <row r="36" spans="1:15" x14ac:dyDescent="0.25">
      <c r="A36" s="20">
        <v>4</v>
      </c>
      <c r="B36" s="21"/>
      <c r="C36" s="21"/>
      <c r="D36" s="21"/>
      <c r="E36" s="27" t="s">
        <v>43</v>
      </c>
      <c r="F36" s="22">
        <v>0.66666666666666663</v>
      </c>
      <c r="G36" s="12">
        <v>2.2000000000000002</v>
      </c>
      <c r="H36" s="13">
        <v>1.4666666666666668</v>
      </c>
      <c r="I36" s="14">
        <v>1</v>
      </c>
      <c r="J36" s="15">
        <v>1.4666666666666668</v>
      </c>
      <c r="K36" s="15"/>
      <c r="L36" s="15">
        <v>0.1466666666666667</v>
      </c>
      <c r="M36" s="16">
        <v>7.3333333333333348E-2</v>
      </c>
      <c r="N36" s="16"/>
      <c r="O36" s="17">
        <v>189.28979153333333</v>
      </c>
    </row>
    <row r="37" spans="1:15" x14ac:dyDescent="0.25">
      <c r="A37" s="20" t="s">
        <v>18</v>
      </c>
      <c r="B37" s="24"/>
      <c r="C37" s="24"/>
      <c r="D37" s="266" t="s">
        <v>27</v>
      </c>
      <c r="E37" s="267"/>
      <c r="F37" s="22"/>
      <c r="G37" s="12"/>
      <c r="H37" s="13"/>
      <c r="I37" s="14"/>
      <c r="J37" s="15"/>
      <c r="K37" s="15"/>
      <c r="L37" s="15"/>
      <c r="M37" s="16"/>
      <c r="N37" s="16"/>
      <c r="O37" s="17">
        <v>0</v>
      </c>
    </row>
    <row r="38" spans="1:15" x14ac:dyDescent="0.25">
      <c r="A38" s="20">
        <v>1</v>
      </c>
      <c r="B38" s="24"/>
      <c r="C38" s="24"/>
      <c r="D38" s="21"/>
      <c r="E38" s="27" t="s">
        <v>44</v>
      </c>
      <c r="F38" s="22">
        <v>0.16666666666666666</v>
      </c>
      <c r="G38" s="12">
        <v>1.5</v>
      </c>
      <c r="H38" s="13">
        <v>0.25</v>
      </c>
      <c r="I38" s="14">
        <v>125</v>
      </c>
      <c r="J38" s="15">
        <v>31.25</v>
      </c>
      <c r="K38" s="15"/>
      <c r="L38" s="15">
        <v>3.125</v>
      </c>
      <c r="M38" s="16">
        <v>1.5625</v>
      </c>
      <c r="N38" s="16"/>
      <c r="O38" s="17">
        <v>4033.163171875</v>
      </c>
    </row>
    <row r="39" spans="1:15" x14ac:dyDescent="0.25">
      <c r="A39" s="20">
        <v>5</v>
      </c>
      <c r="B39" s="24"/>
      <c r="C39" s="24"/>
      <c r="D39" s="21"/>
      <c r="E39" s="21" t="s">
        <v>45</v>
      </c>
      <c r="F39" s="22">
        <v>0.16666666666666666</v>
      </c>
      <c r="G39" s="12">
        <v>1.8</v>
      </c>
      <c r="H39" s="13">
        <v>0.3</v>
      </c>
      <c r="I39" s="14">
        <v>6</v>
      </c>
      <c r="J39" s="15">
        <v>1.7999999999999998</v>
      </c>
      <c r="K39" s="15"/>
      <c r="L39" s="15">
        <v>0.18</v>
      </c>
      <c r="M39" s="16">
        <v>0.09</v>
      </c>
      <c r="N39" s="16"/>
      <c r="O39" s="17">
        <v>232.31019869999997</v>
      </c>
    </row>
    <row r="40" spans="1:15" ht="24.75" x14ac:dyDescent="0.25">
      <c r="A40" s="20">
        <v>9</v>
      </c>
      <c r="B40" s="24"/>
      <c r="C40" s="24"/>
      <c r="D40" s="21"/>
      <c r="E40" s="21" t="s">
        <v>46</v>
      </c>
      <c r="F40" s="22">
        <v>0.16666666666666666</v>
      </c>
      <c r="G40" s="12">
        <v>3</v>
      </c>
      <c r="H40" s="13">
        <v>0.5</v>
      </c>
      <c r="I40" s="14">
        <v>27</v>
      </c>
      <c r="J40" s="15">
        <v>13.5</v>
      </c>
      <c r="K40" s="15"/>
      <c r="L40" s="15">
        <v>1.35</v>
      </c>
      <c r="M40" s="16">
        <v>0.67500000000000004</v>
      </c>
      <c r="N40" s="16"/>
      <c r="O40" s="17">
        <v>1742.32649025</v>
      </c>
    </row>
    <row r="41" spans="1:15" x14ac:dyDescent="0.25">
      <c r="A41" s="20">
        <v>8</v>
      </c>
      <c r="B41" s="24"/>
      <c r="C41" s="24"/>
      <c r="D41" s="21"/>
      <c r="E41" s="21" t="s">
        <v>47</v>
      </c>
      <c r="F41" s="22">
        <v>0.16666666666666666</v>
      </c>
      <c r="G41" s="12">
        <v>3</v>
      </c>
      <c r="H41" s="13">
        <v>0.5</v>
      </c>
      <c r="I41" s="14">
        <v>2</v>
      </c>
      <c r="J41" s="15">
        <v>1</v>
      </c>
      <c r="K41" s="15"/>
      <c r="L41" s="15">
        <v>0.1</v>
      </c>
      <c r="M41" s="16">
        <v>0.05</v>
      </c>
      <c r="N41" s="16"/>
      <c r="O41" s="17">
        <v>129.06122150000002</v>
      </c>
    </row>
    <row r="42" spans="1:15" x14ac:dyDescent="0.25">
      <c r="A42" s="20">
        <v>4</v>
      </c>
      <c r="B42" s="21"/>
      <c r="C42" s="21"/>
      <c r="D42" s="21"/>
      <c r="E42" s="27" t="s">
        <v>48</v>
      </c>
      <c r="F42" s="22">
        <v>0.16666666666666666</v>
      </c>
      <c r="G42" s="12">
        <v>3</v>
      </c>
      <c r="H42" s="13">
        <v>0.5</v>
      </c>
      <c r="I42" s="14">
        <v>3</v>
      </c>
      <c r="J42" s="15">
        <v>1.5</v>
      </c>
      <c r="K42" s="15"/>
      <c r="L42" s="15">
        <v>0.15000000000000002</v>
      </c>
      <c r="M42" s="16">
        <v>7.5000000000000011E-2</v>
      </c>
      <c r="N42" s="16"/>
      <c r="O42" s="17">
        <v>193.59183224999998</v>
      </c>
    </row>
    <row r="43" spans="1:15" x14ac:dyDescent="0.25">
      <c r="A43" s="20" t="s">
        <v>18</v>
      </c>
      <c r="B43" s="21"/>
      <c r="C43" s="21"/>
      <c r="D43" s="266" t="s">
        <v>30</v>
      </c>
      <c r="E43" s="267"/>
      <c r="F43" s="22"/>
      <c r="G43" s="12"/>
      <c r="H43" s="13"/>
      <c r="I43" s="14"/>
      <c r="J43" s="15"/>
      <c r="K43" s="15"/>
      <c r="L43" s="15"/>
      <c r="M43" s="16"/>
      <c r="N43" s="16"/>
      <c r="O43" s="17">
        <v>0</v>
      </c>
    </row>
    <row r="44" spans="1:15" x14ac:dyDescent="0.25">
      <c r="A44" s="20">
        <v>1</v>
      </c>
      <c r="B44" s="21"/>
      <c r="C44" s="21"/>
      <c r="D44" s="21"/>
      <c r="E44" s="27" t="s">
        <v>49</v>
      </c>
      <c r="F44" s="22">
        <v>0.41666666666666669</v>
      </c>
      <c r="G44" s="12">
        <v>1.6</v>
      </c>
      <c r="H44" s="13">
        <v>0.66666666666666674</v>
      </c>
      <c r="I44" s="14">
        <v>76</v>
      </c>
      <c r="J44" s="16">
        <v>50.666666666666671</v>
      </c>
      <c r="K44" s="15"/>
      <c r="L44" s="15">
        <v>5.0666666666666673</v>
      </c>
      <c r="M44" s="16">
        <v>2.5333333333333337</v>
      </c>
      <c r="N44" s="16"/>
      <c r="O44" s="17">
        <v>6539.1018893333339</v>
      </c>
    </row>
    <row r="45" spans="1:15" x14ac:dyDescent="0.25">
      <c r="A45" s="20">
        <v>5</v>
      </c>
      <c r="B45" s="21"/>
      <c r="C45" s="21"/>
      <c r="D45" s="21"/>
      <c r="E45" s="21" t="s">
        <v>50</v>
      </c>
      <c r="F45" s="22">
        <v>0.41666666666666669</v>
      </c>
      <c r="G45" s="12">
        <v>2</v>
      </c>
      <c r="H45" s="13">
        <v>0.83333333333333337</v>
      </c>
      <c r="I45" s="14">
        <v>5</v>
      </c>
      <c r="J45" s="16">
        <v>4.166666666666667</v>
      </c>
      <c r="K45" s="15"/>
      <c r="L45" s="15">
        <v>0.41666666666666674</v>
      </c>
      <c r="M45" s="16">
        <v>0.20833333333333337</v>
      </c>
      <c r="N45" s="16"/>
      <c r="O45" s="17">
        <v>537.7550895833333</v>
      </c>
    </row>
    <row r="46" spans="1:15" ht="24.75" x14ac:dyDescent="0.25">
      <c r="A46" s="20">
        <v>9</v>
      </c>
      <c r="B46" s="21"/>
      <c r="C46" s="21"/>
      <c r="D46" s="21"/>
      <c r="E46" s="21" t="s">
        <v>51</v>
      </c>
      <c r="F46" s="22">
        <v>0.41666666666666669</v>
      </c>
      <c r="G46" s="12">
        <v>2.1</v>
      </c>
      <c r="H46" s="13">
        <v>0.87500000000000011</v>
      </c>
      <c r="I46" s="14">
        <v>24</v>
      </c>
      <c r="J46" s="16">
        <v>21.000000000000004</v>
      </c>
      <c r="K46" s="15"/>
      <c r="L46" s="15">
        <v>2.1000000000000005</v>
      </c>
      <c r="M46" s="16">
        <v>1.0500000000000003</v>
      </c>
      <c r="N46" s="16"/>
      <c r="O46" s="17">
        <v>2710.2856515000003</v>
      </c>
    </row>
    <row r="47" spans="1:15" x14ac:dyDescent="0.25">
      <c r="A47" s="20">
        <v>8</v>
      </c>
      <c r="B47" s="24"/>
      <c r="C47" s="24"/>
      <c r="D47" s="21"/>
      <c r="E47" s="21" t="s">
        <v>52</v>
      </c>
      <c r="F47" s="87">
        <v>0.41666666666666669</v>
      </c>
      <c r="G47" s="90">
        <v>2.1</v>
      </c>
      <c r="H47" s="88">
        <v>0.87500000000000011</v>
      </c>
      <c r="I47" s="89">
        <v>1</v>
      </c>
      <c r="J47" s="85">
        <v>0.87500000000000011</v>
      </c>
      <c r="K47" s="85"/>
      <c r="L47" s="85">
        <v>8.7500000000000022E-2</v>
      </c>
      <c r="M47" s="86">
        <v>4.3750000000000011E-2</v>
      </c>
      <c r="N47" s="86"/>
      <c r="O47" s="84">
        <v>112.92856881250002</v>
      </c>
    </row>
    <row r="48" spans="1:15" x14ac:dyDescent="0.25">
      <c r="A48" s="20">
        <v>4</v>
      </c>
      <c r="B48" s="21"/>
      <c r="C48" s="21"/>
      <c r="D48" s="21"/>
      <c r="E48" s="27" t="s">
        <v>53</v>
      </c>
      <c r="F48" s="22">
        <v>0.41666666666666669</v>
      </c>
      <c r="G48" s="12">
        <v>2.1</v>
      </c>
      <c r="H48" s="13">
        <v>0.87500000000000011</v>
      </c>
      <c r="I48" s="14">
        <v>1</v>
      </c>
      <c r="J48" s="15">
        <v>0.87500000000000011</v>
      </c>
      <c r="K48" s="15"/>
      <c r="L48" s="15">
        <v>8.7500000000000022E-2</v>
      </c>
      <c r="M48" s="16">
        <v>4.3750000000000011E-2</v>
      </c>
      <c r="N48" s="16"/>
      <c r="O48" s="17">
        <v>112.92856881250002</v>
      </c>
    </row>
    <row r="49" spans="1:15" x14ac:dyDescent="0.25">
      <c r="A49" s="20" t="s">
        <v>18</v>
      </c>
      <c r="B49" s="21"/>
      <c r="C49" s="289" t="s">
        <v>54</v>
      </c>
      <c r="D49" s="289"/>
      <c r="E49" s="290"/>
      <c r="F49" s="22"/>
      <c r="G49" s="12"/>
      <c r="H49" s="13"/>
      <c r="I49" s="14"/>
      <c r="J49" s="15"/>
      <c r="K49" s="15"/>
      <c r="L49" s="15"/>
      <c r="M49" s="16"/>
      <c r="N49" s="16"/>
      <c r="O49" s="17">
        <v>0</v>
      </c>
    </row>
    <row r="50" spans="1:15" x14ac:dyDescent="0.25">
      <c r="A50" s="20" t="s">
        <v>18</v>
      </c>
      <c r="B50" s="21"/>
      <c r="C50" s="21"/>
      <c r="D50" s="266" t="s">
        <v>55</v>
      </c>
      <c r="E50" s="266"/>
      <c r="F50" s="22"/>
      <c r="G50" s="12"/>
      <c r="H50" s="13"/>
      <c r="I50" s="14"/>
      <c r="J50" s="15"/>
      <c r="K50" s="15"/>
      <c r="L50" s="15"/>
      <c r="M50" s="16"/>
      <c r="N50" s="16"/>
      <c r="O50" s="17"/>
    </row>
    <row r="51" spans="1:15" x14ac:dyDescent="0.25">
      <c r="A51" s="20">
        <v>10</v>
      </c>
      <c r="B51" s="21"/>
      <c r="C51" s="21"/>
      <c r="D51" s="21"/>
      <c r="E51" s="21" t="s">
        <v>56</v>
      </c>
      <c r="F51" s="22">
        <v>4</v>
      </c>
      <c r="G51" s="12">
        <v>3</v>
      </c>
      <c r="H51" s="13">
        <v>12</v>
      </c>
      <c r="I51" s="14">
        <v>21.5</v>
      </c>
      <c r="J51" s="15">
        <v>258</v>
      </c>
      <c r="K51" s="15"/>
      <c r="L51" s="15">
        <v>25.8</v>
      </c>
      <c r="M51" s="16">
        <v>12.9</v>
      </c>
      <c r="N51" s="16"/>
      <c r="O51" s="17">
        <v>33297.795146999997</v>
      </c>
    </row>
    <row r="52" spans="1:15" x14ac:dyDescent="0.25">
      <c r="A52" s="20" t="s">
        <v>18</v>
      </c>
      <c r="B52" s="21"/>
      <c r="C52" s="21"/>
      <c r="D52" s="266" t="s">
        <v>57</v>
      </c>
      <c r="E52" s="267"/>
      <c r="F52" s="22"/>
      <c r="G52" s="12"/>
      <c r="H52" s="13"/>
      <c r="I52" s="14"/>
      <c r="J52" s="15"/>
      <c r="K52" s="15"/>
      <c r="L52" s="15"/>
      <c r="M52" s="16"/>
      <c r="N52" s="16"/>
      <c r="O52" s="17">
        <v>0</v>
      </c>
    </row>
    <row r="53" spans="1:15" x14ac:dyDescent="0.25">
      <c r="A53" s="20">
        <v>10</v>
      </c>
      <c r="B53" s="21"/>
      <c r="C53" s="21"/>
      <c r="D53" s="21"/>
      <c r="E53" s="21" t="s">
        <v>58</v>
      </c>
      <c r="F53" s="22">
        <v>4.5</v>
      </c>
      <c r="G53" s="12">
        <v>3</v>
      </c>
      <c r="H53" s="13">
        <v>13.5</v>
      </c>
      <c r="I53" s="14">
        <v>21.5</v>
      </c>
      <c r="J53" s="15"/>
      <c r="K53" s="15">
        <v>290.25</v>
      </c>
      <c r="L53" s="15"/>
      <c r="M53" s="16"/>
      <c r="N53" s="16"/>
      <c r="O53" s="17">
        <v>22636.176637500001</v>
      </c>
    </row>
    <row r="54" spans="1:15" x14ac:dyDescent="0.25">
      <c r="A54" s="20" t="s">
        <v>18</v>
      </c>
      <c r="B54" s="21"/>
      <c r="C54" s="289" t="s">
        <v>59</v>
      </c>
      <c r="D54" s="289"/>
      <c r="E54" s="290"/>
      <c r="F54" s="22"/>
      <c r="G54" s="12"/>
      <c r="H54" s="13"/>
      <c r="I54" s="14"/>
      <c r="J54" s="15"/>
      <c r="K54" s="15"/>
      <c r="L54" s="15"/>
      <c r="M54" s="16"/>
      <c r="N54" s="16"/>
      <c r="O54" s="17">
        <v>0</v>
      </c>
    </row>
    <row r="55" spans="1:15" x14ac:dyDescent="0.25">
      <c r="A55" s="20" t="s">
        <v>18</v>
      </c>
      <c r="B55" s="21"/>
      <c r="C55" s="21"/>
      <c r="D55" s="266" t="s">
        <v>60</v>
      </c>
      <c r="E55" s="267"/>
      <c r="F55" s="22"/>
      <c r="G55" s="12"/>
      <c r="H55" s="13"/>
      <c r="I55" s="14"/>
      <c r="J55" s="15"/>
      <c r="K55" s="15"/>
      <c r="L55" s="15"/>
      <c r="M55" s="16"/>
      <c r="N55" s="16"/>
      <c r="O55" s="17">
        <v>0</v>
      </c>
    </row>
    <row r="56" spans="1:15" x14ac:dyDescent="0.25">
      <c r="A56" s="20">
        <v>1</v>
      </c>
      <c r="B56" s="21"/>
      <c r="C56" s="21"/>
      <c r="D56" s="21"/>
      <c r="E56" s="27" t="s">
        <v>61</v>
      </c>
      <c r="F56" s="22">
        <v>1</v>
      </c>
      <c r="G56" s="28">
        <v>4</v>
      </c>
      <c r="H56" s="13">
        <v>4</v>
      </c>
      <c r="I56" s="14">
        <v>336.6</v>
      </c>
      <c r="J56" s="92">
        <v>1346.4</v>
      </c>
      <c r="K56" s="92"/>
      <c r="L56" s="92">
        <v>134.64000000000001</v>
      </c>
      <c r="M56" s="93">
        <v>67.320000000000007</v>
      </c>
      <c r="N56" s="93"/>
      <c r="O56" s="91">
        <v>173768.0286276</v>
      </c>
    </row>
    <row r="57" spans="1:15" x14ac:dyDescent="0.25">
      <c r="A57" s="20">
        <v>5</v>
      </c>
      <c r="B57" s="21"/>
      <c r="C57" s="21"/>
      <c r="D57" s="21"/>
      <c r="E57" s="21" t="s">
        <v>62</v>
      </c>
      <c r="F57" s="97">
        <v>1</v>
      </c>
      <c r="G57" s="96">
        <v>6</v>
      </c>
      <c r="H57" s="94">
        <v>6</v>
      </c>
      <c r="I57" s="95">
        <v>478</v>
      </c>
      <c r="J57" s="92">
        <v>2868</v>
      </c>
      <c r="K57" s="92"/>
      <c r="L57" s="92">
        <v>286.8</v>
      </c>
      <c r="M57" s="93">
        <v>143.4</v>
      </c>
      <c r="N57" s="93"/>
      <c r="O57" s="91">
        <v>370147.583262</v>
      </c>
    </row>
    <row r="58" spans="1:15" x14ac:dyDescent="0.25">
      <c r="A58" s="20">
        <v>3</v>
      </c>
      <c r="B58" s="21"/>
      <c r="C58" s="21"/>
      <c r="D58" s="21"/>
      <c r="E58" s="27" t="s">
        <v>63</v>
      </c>
      <c r="F58" s="97">
        <v>1</v>
      </c>
      <c r="G58" s="96">
        <v>4</v>
      </c>
      <c r="H58" s="94">
        <v>4</v>
      </c>
      <c r="I58" s="95">
        <v>49</v>
      </c>
      <c r="J58" s="92">
        <v>196</v>
      </c>
      <c r="K58" s="92"/>
      <c r="L58" s="92">
        <v>19.600000000000001</v>
      </c>
      <c r="M58" s="93">
        <v>9.8000000000000007</v>
      </c>
      <c r="N58" s="93"/>
      <c r="O58" s="91">
        <v>25295.999414000002</v>
      </c>
    </row>
    <row r="59" spans="1:15" x14ac:dyDescent="0.25">
      <c r="A59" s="20">
        <v>8</v>
      </c>
      <c r="B59" s="21"/>
      <c r="C59" s="21"/>
      <c r="D59" s="21"/>
      <c r="E59" s="27" t="s">
        <v>64</v>
      </c>
      <c r="F59" s="97">
        <v>1</v>
      </c>
      <c r="G59" s="96">
        <v>4</v>
      </c>
      <c r="H59" s="94">
        <v>4</v>
      </c>
      <c r="I59" s="95">
        <v>5</v>
      </c>
      <c r="J59" s="92">
        <v>20</v>
      </c>
      <c r="K59" s="92"/>
      <c r="L59" s="92">
        <v>2</v>
      </c>
      <c r="M59" s="93">
        <v>1</v>
      </c>
      <c r="N59" s="93"/>
      <c r="O59" s="91">
        <v>2581.2244299999998</v>
      </c>
    </row>
    <row r="60" spans="1:15" x14ac:dyDescent="0.25">
      <c r="A60" s="20">
        <v>7</v>
      </c>
      <c r="B60" s="21"/>
      <c r="C60" s="21"/>
      <c r="D60" s="21"/>
      <c r="E60" s="27" t="s">
        <v>65</v>
      </c>
      <c r="F60" s="97">
        <v>1</v>
      </c>
      <c r="G60" s="96">
        <v>4</v>
      </c>
      <c r="H60" s="94">
        <v>4</v>
      </c>
      <c r="I60" s="95">
        <v>163</v>
      </c>
      <c r="J60" s="92">
        <v>652</v>
      </c>
      <c r="K60" s="92"/>
      <c r="L60" s="92">
        <v>65.2</v>
      </c>
      <c r="M60" s="93">
        <v>32.6</v>
      </c>
      <c r="N60" s="93"/>
      <c r="O60" s="91">
        <v>84147.916417999993</v>
      </c>
    </row>
    <row r="61" spans="1:15" ht="24.75" x14ac:dyDescent="0.25">
      <c r="A61" s="20">
        <v>9</v>
      </c>
      <c r="B61" s="21"/>
      <c r="C61" s="21"/>
      <c r="D61" s="21"/>
      <c r="E61" s="21" t="s">
        <v>66</v>
      </c>
      <c r="F61" s="22">
        <v>1</v>
      </c>
      <c r="G61" s="28">
        <v>6</v>
      </c>
      <c r="H61" s="13">
        <v>6</v>
      </c>
      <c r="I61" s="14">
        <v>301.39999999999998</v>
      </c>
      <c r="J61" s="15">
        <v>1808.3999999999999</v>
      </c>
      <c r="K61" s="15"/>
      <c r="L61" s="15">
        <v>180.84</v>
      </c>
      <c r="M61" s="16">
        <v>90.42</v>
      </c>
      <c r="N61" s="16"/>
      <c r="O61" s="17">
        <v>233394.31296059996</v>
      </c>
    </row>
    <row r="62" spans="1:15" x14ac:dyDescent="0.25">
      <c r="A62" s="20"/>
      <c r="B62" s="21"/>
      <c r="C62" s="29" t="s">
        <v>67</v>
      </c>
      <c r="D62" s="21"/>
      <c r="E62" s="21"/>
      <c r="F62" s="22"/>
      <c r="G62" s="28"/>
      <c r="H62" s="13"/>
      <c r="I62" s="14"/>
      <c r="J62" s="15"/>
      <c r="K62" s="15"/>
      <c r="L62" s="15"/>
      <c r="M62" s="16"/>
      <c r="N62" s="16"/>
      <c r="O62" s="17">
        <v>0</v>
      </c>
    </row>
    <row r="63" spans="1:15" x14ac:dyDescent="0.25">
      <c r="A63" s="20"/>
      <c r="B63" s="21"/>
      <c r="C63" s="29"/>
      <c r="D63" s="30" t="s">
        <v>68</v>
      </c>
      <c r="E63" s="21"/>
      <c r="F63" s="22"/>
      <c r="G63" s="28"/>
      <c r="H63" s="13"/>
      <c r="I63" s="14"/>
      <c r="J63" s="15"/>
      <c r="K63" s="15"/>
      <c r="L63" s="15"/>
      <c r="M63" s="16"/>
      <c r="N63" s="16"/>
      <c r="O63" s="17">
        <v>0</v>
      </c>
    </row>
    <row r="64" spans="1:15" x14ac:dyDescent="0.25">
      <c r="A64" s="20">
        <v>1</v>
      </c>
      <c r="B64" s="21"/>
      <c r="C64" s="31"/>
      <c r="D64" s="31"/>
      <c r="E64" s="31" t="s">
        <v>69</v>
      </c>
      <c r="F64" s="22">
        <v>20</v>
      </c>
      <c r="G64" s="12">
        <v>1</v>
      </c>
      <c r="H64" s="13">
        <v>20</v>
      </c>
      <c r="I64" s="28">
        <v>4.5</v>
      </c>
      <c r="J64" s="15">
        <v>90</v>
      </c>
      <c r="K64" s="15"/>
      <c r="L64" s="15">
        <v>9</v>
      </c>
      <c r="M64" s="16">
        <v>4.5</v>
      </c>
      <c r="N64" s="16"/>
      <c r="O64" s="17">
        <v>11615.509935</v>
      </c>
    </row>
    <row r="65" spans="1:15" x14ac:dyDescent="0.25">
      <c r="A65" s="20">
        <v>2</v>
      </c>
      <c r="B65" s="21"/>
      <c r="C65" s="31"/>
      <c r="D65" s="32"/>
      <c r="E65" s="32" t="s">
        <v>70</v>
      </c>
      <c r="F65" s="22">
        <v>20</v>
      </c>
      <c r="G65" s="12">
        <v>1</v>
      </c>
      <c r="H65" s="13">
        <v>20</v>
      </c>
      <c r="I65" s="28">
        <v>5.3</v>
      </c>
      <c r="J65" s="15">
        <v>106</v>
      </c>
      <c r="K65" s="15"/>
      <c r="L65" s="15">
        <v>10.600000000000001</v>
      </c>
      <c r="M65" s="16">
        <v>5.3000000000000007</v>
      </c>
      <c r="N65" s="16"/>
      <c r="O65" s="17">
        <v>13680.489479000002</v>
      </c>
    </row>
    <row r="66" spans="1:15" x14ac:dyDescent="0.25">
      <c r="A66" s="20">
        <v>3</v>
      </c>
      <c r="B66" s="21"/>
      <c r="C66" s="31"/>
      <c r="D66" s="33"/>
      <c r="E66" s="33" t="s">
        <v>71</v>
      </c>
      <c r="F66" s="22">
        <v>20</v>
      </c>
      <c r="G66" s="12">
        <v>1</v>
      </c>
      <c r="H66" s="13">
        <v>20</v>
      </c>
      <c r="I66" s="28">
        <v>0.5</v>
      </c>
      <c r="J66" s="15">
        <v>10</v>
      </c>
      <c r="K66" s="15"/>
      <c r="L66" s="15">
        <v>1</v>
      </c>
      <c r="M66" s="16">
        <v>0.5</v>
      </c>
      <c r="N66" s="16"/>
      <c r="O66" s="17">
        <v>1290.6122149999999</v>
      </c>
    </row>
    <row r="67" spans="1:15" x14ac:dyDescent="0.25">
      <c r="A67" s="20">
        <v>4</v>
      </c>
      <c r="B67" s="21"/>
      <c r="C67" s="31"/>
      <c r="D67" s="32"/>
      <c r="E67" s="32" t="s">
        <v>72</v>
      </c>
      <c r="F67" s="22">
        <v>20</v>
      </c>
      <c r="G67" s="12">
        <v>1</v>
      </c>
      <c r="H67" s="13">
        <v>20</v>
      </c>
      <c r="I67" s="28">
        <v>0.1</v>
      </c>
      <c r="J67" s="15">
        <v>2</v>
      </c>
      <c r="K67" s="15"/>
      <c r="L67" s="15">
        <v>0.2</v>
      </c>
      <c r="M67" s="16">
        <v>0.1</v>
      </c>
      <c r="N67" s="16"/>
      <c r="O67" s="17">
        <v>258.12244300000003</v>
      </c>
    </row>
    <row r="68" spans="1:15" x14ac:dyDescent="0.25">
      <c r="A68" s="20">
        <v>5</v>
      </c>
      <c r="B68" s="21"/>
      <c r="C68" s="31"/>
      <c r="D68" s="32"/>
      <c r="E68" s="32" t="s">
        <v>73</v>
      </c>
      <c r="F68" s="22">
        <v>20</v>
      </c>
      <c r="G68" s="12">
        <v>2</v>
      </c>
      <c r="H68" s="13">
        <v>40</v>
      </c>
      <c r="I68" s="28">
        <v>14.9</v>
      </c>
      <c r="J68" s="15">
        <v>596</v>
      </c>
      <c r="K68" s="15"/>
      <c r="L68" s="15">
        <v>59.6</v>
      </c>
      <c r="M68" s="16">
        <v>29.8</v>
      </c>
      <c r="N68" s="16"/>
      <c r="O68" s="17">
        <v>76920.488014000002</v>
      </c>
    </row>
    <row r="69" spans="1:15" x14ac:dyDescent="0.25">
      <c r="A69" s="20">
        <v>7</v>
      </c>
      <c r="B69" s="21"/>
      <c r="C69" s="31"/>
      <c r="D69" s="32"/>
      <c r="E69" s="32" t="s">
        <v>74</v>
      </c>
      <c r="F69" s="22">
        <v>20</v>
      </c>
      <c r="G69" s="12">
        <v>2</v>
      </c>
      <c r="H69" s="13">
        <v>40</v>
      </c>
      <c r="I69" s="28">
        <v>5.0999999999999996</v>
      </c>
      <c r="J69" s="15">
        <v>204</v>
      </c>
      <c r="K69" s="15"/>
      <c r="L69" s="15">
        <v>20.400000000000002</v>
      </c>
      <c r="M69" s="16">
        <v>10.200000000000001</v>
      </c>
      <c r="N69" s="16"/>
      <c r="O69" s="17">
        <v>26328.489186000003</v>
      </c>
    </row>
    <row r="70" spans="1:15" x14ac:dyDescent="0.25">
      <c r="A70" s="20">
        <v>8</v>
      </c>
      <c r="B70" s="21"/>
      <c r="C70" s="31"/>
      <c r="D70" s="32"/>
      <c r="E70" s="32" t="s">
        <v>75</v>
      </c>
      <c r="F70" s="22">
        <v>20</v>
      </c>
      <c r="G70" s="12">
        <v>1</v>
      </c>
      <c r="H70" s="13">
        <v>20</v>
      </c>
      <c r="I70" s="28">
        <v>0.1</v>
      </c>
      <c r="J70" s="15">
        <v>2</v>
      </c>
      <c r="K70" s="15"/>
      <c r="L70" s="15">
        <v>0.2</v>
      </c>
      <c r="M70" s="16">
        <v>0.1</v>
      </c>
      <c r="N70" s="16"/>
      <c r="O70" s="17">
        <v>258.12244300000003</v>
      </c>
    </row>
    <row r="71" spans="1:15" ht="24.75" x14ac:dyDescent="0.25">
      <c r="A71" s="20">
        <v>9</v>
      </c>
      <c r="B71" s="21"/>
      <c r="C71" s="31"/>
      <c r="D71" s="32"/>
      <c r="E71" s="34" t="s">
        <v>76</v>
      </c>
      <c r="F71" s="22">
        <v>20</v>
      </c>
      <c r="G71" s="12">
        <v>2</v>
      </c>
      <c r="H71" s="13">
        <v>40</v>
      </c>
      <c r="I71" s="28">
        <v>9.6</v>
      </c>
      <c r="J71" s="15">
        <v>384</v>
      </c>
      <c r="K71" s="15"/>
      <c r="L71" s="15">
        <v>38.400000000000006</v>
      </c>
      <c r="M71" s="16">
        <v>19.200000000000003</v>
      </c>
      <c r="N71" s="16"/>
      <c r="O71" s="17">
        <v>49559.509055999995</v>
      </c>
    </row>
    <row r="72" spans="1:15" x14ac:dyDescent="0.25">
      <c r="A72" s="20">
        <v>10</v>
      </c>
      <c r="B72" s="21"/>
      <c r="C72" s="31"/>
      <c r="D72" s="32"/>
      <c r="E72" s="32" t="s">
        <v>77</v>
      </c>
      <c r="F72" s="22">
        <v>20</v>
      </c>
      <c r="G72" s="12">
        <v>2</v>
      </c>
      <c r="H72" s="13">
        <v>40</v>
      </c>
      <c r="I72" s="28">
        <v>1</v>
      </c>
      <c r="J72" s="15">
        <v>40</v>
      </c>
      <c r="K72" s="15"/>
      <c r="L72" s="15">
        <v>4</v>
      </c>
      <c r="M72" s="16">
        <v>2</v>
      </c>
      <c r="N72" s="16"/>
      <c r="O72" s="17">
        <v>5162.4488599999995</v>
      </c>
    </row>
    <row r="73" spans="1:15" x14ac:dyDescent="0.25">
      <c r="A73" s="20">
        <v>11</v>
      </c>
      <c r="B73" s="21"/>
      <c r="C73" s="31"/>
      <c r="D73" s="32"/>
      <c r="E73" s="32" t="s">
        <v>78</v>
      </c>
      <c r="F73" s="22">
        <v>20</v>
      </c>
      <c r="G73" s="12">
        <v>1</v>
      </c>
      <c r="H73" s="13">
        <v>20</v>
      </c>
      <c r="I73" s="28">
        <v>1.4</v>
      </c>
      <c r="J73" s="15">
        <v>28</v>
      </c>
      <c r="K73" s="15"/>
      <c r="L73" s="15">
        <v>2.8000000000000003</v>
      </c>
      <c r="M73" s="16">
        <v>1.4000000000000001</v>
      </c>
      <c r="N73" s="16"/>
      <c r="O73" s="17">
        <v>3613.7142020000001</v>
      </c>
    </row>
    <row r="74" spans="1:15" x14ac:dyDescent="0.25">
      <c r="A74" s="103" t="s">
        <v>18</v>
      </c>
      <c r="B74" s="104"/>
      <c r="C74" s="264" t="s">
        <v>270</v>
      </c>
      <c r="D74" s="264"/>
      <c r="E74" s="265"/>
      <c r="F74" s="106"/>
      <c r="G74" s="109"/>
      <c r="H74" s="107"/>
      <c r="I74" s="108"/>
      <c r="J74" s="100"/>
      <c r="K74" s="100"/>
      <c r="L74" s="100"/>
      <c r="M74" s="101"/>
      <c r="N74" s="101"/>
      <c r="O74" s="98"/>
    </row>
    <row r="75" spans="1:15" x14ac:dyDescent="0.25">
      <c r="A75" s="103" t="s">
        <v>18</v>
      </c>
      <c r="B75" s="104"/>
      <c r="C75" s="104"/>
      <c r="D75" s="258" t="s">
        <v>271</v>
      </c>
      <c r="E75" s="259"/>
      <c r="F75" s="99"/>
      <c r="G75" s="109"/>
      <c r="H75" s="107"/>
      <c r="I75" s="108"/>
      <c r="J75" s="100"/>
      <c r="K75" s="100"/>
      <c r="L75" s="100"/>
      <c r="M75" s="101"/>
      <c r="N75" s="101"/>
      <c r="O75" s="98"/>
    </row>
    <row r="76" spans="1:15" x14ac:dyDescent="0.25">
      <c r="A76" s="103">
        <v>5</v>
      </c>
      <c r="B76" s="104"/>
      <c r="C76" s="104"/>
      <c r="D76" s="104"/>
      <c r="E76" s="104" t="s">
        <v>272</v>
      </c>
      <c r="F76" s="106">
        <v>0.5</v>
      </c>
      <c r="G76" s="102">
        <v>1</v>
      </c>
      <c r="H76" s="107">
        <v>0.5</v>
      </c>
      <c r="I76" s="108">
        <v>478</v>
      </c>
      <c r="J76" s="100">
        <v>239</v>
      </c>
      <c r="K76" s="100"/>
      <c r="L76" s="100">
        <v>23.900000000000002</v>
      </c>
      <c r="M76" s="101">
        <v>11.950000000000001</v>
      </c>
      <c r="N76" s="101"/>
      <c r="O76" s="98">
        <v>30845.631938499999</v>
      </c>
    </row>
    <row r="77" spans="1:15" ht="24.75" x14ac:dyDescent="0.25">
      <c r="A77" s="103">
        <v>9</v>
      </c>
      <c r="B77" s="104"/>
      <c r="C77" s="104"/>
      <c r="D77" s="104"/>
      <c r="E77" s="104" t="s">
        <v>273</v>
      </c>
      <c r="F77" s="106">
        <v>0.5</v>
      </c>
      <c r="G77" s="102">
        <v>1</v>
      </c>
      <c r="H77" s="107">
        <v>0.5</v>
      </c>
      <c r="I77" s="108">
        <v>354</v>
      </c>
      <c r="J77" s="100">
        <v>177</v>
      </c>
      <c r="K77" s="100"/>
      <c r="L77" s="100">
        <v>17.7</v>
      </c>
      <c r="M77" s="101">
        <v>8.85</v>
      </c>
      <c r="N77" s="101"/>
      <c r="O77" s="98">
        <v>22843.8362055</v>
      </c>
    </row>
    <row r="78" spans="1:15" x14ac:dyDescent="0.25">
      <c r="A78" s="103">
        <v>7</v>
      </c>
      <c r="B78" s="104"/>
      <c r="C78" s="104"/>
      <c r="D78" s="104"/>
      <c r="E78" s="110" t="s">
        <v>274</v>
      </c>
      <c r="F78" s="106">
        <v>0.5</v>
      </c>
      <c r="G78" s="102">
        <v>1</v>
      </c>
      <c r="H78" s="107">
        <v>0.5</v>
      </c>
      <c r="I78" s="108">
        <v>163</v>
      </c>
      <c r="J78" s="100">
        <v>81.5</v>
      </c>
      <c r="K78" s="100"/>
      <c r="L78" s="100">
        <v>8.15</v>
      </c>
      <c r="M78" s="101">
        <v>4.0750000000000002</v>
      </c>
      <c r="N78" s="101"/>
      <c r="O78" s="98">
        <v>10518.489552249999</v>
      </c>
    </row>
    <row r="79" spans="1:15" x14ac:dyDescent="0.25">
      <c r="A79" s="103"/>
      <c r="B79" s="104"/>
      <c r="C79" s="111" t="s">
        <v>275</v>
      </c>
      <c r="D79" s="104"/>
      <c r="E79" s="110"/>
      <c r="F79" s="106"/>
      <c r="G79" s="102"/>
      <c r="H79" s="107"/>
      <c r="I79" s="108"/>
      <c r="J79" s="100"/>
      <c r="K79" s="100"/>
      <c r="L79" s="100"/>
      <c r="M79" s="101"/>
      <c r="N79" s="101"/>
      <c r="O79" s="98"/>
    </row>
    <row r="80" spans="1:15" x14ac:dyDescent="0.25">
      <c r="A80" s="103"/>
      <c r="B80" s="104"/>
      <c r="C80" s="104"/>
      <c r="D80" s="112" t="s">
        <v>276</v>
      </c>
      <c r="E80" s="110"/>
      <c r="F80" s="106"/>
      <c r="G80" s="102"/>
      <c r="H80" s="107"/>
      <c r="I80" s="108"/>
      <c r="J80" s="100"/>
      <c r="K80" s="100"/>
      <c r="L80" s="100"/>
      <c r="M80" s="101"/>
      <c r="N80" s="101"/>
      <c r="O80" s="98"/>
    </row>
    <row r="81" spans="1:15" x14ac:dyDescent="0.25">
      <c r="A81" s="103">
        <v>5</v>
      </c>
      <c r="B81" s="104"/>
      <c r="C81" s="104"/>
      <c r="D81" s="104"/>
      <c r="E81" s="104" t="s">
        <v>277</v>
      </c>
      <c r="F81" s="106">
        <v>2</v>
      </c>
      <c r="G81" s="102">
        <v>1</v>
      </c>
      <c r="H81" s="107">
        <v>2</v>
      </c>
      <c r="I81" s="108">
        <v>478</v>
      </c>
      <c r="J81" s="100">
        <v>956</v>
      </c>
      <c r="K81" s="100"/>
      <c r="L81" s="100">
        <v>95.600000000000009</v>
      </c>
      <c r="M81" s="101">
        <v>47.800000000000004</v>
      </c>
      <c r="N81" s="101"/>
      <c r="O81" s="98">
        <v>123382.527754</v>
      </c>
    </row>
    <row r="82" spans="1:15" ht="24.75" x14ac:dyDescent="0.25">
      <c r="A82" s="103">
        <v>9</v>
      </c>
      <c r="B82" s="104"/>
      <c r="C82" s="104"/>
      <c r="D82" s="104"/>
      <c r="E82" s="104" t="s">
        <v>278</v>
      </c>
      <c r="F82" s="106">
        <v>2</v>
      </c>
      <c r="G82" s="102">
        <v>1</v>
      </c>
      <c r="H82" s="107">
        <v>2</v>
      </c>
      <c r="I82" s="108">
        <v>354</v>
      </c>
      <c r="J82" s="100">
        <v>708</v>
      </c>
      <c r="K82" s="100"/>
      <c r="L82" s="100">
        <v>70.8</v>
      </c>
      <c r="M82" s="101">
        <v>35.4</v>
      </c>
      <c r="N82" s="101"/>
      <c r="O82" s="98">
        <v>91375.344821999999</v>
      </c>
    </row>
    <row r="83" spans="1:15" x14ac:dyDescent="0.25">
      <c r="A83" s="103">
        <v>7</v>
      </c>
      <c r="B83" s="104"/>
      <c r="C83" s="104"/>
      <c r="D83" s="104"/>
      <c r="E83" s="110" t="s">
        <v>279</v>
      </c>
      <c r="F83" s="106">
        <v>2</v>
      </c>
      <c r="G83" s="102">
        <v>1</v>
      </c>
      <c r="H83" s="107">
        <v>2</v>
      </c>
      <c r="I83" s="108">
        <v>163</v>
      </c>
      <c r="J83" s="100">
        <v>326</v>
      </c>
      <c r="K83" s="100"/>
      <c r="L83" s="100">
        <v>32.6</v>
      </c>
      <c r="M83" s="101">
        <v>16.3</v>
      </c>
      <c r="N83" s="101"/>
      <c r="O83" s="98">
        <v>42073.958208999997</v>
      </c>
    </row>
    <row r="84" spans="1:15" x14ac:dyDescent="0.25">
      <c r="A84" s="103">
        <v>1</v>
      </c>
      <c r="B84" s="104"/>
      <c r="C84" s="104"/>
      <c r="D84" s="104"/>
      <c r="E84" s="104" t="s">
        <v>280</v>
      </c>
      <c r="F84" s="106">
        <v>2</v>
      </c>
      <c r="G84" s="102">
        <v>1</v>
      </c>
      <c r="H84" s="107">
        <v>2</v>
      </c>
      <c r="I84" s="108">
        <v>454</v>
      </c>
      <c r="J84" s="100">
        <v>908</v>
      </c>
      <c r="K84" s="100"/>
      <c r="L84" s="100">
        <v>90.800000000000011</v>
      </c>
      <c r="M84" s="101">
        <v>45.400000000000006</v>
      </c>
      <c r="N84" s="101"/>
      <c r="O84" s="98">
        <v>117187.589122</v>
      </c>
    </row>
    <row r="85" spans="1:15" x14ac:dyDescent="0.25">
      <c r="A85" s="103">
        <v>2</v>
      </c>
      <c r="B85" s="104"/>
      <c r="C85" s="104"/>
      <c r="D85" s="104"/>
      <c r="E85" s="105" t="s">
        <v>281</v>
      </c>
      <c r="F85" s="106">
        <v>2</v>
      </c>
      <c r="G85" s="102">
        <v>1</v>
      </c>
      <c r="H85" s="107">
        <v>2</v>
      </c>
      <c r="I85" s="108">
        <v>624</v>
      </c>
      <c r="J85" s="100">
        <v>1248</v>
      </c>
      <c r="K85" s="100"/>
      <c r="L85" s="100">
        <v>124.80000000000001</v>
      </c>
      <c r="M85" s="101">
        <v>62.400000000000006</v>
      </c>
      <c r="N85" s="101"/>
      <c r="O85" s="98">
        <v>161068.40443200001</v>
      </c>
    </row>
    <row r="86" spans="1:15" x14ac:dyDescent="0.25">
      <c r="A86" s="103">
        <v>3</v>
      </c>
      <c r="B86" s="104"/>
      <c r="C86" s="104"/>
      <c r="D86" s="104"/>
      <c r="E86" s="105" t="s">
        <v>282</v>
      </c>
      <c r="F86" s="106">
        <v>2</v>
      </c>
      <c r="G86" s="102">
        <v>1</v>
      </c>
      <c r="H86" s="107">
        <v>2</v>
      </c>
      <c r="I86" s="108">
        <v>49</v>
      </c>
      <c r="J86" s="100">
        <v>98</v>
      </c>
      <c r="K86" s="100"/>
      <c r="L86" s="100">
        <v>9.8000000000000007</v>
      </c>
      <c r="M86" s="101">
        <v>4.9000000000000004</v>
      </c>
      <c r="N86" s="101"/>
      <c r="O86" s="98">
        <v>12647.999707000001</v>
      </c>
    </row>
    <row r="87" spans="1:15" x14ac:dyDescent="0.25">
      <c r="A87" s="103">
        <v>4</v>
      </c>
      <c r="B87" s="104"/>
      <c r="C87" s="104"/>
      <c r="D87" s="104"/>
      <c r="E87" s="105" t="s">
        <v>283</v>
      </c>
      <c r="F87" s="106">
        <v>2</v>
      </c>
      <c r="G87" s="102">
        <v>1</v>
      </c>
      <c r="H87" s="107">
        <v>2</v>
      </c>
      <c r="I87" s="108">
        <v>11</v>
      </c>
      <c r="J87" s="100">
        <v>22</v>
      </c>
      <c r="K87" s="100"/>
      <c r="L87" s="100">
        <v>2.2000000000000002</v>
      </c>
      <c r="M87" s="101">
        <v>1.1000000000000001</v>
      </c>
      <c r="N87" s="101"/>
      <c r="O87" s="98">
        <v>2839.346873</v>
      </c>
    </row>
    <row r="88" spans="1:15" x14ac:dyDescent="0.25">
      <c r="A88" s="103">
        <v>8</v>
      </c>
      <c r="B88" s="104"/>
      <c r="C88" s="104"/>
      <c r="D88" s="104"/>
      <c r="E88" s="105" t="s">
        <v>284</v>
      </c>
      <c r="F88" s="106">
        <v>2</v>
      </c>
      <c r="G88" s="102">
        <v>1</v>
      </c>
      <c r="H88" s="107">
        <v>2</v>
      </c>
      <c r="I88" s="108">
        <v>5</v>
      </c>
      <c r="J88" s="100">
        <v>10</v>
      </c>
      <c r="K88" s="100"/>
      <c r="L88" s="100">
        <v>1</v>
      </c>
      <c r="M88" s="101">
        <v>0.5</v>
      </c>
      <c r="N88" s="101"/>
      <c r="O88" s="98">
        <v>1290.6122149999999</v>
      </c>
    </row>
    <row r="89" spans="1:15" x14ac:dyDescent="0.25">
      <c r="A89" s="20" t="s">
        <v>18</v>
      </c>
      <c r="B89" s="21"/>
      <c r="C89" s="289" t="s">
        <v>79</v>
      </c>
      <c r="D89" s="289"/>
      <c r="E89" s="290"/>
      <c r="F89" s="22"/>
      <c r="G89" s="12"/>
      <c r="H89" s="13"/>
      <c r="I89" s="14"/>
      <c r="J89" s="15"/>
      <c r="K89" s="15"/>
      <c r="L89" s="15"/>
      <c r="M89" s="16"/>
      <c r="N89" s="16"/>
      <c r="O89" s="17">
        <v>0</v>
      </c>
    </row>
    <row r="90" spans="1:15" x14ac:dyDescent="0.25">
      <c r="A90" s="20"/>
      <c r="B90" s="21"/>
      <c r="C90" s="31"/>
      <c r="D90" s="266" t="s">
        <v>80</v>
      </c>
      <c r="E90" s="267"/>
      <c r="F90" s="22"/>
      <c r="G90" s="12"/>
      <c r="H90" s="13"/>
      <c r="I90" s="14"/>
      <c r="J90" s="15"/>
      <c r="K90" s="15"/>
      <c r="L90" s="15"/>
      <c r="M90" s="16"/>
      <c r="N90" s="16"/>
      <c r="O90" s="17">
        <v>0</v>
      </c>
    </row>
    <row r="91" spans="1:15" x14ac:dyDescent="0.25">
      <c r="A91" s="20">
        <v>1</v>
      </c>
      <c r="B91" s="21"/>
      <c r="C91" s="25"/>
      <c r="D91" s="34"/>
      <c r="E91" s="27" t="s">
        <v>81</v>
      </c>
      <c r="F91" s="119">
        <v>1</v>
      </c>
      <c r="G91" s="113">
        <v>1.8</v>
      </c>
      <c r="H91" s="114">
        <v>1.8</v>
      </c>
      <c r="I91" s="115">
        <v>262</v>
      </c>
      <c r="J91" s="116"/>
      <c r="K91" s="116">
        <v>471.6</v>
      </c>
      <c r="L91" s="116"/>
      <c r="M91" s="117"/>
      <c r="N91" s="117"/>
      <c r="O91" s="118">
        <v>36779.400180000004</v>
      </c>
    </row>
    <row r="92" spans="1:15" x14ac:dyDescent="0.25">
      <c r="A92" s="20">
        <v>5</v>
      </c>
      <c r="B92" s="21"/>
      <c r="C92" s="25"/>
      <c r="D92" s="34"/>
      <c r="E92" s="21" t="s">
        <v>82</v>
      </c>
      <c r="F92" s="119">
        <v>1</v>
      </c>
      <c r="G92" s="113">
        <v>19.8</v>
      </c>
      <c r="H92" s="114">
        <v>19.8</v>
      </c>
      <c r="I92" s="115">
        <v>142</v>
      </c>
      <c r="J92" s="116"/>
      <c r="K92" s="116">
        <v>2811.6</v>
      </c>
      <c r="L92" s="116"/>
      <c r="M92" s="117"/>
      <c r="N92" s="117"/>
      <c r="O92" s="118">
        <v>219272.60717999999</v>
      </c>
    </row>
    <row r="93" spans="1:15" x14ac:dyDescent="0.25">
      <c r="A93" s="20">
        <v>2</v>
      </c>
      <c r="B93" s="21"/>
      <c r="C93" s="31"/>
      <c r="D93" s="32"/>
      <c r="E93" s="32" t="s">
        <v>83</v>
      </c>
      <c r="F93" s="119">
        <v>1</v>
      </c>
      <c r="G93" s="113">
        <v>19.8</v>
      </c>
      <c r="H93" s="114">
        <v>19.8</v>
      </c>
      <c r="I93" s="115">
        <v>227</v>
      </c>
      <c r="J93" s="116"/>
      <c r="K93" s="116">
        <v>4494.6000000000004</v>
      </c>
      <c r="L93" s="116"/>
      <c r="M93" s="117"/>
      <c r="N93" s="117"/>
      <c r="O93" s="118">
        <v>350527.33683000004</v>
      </c>
    </row>
    <row r="94" spans="1:15" x14ac:dyDescent="0.25">
      <c r="A94" s="20">
        <v>3</v>
      </c>
      <c r="B94" s="21"/>
      <c r="C94" s="31"/>
      <c r="D94" s="32"/>
      <c r="E94" s="32" t="s">
        <v>84</v>
      </c>
      <c r="F94" s="119">
        <v>1</v>
      </c>
      <c r="G94" s="113">
        <v>19.8</v>
      </c>
      <c r="H94" s="114">
        <v>19.8</v>
      </c>
      <c r="I94" s="115">
        <v>24.5</v>
      </c>
      <c r="J94" s="116"/>
      <c r="K94" s="116">
        <v>485.1</v>
      </c>
      <c r="L94" s="116"/>
      <c r="M94" s="117"/>
      <c r="N94" s="117"/>
      <c r="O94" s="118">
        <v>37832.245605000004</v>
      </c>
    </row>
    <row r="95" spans="1:15" ht="24.75" x14ac:dyDescent="0.25">
      <c r="A95" s="20">
        <v>9</v>
      </c>
      <c r="B95" s="21"/>
      <c r="C95" s="25"/>
      <c r="D95" s="34"/>
      <c r="E95" s="21" t="s">
        <v>85</v>
      </c>
      <c r="F95" s="119">
        <v>1</v>
      </c>
      <c r="G95" s="113">
        <v>11.759581881533101</v>
      </c>
      <c r="H95" s="114">
        <v>11.759581881533101</v>
      </c>
      <c r="I95" s="115">
        <v>287</v>
      </c>
      <c r="J95" s="116"/>
      <c r="K95" s="116">
        <v>3375</v>
      </c>
      <c r="L95" s="116"/>
      <c r="M95" s="117"/>
      <c r="N95" s="117"/>
      <c r="O95" s="118">
        <v>263211.35625000001</v>
      </c>
    </row>
    <row r="96" spans="1:15" x14ac:dyDescent="0.25">
      <c r="A96" s="20" t="s">
        <v>18</v>
      </c>
      <c r="B96" s="21"/>
      <c r="C96" s="25"/>
      <c r="D96" s="266" t="s">
        <v>86</v>
      </c>
      <c r="E96" s="267"/>
      <c r="F96" s="22"/>
      <c r="G96" s="12"/>
      <c r="H96" s="13"/>
      <c r="I96" s="14"/>
      <c r="J96" s="15"/>
      <c r="K96" s="15"/>
      <c r="L96" s="15"/>
      <c r="M96" s="16"/>
      <c r="N96" s="16"/>
      <c r="O96" s="17">
        <v>0</v>
      </c>
    </row>
    <row r="97" spans="1:15" x14ac:dyDescent="0.25">
      <c r="A97" s="20">
        <v>2</v>
      </c>
      <c r="B97" s="21"/>
      <c r="C97" s="31"/>
      <c r="D97" s="32"/>
      <c r="E97" s="32" t="s">
        <v>87</v>
      </c>
      <c r="F97" s="120">
        <v>0.16666666666666666</v>
      </c>
      <c r="G97" s="122">
        <v>27</v>
      </c>
      <c r="H97" s="121">
        <v>4.5</v>
      </c>
      <c r="I97" s="123">
        <v>227</v>
      </c>
      <c r="J97" s="124"/>
      <c r="K97" s="124">
        <v>1021.5</v>
      </c>
      <c r="L97" s="124"/>
      <c r="M97" s="125"/>
      <c r="N97" s="125"/>
      <c r="O97" s="126">
        <v>79665.30382500001</v>
      </c>
    </row>
    <row r="98" spans="1:15" x14ac:dyDescent="0.25">
      <c r="A98" s="20">
        <v>3</v>
      </c>
      <c r="B98" s="21"/>
      <c r="C98" s="31"/>
      <c r="D98" s="32"/>
      <c r="E98" s="32" t="s">
        <v>88</v>
      </c>
      <c r="F98" s="120">
        <v>0.16666666666666666</v>
      </c>
      <c r="G98" s="122">
        <v>27</v>
      </c>
      <c r="H98" s="121">
        <v>4.5</v>
      </c>
      <c r="I98" s="123">
        <v>24.5</v>
      </c>
      <c r="J98" s="124"/>
      <c r="K98" s="124">
        <v>110.25</v>
      </c>
      <c r="L98" s="124"/>
      <c r="M98" s="125"/>
      <c r="N98" s="125"/>
      <c r="O98" s="126">
        <v>8598.2376375000003</v>
      </c>
    </row>
    <row r="99" spans="1:15" x14ac:dyDescent="0.25">
      <c r="A99" s="20" t="s">
        <v>18</v>
      </c>
      <c r="B99" s="21"/>
      <c r="C99" s="289" t="s">
        <v>89</v>
      </c>
      <c r="D99" s="289"/>
      <c r="E99" s="290"/>
      <c r="F99" s="22"/>
      <c r="G99" s="12"/>
      <c r="H99" s="13"/>
      <c r="I99" s="14"/>
      <c r="J99" s="15"/>
      <c r="K99" s="15"/>
      <c r="L99" s="15"/>
      <c r="M99" s="16"/>
      <c r="N99" s="16"/>
      <c r="O99" s="17">
        <v>0</v>
      </c>
    </row>
    <row r="100" spans="1:15" x14ac:dyDescent="0.25">
      <c r="A100" s="20"/>
      <c r="B100" s="21"/>
      <c r="C100" s="30" t="s">
        <v>90</v>
      </c>
      <c r="D100" s="34"/>
      <c r="E100" s="35"/>
      <c r="F100" s="22"/>
      <c r="G100" s="12"/>
      <c r="H100" s="13"/>
      <c r="I100" s="14"/>
      <c r="J100" s="15"/>
      <c r="K100" s="15"/>
      <c r="L100" s="15"/>
      <c r="M100" s="16"/>
      <c r="N100" s="16"/>
      <c r="O100" s="17">
        <v>0</v>
      </c>
    </row>
    <row r="101" spans="1:15" x14ac:dyDescent="0.25">
      <c r="A101" s="20">
        <v>3</v>
      </c>
      <c r="B101" s="21"/>
      <c r="C101" s="21"/>
      <c r="D101" s="266" t="s">
        <v>91</v>
      </c>
      <c r="E101" s="267"/>
      <c r="F101" s="22">
        <v>0.16666666666666666</v>
      </c>
      <c r="G101" s="12">
        <v>1.4679611650485438</v>
      </c>
      <c r="H101" s="13">
        <v>0.24466019417475729</v>
      </c>
      <c r="I101" s="14">
        <v>39.498397435897438</v>
      </c>
      <c r="J101" s="15">
        <v>9.6636855862584028</v>
      </c>
      <c r="K101" s="15"/>
      <c r="L101" s="15">
        <v>0.96636855862584037</v>
      </c>
      <c r="M101" s="16">
        <v>0.48318427931292018</v>
      </c>
      <c r="N101" s="16"/>
      <c r="O101" s="17">
        <v>1247.2070659544529</v>
      </c>
    </row>
    <row r="102" spans="1:15" x14ac:dyDescent="0.25">
      <c r="A102" s="20">
        <v>3</v>
      </c>
      <c r="B102" s="21"/>
      <c r="C102" s="21"/>
      <c r="D102" s="266" t="s">
        <v>92</v>
      </c>
      <c r="E102" s="267"/>
      <c r="F102" s="22">
        <v>0.16666666666666666</v>
      </c>
      <c r="G102" s="12">
        <v>1.4679611650485438</v>
      </c>
      <c r="H102" s="13">
        <v>0.24466019417475729</v>
      </c>
      <c r="I102" s="14">
        <v>0</v>
      </c>
      <c r="J102" s="15">
        <v>0</v>
      </c>
      <c r="K102" s="15"/>
      <c r="L102" s="15">
        <v>0</v>
      </c>
      <c r="M102" s="16">
        <v>0</v>
      </c>
      <c r="N102" s="16"/>
      <c r="O102" s="17">
        <v>0</v>
      </c>
    </row>
    <row r="103" spans="1:15" x14ac:dyDescent="0.25">
      <c r="A103" s="20">
        <v>3</v>
      </c>
      <c r="B103" s="21"/>
      <c r="C103" s="21"/>
      <c r="D103" s="266" t="s">
        <v>93</v>
      </c>
      <c r="E103" s="267"/>
      <c r="F103" s="22">
        <v>0.25</v>
      </c>
      <c r="G103" s="12">
        <v>1.4679611650485438</v>
      </c>
      <c r="H103" s="13">
        <v>0.36699029126213595</v>
      </c>
      <c r="I103" s="14">
        <v>0</v>
      </c>
      <c r="J103" s="15">
        <v>0</v>
      </c>
      <c r="K103" s="15"/>
      <c r="L103" s="15">
        <v>0</v>
      </c>
      <c r="M103" s="16">
        <v>0</v>
      </c>
      <c r="N103" s="16"/>
      <c r="O103" s="17">
        <v>0</v>
      </c>
    </row>
    <row r="104" spans="1:15" x14ac:dyDescent="0.25">
      <c r="A104" s="20">
        <v>3</v>
      </c>
      <c r="B104" s="21"/>
      <c r="C104" s="21"/>
      <c r="D104" s="291" t="s">
        <v>94</v>
      </c>
      <c r="E104" s="267"/>
      <c r="F104" s="22">
        <v>0.16666666666666666</v>
      </c>
      <c r="G104" s="12">
        <v>1.4679611650485438</v>
      </c>
      <c r="H104" s="13">
        <v>0.24466019417475729</v>
      </c>
      <c r="I104" s="14">
        <v>7.8525641025641024E-2</v>
      </c>
      <c r="J104" s="15">
        <v>1.921209858103062E-2</v>
      </c>
      <c r="K104" s="15"/>
      <c r="L104" s="15">
        <v>1.921209858103062E-3</v>
      </c>
      <c r="M104" s="16">
        <v>9.6060492905153101E-4</v>
      </c>
      <c r="N104" s="16"/>
      <c r="O104" s="17">
        <v>2.4795369104462281</v>
      </c>
    </row>
    <row r="105" spans="1:15" x14ac:dyDescent="0.25">
      <c r="A105" s="20">
        <v>3</v>
      </c>
      <c r="B105" s="21"/>
      <c r="C105" s="21"/>
      <c r="D105" s="291" t="s">
        <v>95</v>
      </c>
      <c r="E105" s="267"/>
      <c r="F105" s="22">
        <v>0.25</v>
      </c>
      <c r="G105" s="12">
        <v>1.4679611650485438</v>
      </c>
      <c r="H105" s="13">
        <v>0.36699029126213595</v>
      </c>
      <c r="I105" s="14">
        <v>0.86378205128205132</v>
      </c>
      <c r="J105" s="15">
        <v>0.31699962658700526</v>
      </c>
      <c r="K105" s="15"/>
      <c r="L105" s="15">
        <v>3.169996265870053E-2</v>
      </c>
      <c r="M105" s="16">
        <v>1.5849981329350265E-2</v>
      </c>
      <c r="N105" s="16"/>
      <c r="O105" s="17">
        <v>40.912359022362772</v>
      </c>
    </row>
    <row r="106" spans="1:15" x14ac:dyDescent="0.25">
      <c r="A106" s="20">
        <v>3</v>
      </c>
      <c r="B106" s="21"/>
      <c r="C106" s="21"/>
      <c r="D106" s="291" t="s">
        <v>96</v>
      </c>
      <c r="E106" s="267"/>
      <c r="F106" s="22">
        <v>0.25</v>
      </c>
      <c r="G106" s="12">
        <v>1.4679611650485438</v>
      </c>
      <c r="H106" s="13">
        <v>0.36699029126213595</v>
      </c>
      <c r="I106" s="14">
        <v>7.9310897435897436</v>
      </c>
      <c r="J106" s="15">
        <v>2.9106329350261393</v>
      </c>
      <c r="K106" s="15"/>
      <c r="L106" s="15">
        <v>0.29106329350261395</v>
      </c>
      <c r="M106" s="16">
        <v>0.14553164675130698</v>
      </c>
      <c r="N106" s="16"/>
      <c r="O106" s="17">
        <v>375.64984193260364</v>
      </c>
    </row>
    <row r="107" spans="1:15" x14ac:dyDescent="0.25">
      <c r="A107" s="20">
        <v>3</v>
      </c>
      <c r="B107" s="21"/>
      <c r="C107" s="21"/>
      <c r="D107" s="266" t="s">
        <v>97</v>
      </c>
      <c r="E107" s="267"/>
      <c r="F107" s="22">
        <v>0.25</v>
      </c>
      <c r="G107" s="12">
        <v>1.4679611650485438</v>
      </c>
      <c r="H107" s="13">
        <v>0.36699029126213595</v>
      </c>
      <c r="I107" s="14">
        <v>4.6330128205128203</v>
      </c>
      <c r="J107" s="15">
        <v>1.7002707244212099</v>
      </c>
      <c r="K107" s="15"/>
      <c r="L107" s="15">
        <v>0.17002707244212101</v>
      </c>
      <c r="M107" s="16">
        <v>8.5013536221060504E-2</v>
      </c>
      <c r="N107" s="16"/>
      <c r="O107" s="17">
        <v>219.43901657449121</v>
      </c>
    </row>
    <row r="108" spans="1:15" x14ac:dyDescent="0.25">
      <c r="A108" s="20">
        <v>3</v>
      </c>
      <c r="B108" s="21"/>
      <c r="C108" s="21"/>
      <c r="D108" s="266" t="s">
        <v>98</v>
      </c>
      <c r="E108" s="267"/>
      <c r="F108" s="22">
        <v>0.25</v>
      </c>
      <c r="G108" s="12">
        <v>1.4679611650485438</v>
      </c>
      <c r="H108" s="13">
        <v>0.36699029126213595</v>
      </c>
      <c r="I108" s="14">
        <v>0.3141025641025641</v>
      </c>
      <c r="J108" s="15">
        <v>0.11527259148618373</v>
      </c>
      <c r="K108" s="15"/>
      <c r="L108" s="15">
        <v>1.1527259148618373E-2</v>
      </c>
      <c r="M108" s="16">
        <v>5.7636295743091863E-3</v>
      </c>
      <c r="N108" s="16"/>
      <c r="O108" s="17">
        <v>14.877221462677372</v>
      </c>
    </row>
    <row r="109" spans="1:15" x14ac:dyDescent="0.25">
      <c r="A109" s="20">
        <v>3</v>
      </c>
      <c r="B109" s="21"/>
      <c r="C109" s="21"/>
      <c r="D109" s="266" t="s">
        <v>99</v>
      </c>
      <c r="E109" s="267"/>
      <c r="F109" s="22">
        <v>0.25</v>
      </c>
      <c r="G109" s="12">
        <v>1.4679611650485438</v>
      </c>
      <c r="H109" s="13">
        <v>0.36699029126213595</v>
      </c>
      <c r="I109" s="14">
        <v>2.6698717948717947</v>
      </c>
      <c r="J109" s="15">
        <v>0.97981702763256162</v>
      </c>
      <c r="K109" s="15"/>
      <c r="L109" s="15">
        <v>9.798170276325617E-2</v>
      </c>
      <c r="M109" s="16">
        <v>4.8990851381628085E-2</v>
      </c>
      <c r="N109" s="16"/>
      <c r="O109" s="17">
        <v>126.45638243275765</v>
      </c>
    </row>
    <row r="110" spans="1:15" x14ac:dyDescent="0.25">
      <c r="A110" s="20">
        <v>3</v>
      </c>
      <c r="B110" s="21"/>
      <c r="C110" s="21"/>
      <c r="D110" s="266" t="s">
        <v>100</v>
      </c>
      <c r="E110" s="267"/>
      <c r="F110" s="22">
        <v>0.16666666666666666</v>
      </c>
      <c r="G110" s="12">
        <v>1.4679611650485438</v>
      </c>
      <c r="H110" s="13">
        <v>0.24466019417475729</v>
      </c>
      <c r="I110" s="14">
        <v>11.464743589743591</v>
      </c>
      <c r="J110" s="15">
        <v>2.8049663928304711</v>
      </c>
      <c r="K110" s="15"/>
      <c r="L110" s="15">
        <v>0.28049663928304713</v>
      </c>
      <c r="M110" s="16">
        <v>0.14024831964152357</v>
      </c>
      <c r="N110" s="16"/>
      <c r="O110" s="17">
        <v>362.01238892514942</v>
      </c>
    </row>
    <row r="111" spans="1:15" ht="15" customHeight="1" x14ac:dyDescent="0.25">
      <c r="A111" s="130" t="s">
        <v>18</v>
      </c>
      <c r="B111" s="131"/>
      <c r="C111" s="264" t="s">
        <v>287</v>
      </c>
      <c r="D111" s="264"/>
      <c r="E111" s="265"/>
      <c r="F111" s="132"/>
      <c r="G111" s="135"/>
      <c r="H111" s="133"/>
      <c r="I111" s="134"/>
      <c r="J111" s="128"/>
      <c r="K111" s="128"/>
      <c r="L111" s="128"/>
      <c r="M111" s="129"/>
      <c r="N111" s="129"/>
      <c r="O111" s="127">
        <v>0</v>
      </c>
    </row>
    <row r="112" spans="1:15" ht="27.75" customHeight="1" x14ac:dyDescent="0.25">
      <c r="A112" s="130" t="s">
        <v>18</v>
      </c>
      <c r="B112" s="131"/>
      <c r="C112" s="131"/>
      <c r="D112" s="258" t="s">
        <v>101</v>
      </c>
      <c r="E112" s="259"/>
      <c r="F112" s="132"/>
      <c r="G112" s="135"/>
      <c r="H112" s="133"/>
      <c r="I112" s="134"/>
      <c r="J112" s="128"/>
      <c r="K112" s="128"/>
      <c r="L112" s="128"/>
      <c r="M112" s="129"/>
      <c r="N112" s="129"/>
      <c r="O112" s="127">
        <v>0</v>
      </c>
    </row>
    <row r="113" spans="1:15" x14ac:dyDescent="0.25">
      <c r="A113" s="130">
        <v>1</v>
      </c>
      <c r="B113" s="131"/>
      <c r="C113" s="131"/>
      <c r="D113" s="131"/>
      <c r="E113" s="131" t="s">
        <v>102</v>
      </c>
      <c r="F113" s="132">
        <v>0.5</v>
      </c>
      <c r="G113" s="135">
        <v>439.8</v>
      </c>
      <c r="H113" s="133">
        <v>219.9</v>
      </c>
      <c r="I113" s="145">
        <v>151.33333333333334</v>
      </c>
      <c r="J113" s="146">
        <v>33278.200000000004</v>
      </c>
      <c r="K113" s="146"/>
      <c r="L113" s="146">
        <v>3327.8200000000006</v>
      </c>
      <c r="M113" s="147">
        <v>1663.9100000000003</v>
      </c>
      <c r="N113" s="147"/>
      <c r="O113" s="148">
        <v>4294925.1413213005</v>
      </c>
    </row>
    <row r="114" spans="1:15" ht="26.25" customHeight="1" x14ac:dyDescent="0.25">
      <c r="A114" s="130" t="s">
        <v>18</v>
      </c>
      <c r="B114" s="131"/>
      <c r="C114" s="131"/>
      <c r="D114" s="258" t="s">
        <v>103</v>
      </c>
      <c r="E114" s="259"/>
      <c r="F114" s="132"/>
      <c r="G114" s="135"/>
      <c r="H114" s="133"/>
      <c r="I114" s="145"/>
      <c r="J114" s="146"/>
      <c r="K114" s="146"/>
      <c r="L114" s="146"/>
      <c r="M114" s="147"/>
      <c r="N114" s="147"/>
      <c r="O114" s="148">
        <v>0</v>
      </c>
    </row>
    <row r="115" spans="1:15" x14ac:dyDescent="0.25">
      <c r="A115" s="130">
        <v>1</v>
      </c>
      <c r="B115" s="131"/>
      <c r="C115" s="131"/>
      <c r="D115" s="131"/>
      <c r="E115" s="131" t="s">
        <v>102</v>
      </c>
      <c r="F115" s="132">
        <v>1.6666666666666666E-2</v>
      </c>
      <c r="G115" s="135">
        <v>571.60869565217388</v>
      </c>
      <c r="H115" s="133">
        <v>9.526811594202897</v>
      </c>
      <c r="I115" s="145">
        <v>151.33333333333334</v>
      </c>
      <c r="J115" s="146">
        <v>1441.7241545893719</v>
      </c>
      <c r="K115" s="146"/>
      <c r="L115" s="146">
        <v>144.17241545893719</v>
      </c>
      <c r="M115" s="147">
        <v>72.086207729468597</v>
      </c>
      <c r="N115" s="147"/>
      <c r="O115" s="148">
        <v>186070.68045735918</v>
      </c>
    </row>
    <row r="116" spans="1:15" ht="27.75" customHeight="1" x14ac:dyDescent="0.25">
      <c r="A116" s="130" t="s">
        <v>18</v>
      </c>
      <c r="B116" s="131"/>
      <c r="C116" s="131"/>
      <c r="D116" s="258" t="s">
        <v>104</v>
      </c>
      <c r="E116" s="259"/>
      <c r="F116" s="132"/>
      <c r="G116" s="135"/>
      <c r="H116" s="133"/>
      <c r="I116" s="145"/>
      <c r="J116" s="146"/>
      <c r="K116" s="146"/>
      <c r="L116" s="146"/>
      <c r="M116" s="147"/>
      <c r="N116" s="147"/>
      <c r="O116" s="148">
        <v>0</v>
      </c>
    </row>
    <row r="117" spans="1:15" x14ac:dyDescent="0.25">
      <c r="A117" s="130">
        <v>1</v>
      </c>
      <c r="B117" s="131"/>
      <c r="C117" s="131"/>
      <c r="D117" s="131"/>
      <c r="E117" s="131" t="s">
        <v>102</v>
      </c>
      <c r="F117" s="132">
        <v>8.3333333333333332E-3</v>
      </c>
      <c r="G117" s="135">
        <v>430.7</v>
      </c>
      <c r="H117" s="133">
        <v>3.5891666666666664</v>
      </c>
      <c r="I117" s="145">
        <v>151.33333333333334</v>
      </c>
      <c r="J117" s="146"/>
      <c r="K117" s="146">
        <v>543.16055555555556</v>
      </c>
      <c r="L117" s="146"/>
      <c r="M117" s="147"/>
      <c r="N117" s="147"/>
      <c r="O117" s="148">
        <v>42360.304144972222</v>
      </c>
    </row>
    <row r="118" spans="1:15" x14ac:dyDescent="0.25">
      <c r="A118" s="130"/>
      <c r="B118" s="131"/>
      <c r="C118" s="139" t="s">
        <v>285</v>
      </c>
      <c r="D118" s="131"/>
      <c r="E118" s="131"/>
      <c r="F118" s="132"/>
      <c r="G118" s="135"/>
      <c r="H118" s="133"/>
      <c r="I118" s="134"/>
      <c r="J118" s="128"/>
      <c r="K118" s="128"/>
      <c r="L118" s="128"/>
      <c r="M118" s="129"/>
      <c r="N118" s="129"/>
      <c r="O118" s="127"/>
    </row>
    <row r="119" spans="1:15" x14ac:dyDescent="0.25">
      <c r="A119" s="130"/>
      <c r="B119" s="131"/>
      <c r="C119" s="131"/>
      <c r="D119" s="138" t="s">
        <v>105</v>
      </c>
      <c r="E119" s="131"/>
      <c r="F119" s="132"/>
      <c r="G119" s="135"/>
      <c r="H119" s="133"/>
      <c r="I119" s="134"/>
      <c r="J119" s="128"/>
      <c r="K119" s="128"/>
      <c r="L119" s="128"/>
      <c r="M119" s="129"/>
      <c r="N119" s="129"/>
      <c r="O119" s="127">
        <v>0</v>
      </c>
    </row>
    <row r="120" spans="1:15" x14ac:dyDescent="0.25">
      <c r="A120" s="130">
        <v>5</v>
      </c>
      <c r="B120" s="131"/>
      <c r="C120" s="131"/>
      <c r="D120" s="137"/>
      <c r="E120" s="131" t="s">
        <v>106</v>
      </c>
      <c r="F120" s="132">
        <v>0.16666666666666666</v>
      </c>
      <c r="G120" s="135">
        <v>23.524390243902438</v>
      </c>
      <c r="H120" s="133">
        <v>3.9207317073170729</v>
      </c>
      <c r="I120" s="134">
        <v>164</v>
      </c>
      <c r="J120" s="128"/>
      <c r="K120" s="128">
        <v>643</v>
      </c>
      <c r="L120" s="128"/>
      <c r="M120" s="129"/>
      <c r="N120" s="129"/>
      <c r="O120" s="127">
        <v>50146.637650000004</v>
      </c>
    </row>
    <row r="121" spans="1:15" ht="24.75" x14ac:dyDescent="0.25">
      <c r="A121" s="130">
        <v>9</v>
      </c>
      <c r="B121" s="131"/>
      <c r="C121" s="131"/>
      <c r="D121" s="137"/>
      <c r="E121" s="131" t="s">
        <v>107</v>
      </c>
      <c r="F121" s="132">
        <v>0.16666666666666666</v>
      </c>
      <c r="G121" s="135">
        <v>1.6363636363636365</v>
      </c>
      <c r="H121" s="133">
        <v>0.27272727272727271</v>
      </c>
      <c r="I121" s="134">
        <v>22</v>
      </c>
      <c r="J121" s="128"/>
      <c r="K121" s="128">
        <v>6</v>
      </c>
      <c r="L121" s="128"/>
      <c r="M121" s="129"/>
      <c r="N121" s="129"/>
      <c r="O121" s="127">
        <v>467.93130000000002</v>
      </c>
    </row>
    <row r="122" spans="1:15" x14ac:dyDescent="0.25">
      <c r="A122" s="140">
        <v>1</v>
      </c>
      <c r="B122" s="141"/>
      <c r="C122" s="141"/>
      <c r="D122" s="149"/>
      <c r="E122" s="141" t="s">
        <v>288</v>
      </c>
      <c r="F122" s="142">
        <v>0.16666666666666666</v>
      </c>
      <c r="G122" s="143">
        <v>23.524390243902438</v>
      </c>
      <c r="H122" s="144">
        <v>3.9207317073170729</v>
      </c>
      <c r="I122" s="145">
        <v>159.97842975366703</v>
      </c>
      <c r="J122" s="146"/>
      <c r="K122" s="146">
        <v>627.23250202199938</v>
      </c>
      <c r="L122" s="146"/>
      <c r="M122" s="147"/>
      <c r="N122" s="147"/>
      <c r="O122" s="148">
        <v>48916.953345567803</v>
      </c>
    </row>
    <row r="123" spans="1:15" x14ac:dyDescent="0.25">
      <c r="A123" s="130"/>
      <c r="B123" s="131"/>
      <c r="C123" s="139" t="s">
        <v>286</v>
      </c>
      <c r="D123" s="136"/>
      <c r="E123" s="150"/>
      <c r="F123" s="151"/>
      <c r="G123" s="135"/>
      <c r="H123" s="133"/>
      <c r="I123" s="134"/>
      <c r="J123" s="128"/>
      <c r="K123" s="128"/>
      <c r="L123" s="128"/>
      <c r="M123" s="129"/>
      <c r="N123" s="129"/>
      <c r="O123" s="127"/>
    </row>
    <row r="124" spans="1:15" x14ac:dyDescent="0.25">
      <c r="A124" s="130"/>
      <c r="B124" s="131"/>
      <c r="C124" s="131"/>
      <c r="D124" s="138" t="s">
        <v>108</v>
      </c>
      <c r="E124" s="131"/>
      <c r="F124" s="132"/>
      <c r="G124" s="135"/>
      <c r="H124" s="133"/>
      <c r="I124" s="134"/>
      <c r="J124" s="128"/>
      <c r="K124" s="128"/>
      <c r="L124" s="128"/>
      <c r="M124" s="129"/>
      <c r="N124" s="129"/>
      <c r="O124" s="127">
        <v>0</v>
      </c>
    </row>
    <row r="125" spans="1:15" x14ac:dyDescent="0.25">
      <c r="A125" s="130">
        <v>5</v>
      </c>
      <c r="B125" s="131"/>
      <c r="C125" s="131"/>
      <c r="D125" s="137"/>
      <c r="E125" s="131" t="s">
        <v>109</v>
      </c>
      <c r="F125" s="132">
        <v>0.16666666666666666</v>
      </c>
      <c r="G125" s="135">
        <v>426.99051490514904</v>
      </c>
      <c r="H125" s="133">
        <v>71.16508581752484</v>
      </c>
      <c r="I125" s="134">
        <v>738</v>
      </c>
      <c r="J125" s="128"/>
      <c r="K125" s="128">
        <v>52519.833333333328</v>
      </c>
      <c r="L125" s="128"/>
      <c r="M125" s="129"/>
      <c r="N125" s="129"/>
      <c r="O125" s="127">
        <v>4095945.6479083332</v>
      </c>
    </row>
    <row r="126" spans="1:15" ht="24.75" x14ac:dyDescent="0.25">
      <c r="A126" s="130">
        <v>9</v>
      </c>
      <c r="B126" s="131"/>
      <c r="C126" s="131"/>
      <c r="D126" s="137"/>
      <c r="E126" s="131" t="s">
        <v>110</v>
      </c>
      <c r="F126" s="132">
        <v>0.16666666666666666</v>
      </c>
      <c r="G126" s="135">
        <v>114.82660332541568</v>
      </c>
      <c r="H126" s="133">
        <v>19.13776722090261</v>
      </c>
      <c r="I126" s="134">
        <v>421</v>
      </c>
      <c r="J126" s="128"/>
      <c r="K126" s="128">
        <v>8056.9999999999991</v>
      </c>
      <c r="L126" s="128"/>
      <c r="M126" s="129"/>
      <c r="N126" s="129"/>
      <c r="O126" s="127">
        <v>628353.74734999996</v>
      </c>
    </row>
    <row r="127" spans="1:15" x14ac:dyDescent="0.25">
      <c r="A127" s="140">
        <v>1</v>
      </c>
      <c r="B127" s="141"/>
      <c r="C127" s="141"/>
      <c r="D127" s="149"/>
      <c r="E127" s="141" t="s">
        <v>289</v>
      </c>
      <c r="F127" s="142">
        <v>0.16666666666666666</v>
      </c>
      <c r="G127" s="143">
        <v>426.99051490514904</v>
      </c>
      <c r="H127" s="144">
        <v>71.16508581752484</v>
      </c>
      <c r="I127" s="145">
        <v>454</v>
      </c>
      <c r="J127" s="146"/>
      <c r="K127" s="146">
        <v>32308.948961156279</v>
      </c>
      <c r="L127" s="146"/>
      <c r="M127" s="147"/>
      <c r="N127" s="147"/>
      <c r="O127" s="148">
        <v>2519728.0815045848</v>
      </c>
    </row>
    <row r="128" spans="1:15" x14ac:dyDescent="0.25">
      <c r="A128" s="156"/>
      <c r="B128" s="157"/>
      <c r="C128" s="165" t="s">
        <v>111</v>
      </c>
      <c r="D128" s="164"/>
      <c r="E128" s="159"/>
      <c r="F128" s="158"/>
      <c r="G128" s="162"/>
      <c r="H128" s="160"/>
      <c r="I128" s="161"/>
      <c r="J128" s="154"/>
      <c r="K128" s="154"/>
      <c r="L128" s="154"/>
      <c r="M128" s="155"/>
      <c r="N128" s="155"/>
      <c r="O128" s="152">
        <v>0</v>
      </c>
    </row>
    <row r="129" spans="1:15" ht="15" customHeight="1" x14ac:dyDescent="0.25">
      <c r="A129" s="156"/>
      <c r="B129" s="157"/>
      <c r="C129" s="157"/>
      <c r="D129" s="258" t="s">
        <v>290</v>
      </c>
      <c r="E129" s="259"/>
      <c r="F129" s="158"/>
      <c r="G129" s="162"/>
      <c r="H129" s="160"/>
      <c r="I129" s="161"/>
      <c r="J129" s="154"/>
      <c r="K129" s="154"/>
      <c r="L129" s="154"/>
      <c r="M129" s="155"/>
      <c r="N129" s="155"/>
      <c r="O129" s="152">
        <v>0</v>
      </c>
    </row>
    <row r="130" spans="1:15" x14ac:dyDescent="0.25">
      <c r="A130" s="156">
        <v>5</v>
      </c>
      <c r="B130" s="157"/>
      <c r="C130" s="157"/>
      <c r="D130" s="163"/>
      <c r="E130" s="157" t="s">
        <v>112</v>
      </c>
      <c r="F130" s="158">
        <v>8.3333333333333332E-3</v>
      </c>
      <c r="G130" s="162">
        <v>430.7</v>
      </c>
      <c r="H130" s="160">
        <v>3.5891666666666664</v>
      </c>
      <c r="I130" s="161">
        <v>367</v>
      </c>
      <c r="J130" s="154"/>
      <c r="K130" s="154">
        <v>1317.2241666666666</v>
      </c>
      <c r="L130" s="154"/>
      <c r="M130" s="155"/>
      <c r="N130" s="155"/>
      <c r="O130" s="152">
        <v>102728.40278329166</v>
      </c>
    </row>
    <row r="131" spans="1:15" ht="24.75" x14ac:dyDescent="0.25">
      <c r="A131" s="156">
        <v>9</v>
      </c>
      <c r="B131" s="157"/>
      <c r="C131" s="157"/>
      <c r="D131" s="163"/>
      <c r="E131" s="157" t="s">
        <v>113</v>
      </c>
      <c r="F131" s="158">
        <v>8.3333333333333332E-3</v>
      </c>
      <c r="G131" s="162">
        <v>45.317757009345797</v>
      </c>
      <c r="H131" s="160">
        <v>0.37764797507788161</v>
      </c>
      <c r="I131" s="161">
        <v>214</v>
      </c>
      <c r="J131" s="154"/>
      <c r="K131" s="154">
        <v>80.816666666666663</v>
      </c>
      <c r="L131" s="154"/>
      <c r="M131" s="155"/>
      <c r="N131" s="155"/>
      <c r="O131" s="152">
        <v>6302.7746491666667</v>
      </c>
    </row>
    <row r="132" spans="1:15" ht="15" customHeight="1" x14ac:dyDescent="0.25">
      <c r="A132" s="166">
        <v>1</v>
      </c>
      <c r="B132" s="167"/>
      <c r="C132" s="167"/>
      <c r="D132" s="175"/>
      <c r="E132" s="167" t="s">
        <v>291</v>
      </c>
      <c r="F132" s="168">
        <v>8.3333333333333332E-3</v>
      </c>
      <c r="G132" s="169">
        <v>430.7</v>
      </c>
      <c r="H132" s="170">
        <v>3.5891666666666664</v>
      </c>
      <c r="I132" s="171">
        <v>151.33333333333334</v>
      </c>
      <c r="J132" s="172"/>
      <c r="K132" s="172">
        <v>543.16055555555556</v>
      </c>
      <c r="L132" s="172"/>
      <c r="M132" s="173"/>
      <c r="N132" s="173"/>
      <c r="O132" s="174">
        <v>42360.304144972222</v>
      </c>
    </row>
    <row r="133" spans="1:15" ht="15" customHeight="1" x14ac:dyDescent="0.25">
      <c r="A133" s="156" t="s">
        <v>18</v>
      </c>
      <c r="B133" s="157"/>
      <c r="C133" s="264" t="s">
        <v>114</v>
      </c>
      <c r="D133" s="264"/>
      <c r="E133" s="265"/>
      <c r="F133" s="158"/>
      <c r="G133" s="162"/>
      <c r="H133" s="160"/>
      <c r="I133" s="161"/>
      <c r="J133" s="154"/>
      <c r="K133" s="154"/>
      <c r="L133" s="154"/>
      <c r="M133" s="155"/>
      <c r="N133" s="155"/>
      <c r="O133" s="152">
        <v>0</v>
      </c>
    </row>
    <row r="134" spans="1:15" x14ac:dyDescent="0.25">
      <c r="A134" s="156" t="s">
        <v>18</v>
      </c>
      <c r="B134" s="157"/>
      <c r="C134" s="157"/>
      <c r="D134" s="258" t="s">
        <v>115</v>
      </c>
      <c r="E134" s="259"/>
      <c r="F134" s="158"/>
      <c r="G134" s="162"/>
      <c r="H134" s="160"/>
      <c r="I134" s="161"/>
      <c r="J134" s="154"/>
      <c r="K134" s="154"/>
      <c r="L134" s="154"/>
      <c r="M134" s="155"/>
      <c r="N134" s="155"/>
      <c r="O134" s="152">
        <v>0</v>
      </c>
    </row>
    <row r="135" spans="1:15" ht="15" customHeight="1" x14ac:dyDescent="0.25">
      <c r="A135" s="156">
        <v>5</v>
      </c>
      <c r="B135" s="157"/>
      <c r="C135" s="157"/>
      <c r="D135" s="163"/>
      <c r="E135" s="157" t="s">
        <v>116</v>
      </c>
      <c r="F135" s="158">
        <v>8.3333333333333329E-2</v>
      </c>
      <c r="G135" s="162">
        <v>536</v>
      </c>
      <c r="H135" s="160">
        <v>44.666666666666664</v>
      </c>
      <c r="I135" s="161">
        <v>159.33333333333334</v>
      </c>
      <c r="J135" s="154">
        <v>7116.8888888888887</v>
      </c>
      <c r="K135" s="154"/>
      <c r="L135" s="154">
        <v>711.68888888888887</v>
      </c>
      <c r="M135" s="155">
        <v>355.84444444444443</v>
      </c>
      <c r="N135" s="155"/>
      <c r="O135" s="152">
        <v>918514.3732797777</v>
      </c>
    </row>
    <row r="136" spans="1:15" x14ac:dyDescent="0.25">
      <c r="A136" s="156" t="s">
        <v>18</v>
      </c>
      <c r="B136" s="157"/>
      <c r="C136" s="157"/>
      <c r="D136" s="258" t="s">
        <v>117</v>
      </c>
      <c r="E136" s="259"/>
      <c r="F136" s="158"/>
      <c r="G136" s="162"/>
      <c r="H136" s="160"/>
      <c r="I136" s="161"/>
      <c r="J136" s="154"/>
      <c r="K136" s="154"/>
      <c r="L136" s="154"/>
      <c r="M136" s="155"/>
      <c r="N136" s="155"/>
      <c r="O136" s="152">
        <v>0</v>
      </c>
    </row>
    <row r="137" spans="1:15" ht="15" customHeight="1" x14ac:dyDescent="0.25">
      <c r="A137" s="156">
        <v>5</v>
      </c>
      <c r="B137" s="157"/>
      <c r="C137" s="157"/>
      <c r="D137" s="163"/>
      <c r="E137" s="157" t="s">
        <v>116</v>
      </c>
      <c r="F137" s="158">
        <v>0.16666666666666666</v>
      </c>
      <c r="G137" s="162">
        <v>536</v>
      </c>
      <c r="H137" s="160">
        <v>89.333333333333329</v>
      </c>
      <c r="I137" s="161">
        <v>159.33333333333334</v>
      </c>
      <c r="J137" s="154">
        <v>14233.777777777777</v>
      </c>
      <c r="K137" s="154"/>
      <c r="L137" s="154">
        <v>1423.3777777777777</v>
      </c>
      <c r="M137" s="155">
        <v>711.68888888888887</v>
      </c>
      <c r="N137" s="155"/>
      <c r="O137" s="152">
        <v>1837028.7465595554</v>
      </c>
    </row>
    <row r="138" spans="1:15" x14ac:dyDescent="0.25">
      <c r="A138" s="156" t="s">
        <v>18</v>
      </c>
      <c r="B138" s="157"/>
      <c r="C138" s="157"/>
      <c r="D138" s="258" t="s">
        <v>118</v>
      </c>
      <c r="E138" s="259"/>
      <c r="F138" s="158"/>
      <c r="G138" s="162"/>
      <c r="H138" s="160"/>
      <c r="I138" s="161"/>
      <c r="J138" s="154"/>
      <c r="K138" s="154"/>
      <c r="L138" s="154"/>
      <c r="M138" s="155"/>
      <c r="N138" s="155"/>
      <c r="O138" s="152">
        <v>0</v>
      </c>
    </row>
    <row r="139" spans="1:15" ht="15" customHeight="1" x14ac:dyDescent="0.25">
      <c r="A139" s="156">
        <v>5</v>
      </c>
      <c r="B139" s="157"/>
      <c r="C139" s="157"/>
      <c r="D139" s="163"/>
      <c r="E139" s="157" t="s">
        <v>119</v>
      </c>
      <c r="F139" s="158">
        <v>0.16666666666666666</v>
      </c>
      <c r="G139" s="162">
        <v>168.9</v>
      </c>
      <c r="H139" s="160">
        <v>28.15</v>
      </c>
      <c r="I139" s="161">
        <v>318.66666666666669</v>
      </c>
      <c r="J139" s="154">
        <v>8970.4666666666672</v>
      </c>
      <c r="K139" s="154"/>
      <c r="L139" s="154">
        <v>897.04666666666674</v>
      </c>
      <c r="M139" s="155">
        <v>448.52333333333337</v>
      </c>
      <c r="N139" s="155"/>
      <c r="O139" s="152">
        <v>1157739.3854250333</v>
      </c>
    </row>
    <row r="140" spans="1:15" ht="15" customHeight="1" x14ac:dyDescent="0.25">
      <c r="A140" s="156"/>
      <c r="B140" s="157"/>
      <c r="C140" s="178" t="s">
        <v>292</v>
      </c>
      <c r="D140" s="163"/>
      <c r="E140" s="157"/>
      <c r="F140" s="158"/>
      <c r="G140" s="162"/>
      <c r="H140" s="160"/>
      <c r="I140" s="161"/>
      <c r="J140" s="154"/>
      <c r="K140" s="154"/>
      <c r="L140" s="154"/>
      <c r="M140" s="155"/>
      <c r="N140" s="155"/>
      <c r="O140" s="152"/>
    </row>
    <row r="141" spans="1:15" ht="15" customHeight="1" x14ac:dyDescent="0.25">
      <c r="A141" s="156"/>
      <c r="B141" s="157"/>
      <c r="C141" s="177" t="s">
        <v>293</v>
      </c>
      <c r="D141" s="177"/>
      <c r="E141" s="157"/>
      <c r="F141" s="158"/>
      <c r="G141" s="162"/>
      <c r="H141" s="160"/>
      <c r="I141" s="161"/>
      <c r="J141" s="154"/>
      <c r="K141" s="154"/>
      <c r="L141" s="154"/>
      <c r="M141" s="155"/>
      <c r="N141" s="155"/>
      <c r="O141" s="152"/>
    </row>
    <row r="142" spans="1:15" ht="15" customHeight="1" x14ac:dyDescent="0.25">
      <c r="A142" s="156">
        <v>5</v>
      </c>
      <c r="B142" s="157"/>
      <c r="C142" s="157"/>
      <c r="D142" s="176" t="s">
        <v>294</v>
      </c>
      <c r="E142" s="157"/>
      <c r="F142" s="168">
        <v>1</v>
      </c>
      <c r="G142" s="169">
        <v>65.599999999999994</v>
      </c>
      <c r="H142" s="170">
        <v>65.599999999999994</v>
      </c>
      <c r="I142" s="171">
        <v>169.5</v>
      </c>
      <c r="J142" s="172">
        <v>11119.199999999999</v>
      </c>
      <c r="K142" s="172"/>
      <c r="L142" s="172">
        <v>1111.9199999999998</v>
      </c>
      <c r="M142" s="173">
        <v>555.95999999999992</v>
      </c>
      <c r="N142" s="173"/>
      <c r="O142" s="174">
        <v>1435057.5341028001</v>
      </c>
    </row>
    <row r="143" spans="1:15" x14ac:dyDescent="0.25">
      <c r="A143" s="156"/>
      <c r="B143" s="157"/>
      <c r="C143" s="176" t="s">
        <v>295</v>
      </c>
      <c r="D143" s="176"/>
      <c r="E143" s="157"/>
      <c r="F143" s="168"/>
      <c r="G143" s="169"/>
      <c r="H143" s="170"/>
      <c r="I143" s="171"/>
      <c r="J143" s="172"/>
      <c r="K143" s="172"/>
      <c r="L143" s="172"/>
      <c r="M143" s="173"/>
      <c r="N143" s="173"/>
      <c r="O143" s="174"/>
    </row>
    <row r="144" spans="1:15" x14ac:dyDescent="0.25">
      <c r="A144" s="156">
        <v>5</v>
      </c>
      <c r="B144" s="157"/>
      <c r="C144" s="157"/>
      <c r="D144" s="176" t="s">
        <v>296</v>
      </c>
      <c r="E144" s="157"/>
      <c r="F144" s="168">
        <v>0.16666666666666666</v>
      </c>
      <c r="G144" s="169">
        <v>65.599999999999994</v>
      </c>
      <c r="H144" s="170">
        <v>10.933333333333332</v>
      </c>
      <c r="I144" s="171">
        <v>169.5</v>
      </c>
      <c r="J144" s="172">
        <v>1853.1999999999998</v>
      </c>
      <c r="K144" s="172"/>
      <c r="L144" s="172">
        <v>185.32</v>
      </c>
      <c r="M144" s="173">
        <v>92.66</v>
      </c>
      <c r="N144" s="173"/>
      <c r="O144" s="174">
        <v>239176.25568379997</v>
      </c>
    </row>
    <row r="145" spans="1:15" ht="15" customHeight="1" x14ac:dyDescent="0.25">
      <c r="A145" s="156"/>
      <c r="B145" s="157"/>
      <c r="C145" s="178" t="s">
        <v>297</v>
      </c>
      <c r="D145" s="176"/>
      <c r="E145" s="157"/>
      <c r="F145" s="168"/>
      <c r="G145" s="169"/>
      <c r="H145" s="170"/>
      <c r="I145" s="171"/>
      <c r="J145" s="172"/>
      <c r="K145" s="172"/>
      <c r="L145" s="172"/>
      <c r="M145" s="173"/>
      <c r="N145" s="173"/>
      <c r="O145" s="174"/>
    </row>
    <row r="146" spans="1:15" ht="15" customHeight="1" x14ac:dyDescent="0.25">
      <c r="A146" s="156"/>
      <c r="B146" s="157"/>
      <c r="C146" s="176" t="s">
        <v>298</v>
      </c>
      <c r="D146" s="176"/>
      <c r="E146" s="157"/>
      <c r="F146" s="168"/>
      <c r="G146" s="169"/>
      <c r="H146" s="170"/>
      <c r="I146" s="171"/>
      <c r="J146" s="172"/>
      <c r="K146" s="172"/>
      <c r="L146" s="172"/>
      <c r="M146" s="173"/>
      <c r="N146" s="173"/>
      <c r="O146" s="174"/>
    </row>
    <row r="147" spans="1:15" x14ac:dyDescent="0.25">
      <c r="A147" s="156">
        <v>5</v>
      </c>
      <c r="B147" s="157"/>
      <c r="C147" s="157"/>
      <c r="D147" s="176" t="s">
        <v>299</v>
      </c>
      <c r="E147" s="157"/>
      <c r="F147" s="168">
        <v>0.5</v>
      </c>
      <c r="G147" s="169">
        <v>3.28</v>
      </c>
      <c r="H147" s="170">
        <v>1.64</v>
      </c>
      <c r="I147" s="171">
        <v>478</v>
      </c>
      <c r="J147" s="172">
        <v>783.92</v>
      </c>
      <c r="K147" s="172"/>
      <c r="L147" s="172">
        <v>78.391999999999996</v>
      </c>
      <c r="M147" s="173">
        <v>39.195999999999998</v>
      </c>
      <c r="N147" s="173"/>
      <c r="O147" s="174">
        <v>101173.67275827999</v>
      </c>
    </row>
    <row r="148" spans="1:15" x14ac:dyDescent="0.25">
      <c r="A148" s="156"/>
      <c r="B148" s="271" t="s">
        <v>120</v>
      </c>
      <c r="C148" s="271"/>
      <c r="D148" s="271"/>
      <c r="E148" s="272"/>
      <c r="F148" s="153"/>
      <c r="G148" s="162"/>
      <c r="H148" s="160"/>
      <c r="I148" s="161"/>
      <c r="J148" s="154"/>
      <c r="K148" s="154"/>
      <c r="L148" s="154"/>
      <c r="M148" s="155"/>
      <c r="N148" s="155"/>
      <c r="O148" s="152">
        <v>0</v>
      </c>
    </row>
    <row r="149" spans="1:15" x14ac:dyDescent="0.25">
      <c r="A149" s="156"/>
      <c r="B149" s="271" t="s">
        <v>121</v>
      </c>
      <c r="C149" s="271"/>
      <c r="D149" s="271"/>
      <c r="E149" s="272"/>
      <c r="F149" s="153"/>
      <c r="G149" s="162"/>
      <c r="H149" s="160"/>
      <c r="I149" s="161"/>
      <c r="J149" s="154"/>
      <c r="K149" s="154"/>
      <c r="L149" s="154"/>
      <c r="M149" s="155"/>
      <c r="N149" s="155"/>
      <c r="O149" s="152">
        <v>0</v>
      </c>
    </row>
    <row r="150" spans="1:15" x14ac:dyDescent="0.25">
      <c r="A150" s="156"/>
      <c r="B150" s="271" t="s">
        <v>122</v>
      </c>
      <c r="C150" s="271"/>
      <c r="D150" s="271"/>
      <c r="E150" s="272"/>
      <c r="F150" s="153"/>
      <c r="G150" s="162"/>
      <c r="H150" s="160"/>
      <c r="I150" s="161"/>
      <c r="J150" s="154"/>
      <c r="K150" s="154"/>
      <c r="L150" s="154"/>
      <c r="M150" s="155"/>
      <c r="N150" s="155"/>
      <c r="O150" s="152">
        <v>0</v>
      </c>
    </row>
    <row r="151" spans="1:15" x14ac:dyDescent="0.25">
      <c r="A151" s="156"/>
      <c r="B151" s="157"/>
      <c r="C151" s="157"/>
      <c r="D151" s="258" t="s">
        <v>123</v>
      </c>
      <c r="E151" s="259"/>
      <c r="F151" s="158"/>
      <c r="G151" s="162"/>
      <c r="H151" s="160"/>
      <c r="I151" s="161"/>
      <c r="J151" s="154"/>
      <c r="K151" s="154"/>
      <c r="L151" s="154"/>
      <c r="M151" s="155"/>
      <c r="N151" s="155"/>
      <c r="O151" s="152">
        <v>0</v>
      </c>
    </row>
    <row r="152" spans="1:15" x14ac:dyDescent="0.25">
      <c r="A152" s="156">
        <v>5</v>
      </c>
      <c r="B152" s="157"/>
      <c r="C152" s="157"/>
      <c r="D152" s="157"/>
      <c r="E152" s="157" t="s">
        <v>124</v>
      </c>
      <c r="F152" s="168">
        <v>12</v>
      </c>
      <c r="G152" s="169">
        <v>1</v>
      </c>
      <c r="H152" s="170">
        <v>12</v>
      </c>
      <c r="I152" s="171">
        <v>478</v>
      </c>
      <c r="J152" s="172">
        <v>5736</v>
      </c>
      <c r="K152" s="172">
        <v>478</v>
      </c>
      <c r="L152" s="172">
        <v>956</v>
      </c>
      <c r="M152" s="173"/>
      <c r="N152" s="173"/>
      <c r="O152" s="174">
        <v>786836.65562000009</v>
      </c>
    </row>
    <row r="153" spans="1:15" ht="24.75" x14ac:dyDescent="0.25">
      <c r="A153" s="156">
        <v>9</v>
      </c>
      <c r="B153" s="157"/>
      <c r="C153" s="157"/>
      <c r="D153" s="157"/>
      <c r="E153" s="157" t="s">
        <v>125</v>
      </c>
      <c r="F153" s="158">
        <v>3</v>
      </c>
      <c r="G153" s="162">
        <v>1</v>
      </c>
      <c r="H153" s="160">
        <v>3</v>
      </c>
      <c r="I153" s="161">
        <v>354</v>
      </c>
      <c r="J153" s="154">
        <v>1062</v>
      </c>
      <c r="K153" s="154">
        <v>354</v>
      </c>
      <c r="L153" s="154">
        <v>354</v>
      </c>
      <c r="M153" s="155"/>
      <c r="N153" s="155"/>
      <c r="O153" s="152">
        <v>188238.21497999999</v>
      </c>
    </row>
    <row r="154" spans="1:15" x14ac:dyDescent="0.25">
      <c r="A154" s="156"/>
      <c r="B154" s="157"/>
      <c r="C154" s="157"/>
      <c r="D154" s="258" t="s">
        <v>126</v>
      </c>
      <c r="E154" s="259"/>
      <c r="F154" s="158"/>
      <c r="G154" s="162"/>
      <c r="H154" s="160"/>
      <c r="I154" s="161"/>
      <c r="J154" s="154"/>
      <c r="K154" s="154"/>
      <c r="L154" s="154"/>
      <c r="M154" s="155"/>
      <c r="N154" s="155"/>
      <c r="O154" s="152"/>
    </row>
    <row r="155" spans="1:15" x14ac:dyDescent="0.25">
      <c r="A155" s="156"/>
      <c r="B155" s="157"/>
      <c r="C155" s="157"/>
      <c r="D155" s="260" t="s">
        <v>16</v>
      </c>
      <c r="E155" s="260"/>
      <c r="F155" s="261"/>
      <c r="G155" s="162"/>
      <c r="H155" s="160"/>
      <c r="I155" s="161"/>
      <c r="J155" s="154"/>
      <c r="K155" s="154"/>
      <c r="L155" s="154"/>
      <c r="M155" s="155"/>
      <c r="N155" s="155"/>
      <c r="O155" s="152"/>
    </row>
    <row r="156" spans="1:15" x14ac:dyDescent="0.25">
      <c r="A156" s="268" t="s">
        <v>127</v>
      </c>
      <c r="B156" s="269"/>
      <c r="C156" s="269"/>
      <c r="D156" s="269"/>
      <c r="E156" s="270"/>
      <c r="F156" s="11"/>
      <c r="G156" s="12"/>
      <c r="H156" s="13"/>
      <c r="I156" s="14"/>
      <c r="J156" s="15"/>
      <c r="K156" s="15"/>
      <c r="L156" s="15"/>
      <c r="M156" s="16"/>
      <c r="N156" s="16"/>
      <c r="O156" s="17"/>
    </row>
    <row r="157" spans="1:15" x14ac:dyDescent="0.25">
      <c r="A157" s="36"/>
      <c r="B157" s="269" t="s">
        <v>128</v>
      </c>
      <c r="C157" s="269"/>
      <c r="D157" s="269"/>
      <c r="E157" s="270"/>
      <c r="F157" s="11"/>
      <c r="G157" s="12"/>
      <c r="H157" s="13"/>
      <c r="I157" s="14"/>
      <c r="J157" s="15"/>
      <c r="K157" s="15"/>
      <c r="L157" s="15"/>
      <c r="M157" s="16"/>
      <c r="N157" s="16"/>
      <c r="O157" s="17"/>
    </row>
    <row r="158" spans="1:15" x14ac:dyDescent="0.25">
      <c r="A158" s="36"/>
      <c r="B158" s="269" t="s">
        <v>129</v>
      </c>
      <c r="C158" s="269"/>
      <c r="D158" s="269"/>
      <c r="E158" s="270"/>
      <c r="F158" s="11"/>
      <c r="G158" s="12"/>
      <c r="H158" s="13"/>
      <c r="I158" s="14"/>
      <c r="J158" s="15"/>
      <c r="K158" s="15"/>
      <c r="L158" s="15"/>
      <c r="M158" s="16"/>
      <c r="N158" s="16"/>
      <c r="O158" s="17"/>
    </row>
    <row r="159" spans="1:15" x14ac:dyDescent="0.25">
      <c r="A159" s="36"/>
      <c r="B159" s="269" t="s">
        <v>130</v>
      </c>
      <c r="C159" s="269"/>
      <c r="D159" s="269"/>
      <c r="E159" s="270"/>
      <c r="F159" s="11"/>
      <c r="G159" s="12"/>
      <c r="H159" s="13"/>
      <c r="I159" s="14"/>
      <c r="J159" s="15"/>
      <c r="K159" s="15"/>
      <c r="L159" s="15"/>
      <c r="M159" s="16"/>
      <c r="N159" s="16"/>
      <c r="O159" s="17"/>
    </row>
    <row r="160" spans="1:15" x14ac:dyDescent="0.25">
      <c r="A160" s="36"/>
      <c r="B160" s="269" t="s">
        <v>131</v>
      </c>
      <c r="C160" s="269"/>
      <c r="D160" s="269"/>
      <c r="E160" s="270"/>
      <c r="F160" s="22"/>
      <c r="G160" s="12"/>
      <c r="H160" s="13"/>
      <c r="I160" s="14"/>
      <c r="J160" s="15"/>
      <c r="K160" s="15"/>
      <c r="L160" s="15"/>
      <c r="M160" s="16"/>
      <c r="N160" s="16"/>
      <c r="O160" s="17"/>
    </row>
    <row r="161" spans="1:15" x14ac:dyDescent="0.25">
      <c r="A161" s="36"/>
      <c r="B161" s="269" t="s">
        <v>132</v>
      </c>
      <c r="C161" s="269"/>
      <c r="D161" s="269"/>
      <c r="E161" s="270"/>
      <c r="F161" s="11"/>
      <c r="G161" s="12"/>
      <c r="H161" s="13"/>
      <c r="I161" s="14"/>
      <c r="J161" s="15"/>
      <c r="K161" s="15"/>
      <c r="L161" s="15"/>
      <c r="M161" s="16"/>
      <c r="N161" s="16"/>
      <c r="O161" s="17"/>
    </row>
    <row r="162" spans="1:15" x14ac:dyDescent="0.25">
      <c r="A162" s="36"/>
      <c r="B162" s="269" t="s">
        <v>133</v>
      </c>
      <c r="C162" s="269"/>
      <c r="D162" s="269"/>
      <c r="E162" s="270"/>
      <c r="F162" s="11"/>
      <c r="G162" s="12"/>
      <c r="H162" s="13"/>
      <c r="I162" s="14"/>
      <c r="J162" s="15"/>
      <c r="K162" s="15"/>
      <c r="L162" s="15"/>
      <c r="M162" s="16"/>
      <c r="N162" s="16"/>
      <c r="O162" s="17"/>
    </row>
    <row r="163" spans="1:15" x14ac:dyDescent="0.25">
      <c r="A163" s="36"/>
      <c r="B163" s="269" t="s">
        <v>134</v>
      </c>
      <c r="C163" s="269"/>
      <c r="D163" s="269"/>
      <c r="E163" s="270"/>
      <c r="F163" s="11"/>
      <c r="G163" s="12"/>
      <c r="H163" s="13"/>
      <c r="I163" s="14"/>
      <c r="J163" s="15"/>
      <c r="K163" s="15"/>
      <c r="L163" s="15"/>
      <c r="M163" s="16"/>
      <c r="N163" s="16"/>
      <c r="O163" s="17"/>
    </row>
    <row r="164" spans="1:15" x14ac:dyDescent="0.25">
      <c r="A164" s="37"/>
      <c r="B164" s="38"/>
      <c r="C164" s="38"/>
      <c r="D164" s="38"/>
      <c r="E164" s="39"/>
      <c r="F164" s="11"/>
      <c r="G164" s="12"/>
      <c r="H164" s="13"/>
      <c r="I164" s="14"/>
      <c r="J164" s="15"/>
      <c r="K164" s="15"/>
      <c r="L164" s="15"/>
      <c r="M164" s="16"/>
      <c r="N164" s="16"/>
      <c r="O164" s="17"/>
    </row>
    <row r="165" spans="1:15" x14ac:dyDescent="0.25">
      <c r="A165" s="40" t="s">
        <v>300</v>
      </c>
      <c r="B165" s="40"/>
      <c r="C165" s="41"/>
      <c r="D165" s="42"/>
      <c r="E165" s="43"/>
      <c r="F165" s="11"/>
      <c r="G165" s="12"/>
      <c r="H165" s="13"/>
      <c r="I165" s="14"/>
      <c r="J165" s="15"/>
      <c r="K165" s="15"/>
      <c r="L165" s="15"/>
      <c r="M165" s="16"/>
      <c r="N165" s="16"/>
      <c r="O165" s="17"/>
    </row>
    <row r="166" spans="1:15" x14ac:dyDescent="0.25">
      <c r="A166" s="20">
        <v>1</v>
      </c>
      <c r="B166" s="21"/>
      <c r="C166" s="273" t="s">
        <v>135</v>
      </c>
      <c r="D166" s="273"/>
      <c r="E166" s="274"/>
      <c r="F166" s="11"/>
      <c r="G166" s="12"/>
      <c r="H166" s="13"/>
      <c r="I166" s="182">
        <v>53</v>
      </c>
      <c r="J166" s="180"/>
      <c r="K166" s="180"/>
      <c r="L166" s="180"/>
      <c r="M166" s="181"/>
      <c r="N166" s="181"/>
      <c r="O166" s="179">
        <v>1278188.3177991069</v>
      </c>
    </row>
    <row r="167" spans="1:15" x14ac:dyDescent="0.25">
      <c r="A167" s="20">
        <v>2</v>
      </c>
      <c r="B167" s="21"/>
      <c r="C167" s="266" t="s">
        <v>136</v>
      </c>
      <c r="D167" s="266"/>
      <c r="E167" s="267"/>
      <c r="F167" s="11"/>
      <c r="G167" s="12"/>
      <c r="H167" s="13"/>
      <c r="I167" s="182">
        <v>364</v>
      </c>
      <c r="J167" s="180"/>
      <c r="K167" s="180"/>
      <c r="L167" s="180"/>
      <c r="M167" s="181"/>
      <c r="N167" s="181"/>
      <c r="O167" s="179">
        <v>2150672.6059166249</v>
      </c>
    </row>
    <row r="168" spans="1:15" x14ac:dyDescent="0.25">
      <c r="A168" s="20">
        <v>3</v>
      </c>
      <c r="B168" s="21"/>
      <c r="C168" s="275" t="s">
        <v>137</v>
      </c>
      <c r="D168" s="275"/>
      <c r="E168" s="276"/>
      <c r="F168" s="11"/>
      <c r="G168" s="12"/>
      <c r="H168" s="13"/>
      <c r="I168" s="182">
        <v>16</v>
      </c>
      <c r="J168" s="180"/>
      <c r="K168" s="180"/>
      <c r="L168" s="180"/>
      <c r="M168" s="181"/>
      <c r="N168" s="181"/>
      <c r="O168" s="179">
        <v>79270.10478031254</v>
      </c>
    </row>
    <row r="169" spans="1:15" x14ac:dyDescent="0.25">
      <c r="A169" s="20">
        <v>4</v>
      </c>
      <c r="B169" s="21"/>
      <c r="C169" s="266" t="s">
        <v>138</v>
      </c>
      <c r="D169" s="266"/>
      <c r="E169" s="267"/>
      <c r="F169" s="11"/>
      <c r="G169" s="12"/>
      <c r="H169" s="13"/>
      <c r="I169" s="182">
        <v>0</v>
      </c>
      <c r="J169" s="180"/>
      <c r="K169" s="180"/>
      <c r="L169" s="180"/>
      <c r="M169" s="181"/>
      <c r="N169" s="181"/>
      <c r="O169" s="179">
        <v>0</v>
      </c>
    </row>
    <row r="170" spans="1:15" x14ac:dyDescent="0.25">
      <c r="A170" s="20">
        <v>5</v>
      </c>
      <c r="B170" s="21"/>
      <c r="C170" s="266" t="s">
        <v>139</v>
      </c>
      <c r="D170" s="266"/>
      <c r="E170" s="267"/>
      <c r="F170" s="11"/>
      <c r="G170" s="12"/>
      <c r="H170" s="13"/>
      <c r="I170" s="182">
        <v>309</v>
      </c>
      <c r="J170" s="180"/>
      <c r="K170" s="180"/>
      <c r="L170" s="180"/>
      <c r="M170" s="181"/>
      <c r="N170" s="181"/>
      <c r="O170" s="179">
        <v>16411333.102648798</v>
      </c>
    </row>
    <row r="171" spans="1:15" x14ac:dyDescent="0.25">
      <c r="A171" s="20">
        <v>7</v>
      </c>
      <c r="B171" s="21"/>
      <c r="C171" s="266" t="s">
        <v>140</v>
      </c>
      <c r="D171" s="266"/>
      <c r="E171" s="267"/>
      <c r="F171" s="11"/>
      <c r="G171" s="12"/>
      <c r="H171" s="13"/>
      <c r="I171" s="182">
        <v>0</v>
      </c>
      <c r="J171" s="180"/>
      <c r="K171" s="180"/>
      <c r="L171" s="180"/>
      <c r="M171" s="181"/>
      <c r="N171" s="181"/>
      <c r="O171" s="179">
        <v>0</v>
      </c>
    </row>
    <row r="172" spans="1:15" x14ac:dyDescent="0.25">
      <c r="A172" s="20">
        <v>8</v>
      </c>
      <c r="B172" s="21"/>
      <c r="C172" s="266" t="s">
        <v>141</v>
      </c>
      <c r="D172" s="266"/>
      <c r="E172" s="267"/>
      <c r="F172" s="11"/>
      <c r="G172" s="12"/>
      <c r="H172" s="13"/>
      <c r="I172" s="182">
        <v>2</v>
      </c>
      <c r="J172" s="180"/>
      <c r="K172" s="180"/>
      <c r="L172" s="180"/>
      <c r="M172" s="181"/>
      <c r="N172" s="181"/>
      <c r="O172" s="179">
        <v>9204.9712855766666</v>
      </c>
    </row>
    <row r="173" spans="1:15" x14ac:dyDescent="0.25">
      <c r="A173" s="20">
        <v>9</v>
      </c>
      <c r="B173" s="21"/>
      <c r="C173" s="266" t="s">
        <v>66</v>
      </c>
      <c r="D173" s="266"/>
      <c r="E173" s="267"/>
      <c r="F173" s="11"/>
      <c r="G173" s="12"/>
      <c r="H173" s="13"/>
      <c r="I173" s="182">
        <v>0</v>
      </c>
      <c r="J173" s="180"/>
      <c r="K173" s="180"/>
      <c r="L173" s="180"/>
      <c r="M173" s="181"/>
      <c r="N173" s="181"/>
      <c r="O173" s="179">
        <v>0</v>
      </c>
    </row>
    <row r="174" spans="1:15" x14ac:dyDescent="0.25">
      <c r="A174" s="20">
        <v>10</v>
      </c>
      <c r="B174" s="21"/>
      <c r="C174" s="266" t="s">
        <v>142</v>
      </c>
      <c r="D174" s="266"/>
      <c r="E174" s="267"/>
      <c r="F174" s="11"/>
      <c r="G174" s="12"/>
      <c r="H174" s="13"/>
      <c r="I174" s="182">
        <v>4</v>
      </c>
      <c r="J174" s="180"/>
      <c r="K174" s="180"/>
      <c r="L174" s="180"/>
      <c r="M174" s="181"/>
      <c r="N174" s="181"/>
      <c r="O174" s="179">
        <v>26499.486418021141</v>
      </c>
    </row>
    <row r="175" spans="1:15" x14ac:dyDescent="0.25">
      <c r="A175" s="20">
        <v>11</v>
      </c>
      <c r="B175" s="21"/>
      <c r="C175" s="266" t="s">
        <v>143</v>
      </c>
      <c r="D175" s="266"/>
      <c r="E175" s="267"/>
      <c r="F175" s="11"/>
      <c r="G175" s="12"/>
      <c r="H175" s="13"/>
      <c r="I175" s="182">
        <v>7</v>
      </c>
      <c r="J175" s="180"/>
      <c r="K175" s="180"/>
      <c r="L175" s="180"/>
      <c r="M175" s="181"/>
      <c r="N175" s="181"/>
      <c r="O175" s="179">
        <v>179.40425116312056</v>
      </c>
    </row>
    <row r="176" spans="1:15" x14ac:dyDescent="0.25">
      <c r="A176" s="44"/>
      <c r="B176" s="45"/>
      <c r="C176" s="46"/>
      <c r="D176" s="46"/>
      <c r="E176" s="47"/>
      <c r="F176" s="11"/>
      <c r="G176" s="12"/>
      <c r="H176" s="13"/>
      <c r="I176" s="14"/>
      <c r="J176" s="15"/>
      <c r="K176" s="15"/>
      <c r="L176" s="15"/>
      <c r="M176" s="16"/>
      <c r="N176" s="16"/>
      <c r="O176" s="17"/>
    </row>
    <row r="177" spans="1:15" x14ac:dyDescent="0.25">
      <c r="A177" s="277" t="s">
        <v>144</v>
      </c>
      <c r="B177" s="278"/>
      <c r="C177" s="278"/>
      <c r="D177" s="278"/>
      <c r="E177" s="279"/>
      <c r="F177" s="11"/>
      <c r="G177" s="12"/>
      <c r="H177" s="13"/>
      <c r="I177" s="14"/>
      <c r="J177" s="15"/>
      <c r="K177" s="15"/>
      <c r="L177" s="15"/>
      <c r="M177" s="16"/>
      <c r="N177" s="16"/>
      <c r="O177" s="17">
        <f>SUM(O3:O175)</f>
        <v>41413036.748438828</v>
      </c>
    </row>
    <row r="178" spans="1:15" x14ac:dyDescent="0.25">
      <c r="A178" s="280"/>
      <c r="B178" s="281"/>
      <c r="C178" s="281"/>
      <c r="D178" s="281"/>
      <c r="E178" s="282"/>
      <c r="F178" s="11"/>
      <c r="G178" s="12"/>
      <c r="H178" s="13"/>
      <c r="I178" s="14"/>
      <c r="J178" s="15"/>
      <c r="K178" s="15"/>
      <c r="L178" s="15"/>
      <c r="M178" s="183">
        <v>417820.97694192384</v>
      </c>
      <c r="N178" s="16"/>
      <c r="O178" s="17"/>
    </row>
    <row r="179" spans="1:15" x14ac:dyDescent="0.25">
      <c r="A179" s="48" t="s">
        <v>145</v>
      </c>
      <c r="B179" s="48"/>
      <c r="C179" s="48"/>
      <c r="D179" s="48"/>
      <c r="E179" s="48"/>
      <c r="F179" s="48"/>
      <c r="G179" s="48"/>
      <c r="H179" s="48"/>
      <c r="I179" s="48"/>
      <c r="J179" s="48"/>
      <c r="K179" s="48"/>
      <c r="L179" s="48"/>
      <c r="M179" s="48"/>
      <c r="N179" s="48"/>
      <c r="O179" s="49"/>
    </row>
    <row r="180" spans="1:15" ht="48.75" x14ac:dyDescent="0.25">
      <c r="A180" s="283" t="s">
        <v>0</v>
      </c>
      <c r="B180" s="284"/>
      <c r="C180" s="284"/>
      <c r="D180" s="284"/>
      <c r="E180" s="285"/>
      <c r="F180" s="5" t="s">
        <v>1</v>
      </c>
      <c r="G180" s="6" t="s">
        <v>2</v>
      </c>
      <c r="H180" s="7" t="s">
        <v>3</v>
      </c>
      <c r="I180" s="8" t="s">
        <v>4</v>
      </c>
      <c r="J180" s="9" t="s">
        <v>5</v>
      </c>
      <c r="K180" s="9" t="s">
        <v>6</v>
      </c>
      <c r="L180" s="9" t="s">
        <v>7</v>
      </c>
      <c r="M180" s="5" t="s">
        <v>8</v>
      </c>
      <c r="N180" s="5" t="s">
        <v>9</v>
      </c>
      <c r="O180" s="10" t="s">
        <v>10</v>
      </c>
    </row>
    <row r="181" spans="1:15" ht="15" customHeight="1" x14ac:dyDescent="0.25">
      <c r="A181" s="286" t="s">
        <v>146</v>
      </c>
      <c r="B181" s="287"/>
      <c r="C181" s="287"/>
      <c r="D181" s="287"/>
      <c r="E181" s="288"/>
      <c r="F181" s="186"/>
      <c r="G181" s="195"/>
      <c r="H181" s="193"/>
      <c r="I181" s="194"/>
      <c r="J181" s="187"/>
      <c r="K181" s="187"/>
      <c r="L181" s="187"/>
      <c r="M181" s="188"/>
      <c r="N181" s="188"/>
      <c r="O181" s="185"/>
    </row>
    <row r="182" spans="1:15" x14ac:dyDescent="0.25">
      <c r="A182" s="190"/>
      <c r="B182" s="264" t="s">
        <v>147</v>
      </c>
      <c r="C182" s="264"/>
      <c r="D182" s="264"/>
      <c r="E182" s="265"/>
      <c r="F182" s="186"/>
      <c r="G182" s="195"/>
      <c r="H182" s="193"/>
      <c r="I182" s="194"/>
      <c r="J182" s="187"/>
      <c r="K182" s="187"/>
      <c r="L182" s="187"/>
      <c r="M182" s="188"/>
      <c r="N182" s="188"/>
      <c r="O182" s="185"/>
    </row>
    <row r="183" spans="1:15" ht="15" customHeight="1" x14ac:dyDescent="0.25">
      <c r="A183" s="190"/>
      <c r="B183" s="191"/>
      <c r="C183" s="258" t="s">
        <v>148</v>
      </c>
      <c r="D183" s="258"/>
      <c r="E183" s="259"/>
      <c r="F183" s="186"/>
      <c r="G183" s="195"/>
      <c r="H183" s="193"/>
      <c r="I183" s="194"/>
      <c r="J183" s="187"/>
      <c r="K183" s="187"/>
      <c r="L183" s="187"/>
      <c r="M183" s="188"/>
      <c r="N183" s="188"/>
      <c r="O183" s="185"/>
    </row>
    <row r="184" spans="1:15" ht="15" customHeight="1" x14ac:dyDescent="0.25">
      <c r="A184" s="190">
        <v>8</v>
      </c>
      <c r="B184" s="191"/>
      <c r="C184" s="197"/>
      <c r="D184" s="200" t="s">
        <v>149</v>
      </c>
      <c r="E184" s="199"/>
      <c r="F184" s="186"/>
      <c r="G184" s="195">
        <v>8.8000000000000007</v>
      </c>
      <c r="H184" s="193"/>
      <c r="I184" s="205">
        <v>1</v>
      </c>
      <c r="J184" s="187"/>
      <c r="K184" s="187"/>
      <c r="L184" s="187"/>
      <c r="M184" s="188"/>
      <c r="N184" s="188"/>
      <c r="O184" s="206">
        <v>3520.0000000000005</v>
      </c>
    </row>
    <row r="185" spans="1:15" ht="15" customHeight="1" x14ac:dyDescent="0.25">
      <c r="A185" s="190">
        <v>4</v>
      </c>
      <c r="B185" s="191"/>
      <c r="C185" s="191"/>
      <c r="D185" s="203" t="s">
        <v>150</v>
      </c>
      <c r="E185" s="192"/>
      <c r="F185" s="186"/>
      <c r="G185" s="195">
        <v>8.8000000000000007</v>
      </c>
      <c r="H185" s="193"/>
      <c r="I185" s="194">
        <v>1</v>
      </c>
      <c r="J185" s="187"/>
      <c r="K185" s="187"/>
      <c r="L185" s="187"/>
      <c r="M185" s="188"/>
      <c r="N185" s="188"/>
      <c r="O185" s="185">
        <v>5866.666666666667</v>
      </c>
    </row>
    <row r="186" spans="1:15" x14ac:dyDescent="0.25">
      <c r="A186" s="190"/>
      <c r="B186" s="264" t="s">
        <v>147</v>
      </c>
      <c r="C186" s="264"/>
      <c r="D186" s="264"/>
      <c r="E186" s="265"/>
      <c r="F186" s="186"/>
      <c r="G186" s="195"/>
      <c r="H186" s="193"/>
      <c r="I186" s="189"/>
      <c r="J186" s="187"/>
      <c r="K186" s="187"/>
      <c r="L186" s="187"/>
      <c r="M186" s="188"/>
      <c r="N186" s="188"/>
      <c r="O186" s="185"/>
    </row>
    <row r="187" spans="1:15" x14ac:dyDescent="0.25">
      <c r="A187" s="190"/>
      <c r="B187" s="191"/>
      <c r="C187" s="202" t="s">
        <v>246</v>
      </c>
      <c r="D187" s="202"/>
      <c r="E187" s="192"/>
      <c r="F187" s="186"/>
      <c r="G187" s="195"/>
      <c r="H187" s="193"/>
      <c r="I187" s="194"/>
      <c r="J187" s="187"/>
      <c r="K187" s="187"/>
      <c r="L187" s="187"/>
      <c r="M187" s="188"/>
      <c r="N187" s="188"/>
      <c r="O187" s="185"/>
    </row>
    <row r="188" spans="1:15" ht="15" customHeight="1" x14ac:dyDescent="0.25">
      <c r="A188" s="190">
        <v>1</v>
      </c>
      <c r="B188" s="191"/>
      <c r="C188" s="197"/>
      <c r="D188" s="258" t="s">
        <v>247</v>
      </c>
      <c r="E188" s="259"/>
      <c r="F188" s="186"/>
      <c r="G188" s="195">
        <v>1</v>
      </c>
      <c r="H188" s="193"/>
      <c r="I188" s="198">
        <v>76</v>
      </c>
      <c r="J188" s="187"/>
      <c r="K188" s="187"/>
      <c r="L188" s="187"/>
      <c r="M188" s="188"/>
      <c r="N188" s="188"/>
      <c r="O188" s="185">
        <v>114000</v>
      </c>
    </row>
    <row r="189" spans="1:15" x14ac:dyDescent="0.25">
      <c r="A189" s="190">
        <v>5</v>
      </c>
      <c r="B189" s="191"/>
      <c r="C189" s="197"/>
      <c r="D189" s="258" t="s">
        <v>248</v>
      </c>
      <c r="E189" s="259"/>
      <c r="F189" s="186"/>
      <c r="G189" s="195">
        <v>1</v>
      </c>
      <c r="H189" s="193"/>
      <c r="I189" s="198">
        <v>5</v>
      </c>
      <c r="J189" s="187"/>
      <c r="K189" s="187"/>
      <c r="L189" s="187"/>
      <c r="M189" s="188"/>
      <c r="N189" s="188"/>
      <c r="O189" s="185">
        <v>7500</v>
      </c>
    </row>
    <row r="190" spans="1:15" ht="15" customHeight="1" x14ac:dyDescent="0.25">
      <c r="A190" s="190">
        <v>9</v>
      </c>
      <c r="B190" s="191"/>
      <c r="C190" s="197"/>
      <c r="D190" s="258" t="s">
        <v>249</v>
      </c>
      <c r="E190" s="259"/>
      <c r="F190" s="186"/>
      <c r="G190" s="195">
        <v>1</v>
      </c>
      <c r="H190" s="193"/>
      <c r="I190" s="198">
        <v>24</v>
      </c>
      <c r="J190" s="187"/>
      <c r="K190" s="187"/>
      <c r="L190" s="187"/>
      <c r="M190" s="188"/>
      <c r="N190" s="188"/>
      <c r="O190" s="185">
        <v>36000</v>
      </c>
    </row>
    <row r="191" spans="1:15" ht="15" customHeight="1" x14ac:dyDescent="0.25">
      <c r="A191" s="190">
        <v>8</v>
      </c>
      <c r="B191" s="191"/>
      <c r="C191" s="197"/>
      <c r="D191" s="200" t="s">
        <v>250</v>
      </c>
      <c r="E191" s="199"/>
      <c r="F191" s="186"/>
      <c r="G191" s="195">
        <v>1</v>
      </c>
      <c r="H191" s="193"/>
      <c r="I191" s="205">
        <v>1</v>
      </c>
      <c r="J191" s="187"/>
      <c r="K191" s="187"/>
      <c r="L191" s="187"/>
      <c r="M191" s="188"/>
      <c r="N191" s="188"/>
      <c r="O191" s="206">
        <v>1500</v>
      </c>
    </row>
    <row r="192" spans="1:15" ht="15" customHeight="1" x14ac:dyDescent="0.25">
      <c r="A192" s="190">
        <v>4</v>
      </c>
      <c r="B192" s="191"/>
      <c r="C192" s="191"/>
      <c r="D192" s="203" t="s">
        <v>251</v>
      </c>
      <c r="E192" s="192"/>
      <c r="F192" s="186"/>
      <c r="G192" s="195">
        <v>1</v>
      </c>
      <c r="H192" s="193"/>
      <c r="I192" s="198">
        <v>1</v>
      </c>
      <c r="J192" s="187"/>
      <c r="K192" s="187"/>
      <c r="L192" s="187"/>
      <c r="M192" s="188"/>
      <c r="N192" s="188"/>
      <c r="O192" s="185">
        <v>1500</v>
      </c>
    </row>
    <row r="193" spans="1:15" x14ac:dyDescent="0.25">
      <c r="A193" s="190"/>
      <c r="B193" s="264" t="s">
        <v>152</v>
      </c>
      <c r="C193" s="264"/>
      <c r="D193" s="264"/>
      <c r="E193" s="265"/>
      <c r="F193" s="186"/>
      <c r="G193" s="195"/>
      <c r="H193" s="193"/>
      <c r="I193" s="189"/>
      <c r="J193" s="187"/>
      <c r="K193" s="187"/>
      <c r="L193" s="187"/>
      <c r="M193" s="188"/>
      <c r="N193" s="188"/>
      <c r="O193" s="185"/>
    </row>
    <row r="194" spans="1:15" x14ac:dyDescent="0.25">
      <c r="A194" s="190"/>
      <c r="B194" s="191"/>
      <c r="C194" s="258" t="s">
        <v>252</v>
      </c>
      <c r="D194" s="258"/>
      <c r="E194" s="259"/>
      <c r="F194" s="186"/>
      <c r="G194" s="195"/>
      <c r="H194" s="193"/>
      <c r="I194" s="189"/>
      <c r="J194" s="187"/>
      <c r="K194" s="187"/>
      <c r="L194" s="187"/>
      <c r="M194" s="188"/>
      <c r="N194" s="188"/>
      <c r="O194" s="185"/>
    </row>
    <row r="195" spans="1:15" ht="15" customHeight="1" x14ac:dyDescent="0.25">
      <c r="A195" s="190">
        <v>1</v>
      </c>
      <c r="B195" s="191"/>
      <c r="C195" s="197"/>
      <c r="D195" s="258" t="s">
        <v>153</v>
      </c>
      <c r="E195" s="259"/>
      <c r="F195" s="186"/>
      <c r="G195" s="195">
        <v>5.2</v>
      </c>
      <c r="H195" s="193"/>
      <c r="I195" s="195">
        <v>56</v>
      </c>
      <c r="J195" s="187"/>
      <c r="K195" s="187"/>
      <c r="L195" s="187"/>
      <c r="M195" s="188"/>
      <c r="N195" s="188"/>
      <c r="O195" s="185">
        <v>116480</v>
      </c>
    </row>
    <row r="196" spans="1:15" ht="15" customHeight="1" x14ac:dyDescent="0.25">
      <c r="A196" s="190">
        <v>5</v>
      </c>
      <c r="B196" s="191"/>
      <c r="C196" s="197"/>
      <c r="D196" s="258" t="s">
        <v>154</v>
      </c>
      <c r="E196" s="259"/>
      <c r="F196" s="186"/>
      <c r="G196" s="195">
        <v>4</v>
      </c>
      <c r="H196" s="193"/>
      <c r="I196" s="195">
        <v>1</v>
      </c>
      <c r="J196" s="187"/>
      <c r="K196" s="187"/>
      <c r="L196" s="187"/>
      <c r="M196" s="188"/>
      <c r="N196" s="188"/>
      <c r="O196" s="185">
        <v>1600</v>
      </c>
    </row>
    <row r="197" spans="1:15" ht="15" customHeight="1" x14ac:dyDescent="0.25">
      <c r="A197" s="190">
        <v>9</v>
      </c>
      <c r="B197" s="191"/>
      <c r="C197" s="197"/>
      <c r="D197" s="258" t="s">
        <v>155</v>
      </c>
      <c r="E197" s="259"/>
      <c r="F197" s="186"/>
      <c r="G197" s="195">
        <v>8.8000000000000007</v>
      </c>
      <c r="H197" s="193"/>
      <c r="I197" s="195">
        <v>10</v>
      </c>
      <c r="J197" s="187"/>
      <c r="K197" s="187"/>
      <c r="L197" s="187"/>
      <c r="M197" s="188"/>
      <c r="N197" s="188"/>
      <c r="O197" s="185">
        <v>35200</v>
      </c>
    </row>
    <row r="198" spans="1:15" ht="15" customHeight="1" x14ac:dyDescent="0.25">
      <c r="A198" s="190">
        <v>8</v>
      </c>
      <c r="B198" s="191"/>
      <c r="C198" s="197"/>
      <c r="D198" s="200" t="s">
        <v>156</v>
      </c>
      <c r="E198" s="199"/>
      <c r="F198" s="186"/>
      <c r="G198" s="195">
        <v>8.8000000000000007</v>
      </c>
      <c r="H198" s="193"/>
      <c r="I198" s="195">
        <v>1</v>
      </c>
      <c r="J198" s="187"/>
      <c r="K198" s="187"/>
      <c r="L198" s="187"/>
      <c r="M198" s="188"/>
      <c r="N198" s="188"/>
      <c r="O198" s="185">
        <v>3520.0000000000005</v>
      </c>
    </row>
    <row r="199" spans="1:15" ht="15" customHeight="1" x14ac:dyDescent="0.25">
      <c r="A199" s="190">
        <v>4</v>
      </c>
      <c r="B199" s="191"/>
      <c r="C199" s="191"/>
      <c r="D199" s="203" t="s">
        <v>157</v>
      </c>
      <c r="E199" s="192"/>
      <c r="F199" s="186"/>
      <c r="G199" s="195">
        <v>8.8000000000000007</v>
      </c>
      <c r="H199" s="193"/>
      <c r="I199" s="195">
        <v>1</v>
      </c>
      <c r="J199" s="187"/>
      <c r="K199" s="187"/>
      <c r="L199" s="187"/>
      <c r="M199" s="188"/>
      <c r="N199" s="188"/>
      <c r="O199" s="185">
        <v>5866.666666666667</v>
      </c>
    </row>
    <row r="200" spans="1:15" x14ac:dyDescent="0.25">
      <c r="A200" s="190"/>
      <c r="B200" s="264" t="s">
        <v>152</v>
      </c>
      <c r="C200" s="264"/>
      <c r="D200" s="264"/>
      <c r="E200" s="265"/>
      <c r="F200" s="186"/>
      <c r="G200" s="195"/>
      <c r="H200" s="193"/>
      <c r="I200" s="195"/>
      <c r="J200" s="187"/>
      <c r="K200" s="187"/>
      <c r="L200" s="187"/>
      <c r="M200" s="188"/>
      <c r="N200" s="188"/>
      <c r="O200" s="185"/>
    </row>
    <row r="201" spans="1:15" x14ac:dyDescent="0.25">
      <c r="A201" s="190" t="s">
        <v>18</v>
      </c>
      <c r="B201" s="191"/>
      <c r="C201" s="258" t="s">
        <v>253</v>
      </c>
      <c r="D201" s="258"/>
      <c r="E201" s="259"/>
      <c r="F201" s="186"/>
      <c r="G201" s="195"/>
      <c r="H201" s="193"/>
      <c r="I201" s="195"/>
      <c r="J201" s="187"/>
      <c r="K201" s="187"/>
      <c r="L201" s="187"/>
      <c r="M201" s="188"/>
      <c r="N201" s="188"/>
      <c r="O201" s="185"/>
    </row>
    <row r="202" spans="1:15" ht="15" customHeight="1" x14ac:dyDescent="0.25">
      <c r="A202" s="190">
        <v>1</v>
      </c>
      <c r="B202" s="191"/>
      <c r="C202" s="197"/>
      <c r="D202" s="258" t="s">
        <v>158</v>
      </c>
      <c r="E202" s="259"/>
      <c r="F202" s="186"/>
      <c r="G202" s="195">
        <v>1</v>
      </c>
      <c r="H202" s="193"/>
      <c r="I202" s="195">
        <v>76</v>
      </c>
      <c r="J202" s="187"/>
      <c r="K202" s="187"/>
      <c r="L202" s="187"/>
      <c r="M202" s="188"/>
      <c r="N202" s="188"/>
      <c r="O202" s="185">
        <v>114000</v>
      </c>
    </row>
    <row r="203" spans="1:15" ht="15" customHeight="1" x14ac:dyDescent="0.25">
      <c r="A203" s="190">
        <v>5</v>
      </c>
      <c r="B203" s="191"/>
      <c r="C203" s="197"/>
      <c r="D203" s="258" t="s">
        <v>159</v>
      </c>
      <c r="E203" s="259"/>
      <c r="F203" s="186"/>
      <c r="G203" s="195">
        <v>1</v>
      </c>
      <c r="H203" s="193"/>
      <c r="I203" s="195">
        <v>5</v>
      </c>
      <c r="J203" s="187"/>
      <c r="K203" s="187"/>
      <c r="L203" s="187"/>
      <c r="M203" s="188"/>
      <c r="N203" s="188"/>
      <c r="O203" s="185">
        <v>7500</v>
      </c>
    </row>
    <row r="204" spans="1:15" ht="15" customHeight="1" x14ac:dyDescent="0.25">
      <c r="A204" s="190">
        <v>9</v>
      </c>
      <c r="B204" s="191"/>
      <c r="C204" s="197"/>
      <c r="D204" s="258" t="s">
        <v>160</v>
      </c>
      <c r="E204" s="259"/>
      <c r="F204" s="186"/>
      <c r="G204" s="195">
        <v>1</v>
      </c>
      <c r="H204" s="193"/>
      <c r="I204" s="195">
        <v>24</v>
      </c>
      <c r="J204" s="187"/>
      <c r="K204" s="187"/>
      <c r="L204" s="187"/>
      <c r="M204" s="188"/>
      <c r="N204" s="188"/>
      <c r="O204" s="185">
        <v>36000</v>
      </c>
    </row>
    <row r="205" spans="1:15" x14ac:dyDescent="0.25">
      <c r="A205" s="190">
        <v>8</v>
      </c>
      <c r="B205" s="191"/>
      <c r="C205" s="197"/>
      <c r="D205" s="200" t="s">
        <v>161</v>
      </c>
      <c r="E205" s="199"/>
      <c r="F205" s="186"/>
      <c r="G205" s="195">
        <v>1</v>
      </c>
      <c r="H205" s="193"/>
      <c r="I205" s="205">
        <v>1</v>
      </c>
      <c r="J205" s="187"/>
      <c r="K205" s="187"/>
      <c r="L205" s="187"/>
      <c r="M205" s="188"/>
      <c r="N205" s="188"/>
      <c r="O205" s="206">
        <v>1500</v>
      </c>
    </row>
    <row r="206" spans="1:15" x14ac:dyDescent="0.25">
      <c r="A206" s="190">
        <v>4</v>
      </c>
      <c r="B206" s="191"/>
      <c r="C206" s="191"/>
      <c r="D206" s="203" t="s">
        <v>162</v>
      </c>
      <c r="E206" s="192"/>
      <c r="F206" s="186"/>
      <c r="G206" s="195">
        <v>1</v>
      </c>
      <c r="H206" s="193"/>
      <c r="I206" s="195">
        <v>1</v>
      </c>
      <c r="J206" s="187"/>
      <c r="K206" s="187"/>
      <c r="L206" s="187"/>
      <c r="M206" s="188"/>
      <c r="N206" s="188"/>
      <c r="O206" s="185">
        <v>1500</v>
      </c>
    </row>
    <row r="207" spans="1:15" ht="15" customHeight="1" x14ac:dyDescent="0.25">
      <c r="A207" s="190"/>
      <c r="B207" s="201" t="s">
        <v>254</v>
      </c>
      <c r="C207" s="191"/>
      <c r="D207" s="202"/>
      <c r="E207" s="192"/>
      <c r="F207" s="186"/>
      <c r="G207" s="195"/>
      <c r="H207" s="193"/>
      <c r="I207" s="195"/>
      <c r="J207" s="187"/>
      <c r="K207" s="187"/>
      <c r="L207" s="187"/>
      <c r="M207" s="188"/>
      <c r="N207" s="188"/>
      <c r="O207" s="185"/>
    </row>
    <row r="208" spans="1:15" ht="15" customHeight="1" x14ac:dyDescent="0.25">
      <c r="A208" s="190"/>
      <c r="B208" s="191"/>
      <c r="C208" s="202" t="s">
        <v>255</v>
      </c>
      <c r="D208" s="202"/>
      <c r="E208" s="192"/>
      <c r="F208" s="186"/>
      <c r="G208" s="195"/>
      <c r="H208" s="193"/>
      <c r="I208" s="195"/>
      <c r="J208" s="187"/>
      <c r="K208" s="187"/>
      <c r="L208" s="187"/>
      <c r="M208" s="188"/>
      <c r="N208" s="188"/>
      <c r="O208" s="185"/>
    </row>
    <row r="209" spans="1:15" ht="15" customHeight="1" x14ac:dyDescent="0.25">
      <c r="A209" s="190">
        <v>1</v>
      </c>
      <c r="B209" s="191"/>
      <c r="C209" s="191"/>
      <c r="D209" s="203" t="s">
        <v>247</v>
      </c>
      <c r="E209" s="184"/>
      <c r="F209" s="186"/>
      <c r="G209" s="195">
        <v>1</v>
      </c>
      <c r="H209" s="193"/>
      <c r="I209" s="205">
        <v>262</v>
      </c>
      <c r="J209" s="187"/>
      <c r="K209" s="187"/>
      <c r="L209" s="187"/>
      <c r="M209" s="188"/>
      <c r="N209" s="188"/>
      <c r="O209" s="185">
        <v>393000</v>
      </c>
    </row>
    <row r="210" spans="1:15" ht="15" customHeight="1" x14ac:dyDescent="0.25">
      <c r="A210" s="190">
        <v>5</v>
      </c>
      <c r="B210" s="191"/>
      <c r="C210" s="191"/>
      <c r="D210" s="203" t="s">
        <v>248</v>
      </c>
      <c r="E210" s="184"/>
      <c r="F210" s="186"/>
      <c r="G210" s="195">
        <v>1</v>
      </c>
      <c r="H210" s="193"/>
      <c r="I210" s="205">
        <v>142</v>
      </c>
      <c r="J210" s="187"/>
      <c r="K210" s="187"/>
      <c r="L210" s="187"/>
      <c r="M210" s="188"/>
      <c r="N210" s="188"/>
      <c r="O210" s="185">
        <v>213000</v>
      </c>
    </row>
    <row r="211" spans="1:15" ht="15" customHeight="1" x14ac:dyDescent="0.25">
      <c r="A211" s="190">
        <v>2</v>
      </c>
      <c r="B211" s="191"/>
      <c r="C211" s="191"/>
      <c r="D211" s="203" t="s">
        <v>256</v>
      </c>
      <c r="E211" s="184"/>
      <c r="F211" s="186"/>
      <c r="G211" s="195">
        <v>1</v>
      </c>
      <c r="H211" s="193"/>
      <c r="I211" s="205">
        <v>227</v>
      </c>
      <c r="J211" s="187"/>
      <c r="K211" s="187"/>
      <c r="L211" s="187"/>
      <c r="M211" s="188"/>
      <c r="N211" s="188"/>
      <c r="O211" s="185">
        <v>340500</v>
      </c>
    </row>
    <row r="212" spans="1:15" x14ac:dyDescent="0.25">
      <c r="A212" s="190">
        <v>3</v>
      </c>
      <c r="B212" s="191"/>
      <c r="C212" s="191"/>
      <c r="D212" s="203" t="s">
        <v>257</v>
      </c>
      <c r="E212" s="184"/>
      <c r="F212" s="186"/>
      <c r="G212" s="195">
        <v>1</v>
      </c>
      <c r="H212" s="193"/>
      <c r="I212" s="205">
        <v>24.5</v>
      </c>
      <c r="J212" s="187"/>
      <c r="K212" s="187"/>
      <c r="L212" s="187"/>
      <c r="M212" s="188"/>
      <c r="N212" s="188"/>
      <c r="O212" s="185">
        <v>36750</v>
      </c>
    </row>
    <row r="213" spans="1:15" x14ac:dyDescent="0.25">
      <c r="A213" s="190">
        <v>9</v>
      </c>
      <c r="B213" s="191"/>
      <c r="C213" s="191"/>
      <c r="D213" s="203" t="s">
        <v>249</v>
      </c>
      <c r="E213" s="207"/>
      <c r="F213" s="186"/>
      <c r="G213" s="195">
        <v>1</v>
      </c>
      <c r="H213" s="193"/>
      <c r="I213" s="205">
        <v>287</v>
      </c>
      <c r="J213" s="187"/>
      <c r="K213" s="187"/>
      <c r="L213" s="187"/>
      <c r="M213" s="188"/>
      <c r="N213" s="188"/>
      <c r="O213" s="185">
        <v>430500</v>
      </c>
    </row>
    <row r="214" spans="1:15" x14ac:dyDescent="0.25">
      <c r="A214" s="190" t="s">
        <v>18</v>
      </c>
      <c r="B214" s="264" t="s">
        <v>163</v>
      </c>
      <c r="C214" s="264"/>
      <c r="D214" s="264"/>
      <c r="E214" s="265"/>
      <c r="F214" s="186"/>
      <c r="G214" s="195"/>
      <c r="H214" s="193"/>
      <c r="I214" s="189"/>
      <c r="J214" s="187"/>
      <c r="K214" s="187"/>
      <c r="L214" s="187"/>
      <c r="M214" s="188"/>
      <c r="N214" s="188"/>
      <c r="O214" s="185"/>
    </row>
    <row r="215" spans="1:15" x14ac:dyDescent="0.25">
      <c r="A215" s="190">
        <v>5</v>
      </c>
      <c r="B215" s="191"/>
      <c r="C215" s="202" t="s">
        <v>164</v>
      </c>
      <c r="D215" s="197"/>
      <c r="E215" s="199"/>
      <c r="F215" s="186"/>
      <c r="G215" s="195">
        <v>2</v>
      </c>
      <c r="H215" s="193"/>
      <c r="I215" s="205">
        <v>478</v>
      </c>
      <c r="J215" s="187"/>
      <c r="K215" s="187"/>
      <c r="L215" s="187"/>
      <c r="M215" s="188"/>
      <c r="N215" s="188"/>
      <c r="O215" s="206">
        <v>570933.20994182979</v>
      </c>
    </row>
    <row r="216" spans="1:15" x14ac:dyDescent="0.25">
      <c r="A216" s="190">
        <v>9</v>
      </c>
      <c r="B216" s="196"/>
      <c r="C216" s="202" t="s">
        <v>165</v>
      </c>
      <c r="D216" s="203"/>
      <c r="E216" s="199"/>
      <c r="F216" s="186"/>
      <c r="G216" s="195">
        <v>2</v>
      </c>
      <c r="H216" s="193"/>
      <c r="I216" s="194">
        <v>354</v>
      </c>
      <c r="J216" s="187"/>
      <c r="K216" s="187"/>
      <c r="L216" s="187"/>
      <c r="M216" s="188"/>
      <c r="N216" s="188"/>
      <c r="O216" s="185">
        <v>422825.0132205183</v>
      </c>
    </row>
    <row r="217" spans="1:15" x14ac:dyDescent="0.25">
      <c r="A217" s="190"/>
      <c r="B217" s="264" t="s">
        <v>166</v>
      </c>
      <c r="C217" s="264"/>
      <c r="D217" s="264"/>
      <c r="E217" s="265"/>
      <c r="F217" s="186"/>
      <c r="G217" s="195"/>
      <c r="H217" s="193"/>
      <c r="I217" s="189"/>
      <c r="J217" s="187"/>
      <c r="K217" s="187"/>
      <c r="L217" s="187"/>
      <c r="M217" s="188"/>
      <c r="N217" s="188"/>
      <c r="O217" s="185"/>
    </row>
    <row r="218" spans="1:15" x14ac:dyDescent="0.25">
      <c r="A218" s="190" t="s">
        <v>18</v>
      </c>
      <c r="B218" s="191"/>
      <c r="C218" s="258" t="s">
        <v>151</v>
      </c>
      <c r="D218" s="258"/>
      <c r="E218" s="259"/>
      <c r="F218" s="186"/>
      <c r="G218" s="195"/>
      <c r="H218" s="193"/>
      <c r="I218" s="189"/>
      <c r="J218" s="187"/>
      <c r="K218" s="187"/>
      <c r="L218" s="187"/>
      <c r="M218" s="188"/>
      <c r="N218" s="188"/>
      <c r="O218" s="185"/>
    </row>
    <row r="219" spans="1:15" x14ac:dyDescent="0.25">
      <c r="A219" s="190">
        <v>1</v>
      </c>
      <c r="B219" s="191"/>
      <c r="C219" s="197"/>
      <c r="D219" s="258" t="s">
        <v>167</v>
      </c>
      <c r="E219" s="259"/>
      <c r="F219" s="186"/>
      <c r="G219" s="195">
        <v>1</v>
      </c>
      <c r="H219" s="193"/>
      <c r="I219" s="189">
        <v>151.33333333333334</v>
      </c>
      <c r="J219" s="187"/>
      <c r="K219" s="187"/>
      <c r="L219" s="187"/>
      <c r="M219" s="188"/>
      <c r="N219" s="188"/>
      <c r="O219" s="185">
        <v>30266.666666666668</v>
      </c>
    </row>
    <row r="220" spans="1:15" x14ac:dyDescent="0.25">
      <c r="A220" s="190" t="s">
        <v>18</v>
      </c>
      <c r="B220" s="201" t="s">
        <v>168</v>
      </c>
      <c r="C220" s="202"/>
      <c r="D220" s="203"/>
      <c r="E220" s="197"/>
      <c r="F220" s="186"/>
      <c r="G220" s="195"/>
      <c r="H220" s="193"/>
      <c r="I220" s="194"/>
      <c r="J220" s="187"/>
      <c r="K220" s="187"/>
      <c r="L220" s="187"/>
      <c r="M220" s="188"/>
      <c r="N220" s="188"/>
      <c r="O220" s="185"/>
    </row>
    <row r="221" spans="1:15" ht="15" customHeight="1" x14ac:dyDescent="0.25">
      <c r="A221" s="202">
        <v>1</v>
      </c>
      <c r="B221" s="202"/>
      <c r="C221" s="202"/>
      <c r="D221" s="202" t="s">
        <v>169</v>
      </c>
      <c r="E221" s="197"/>
      <c r="F221" s="186"/>
      <c r="G221" s="194">
        <v>250</v>
      </c>
      <c r="H221" s="193"/>
      <c r="I221" s="204">
        <v>454</v>
      </c>
      <c r="J221" s="187"/>
      <c r="K221" s="187"/>
      <c r="L221" s="187"/>
      <c r="M221" s="188"/>
      <c r="N221" s="188"/>
      <c r="O221" s="185">
        <v>1362000</v>
      </c>
    </row>
    <row r="222" spans="1:15" x14ac:dyDescent="0.25">
      <c r="A222" s="202">
        <v>7</v>
      </c>
      <c r="B222" s="202"/>
      <c r="C222" s="202"/>
      <c r="D222" s="202" t="s">
        <v>170</v>
      </c>
      <c r="E222" s="197"/>
      <c r="F222" s="186"/>
      <c r="G222" s="194">
        <v>33</v>
      </c>
      <c r="H222" s="193"/>
      <c r="I222" s="204">
        <v>163</v>
      </c>
      <c r="J222" s="187"/>
      <c r="K222" s="187"/>
      <c r="L222" s="187"/>
      <c r="M222" s="188"/>
      <c r="N222" s="188"/>
      <c r="O222" s="185">
        <v>161370</v>
      </c>
    </row>
    <row r="223" spans="1:15" x14ac:dyDescent="0.25">
      <c r="A223" s="202">
        <v>2</v>
      </c>
      <c r="B223" s="202"/>
      <c r="C223" s="202"/>
      <c r="D223" s="202" t="s">
        <v>171</v>
      </c>
      <c r="E223" s="197"/>
      <c r="F223" s="186"/>
      <c r="G223" s="194">
        <v>33.358974358974358</v>
      </c>
      <c r="H223" s="193"/>
      <c r="I223" s="204">
        <v>624</v>
      </c>
      <c r="J223" s="187"/>
      <c r="K223" s="187"/>
      <c r="L223" s="187"/>
      <c r="M223" s="188"/>
      <c r="N223" s="188"/>
      <c r="O223" s="185">
        <v>624480</v>
      </c>
    </row>
    <row r="224" spans="1:15" ht="15" customHeight="1" x14ac:dyDescent="0.25">
      <c r="A224" s="202">
        <v>3</v>
      </c>
      <c r="B224" s="202"/>
      <c r="C224" s="202"/>
      <c r="D224" s="202" t="s">
        <v>172</v>
      </c>
      <c r="E224" s="197"/>
      <c r="F224" s="186"/>
      <c r="G224" s="194">
        <v>73.061224489795919</v>
      </c>
      <c r="H224" s="193"/>
      <c r="I224" s="204">
        <v>49</v>
      </c>
      <c r="J224" s="187"/>
      <c r="K224" s="187"/>
      <c r="L224" s="187"/>
      <c r="M224" s="188"/>
      <c r="N224" s="188"/>
      <c r="O224" s="185">
        <v>71600</v>
      </c>
    </row>
    <row r="225" spans="1:15" ht="15" customHeight="1" x14ac:dyDescent="0.25">
      <c r="A225" s="202">
        <v>5</v>
      </c>
      <c r="B225" s="202"/>
      <c r="C225" s="202"/>
      <c r="D225" s="202" t="s">
        <v>173</v>
      </c>
      <c r="E225" s="197"/>
      <c r="F225" s="186"/>
      <c r="G225" s="194">
        <v>1764.7301255230125</v>
      </c>
      <c r="H225" s="193"/>
      <c r="I225" s="204">
        <v>478</v>
      </c>
      <c r="J225" s="187"/>
      <c r="K225" s="187"/>
      <c r="L225" s="187"/>
      <c r="M225" s="188"/>
      <c r="N225" s="188"/>
      <c r="O225" s="185">
        <v>10122492</v>
      </c>
    </row>
    <row r="226" spans="1:15" ht="15" customHeight="1" x14ac:dyDescent="0.25">
      <c r="A226" s="202">
        <v>9</v>
      </c>
      <c r="B226" s="202"/>
      <c r="C226" s="202"/>
      <c r="D226" s="202" t="s">
        <v>174</v>
      </c>
      <c r="E226" s="197"/>
      <c r="F226" s="186"/>
      <c r="G226" s="194">
        <v>406.54802259887003</v>
      </c>
      <c r="H226" s="193"/>
      <c r="I226" s="204">
        <v>354</v>
      </c>
      <c r="J226" s="187"/>
      <c r="K226" s="187"/>
      <c r="L226" s="187"/>
      <c r="M226" s="188"/>
      <c r="N226" s="188"/>
      <c r="O226" s="185">
        <v>1727015.9999999995</v>
      </c>
    </row>
    <row r="227" spans="1:15" x14ac:dyDescent="0.25">
      <c r="A227" s="190" t="s">
        <v>18</v>
      </c>
      <c r="B227" s="201" t="s">
        <v>175</v>
      </c>
      <c r="C227" s="202"/>
      <c r="D227" s="203"/>
      <c r="E227" s="197"/>
      <c r="F227" s="186"/>
      <c r="G227" s="194"/>
      <c r="H227" s="193"/>
      <c r="I227" s="204"/>
      <c r="J227" s="187"/>
      <c r="K227" s="187"/>
      <c r="L227" s="187"/>
      <c r="M227" s="188"/>
      <c r="N227" s="188"/>
      <c r="O227" s="185"/>
    </row>
    <row r="228" spans="1:15" x14ac:dyDescent="0.25">
      <c r="A228" s="202">
        <v>5</v>
      </c>
      <c r="B228" s="202"/>
      <c r="C228" s="202"/>
      <c r="D228" s="202" t="s">
        <v>176</v>
      </c>
      <c r="E228" s="197"/>
      <c r="F228" s="186"/>
      <c r="G228" s="194">
        <v>133.86820083682008</v>
      </c>
      <c r="H228" s="193"/>
      <c r="I228" s="204">
        <v>478</v>
      </c>
      <c r="J228" s="187"/>
      <c r="K228" s="187"/>
      <c r="L228" s="187"/>
      <c r="M228" s="188"/>
      <c r="N228" s="188"/>
      <c r="O228" s="185">
        <v>383934</v>
      </c>
    </row>
    <row r="229" spans="1:15" x14ac:dyDescent="0.25">
      <c r="A229" s="202">
        <v>9</v>
      </c>
      <c r="B229" s="202"/>
      <c r="C229" s="202"/>
      <c r="D229" s="202" t="s">
        <v>177</v>
      </c>
      <c r="E229" s="197"/>
      <c r="F229" s="186"/>
      <c r="G229" s="194">
        <v>40.824858757062145</v>
      </c>
      <c r="H229" s="193"/>
      <c r="I229" s="204">
        <v>354</v>
      </c>
      <c r="J229" s="187"/>
      <c r="K229" s="187"/>
      <c r="L229" s="187"/>
      <c r="M229" s="188"/>
      <c r="N229" s="188"/>
      <c r="O229" s="185">
        <v>216779.99999999997</v>
      </c>
    </row>
    <row r="230" spans="1:15" x14ac:dyDescent="0.25">
      <c r="A230" s="30"/>
      <c r="B230" s="30"/>
      <c r="C230" s="30"/>
      <c r="D230" s="30"/>
      <c r="E230" s="34"/>
      <c r="F230" s="20"/>
      <c r="G230" s="52"/>
      <c r="H230" s="53"/>
      <c r="I230" s="51"/>
      <c r="J230" s="15"/>
      <c r="K230" s="15"/>
      <c r="L230" s="15"/>
      <c r="M230" s="15"/>
      <c r="N230" s="15"/>
      <c r="O230" s="17"/>
    </row>
    <row r="231" spans="1:15" x14ac:dyDescent="0.25">
      <c r="A231" s="40" t="s">
        <v>269</v>
      </c>
      <c r="B231" s="40"/>
      <c r="C231" s="41"/>
      <c r="D231" s="42"/>
      <c r="E231" s="43"/>
      <c r="F231" s="20"/>
      <c r="G231" s="52"/>
      <c r="H231" s="53"/>
      <c r="I231" s="51"/>
      <c r="J231" s="15"/>
      <c r="K231" s="15"/>
      <c r="L231" s="15"/>
      <c r="M231" s="15"/>
      <c r="N231" s="15"/>
      <c r="O231" s="17"/>
    </row>
    <row r="232" spans="1:15" x14ac:dyDescent="0.25">
      <c r="A232" s="20">
        <v>1</v>
      </c>
      <c r="B232" s="21"/>
      <c r="C232" s="273" t="s">
        <v>135</v>
      </c>
      <c r="D232" s="273"/>
      <c r="E232" s="274"/>
      <c r="F232" s="20"/>
      <c r="G232" s="52"/>
      <c r="H232" s="53"/>
      <c r="I232" s="80">
        <v>53</v>
      </c>
      <c r="J232" s="78"/>
      <c r="K232" s="78"/>
      <c r="L232" s="78"/>
      <c r="M232" s="79"/>
      <c r="N232" s="79"/>
      <c r="O232" s="208">
        <v>1663007.7390788472</v>
      </c>
    </row>
    <row r="233" spans="1:15" x14ac:dyDescent="0.25">
      <c r="A233" s="20">
        <v>2</v>
      </c>
      <c r="B233" s="21"/>
      <c r="C233" s="266" t="s">
        <v>136</v>
      </c>
      <c r="D233" s="266"/>
      <c r="E233" s="267"/>
      <c r="F233" s="20"/>
      <c r="G233" s="52"/>
      <c r="H233" s="53"/>
      <c r="I233" s="80">
        <v>364</v>
      </c>
      <c r="J233" s="78"/>
      <c r="K233" s="78"/>
      <c r="L233" s="78"/>
      <c r="M233" s="79"/>
      <c r="N233" s="79"/>
      <c r="O233" s="208">
        <v>4868646.2541220896</v>
      </c>
    </row>
    <row r="234" spans="1:15" x14ac:dyDescent="0.25">
      <c r="A234" s="20">
        <v>3</v>
      </c>
      <c r="B234" s="21"/>
      <c r="C234" s="275" t="s">
        <v>137</v>
      </c>
      <c r="D234" s="275"/>
      <c r="E234" s="276"/>
      <c r="F234" s="20"/>
      <c r="G234" s="52"/>
      <c r="H234" s="53"/>
      <c r="I234" s="80">
        <v>16</v>
      </c>
      <c r="J234" s="78"/>
      <c r="K234" s="78"/>
      <c r="L234" s="78"/>
      <c r="M234" s="79"/>
      <c r="N234" s="79"/>
      <c r="O234" s="208">
        <v>276607.61562528095</v>
      </c>
    </row>
    <row r="235" spans="1:15" x14ac:dyDescent="0.25">
      <c r="A235" s="20">
        <v>4</v>
      </c>
      <c r="B235" s="21"/>
      <c r="C235" s="266" t="s">
        <v>138</v>
      </c>
      <c r="D235" s="266"/>
      <c r="E235" s="267"/>
      <c r="F235" s="20"/>
      <c r="G235" s="52"/>
      <c r="H235" s="53"/>
      <c r="I235" s="80">
        <v>0</v>
      </c>
      <c r="J235" s="78"/>
      <c r="K235" s="78"/>
      <c r="L235" s="78"/>
      <c r="M235" s="79"/>
      <c r="N235" s="79"/>
      <c r="O235" s="208">
        <v>0</v>
      </c>
    </row>
    <row r="236" spans="1:15" x14ac:dyDescent="0.25">
      <c r="A236" s="20">
        <v>5</v>
      </c>
      <c r="B236" s="21"/>
      <c r="C236" s="266" t="s">
        <v>139</v>
      </c>
      <c r="D236" s="266"/>
      <c r="E236" s="267"/>
      <c r="F236" s="20"/>
      <c r="G236" s="52"/>
      <c r="H236" s="53"/>
      <c r="I236" s="80">
        <v>309</v>
      </c>
      <c r="J236" s="78"/>
      <c r="K236" s="78"/>
      <c r="L236" s="78"/>
      <c r="M236" s="79"/>
      <c r="N236" s="79"/>
      <c r="O236" s="208">
        <v>7364714.5470245769</v>
      </c>
    </row>
    <row r="237" spans="1:15" x14ac:dyDescent="0.25">
      <c r="A237" s="20">
        <v>7</v>
      </c>
      <c r="B237" s="21"/>
      <c r="C237" s="266" t="s">
        <v>140</v>
      </c>
      <c r="D237" s="266"/>
      <c r="E237" s="267"/>
      <c r="F237" s="20"/>
      <c r="G237" s="52"/>
      <c r="H237" s="53"/>
      <c r="I237" s="80">
        <v>0</v>
      </c>
      <c r="J237" s="78"/>
      <c r="K237" s="78"/>
      <c r="L237" s="78"/>
      <c r="M237" s="79"/>
      <c r="N237" s="79"/>
      <c r="O237" s="208">
        <v>0</v>
      </c>
    </row>
    <row r="238" spans="1:15" x14ac:dyDescent="0.25">
      <c r="A238" s="20">
        <v>8</v>
      </c>
      <c r="B238" s="21"/>
      <c r="C238" s="266" t="s">
        <v>141</v>
      </c>
      <c r="D238" s="266"/>
      <c r="E238" s="267"/>
      <c r="F238" s="20"/>
      <c r="G238" s="52"/>
      <c r="H238" s="53"/>
      <c r="I238" s="80">
        <v>2</v>
      </c>
      <c r="J238" s="78"/>
      <c r="K238" s="78"/>
      <c r="L238" s="78"/>
      <c r="M238" s="79"/>
      <c r="N238" s="79"/>
      <c r="O238" s="208">
        <v>10913.229955947136</v>
      </c>
    </row>
    <row r="239" spans="1:15" x14ac:dyDescent="0.25">
      <c r="A239" s="20">
        <v>9</v>
      </c>
      <c r="B239" s="21"/>
      <c r="C239" s="266" t="s">
        <v>66</v>
      </c>
      <c r="D239" s="266"/>
      <c r="E239" s="267"/>
      <c r="F239" s="20"/>
      <c r="G239" s="52"/>
      <c r="H239" s="53"/>
      <c r="I239" s="80">
        <v>0</v>
      </c>
      <c r="J239" s="78"/>
      <c r="K239" s="78"/>
      <c r="L239" s="78"/>
      <c r="M239" s="79"/>
      <c r="N239" s="79"/>
      <c r="O239" s="208">
        <v>0</v>
      </c>
    </row>
    <row r="240" spans="1:15" x14ac:dyDescent="0.25">
      <c r="A240" s="20">
        <v>10</v>
      </c>
      <c r="B240" s="21"/>
      <c r="C240" s="266" t="s">
        <v>142</v>
      </c>
      <c r="D240" s="266"/>
      <c r="E240" s="267"/>
      <c r="F240" s="20"/>
      <c r="G240" s="52"/>
      <c r="H240" s="53"/>
      <c r="I240" s="80">
        <v>4</v>
      </c>
      <c r="J240" s="78"/>
      <c r="K240" s="78"/>
      <c r="L240" s="78"/>
      <c r="M240" s="79"/>
      <c r="N240" s="79"/>
      <c r="O240" s="208">
        <v>187.13656387665199</v>
      </c>
    </row>
    <row r="241" spans="1:15" x14ac:dyDescent="0.25">
      <c r="A241" s="20">
        <v>11</v>
      </c>
      <c r="B241" s="21"/>
      <c r="C241" s="266" t="s">
        <v>143</v>
      </c>
      <c r="D241" s="266"/>
      <c r="E241" s="267"/>
      <c r="F241" s="20"/>
      <c r="G241" s="52"/>
      <c r="H241" s="53"/>
      <c r="I241" s="80">
        <v>7</v>
      </c>
      <c r="J241" s="78"/>
      <c r="K241" s="78"/>
      <c r="L241" s="78"/>
      <c r="M241" s="79"/>
      <c r="N241" s="79"/>
      <c r="O241" s="208">
        <v>0</v>
      </c>
    </row>
    <row r="242" spans="1:15" x14ac:dyDescent="0.25">
      <c r="A242" s="30"/>
      <c r="B242" s="30"/>
      <c r="C242" s="30"/>
      <c r="D242" s="30"/>
      <c r="E242" s="34"/>
      <c r="F242" s="20"/>
      <c r="G242" s="52"/>
      <c r="H242" s="53"/>
      <c r="I242" s="51"/>
      <c r="J242" s="15"/>
      <c r="K242" s="15"/>
      <c r="L242" s="15"/>
      <c r="M242" s="15"/>
      <c r="N242" s="15"/>
      <c r="O242" s="17"/>
    </row>
    <row r="243" spans="1:15" x14ac:dyDescent="0.25">
      <c r="A243" s="48" t="s">
        <v>145</v>
      </c>
      <c r="B243" s="48"/>
      <c r="C243" s="48"/>
      <c r="D243" s="48"/>
      <c r="E243" s="48"/>
      <c r="F243" s="48"/>
      <c r="G243" s="48"/>
      <c r="H243" s="48"/>
      <c r="I243" s="54"/>
      <c r="J243" s="48"/>
      <c r="K243" s="48"/>
      <c r="L243" s="48"/>
      <c r="M243" s="48"/>
      <c r="N243" s="48"/>
      <c r="O243" s="49"/>
    </row>
    <row r="244" spans="1:15" x14ac:dyDescent="0.25">
      <c r="A244" s="268" t="s">
        <v>178</v>
      </c>
      <c r="B244" s="269"/>
      <c r="C244" s="269"/>
      <c r="D244" s="269"/>
      <c r="E244" s="270"/>
      <c r="F244" s="11"/>
      <c r="G244" s="12"/>
      <c r="H244" s="13"/>
      <c r="I244" s="23"/>
      <c r="J244" s="15"/>
      <c r="K244" s="15"/>
      <c r="L244" s="15"/>
      <c r="M244" s="16"/>
      <c r="N244" s="16"/>
      <c r="O244" s="17"/>
    </row>
    <row r="245" spans="1:15" x14ac:dyDescent="0.25">
      <c r="A245" s="55" t="s">
        <v>18</v>
      </c>
      <c r="B245" s="50" t="s">
        <v>179</v>
      </c>
      <c r="C245" s="34"/>
      <c r="D245" s="34"/>
      <c r="E245" s="56"/>
      <c r="F245" s="11"/>
      <c r="G245" s="12"/>
      <c r="H245" s="13"/>
      <c r="I245" s="23"/>
      <c r="J245" s="15"/>
      <c r="K245" s="15"/>
      <c r="L245" s="15"/>
      <c r="M245" s="16"/>
      <c r="N245" s="16"/>
      <c r="O245" s="17"/>
    </row>
    <row r="246" spans="1:15" x14ac:dyDescent="0.25">
      <c r="A246" s="30">
        <v>1</v>
      </c>
      <c r="B246" s="34"/>
      <c r="C246" s="34"/>
      <c r="D246" s="32" t="s">
        <v>180</v>
      </c>
      <c r="E246" s="56"/>
      <c r="F246" s="11"/>
      <c r="G246" s="57">
        <v>1.9857142857142858</v>
      </c>
      <c r="H246" s="58"/>
      <c r="I246" s="59">
        <v>454</v>
      </c>
      <c r="J246" s="15"/>
      <c r="K246" s="15"/>
      <c r="L246" s="15"/>
      <c r="M246" s="16"/>
      <c r="N246" s="16"/>
      <c r="O246" s="17">
        <v>128355.35267304396</v>
      </c>
    </row>
    <row r="247" spans="1:15" x14ac:dyDescent="0.25">
      <c r="A247" s="30">
        <v>2</v>
      </c>
      <c r="B247" s="34"/>
      <c r="C247" s="34"/>
      <c r="D247" s="32" t="s">
        <v>181</v>
      </c>
      <c r="E247" s="56"/>
      <c r="F247" s="11"/>
      <c r="G247" s="57">
        <v>1.3846153846153846</v>
      </c>
      <c r="H247" s="58"/>
      <c r="I247" s="59">
        <v>624</v>
      </c>
      <c r="J247" s="15"/>
      <c r="K247" s="15"/>
      <c r="L247" s="15"/>
      <c r="M247" s="16"/>
      <c r="N247" s="16"/>
      <c r="O247" s="17">
        <v>123014.16235644311</v>
      </c>
    </row>
    <row r="248" spans="1:15" x14ac:dyDescent="0.25">
      <c r="A248" s="30">
        <v>3</v>
      </c>
      <c r="B248" s="34"/>
      <c r="C248" s="34"/>
      <c r="D248" s="32" t="s">
        <v>182</v>
      </c>
      <c r="E248" s="56"/>
      <c r="F248" s="11"/>
      <c r="G248" s="57">
        <v>3.5</v>
      </c>
      <c r="H248" s="58"/>
      <c r="I248" s="59">
        <v>49</v>
      </c>
      <c r="J248" s="15"/>
      <c r="K248" s="15"/>
      <c r="L248" s="15"/>
      <c r="M248" s="16"/>
      <c r="N248" s="16"/>
      <c r="O248" s="17">
        <v>24417.741717743051</v>
      </c>
    </row>
    <row r="249" spans="1:15" x14ac:dyDescent="0.25">
      <c r="A249" s="30">
        <v>4</v>
      </c>
      <c r="B249" s="34"/>
      <c r="C249" s="34"/>
      <c r="D249" s="32" t="s">
        <v>183</v>
      </c>
      <c r="E249" s="56"/>
      <c r="F249" s="11"/>
      <c r="G249" s="57">
        <v>2.5</v>
      </c>
      <c r="H249" s="58"/>
      <c r="I249" s="59">
        <v>11</v>
      </c>
      <c r="J249" s="15"/>
      <c r="K249" s="15"/>
      <c r="L249" s="15"/>
      <c r="M249" s="16"/>
      <c r="N249" s="16"/>
      <c r="O249" s="17">
        <v>3915.38132500253</v>
      </c>
    </row>
    <row r="250" spans="1:15" x14ac:dyDescent="0.25">
      <c r="A250" s="30">
        <v>5</v>
      </c>
      <c r="B250" s="34"/>
      <c r="C250" s="34"/>
      <c r="D250" s="32" t="s">
        <v>184</v>
      </c>
      <c r="E250" s="56"/>
      <c r="F250" s="11"/>
      <c r="G250" s="57">
        <v>157.34042553191489</v>
      </c>
      <c r="H250" s="58"/>
      <c r="I250" s="60">
        <v>478</v>
      </c>
      <c r="J250" s="15"/>
      <c r="K250" s="15"/>
      <c r="L250" s="15"/>
      <c r="M250" s="16"/>
      <c r="N250" s="16"/>
      <c r="O250" s="17">
        <v>10708030.22161098</v>
      </c>
    </row>
    <row r="251" spans="1:15" x14ac:dyDescent="0.25">
      <c r="A251" s="30">
        <v>9</v>
      </c>
      <c r="B251" s="34"/>
      <c r="C251" s="34"/>
      <c r="D251" s="32" t="s">
        <v>185</v>
      </c>
      <c r="E251" s="56"/>
      <c r="F251" s="11"/>
      <c r="G251" s="57">
        <v>22</v>
      </c>
      <c r="H251" s="58"/>
      <c r="I251" s="60">
        <v>354</v>
      </c>
      <c r="J251" s="15"/>
      <c r="K251" s="15"/>
      <c r="L251" s="15"/>
      <c r="M251" s="16"/>
      <c r="N251" s="16"/>
      <c r="O251" s="17">
        <v>1108835.9912407163</v>
      </c>
    </row>
    <row r="252" spans="1:15" x14ac:dyDescent="0.25">
      <c r="A252" s="30"/>
      <c r="B252" s="76"/>
      <c r="C252" s="76"/>
      <c r="D252" s="32"/>
      <c r="E252" s="75"/>
      <c r="F252" s="20"/>
      <c r="G252" s="83"/>
      <c r="H252" s="82"/>
      <c r="I252" s="81"/>
      <c r="J252" s="209"/>
      <c r="K252" s="209"/>
      <c r="L252" s="209"/>
      <c r="M252" s="209"/>
      <c r="N252" s="209"/>
      <c r="O252" s="208"/>
    </row>
    <row r="253" spans="1:15" x14ac:dyDescent="0.25">
      <c r="A253" s="216"/>
      <c r="B253" s="223" t="s">
        <v>301</v>
      </c>
      <c r="C253" s="217"/>
      <c r="D253" s="218"/>
      <c r="E253" s="219"/>
      <c r="F253" s="213"/>
      <c r="G253" s="220"/>
      <c r="H253" s="221"/>
      <c r="I253" s="222"/>
      <c r="J253" s="211"/>
      <c r="K253" s="211"/>
      <c r="L253" s="211"/>
      <c r="M253" s="211"/>
      <c r="N253" s="211"/>
      <c r="O253" s="210"/>
    </row>
    <row r="254" spans="1:15" x14ac:dyDescent="0.25">
      <c r="A254" s="213">
        <v>1</v>
      </c>
      <c r="B254" s="214"/>
      <c r="C254" s="260" t="s">
        <v>135</v>
      </c>
      <c r="D254" s="260"/>
      <c r="E254" s="261"/>
      <c r="F254" s="213"/>
      <c r="G254" s="220"/>
      <c r="H254" s="221"/>
      <c r="I254" s="215">
        <v>53</v>
      </c>
      <c r="J254" s="211"/>
      <c r="K254" s="211"/>
      <c r="L254" s="211"/>
      <c r="M254" s="212"/>
      <c r="N254" s="212"/>
      <c r="O254" s="210">
        <v>14984.215179892795</v>
      </c>
    </row>
    <row r="255" spans="1:15" x14ac:dyDescent="0.25">
      <c r="A255" s="213">
        <v>2</v>
      </c>
      <c r="B255" s="214"/>
      <c r="C255" s="258" t="s">
        <v>136</v>
      </c>
      <c r="D255" s="258"/>
      <c r="E255" s="259"/>
      <c r="F255" s="213"/>
      <c r="G255" s="220"/>
      <c r="H255" s="221"/>
      <c r="I255" s="215">
        <v>364</v>
      </c>
      <c r="J255" s="211"/>
      <c r="K255" s="211"/>
      <c r="L255" s="211"/>
      <c r="M255" s="212"/>
      <c r="N255" s="212"/>
      <c r="O255" s="210">
        <v>71758.261374591806</v>
      </c>
    </row>
    <row r="256" spans="1:15" x14ac:dyDescent="0.25">
      <c r="A256" s="213">
        <v>3</v>
      </c>
      <c r="B256" s="214"/>
      <c r="C256" s="262" t="s">
        <v>137</v>
      </c>
      <c r="D256" s="262"/>
      <c r="E256" s="263"/>
      <c r="F256" s="213"/>
      <c r="G256" s="220"/>
      <c r="H256" s="221"/>
      <c r="I256" s="215">
        <v>16</v>
      </c>
      <c r="J256" s="211"/>
      <c r="K256" s="211"/>
      <c r="L256" s="211"/>
      <c r="M256" s="212"/>
      <c r="N256" s="212"/>
      <c r="O256" s="210">
        <v>7973.1401527324251</v>
      </c>
    </row>
    <row r="257" spans="1:17" x14ac:dyDescent="0.25">
      <c r="A257" s="213">
        <v>4</v>
      </c>
      <c r="B257" s="214"/>
      <c r="C257" s="258" t="s">
        <v>138</v>
      </c>
      <c r="D257" s="258"/>
      <c r="E257" s="259"/>
      <c r="F257" s="213"/>
      <c r="G257" s="220"/>
      <c r="H257" s="221"/>
      <c r="I257" s="215">
        <v>0</v>
      </c>
      <c r="J257" s="211"/>
      <c r="K257" s="211"/>
      <c r="L257" s="211"/>
      <c r="M257" s="212"/>
      <c r="N257" s="212"/>
      <c r="O257" s="210">
        <v>0</v>
      </c>
    </row>
    <row r="258" spans="1:17" x14ac:dyDescent="0.25">
      <c r="A258" s="213">
        <v>5</v>
      </c>
      <c r="B258" s="214"/>
      <c r="C258" s="258" t="s">
        <v>139</v>
      </c>
      <c r="D258" s="258"/>
      <c r="E258" s="259"/>
      <c r="F258" s="213"/>
      <c r="G258" s="220"/>
      <c r="H258" s="221"/>
      <c r="I258" s="215">
        <v>309</v>
      </c>
      <c r="J258" s="211"/>
      <c r="K258" s="211"/>
      <c r="L258" s="211"/>
      <c r="M258" s="212"/>
      <c r="N258" s="212"/>
      <c r="O258" s="210">
        <v>6922136.6913761357</v>
      </c>
    </row>
    <row r="259" spans="1:17" x14ac:dyDescent="0.25">
      <c r="A259" s="213">
        <v>7</v>
      </c>
      <c r="B259" s="214"/>
      <c r="C259" s="258" t="s">
        <v>140</v>
      </c>
      <c r="D259" s="258"/>
      <c r="E259" s="259"/>
      <c r="F259" s="213"/>
      <c r="G259" s="220"/>
      <c r="H259" s="221"/>
      <c r="I259" s="215">
        <v>0</v>
      </c>
      <c r="J259" s="211"/>
      <c r="K259" s="211"/>
      <c r="L259" s="211"/>
      <c r="M259" s="212"/>
      <c r="N259" s="212"/>
      <c r="O259" s="210">
        <v>0</v>
      </c>
    </row>
    <row r="260" spans="1:17" x14ac:dyDescent="0.25">
      <c r="A260" s="213">
        <v>8</v>
      </c>
      <c r="B260" s="214"/>
      <c r="C260" s="258" t="s">
        <v>141</v>
      </c>
      <c r="D260" s="258"/>
      <c r="E260" s="259"/>
      <c r="F260" s="213"/>
      <c r="G260" s="220"/>
      <c r="H260" s="221"/>
      <c r="I260" s="215">
        <v>2</v>
      </c>
      <c r="J260" s="211"/>
      <c r="K260" s="211"/>
      <c r="L260" s="211"/>
      <c r="M260" s="212"/>
      <c r="N260" s="212"/>
      <c r="O260" s="210">
        <v>0</v>
      </c>
    </row>
    <row r="261" spans="1:17" x14ac:dyDescent="0.25">
      <c r="A261" s="213">
        <v>9</v>
      </c>
      <c r="B261" s="214"/>
      <c r="C261" s="258" t="s">
        <v>66</v>
      </c>
      <c r="D261" s="258"/>
      <c r="E261" s="259"/>
      <c r="F261" s="213"/>
      <c r="G261" s="220"/>
      <c r="H261" s="221"/>
      <c r="I261" s="215">
        <v>0</v>
      </c>
      <c r="J261" s="211"/>
      <c r="K261" s="211"/>
      <c r="L261" s="211"/>
      <c r="M261" s="212"/>
      <c r="N261" s="212"/>
      <c r="O261" s="210">
        <v>0</v>
      </c>
    </row>
    <row r="262" spans="1:17" x14ac:dyDescent="0.25">
      <c r="A262" s="213">
        <v>10</v>
      </c>
      <c r="B262" s="214"/>
      <c r="C262" s="258" t="s">
        <v>142</v>
      </c>
      <c r="D262" s="258"/>
      <c r="E262" s="259"/>
      <c r="F262" s="213"/>
      <c r="G262" s="220"/>
      <c r="H262" s="221"/>
      <c r="I262" s="215">
        <v>4</v>
      </c>
      <c r="J262" s="211"/>
      <c r="K262" s="211"/>
      <c r="L262" s="211"/>
      <c r="M262" s="212"/>
      <c r="N262" s="212"/>
      <c r="O262" s="210">
        <v>0</v>
      </c>
    </row>
    <row r="263" spans="1:17" x14ac:dyDescent="0.25">
      <c r="A263" s="213">
        <v>11</v>
      </c>
      <c r="B263" s="214"/>
      <c r="C263" s="258" t="s">
        <v>143</v>
      </c>
      <c r="D263" s="258"/>
      <c r="E263" s="259"/>
      <c r="F263" s="213"/>
      <c r="G263" s="220"/>
      <c r="H263" s="221"/>
      <c r="I263" s="215">
        <v>7</v>
      </c>
      <c r="J263" s="211"/>
      <c r="K263" s="211"/>
      <c r="L263" s="211"/>
      <c r="M263" s="212"/>
      <c r="N263" s="212"/>
      <c r="O263" s="210">
        <v>0</v>
      </c>
    </row>
    <row r="264" spans="1:17" x14ac:dyDescent="0.25">
      <c r="A264" s="48" t="s">
        <v>145</v>
      </c>
      <c r="B264" s="48"/>
      <c r="C264" s="48"/>
      <c r="D264" s="48"/>
      <c r="E264" s="48"/>
      <c r="F264" s="48"/>
      <c r="G264" s="48"/>
      <c r="H264" s="48"/>
      <c r="I264" s="48"/>
      <c r="J264" s="48"/>
      <c r="K264" s="48"/>
      <c r="L264" s="48"/>
      <c r="M264" s="48"/>
      <c r="N264" s="48"/>
      <c r="O264" s="49"/>
    </row>
    <row r="265" spans="1:17" x14ac:dyDescent="0.25">
      <c r="A265" s="292" t="s">
        <v>186</v>
      </c>
      <c r="B265" s="293"/>
      <c r="C265" s="293"/>
      <c r="D265" s="293"/>
      <c r="E265" s="294"/>
      <c r="F265" s="61"/>
      <c r="G265" s="61"/>
      <c r="H265" s="61"/>
      <c r="I265" s="61"/>
      <c r="J265" s="61"/>
      <c r="K265" s="61"/>
      <c r="L265" s="61"/>
      <c r="M265" s="61"/>
      <c r="N265" s="61"/>
      <c r="O265" s="62"/>
    </row>
    <row r="266" spans="1:17" x14ac:dyDescent="0.25">
      <c r="A266" s="277" t="s">
        <v>144</v>
      </c>
      <c r="B266" s="278"/>
      <c r="C266" s="278"/>
      <c r="D266" s="278"/>
      <c r="E266" s="279"/>
      <c r="F266" s="11"/>
      <c r="G266" s="12"/>
      <c r="H266" s="13"/>
      <c r="I266" s="14"/>
      <c r="J266" s="15"/>
      <c r="K266" s="15"/>
      <c r="L266" s="15"/>
      <c r="M266" s="15"/>
      <c r="N266" s="15"/>
      <c r="O266" s="16">
        <f>O177</f>
        <v>41413036.748438828</v>
      </c>
    </row>
    <row r="267" spans="1:17" x14ac:dyDescent="0.25">
      <c r="A267" s="280"/>
      <c r="B267" s="281"/>
      <c r="C267" s="281"/>
      <c r="D267" s="281"/>
      <c r="E267" s="282"/>
      <c r="F267" s="11"/>
      <c r="G267" s="12"/>
      <c r="H267" s="13"/>
      <c r="I267" s="14"/>
      <c r="J267" s="15"/>
      <c r="K267" s="15"/>
      <c r="L267" s="15"/>
      <c r="M267" s="16">
        <f>M178</f>
        <v>417820.97694192384</v>
      </c>
      <c r="N267" s="16"/>
      <c r="O267" s="17"/>
    </row>
    <row r="268" spans="1:17" x14ac:dyDescent="0.25">
      <c r="A268" s="63" t="s">
        <v>145</v>
      </c>
      <c r="B268" s="63"/>
      <c r="C268" s="63"/>
      <c r="D268" s="63"/>
      <c r="E268" s="63"/>
      <c r="F268" s="63"/>
      <c r="G268" s="63"/>
      <c r="H268" s="63"/>
      <c r="I268" s="63"/>
      <c r="J268" s="63"/>
      <c r="K268" s="63"/>
      <c r="L268" s="63"/>
      <c r="M268" s="63"/>
      <c r="N268" s="63"/>
      <c r="O268" s="64"/>
    </row>
    <row r="269" spans="1:17" x14ac:dyDescent="0.25">
      <c r="A269" s="268" t="s">
        <v>187</v>
      </c>
      <c r="B269" s="269"/>
      <c r="C269" s="269"/>
      <c r="D269" s="269"/>
      <c r="E269" s="270"/>
      <c r="F269" s="11"/>
      <c r="G269" s="12"/>
      <c r="H269" s="13"/>
      <c r="I269" s="14"/>
      <c r="J269" s="15"/>
      <c r="K269" s="15"/>
      <c r="L269" s="15"/>
      <c r="M269" s="16"/>
      <c r="N269" s="16"/>
      <c r="O269" s="17">
        <f>SUM(O246:O263)</f>
        <v>19113421.159007277</v>
      </c>
    </row>
    <row r="270" spans="1:17" x14ac:dyDescent="0.25">
      <c r="A270" s="268" t="s">
        <v>188</v>
      </c>
      <c r="B270" s="269"/>
      <c r="C270" s="269"/>
      <c r="D270" s="269"/>
      <c r="E270" s="270"/>
      <c r="F270" s="11"/>
      <c r="G270" s="12"/>
      <c r="H270" s="13"/>
      <c r="I270" s="14"/>
      <c r="J270" s="15"/>
      <c r="K270" s="15"/>
      <c r="L270" s="15"/>
      <c r="M270" s="16"/>
      <c r="N270" s="16"/>
      <c r="O270" s="17">
        <f>O266</f>
        <v>41413036.748438828</v>
      </c>
      <c r="Q270" s="224">
        <f>O271+O269</f>
        <v>50897997.904540248</v>
      </c>
    </row>
    <row r="271" spans="1:17" x14ac:dyDescent="0.25">
      <c r="A271" s="268" t="s">
        <v>189</v>
      </c>
      <c r="B271" s="269"/>
      <c r="C271" s="269"/>
      <c r="D271" s="269"/>
      <c r="E271" s="270"/>
      <c r="F271" s="11"/>
      <c r="G271" s="12"/>
      <c r="H271" s="13"/>
      <c r="I271" s="14"/>
      <c r="J271" s="15"/>
      <c r="K271" s="15"/>
      <c r="L271" s="15"/>
      <c r="M271" s="16"/>
      <c r="N271" s="16"/>
      <c r="O271" s="17">
        <f>SUM(O183:O241)</f>
        <v>31784576.745532971</v>
      </c>
    </row>
    <row r="272" spans="1:17" x14ac:dyDescent="0.25">
      <c r="A272" s="268" t="s">
        <v>190</v>
      </c>
      <c r="B272" s="269"/>
      <c r="C272" s="269"/>
      <c r="D272" s="269"/>
      <c r="E272" s="270"/>
      <c r="F272" s="11"/>
      <c r="G272" s="12"/>
      <c r="H272" s="13"/>
      <c r="I272" s="14"/>
      <c r="J272" s="15"/>
      <c r="K272" s="15"/>
      <c r="L272" s="15"/>
      <c r="M272" s="16"/>
      <c r="N272" s="16"/>
      <c r="O272" s="17">
        <f>SUM(O269:O271)</f>
        <v>92311034.652979076</v>
      </c>
    </row>
    <row r="273" spans="1:15" x14ac:dyDescent="0.25">
      <c r="A273" s="65"/>
      <c r="B273" s="65"/>
      <c r="C273" s="65"/>
      <c r="D273" s="65"/>
      <c r="E273" s="65"/>
      <c r="F273" s="65"/>
      <c r="G273" s="65"/>
      <c r="H273" s="65"/>
      <c r="I273" s="65"/>
      <c r="J273" s="65"/>
      <c r="K273" s="65"/>
      <c r="L273" s="65"/>
      <c r="M273" s="65"/>
      <c r="N273" s="65"/>
      <c r="O273" s="66"/>
    </row>
    <row r="274" spans="1:15" x14ac:dyDescent="0.25">
      <c r="A274" s="67"/>
      <c r="B274" s="67"/>
      <c r="C274" s="67"/>
      <c r="D274" s="67"/>
      <c r="E274" s="67"/>
      <c r="F274" s="68"/>
      <c r="G274" s="69"/>
      <c r="H274" s="70"/>
      <c r="I274" s="71"/>
      <c r="J274" s="72"/>
      <c r="K274" s="72"/>
      <c r="L274" s="72"/>
      <c r="M274" s="72"/>
      <c r="N274" s="72"/>
      <c r="O274" s="18"/>
    </row>
    <row r="275" spans="1:15" x14ac:dyDescent="0.25">
      <c r="A275" s="67"/>
      <c r="B275" s="67"/>
      <c r="C275" s="67"/>
      <c r="D275" s="67"/>
      <c r="E275" s="67" t="s">
        <v>191</v>
      </c>
      <c r="F275" s="68"/>
      <c r="G275" s="69"/>
      <c r="H275" s="70"/>
      <c r="I275" s="71"/>
      <c r="J275" s="72"/>
      <c r="K275" s="72"/>
      <c r="L275" s="72"/>
      <c r="M275" s="72"/>
      <c r="N275" s="72"/>
      <c r="O275" s="18"/>
    </row>
    <row r="276" spans="1:15" x14ac:dyDescent="0.25">
      <c r="E276" s="77" t="s">
        <v>192</v>
      </c>
    </row>
    <row r="277" spans="1:15" x14ac:dyDescent="0.25">
      <c r="E277" s="77" t="s">
        <v>193</v>
      </c>
    </row>
    <row r="278" spans="1:15" x14ac:dyDescent="0.25">
      <c r="E278" s="77" t="s">
        <v>194</v>
      </c>
    </row>
    <row r="279" spans="1:15" x14ac:dyDescent="0.25">
      <c r="E279" s="77" t="s">
        <v>195</v>
      </c>
    </row>
    <row r="280" spans="1:15" x14ac:dyDescent="0.25">
      <c r="E280" s="77" t="s">
        <v>196</v>
      </c>
    </row>
    <row r="281" spans="1:15" x14ac:dyDescent="0.25">
      <c r="E281" s="77" t="s">
        <v>197</v>
      </c>
    </row>
    <row r="282" spans="1:15" x14ac:dyDescent="0.25">
      <c r="E282" s="77" t="s">
        <v>198</v>
      </c>
    </row>
    <row r="283" spans="1:15" x14ac:dyDescent="0.25">
      <c r="E283" s="77" t="s">
        <v>258</v>
      </c>
    </row>
    <row r="284" spans="1:15" x14ac:dyDescent="0.25">
      <c r="E284" s="77" t="s">
        <v>259</v>
      </c>
    </row>
    <row r="285" spans="1:15" x14ac:dyDescent="0.25">
      <c r="E285" s="77" t="s">
        <v>260</v>
      </c>
    </row>
    <row r="286" spans="1:15" x14ac:dyDescent="0.25">
      <c r="E286" s="77" t="s">
        <v>199</v>
      </c>
    </row>
    <row r="287" spans="1:15" x14ac:dyDescent="0.25">
      <c r="E287" s="77" t="s">
        <v>200</v>
      </c>
    </row>
    <row r="288" spans="1:15" x14ac:dyDescent="0.25">
      <c r="E288" s="77" t="s">
        <v>261</v>
      </c>
    </row>
    <row r="289" spans="5:5" x14ac:dyDescent="0.25">
      <c r="E289" s="77" t="s">
        <v>262</v>
      </c>
    </row>
    <row r="290" spans="5:5" x14ac:dyDescent="0.25">
      <c r="E290" s="77" t="s">
        <v>201</v>
      </c>
    </row>
    <row r="291" spans="5:5" x14ac:dyDescent="0.25">
      <c r="E291" s="77" t="s">
        <v>202</v>
      </c>
    </row>
    <row r="292" spans="5:5" x14ac:dyDescent="0.25">
      <c r="E292" s="77" t="s">
        <v>203</v>
      </c>
    </row>
    <row r="293" spans="5:5" x14ac:dyDescent="0.25">
      <c r="E293" s="77" t="s">
        <v>263</v>
      </c>
    </row>
    <row r="294" spans="5:5" x14ac:dyDescent="0.25">
      <c r="E294" s="77" t="s">
        <v>204</v>
      </c>
    </row>
    <row r="295" spans="5:5" x14ac:dyDescent="0.25">
      <c r="E295" s="77" t="s">
        <v>205</v>
      </c>
    </row>
    <row r="296" spans="5:5" x14ac:dyDescent="0.25">
      <c r="E296" s="77" t="s">
        <v>206</v>
      </c>
    </row>
    <row r="297" spans="5:5" x14ac:dyDescent="0.25">
      <c r="E297" s="77" t="s">
        <v>207</v>
      </c>
    </row>
    <row r="298" spans="5:5" x14ac:dyDescent="0.25">
      <c r="E298" s="77" t="s">
        <v>208</v>
      </c>
    </row>
    <row r="299" spans="5:5" x14ac:dyDescent="0.25">
      <c r="E299" s="77" t="s">
        <v>209</v>
      </c>
    </row>
    <row r="300" spans="5:5" x14ac:dyDescent="0.25">
      <c r="E300" s="77" t="s">
        <v>264</v>
      </c>
    </row>
    <row r="301" spans="5:5" x14ac:dyDescent="0.25">
      <c r="E301" s="77" t="s">
        <v>210</v>
      </c>
    </row>
    <row r="302" spans="5:5" x14ac:dyDescent="0.25">
      <c r="E302" s="77" t="s">
        <v>211</v>
      </c>
    </row>
    <row r="303" spans="5:5" x14ac:dyDescent="0.25">
      <c r="E303" s="77" t="s">
        <v>212</v>
      </c>
    </row>
    <row r="304" spans="5:5" x14ac:dyDescent="0.25">
      <c r="E304" s="77" t="s">
        <v>213</v>
      </c>
    </row>
    <row r="305" spans="5:5" x14ac:dyDescent="0.25">
      <c r="E305" s="77" t="s">
        <v>265</v>
      </c>
    </row>
    <row r="306" spans="5:5" ht="15.75" x14ac:dyDescent="0.25">
      <c r="E306" s="77" t="s">
        <v>302</v>
      </c>
    </row>
    <row r="307" spans="5:5" x14ac:dyDescent="0.25">
      <c r="E307" s="77" t="s">
        <v>214</v>
      </c>
    </row>
    <row r="308" spans="5:5" x14ac:dyDescent="0.25">
      <c r="E308" s="77" t="s">
        <v>215</v>
      </c>
    </row>
    <row r="309" spans="5:5" x14ac:dyDescent="0.25">
      <c r="E309" s="77" t="s">
        <v>216</v>
      </c>
    </row>
    <row r="310" spans="5:5" x14ac:dyDescent="0.25">
      <c r="E310" s="77" t="s">
        <v>217</v>
      </c>
    </row>
    <row r="311" spans="5:5" x14ac:dyDescent="0.25">
      <c r="E311" s="77" t="s">
        <v>218</v>
      </c>
    </row>
    <row r="312" spans="5:5" x14ac:dyDescent="0.25">
      <c r="E312" s="77" t="s">
        <v>219</v>
      </c>
    </row>
    <row r="313" spans="5:5" x14ac:dyDescent="0.25">
      <c r="E313" s="77" t="s">
        <v>220</v>
      </c>
    </row>
    <row r="314" spans="5:5" x14ac:dyDescent="0.25">
      <c r="E314" s="77" t="s">
        <v>221</v>
      </c>
    </row>
    <row r="315" spans="5:5" x14ac:dyDescent="0.25">
      <c r="E315" s="77" t="s">
        <v>222</v>
      </c>
    </row>
    <row r="316" spans="5:5" x14ac:dyDescent="0.25">
      <c r="E316" s="77" t="s">
        <v>223</v>
      </c>
    </row>
    <row r="317" spans="5:5" x14ac:dyDescent="0.25">
      <c r="E317" s="77" t="s">
        <v>224</v>
      </c>
    </row>
    <row r="318" spans="5:5" x14ac:dyDescent="0.25">
      <c r="E318" s="77" t="s">
        <v>225</v>
      </c>
    </row>
    <row r="319" spans="5:5" x14ac:dyDescent="0.25">
      <c r="E319" s="77" t="s">
        <v>226</v>
      </c>
    </row>
    <row r="320" spans="5:5" x14ac:dyDescent="0.25">
      <c r="E320" s="77" t="s">
        <v>227</v>
      </c>
    </row>
    <row r="321" spans="5:6" x14ac:dyDescent="0.25">
      <c r="E321" s="77" t="s">
        <v>228</v>
      </c>
    </row>
    <row r="322" spans="5:6" x14ac:dyDescent="0.25">
      <c r="E322" s="77" t="s">
        <v>229</v>
      </c>
    </row>
    <row r="323" spans="5:6" x14ac:dyDescent="0.25">
      <c r="E323" s="77" t="s">
        <v>230</v>
      </c>
    </row>
    <row r="324" spans="5:6" x14ac:dyDescent="0.25">
      <c r="E324" s="77" t="s">
        <v>266</v>
      </c>
    </row>
    <row r="325" spans="5:6" x14ac:dyDescent="0.25">
      <c r="E325" s="77" t="s">
        <v>267</v>
      </c>
    </row>
    <row r="326" spans="5:6" x14ac:dyDescent="0.25">
      <c r="E326" s="77" t="s">
        <v>231</v>
      </c>
      <c r="F326" s="26"/>
    </row>
    <row r="327" spans="5:6" x14ac:dyDescent="0.25">
      <c r="E327" s="77" t="s">
        <v>232</v>
      </c>
      <c r="F327" s="26"/>
    </row>
    <row r="328" spans="5:6" x14ac:dyDescent="0.25">
      <c r="E328" s="77" t="s">
        <v>233</v>
      </c>
    </row>
    <row r="329" spans="5:6" x14ac:dyDescent="0.25">
      <c r="E329" s="77" t="s">
        <v>234</v>
      </c>
    </row>
    <row r="330" spans="5:6" x14ac:dyDescent="0.25">
      <c r="E330" s="77" t="s">
        <v>235</v>
      </c>
    </row>
    <row r="331" spans="5:6" x14ac:dyDescent="0.25">
      <c r="E331" s="77" t="s">
        <v>268</v>
      </c>
    </row>
    <row r="332" spans="5:6" x14ac:dyDescent="0.25">
      <c r="E332" s="77" t="s">
        <v>236</v>
      </c>
    </row>
    <row r="333" spans="5:6" x14ac:dyDescent="0.25">
      <c r="E333" s="77" t="s">
        <v>237</v>
      </c>
    </row>
    <row r="334" spans="5:6" x14ac:dyDescent="0.25">
      <c r="E334" s="77" t="s">
        <v>238</v>
      </c>
    </row>
    <row r="335" spans="5:6" x14ac:dyDescent="0.25">
      <c r="E335" s="77" t="s">
        <v>239</v>
      </c>
    </row>
    <row r="336" spans="5:6" x14ac:dyDescent="0.25">
      <c r="E336" s="77" t="s">
        <v>240</v>
      </c>
    </row>
    <row r="337" spans="5:80" x14ac:dyDescent="0.25">
      <c r="E337" s="77" t="s">
        <v>241</v>
      </c>
    </row>
    <row r="338" spans="5:80" x14ac:dyDescent="0.25">
      <c r="E338" s="77" t="s">
        <v>242</v>
      </c>
    </row>
    <row r="339" spans="5:80" x14ac:dyDescent="0.25">
      <c r="E339" s="77" t="s">
        <v>243</v>
      </c>
    </row>
    <row r="340" spans="5:80" x14ac:dyDescent="0.25">
      <c r="E340" s="77" t="s">
        <v>244</v>
      </c>
      <c r="G340"/>
      <c r="H340"/>
      <c r="CB340"/>
    </row>
    <row r="341" spans="5:80" x14ac:dyDescent="0.25">
      <c r="E341" s="77" t="s">
        <v>303</v>
      </c>
      <c r="G341"/>
      <c r="H341"/>
      <c r="CB341"/>
    </row>
    <row r="342" spans="5:80" x14ac:dyDescent="0.25">
      <c r="E342" s="77" t="s">
        <v>304</v>
      </c>
      <c r="G342"/>
      <c r="H342"/>
      <c r="CB342"/>
    </row>
    <row r="343" spans="5:80" x14ac:dyDescent="0.25">
      <c r="E343" s="77" t="s">
        <v>305</v>
      </c>
      <c r="G343"/>
      <c r="H343"/>
      <c r="CB343"/>
    </row>
    <row r="344" spans="5:80" x14ac:dyDescent="0.25">
      <c r="E344" s="77" t="s">
        <v>306</v>
      </c>
      <c r="G344"/>
      <c r="H344"/>
      <c r="CB344"/>
    </row>
    <row r="345" spans="5:80" x14ac:dyDescent="0.25">
      <c r="E345" s="77" t="s">
        <v>307</v>
      </c>
      <c r="G345"/>
      <c r="H345"/>
      <c r="CB345"/>
    </row>
    <row r="346" spans="5:80" x14ac:dyDescent="0.25">
      <c r="E346" s="77" t="s">
        <v>308</v>
      </c>
      <c r="G346"/>
      <c r="H346"/>
      <c r="CB346"/>
    </row>
    <row r="347" spans="5:80" x14ac:dyDescent="0.25">
      <c r="E347" s="77" t="s">
        <v>309</v>
      </c>
      <c r="G347"/>
      <c r="H347"/>
      <c r="CB347"/>
    </row>
    <row r="348" spans="5:80" x14ac:dyDescent="0.25">
      <c r="E348" s="77" t="s">
        <v>310</v>
      </c>
      <c r="G348"/>
      <c r="H348"/>
      <c r="CB348"/>
    </row>
    <row r="349" spans="5:80" x14ac:dyDescent="0.25">
      <c r="E349" s="77" t="s">
        <v>311</v>
      </c>
      <c r="G349"/>
      <c r="H349"/>
      <c r="CB349"/>
    </row>
    <row r="350" spans="5:80" x14ac:dyDescent="0.25">
      <c r="E350" s="77" t="s">
        <v>312</v>
      </c>
      <c r="G350"/>
      <c r="H350"/>
      <c r="CB350"/>
    </row>
    <row r="351" spans="5:80" x14ac:dyDescent="0.25">
      <c r="E351" s="77" t="s">
        <v>313</v>
      </c>
      <c r="G351"/>
      <c r="H351"/>
      <c r="CB351"/>
    </row>
    <row r="352" spans="5:80" x14ac:dyDescent="0.25">
      <c r="G352"/>
      <c r="H352"/>
      <c r="CB352"/>
    </row>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sheetData>
  <mergeCells count="123">
    <mergeCell ref="A265:E265"/>
    <mergeCell ref="A266:E267"/>
    <mergeCell ref="A269:E269"/>
    <mergeCell ref="A270:E270"/>
    <mergeCell ref="A271:E271"/>
    <mergeCell ref="A272:E272"/>
    <mergeCell ref="D25:E25"/>
    <mergeCell ref="D31:E31"/>
    <mergeCell ref="C7:E7"/>
    <mergeCell ref="B8:E8"/>
    <mergeCell ref="C9:E9"/>
    <mergeCell ref="B10:E10"/>
    <mergeCell ref="C11:E11"/>
    <mergeCell ref="D12:E12"/>
    <mergeCell ref="D55:E55"/>
    <mergeCell ref="D96:E96"/>
    <mergeCell ref="C99:E99"/>
    <mergeCell ref="D37:E37"/>
    <mergeCell ref="D43:E43"/>
    <mergeCell ref="C49:E49"/>
    <mergeCell ref="D50:E50"/>
    <mergeCell ref="D52:E52"/>
    <mergeCell ref="C54:E54"/>
    <mergeCell ref="D107:E107"/>
    <mergeCell ref="A2:E2"/>
    <mergeCell ref="A3:E3"/>
    <mergeCell ref="A4:E4"/>
    <mergeCell ref="A5:E5"/>
    <mergeCell ref="B6:E6"/>
    <mergeCell ref="D15:E15"/>
    <mergeCell ref="D18:E18"/>
    <mergeCell ref="D21:E21"/>
    <mergeCell ref="C24:E24"/>
    <mergeCell ref="C89:E89"/>
    <mergeCell ref="D90:E90"/>
    <mergeCell ref="D108:E108"/>
    <mergeCell ref="D109:E109"/>
    <mergeCell ref="D110:E110"/>
    <mergeCell ref="D101:E101"/>
    <mergeCell ref="D102:E102"/>
    <mergeCell ref="D103:E103"/>
    <mergeCell ref="D104:E104"/>
    <mergeCell ref="D105:E105"/>
    <mergeCell ref="D106:E106"/>
    <mergeCell ref="B161:E161"/>
    <mergeCell ref="B162:E162"/>
    <mergeCell ref="B163:E163"/>
    <mergeCell ref="C166:E166"/>
    <mergeCell ref="C167:E167"/>
    <mergeCell ref="C168:E168"/>
    <mergeCell ref="A156:E156"/>
    <mergeCell ref="B157:E157"/>
    <mergeCell ref="B158:E158"/>
    <mergeCell ref="B159:E159"/>
    <mergeCell ref="B160:E160"/>
    <mergeCell ref="C232:E232"/>
    <mergeCell ref="C233:E233"/>
    <mergeCell ref="C234:E234"/>
    <mergeCell ref="C235:E235"/>
    <mergeCell ref="C236:E236"/>
    <mergeCell ref="C175:E175"/>
    <mergeCell ref="A177:E178"/>
    <mergeCell ref="A180:E180"/>
    <mergeCell ref="C169:E169"/>
    <mergeCell ref="C170:E170"/>
    <mergeCell ref="C171:E171"/>
    <mergeCell ref="C172:E172"/>
    <mergeCell ref="C173:E173"/>
    <mergeCell ref="C174:E174"/>
    <mergeCell ref="D203:E203"/>
    <mergeCell ref="B193:E193"/>
    <mergeCell ref="A181:E181"/>
    <mergeCell ref="B217:E217"/>
    <mergeCell ref="C218:E218"/>
    <mergeCell ref="D219:E219"/>
    <mergeCell ref="B214:E214"/>
    <mergeCell ref="D195:E195"/>
    <mergeCell ref="D196:E196"/>
    <mergeCell ref="D197:E197"/>
    <mergeCell ref="C237:E237"/>
    <mergeCell ref="C238:E238"/>
    <mergeCell ref="C239:E239"/>
    <mergeCell ref="C240:E240"/>
    <mergeCell ref="C241:E241"/>
    <mergeCell ref="A244:E244"/>
    <mergeCell ref="C74:E74"/>
    <mergeCell ref="D75:E75"/>
    <mergeCell ref="C111:E111"/>
    <mergeCell ref="D112:E112"/>
    <mergeCell ref="D114:E114"/>
    <mergeCell ref="D116:E116"/>
    <mergeCell ref="D151:E151"/>
    <mergeCell ref="C133:E133"/>
    <mergeCell ref="D134:E134"/>
    <mergeCell ref="D136:E136"/>
    <mergeCell ref="D138:E138"/>
    <mergeCell ref="D129:E129"/>
    <mergeCell ref="B148:E148"/>
    <mergeCell ref="B149:E149"/>
    <mergeCell ref="B150:E150"/>
    <mergeCell ref="D155:F155"/>
    <mergeCell ref="D154:E154"/>
    <mergeCell ref="C194:E194"/>
    <mergeCell ref="D204:E204"/>
    <mergeCell ref="B182:E182"/>
    <mergeCell ref="C183:E183"/>
    <mergeCell ref="B186:E186"/>
    <mergeCell ref="D188:E188"/>
    <mergeCell ref="D189:E189"/>
    <mergeCell ref="D190:E190"/>
    <mergeCell ref="B200:E200"/>
    <mergeCell ref="C201:E201"/>
    <mergeCell ref="D202:E202"/>
    <mergeCell ref="C263:E263"/>
    <mergeCell ref="C254:E254"/>
    <mergeCell ref="C255:E255"/>
    <mergeCell ref="C256:E256"/>
    <mergeCell ref="C257:E257"/>
    <mergeCell ref="C258:E258"/>
    <mergeCell ref="C259:E259"/>
    <mergeCell ref="C260:E260"/>
    <mergeCell ref="C261:E261"/>
    <mergeCell ref="C262:E26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339D3-A273-4FE1-BF42-2A6F694E6896}">
  <dimension ref="A1:W19"/>
  <sheetViews>
    <sheetView zoomScale="85" zoomScaleNormal="85" workbookViewId="0">
      <selection sqref="A1:XFD1"/>
    </sheetView>
  </sheetViews>
  <sheetFormatPr defaultColWidth="30.85546875" defaultRowHeight="15" x14ac:dyDescent="0.25"/>
  <sheetData>
    <row r="1" spans="1:23" ht="32.25" thickBot="1" x14ac:dyDescent="0.3">
      <c r="A1" s="226" t="s">
        <v>314</v>
      </c>
      <c r="B1" s="227" t="s">
        <v>315</v>
      </c>
      <c r="C1" s="227" t="s">
        <v>316</v>
      </c>
      <c r="D1" s="227" t="s">
        <v>317</v>
      </c>
      <c r="E1" s="227" t="s">
        <v>318</v>
      </c>
      <c r="F1" s="227" t="s">
        <v>319</v>
      </c>
      <c r="P1" s="226" t="s">
        <v>314</v>
      </c>
      <c r="Q1" s="227" t="s">
        <v>315</v>
      </c>
      <c r="R1" s="227" t="s">
        <v>320</v>
      </c>
      <c r="S1" s="227" t="s">
        <v>321</v>
      </c>
      <c r="T1" s="227" t="s">
        <v>322</v>
      </c>
      <c r="U1" s="227" t="s">
        <v>323</v>
      </c>
    </row>
    <row r="2" spans="1:23" ht="32.25" thickBot="1" x14ac:dyDescent="0.3">
      <c r="A2" s="228" t="s">
        <v>324</v>
      </c>
      <c r="B2" s="229">
        <v>1</v>
      </c>
      <c r="C2" s="230">
        <f>C8</f>
        <v>2080</v>
      </c>
      <c r="D2" s="231">
        <f>D8/1000</f>
        <v>126.73023999999999</v>
      </c>
      <c r="E2" s="231">
        <v>0</v>
      </c>
      <c r="F2" s="231">
        <f>D2+E2</f>
        <v>126.73023999999999</v>
      </c>
      <c r="H2" s="225" t="s">
        <v>325</v>
      </c>
      <c r="M2" s="232"/>
      <c r="P2" s="228" t="s">
        <v>324</v>
      </c>
      <c r="Q2" s="229">
        <v>1</v>
      </c>
      <c r="R2" s="229">
        <v>10400</v>
      </c>
      <c r="S2" s="231">
        <v>544.64800000000002</v>
      </c>
      <c r="T2" s="231">
        <v>0</v>
      </c>
      <c r="U2" s="231">
        <v>544.64800000000002</v>
      </c>
      <c r="W2" s="225" t="s">
        <v>325</v>
      </c>
    </row>
    <row r="3" spans="1:23" ht="16.5" thickBot="1" x14ac:dyDescent="0.3">
      <c r="A3" s="233" t="s">
        <v>326</v>
      </c>
      <c r="B3" s="229">
        <v>1</v>
      </c>
      <c r="C3" s="230">
        <f>C2</f>
        <v>2080</v>
      </c>
      <c r="D3" s="231">
        <f>D2</f>
        <v>126.73023999999999</v>
      </c>
      <c r="E3" s="231">
        <f>E2</f>
        <v>0</v>
      </c>
      <c r="F3" s="231">
        <f>F2</f>
        <v>126.73023999999999</v>
      </c>
      <c r="P3" s="233" t="s">
        <v>326</v>
      </c>
      <c r="Q3" s="229">
        <v>1</v>
      </c>
      <c r="R3" s="229">
        <v>10400</v>
      </c>
      <c r="S3" s="231">
        <v>544.64800000000002</v>
      </c>
      <c r="T3" s="231">
        <v>0</v>
      </c>
      <c r="U3" s="231">
        <v>544.64800000000002</v>
      </c>
    </row>
    <row r="4" spans="1:23" ht="15.75" x14ac:dyDescent="0.25">
      <c r="A4" s="234"/>
      <c r="P4" s="234"/>
    </row>
    <row r="6" spans="1:23" ht="15.75" thickBot="1" x14ac:dyDescent="0.3"/>
    <row r="7" spans="1:23" ht="32.25" thickBot="1" x14ac:dyDescent="0.3">
      <c r="A7" s="226" t="s">
        <v>314</v>
      </c>
      <c r="B7" s="227" t="s">
        <v>315</v>
      </c>
      <c r="C7" s="227" t="s">
        <v>320</v>
      </c>
      <c r="D7" s="227" t="s">
        <v>321</v>
      </c>
      <c r="E7" s="227" t="s">
        <v>322</v>
      </c>
      <c r="F7" s="227" t="s">
        <v>323</v>
      </c>
      <c r="H7" s="225" t="s">
        <v>327</v>
      </c>
      <c r="P7" s="226" t="s">
        <v>314</v>
      </c>
      <c r="Q7" s="227" t="s">
        <v>315</v>
      </c>
      <c r="R7" s="227" t="s">
        <v>320</v>
      </c>
      <c r="S7" s="227" t="s">
        <v>321</v>
      </c>
      <c r="T7" s="227" t="s">
        <v>322</v>
      </c>
      <c r="U7" s="227" t="s">
        <v>323</v>
      </c>
      <c r="W7" s="225" t="s">
        <v>327</v>
      </c>
    </row>
    <row r="8" spans="1:23" ht="32.25" thickBot="1" x14ac:dyDescent="0.3">
      <c r="A8" s="228" t="s">
        <v>324</v>
      </c>
      <c r="B8" s="229">
        <v>1</v>
      </c>
      <c r="C8" s="230">
        <f>2080*1</f>
        <v>2080</v>
      </c>
      <c r="D8" s="231">
        <f>C8*B16</f>
        <v>126730.23999999999</v>
      </c>
      <c r="E8" s="231">
        <f>E2*1000</f>
        <v>0</v>
      </c>
      <c r="F8" s="231">
        <f>F2*1000</f>
        <v>126730.23999999999</v>
      </c>
      <c r="P8" s="228" t="s">
        <v>324</v>
      </c>
      <c r="Q8" s="229">
        <v>1</v>
      </c>
      <c r="R8" s="229">
        <f>2080*5</f>
        <v>10400</v>
      </c>
      <c r="S8" s="231">
        <v>544648</v>
      </c>
      <c r="T8" s="231">
        <v>0</v>
      </c>
      <c r="U8" s="231">
        <v>544648</v>
      </c>
    </row>
    <row r="9" spans="1:23" ht="16.5" thickBot="1" x14ac:dyDescent="0.3">
      <c r="A9" s="233" t="s">
        <v>326</v>
      </c>
      <c r="B9" s="229">
        <v>1</v>
      </c>
      <c r="C9" s="235">
        <f>C8</f>
        <v>2080</v>
      </c>
      <c r="D9" s="231">
        <f>D8</f>
        <v>126730.23999999999</v>
      </c>
      <c r="E9" s="231">
        <f>E8</f>
        <v>0</v>
      </c>
      <c r="F9" s="231">
        <f>F8</f>
        <v>126730.23999999999</v>
      </c>
      <c r="P9" s="233" t="s">
        <v>326</v>
      </c>
      <c r="Q9" s="229">
        <v>1</v>
      </c>
      <c r="R9" s="229">
        <v>10400</v>
      </c>
      <c r="S9" s="231">
        <v>544648</v>
      </c>
      <c r="T9" s="231">
        <v>0</v>
      </c>
      <c r="U9" s="231">
        <v>544648</v>
      </c>
    </row>
    <row r="13" spans="1:23" x14ac:dyDescent="0.25">
      <c r="F13">
        <f>545000-436000</f>
        <v>109000</v>
      </c>
    </row>
    <row r="15" spans="1:23" x14ac:dyDescent="0.25">
      <c r="A15" s="225" t="s">
        <v>328</v>
      </c>
    </row>
    <row r="16" spans="1:23" ht="15.75" x14ac:dyDescent="0.25">
      <c r="A16" s="236" t="s">
        <v>329</v>
      </c>
      <c r="B16" s="237">
        <f>38.08*1.6</f>
        <v>60.927999999999997</v>
      </c>
      <c r="C16" s="236" t="s">
        <v>330</v>
      </c>
    </row>
    <row r="17" spans="1:3" ht="15.75" x14ac:dyDescent="0.25">
      <c r="A17" s="236"/>
      <c r="B17" s="237"/>
      <c r="C17" s="236"/>
    </row>
    <row r="18" spans="1:3" ht="15.75" x14ac:dyDescent="0.25">
      <c r="A18" s="236" t="s">
        <v>331</v>
      </c>
      <c r="B18" s="237"/>
      <c r="C18" s="236"/>
    </row>
    <row r="19" spans="1:3" ht="15.75" x14ac:dyDescent="0.25">
      <c r="A19" s="23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08835-0570-459E-B268-9B62D3A64DBC}">
  <dimension ref="A1:F4"/>
  <sheetViews>
    <sheetView workbookViewId="0"/>
  </sheetViews>
  <sheetFormatPr defaultColWidth="12.140625" defaultRowHeight="15" x14ac:dyDescent="0.25"/>
  <cols>
    <col min="1" max="1" width="8.28515625" bestFit="1" customWidth="1"/>
    <col min="2" max="2" width="11.5703125" bestFit="1" customWidth="1"/>
    <col min="3" max="3" width="9.85546875" bestFit="1" customWidth="1"/>
    <col min="4" max="4" width="10.7109375" bestFit="1" customWidth="1"/>
    <col min="5" max="5" width="11.42578125" bestFit="1" customWidth="1"/>
    <col min="6" max="6" width="10.140625" bestFit="1" customWidth="1"/>
  </cols>
  <sheetData>
    <row r="1" spans="1:6" ht="57.75" thickTop="1" thickBot="1" x14ac:dyDescent="0.3">
      <c r="A1" s="238" t="s">
        <v>332</v>
      </c>
      <c r="B1" s="239" t="s">
        <v>333</v>
      </c>
      <c r="C1" s="239" t="s">
        <v>334</v>
      </c>
      <c r="D1" s="239" t="s">
        <v>335</v>
      </c>
      <c r="E1" s="239" t="s">
        <v>336</v>
      </c>
      <c r="F1" s="240" t="s">
        <v>337</v>
      </c>
    </row>
    <row r="2" spans="1:6" ht="15.75" thickTop="1" x14ac:dyDescent="0.25">
      <c r="A2" s="295"/>
      <c r="B2" s="297">
        <f>'Ex 6.2'!B12</f>
        <v>3077</v>
      </c>
      <c r="C2" s="297">
        <f>'Ex 6.2'!C12</f>
        <v>417821</v>
      </c>
      <c r="D2" s="299">
        <f>'Ex 6.2'!E12</f>
        <v>41413037</v>
      </c>
      <c r="E2" s="299">
        <f>'Ex 6.2'!F12</f>
        <v>50897998</v>
      </c>
      <c r="F2" s="301">
        <f>respondent_costs!O272</f>
        <v>92311034.652979076</v>
      </c>
    </row>
    <row r="3" spans="1:6" ht="15.75" thickBot="1" x14ac:dyDescent="0.3">
      <c r="A3" s="296"/>
      <c r="B3" s="298"/>
      <c r="C3" s="298"/>
      <c r="D3" s="300"/>
      <c r="E3" s="300"/>
      <c r="F3" s="302"/>
    </row>
    <row r="4" spans="1:6" ht="15.75" thickTop="1" x14ac:dyDescent="0.25"/>
  </sheetData>
  <mergeCells count="6">
    <mergeCell ref="A2:A3"/>
    <mergeCell ref="B2:B3"/>
    <mergeCell ref="C2:C3"/>
    <mergeCell ref="E2:E3"/>
    <mergeCell ref="F2:F3"/>
    <mergeCell ref="D2: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0AD5-123F-4F9E-8626-79DBC67DD92F}">
  <dimension ref="A1:G12"/>
  <sheetViews>
    <sheetView workbookViewId="0">
      <selection activeCell="C14" sqref="C14"/>
    </sheetView>
  </sheetViews>
  <sheetFormatPr defaultColWidth="31.28515625" defaultRowHeight="15" x14ac:dyDescent="0.25"/>
  <sheetData>
    <row r="1" spans="1:7" ht="24" x14ac:dyDescent="0.25">
      <c r="A1" s="241" t="s">
        <v>338</v>
      </c>
      <c r="B1" s="242" t="s">
        <v>339</v>
      </c>
      <c r="C1" s="241" t="s">
        <v>340</v>
      </c>
      <c r="D1" s="242" t="s">
        <v>341</v>
      </c>
      <c r="E1" s="242" t="s">
        <v>335</v>
      </c>
      <c r="F1" s="242" t="s">
        <v>342</v>
      </c>
      <c r="G1" s="241" t="s">
        <v>337</v>
      </c>
    </row>
    <row r="2" spans="1:7" x14ac:dyDescent="0.25">
      <c r="A2" s="243" t="s">
        <v>343</v>
      </c>
      <c r="B2" s="244">
        <v>515</v>
      </c>
      <c r="C2" s="245">
        <v>52560</v>
      </c>
      <c r="D2" s="244">
        <v>102</v>
      </c>
      <c r="E2" s="246">
        <v>8768994</v>
      </c>
      <c r="F2" s="246">
        <v>3936094</v>
      </c>
      <c r="G2" s="246">
        <v>12705088</v>
      </c>
    </row>
    <row r="3" spans="1:7" ht="24" x14ac:dyDescent="0.25">
      <c r="A3" s="243" t="s">
        <v>344</v>
      </c>
      <c r="B3" s="245">
        <v>1008</v>
      </c>
      <c r="C3" s="245">
        <v>27579</v>
      </c>
      <c r="D3" s="244">
        <v>27</v>
      </c>
      <c r="E3" s="246">
        <v>2755614</v>
      </c>
      <c r="F3" s="246">
        <v>6028399</v>
      </c>
      <c r="G3" s="246">
        <v>8784013</v>
      </c>
    </row>
    <row r="4" spans="1:7" x14ac:dyDescent="0.25">
      <c r="A4" s="243" t="s">
        <v>345</v>
      </c>
      <c r="B4" s="244">
        <v>68</v>
      </c>
      <c r="C4" s="245">
        <v>1744</v>
      </c>
      <c r="D4" s="244">
        <v>26</v>
      </c>
      <c r="E4" s="246">
        <v>167324</v>
      </c>
      <c r="F4" s="246">
        <v>417348</v>
      </c>
      <c r="G4" s="246">
        <v>584673</v>
      </c>
    </row>
    <row r="5" spans="1:7" x14ac:dyDescent="0.25">
      <c r="A5" s="243" t="s">
        <v>346</v>
      </c>
      <c r="B5" s="244">
        <v>11</v>
      </c>
      <c r="C5" s="244">
        <v>41</v>
      </c>
      <c r="D5" s="244">
        <v>4</v>
      </c>
      <c r="E5" s="246">
        <v>4605</v>
      </c>
      <c r="F5" s="246">
        <v>18649</v>
      </c>
      <c r="G5" s="246">
        <v>23254</v>
      </c>
    </row>
    <row r="6" spans="1:7" ht="24" x14ac:dyDescent="0.25">
      <c r="A6" s="243" t="s">
        <v>347</v>
      </c>
      <c r="B6" s="244">
        <v>777</v>
      </c>
      <c r="C6" s="245">
        <v>277639</v>
      </c>
      <c r="D6" s="244">
        <v>357</v>
      </c>
      <c r="E6" s="246">
        <v>27957105</v>
      </c>
      <c r="F6" s="246">
        <v>36301841</v>
      </c>
      <c r="G6" s="246">
        <v>64258946</v>
      </c>
    </row>
    <row r="7" spans="1:7" x14ac:dyDescent="0.25">
      <c r="A7" s="243" t="s">
        <v>348</v>
      </c>
      <c r="B7" s="244">
        <v>164</v>
      </c>
      <c r="C7" s="245">
        <v>1453</v>
      </c>
      <c r="D7" s="244">
        <v>9</v>
      </c>
      <c r="E7" s="246">
        <v>163069</v>
      </c>
      <c r="F7" s="246">
        <v>161370</v>
      </c>
      <c r="G7" s="246">
        <v>324439</v>
      </c>
    </row>
    <row r="8" spans="1:7" x14ac:dyDescent="0.25">
      <c r="A8" s="243" t="s">
        <v>349</v>
      </c>
      <c r="B8" s="244">
        <v>7</v>
      </c>
      <c r="C8" s="244">
        <v>133</v>
      </c>
      <c r="D8" s="244">
        <v>19</v>
      </c>
      <c r="E8" s="246">
        <v>14714</v>
      </c>
      <c r="F8" s="246">
        <v>20953</v>
      </c>
      <c r="G8" s="246">
        <v>35667</v>
      </c>
    </row>
    <row r="9" spans="1:7" ht="24" x14ac:dyDescent="0.25">
      <c r="A9" s="243" t="s">
        <v>350</v>
      </c>
      <c r="B9" s="244">
        <v>361</v>
      </c>
      <c r="C9" s="245">
        <v>16886</v>
      </c>
      <c r="D9" s="244">
        <v>47</v>
      </c>
      <c r="E9" s="246">
        <v>1490222</v>
      </c>
      <c r="F9" s="246">
        <v>4013157</v>
      </c>
      <c r="G9" s="246">
        <v>5503379</v>
      </c>
    </row>
    <row r="10" spans="1:7" x14ac:dyDescent="0.25">
      <c r="A10" s="243" t="s">
        <v>351</v>
      </c>
      <c r="B10" s="244">
        <v>53</v>
      </c>
      <c r="C10" s="244">
        <v>881</v>
      </c>
      <c r="D10" s="244">
        <v>17</v>
      </c>
      <c r="E10" s="246">
        <v>87596</v>
      </c>
      <c r="F10" s="246">
        <v>187</v>
      </c>
      <c r="G10" s="246">
        <v>87783</v>
      </c>
    </row>
    <row r="11" spans="1:7" ht="24" x14ac:dyDescent="0.25">
      <c r="A11" s="243" t="s">
        <v>352</v>
      </c>
      <c r="B11" s="244">
        <v>141</v>
      </c>
      <c r="C11" s="244">
        <v>34</v>
      </c>
      <c r="D11" s="244">
        <v>0</v>
      </c>
      <c r="E11" s="246">
        <v>3793</v>
      </c>
      <c r="F11" s="246">
        <v>0</v>
      </c>
      <c r="G11" s="246">
        <v>3793</v>
      </c>
    </row>
    <row r="12" spans="1:7" x14ac:dyDescent="0.25">
      <c r="A12" s="247" t="s">
        <v>326</v>
      </c>
      <c r="B12" s="245">
        <v>3077</v>
      </c>
      <c r="C12" s="245">
        <v>417821</v>
      </c>
      <c r="D12" s="244">
        <v>123</v>
      </c>
      <c r="E12" s="246">
        <v>41413037</v>
      </c>
      <c r="F12" s="246">
        <v>50897998</v>
      </c>
      <c r="G12" s="246">
        <v>92311035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F94E-E023-44DA-8F53-E9EAD87D5B8D}">
  <dimension ref="A1:B2"/>
  <sheetViews>
    <sheetView workbookViewId="0">
      <selection activeCell="B3" sqref="B3"/>
    </sheetView>
  </sheetViews>
  <sheetFormatPr defaultRowHeight="15" x14ac:dyDescent="0.25"/>
  <cols>
    <col min="1" max="1" width="19.28515625" customWidth="1"/>
    <col min="2" max="2" width="20.28515625" customWidth="1"/>
  </cols>
  <sheetData>
    <row r="1" spans="1:2" ht="45" x14ac:dyDescent="0.25">
      <c r="A1" s="248" t="s">
        <v>353</v>
      </c>
      <c r="B1" s="248" t="s">
        <v>354</v>
      </c>
    </row>
    <row r="2" spans="1:2" x14ac:dyDescent="0.25">
      <c r="A2" s="249">
        <f>Agency_cost!C8</f>
        <v>2080</v>
      </c>
      <c r="B2" s="250">
        <f>Agency_cost!F8</f>
        <v>126730.23999999999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488E-6441-4240-B8CD-611E23DC536B}">
  <dimension ref="A1:B12"/>
  <sheetViews>
    <sheetView workbookViewId="0">
      <selection activeCell="B13" sqref="B13"/>
    </sheetView>
  </sheetViews>
  <sheetFormatPr defaultColWidth="26.5703125" defaultRowHeight="15" x14ac:dyDescent="0.25"/>
  <sheetData>
    <row r="1" spans="1:2" x14ac:dyDescent="0.25">
      <c r="A1" s="251"/>
      <c r="B1" s="303" t="s">
        <v>356</v>
      </c>
    </row>
    <row r="2" spans="1:2" x14ac:dyDescent="0.25">
      <c r="A2" s="251" t="s">
        <v>355</v>
      </c>
      <c r="B2" s="303"/>
    </row>
    <row r="3" spans="1:2" x14ac:dyDescent="0.25">
      <c r="A3" s="252" t="s">
        <v>333</v>
      </c>
      <c r="B3" s="253">
        <f>'Ex 6.2'!B12</f>
        <v>3077</v>
      </c>
    </row>
    <row r="4" spans="1:2" x14ac:dyDescent="0.25">
      <c r="A4" s="252" t="s">
        <v>357</v>
      </c>
      <c r="B4" s="253">
        <f>'Ex 6.2'!C12</f>
        <v>417821</v>
      </c>
    </row>
    <row r="5" spans="1:2" x14ac:dyDescent="0.25">
      <c r="A5" s="252" t="s">
        <v>358</v>
      </c>
      <c r="B5" s="254">
        <f>'Ex 6.2'!E12</f>
        <v>41413037</v>
      </c>
    </row>
    <row r="6" spans="1:2" ht="22.5" x14ac:dyDescent="0.25">
      <c r="A6" s="255" t="s">
        <v>359</v>
      </c>
      <c r="B6" s="254">
        <f>'Ex 6.2'!F12</f>
        <v>50897998</v>
      </c>
    </row>
    <row r="7" spans="1:2" x14ac:dyDescent="0.25">
      <c r="A7" s="255" t="s">
        <v>360</v>
      </c>
      <c r="B7" s="254">
        <f>'Ex 6.2'!G12</f>
        <v>92311035</v>
      </c>
    </row>
    <row r="8" spans="1:2" x14ac:dyDescent="0.25">
      <c r="A8" s="251" t="s">
        <v>361</v>
      </c>
      <c r="B8" s="256"/>
    </row>
    <row r="9" spans="1:2" x14ac:dyDescent="0.25">
      <c r="A9" s="252" t="s">
        <v>362</v>
      </c>
      <c r="B9" s="253">
        <f>'Ex 6.3'!A2</f>
        <v>2080</v>
      </c>
    </row>
    <row r="10" spans="1:2" x14ac:dyDescent="0.25">
      <c r="A10" s="252" t="s">
        <v>363</v>
      </c>
      <c r="B10" s="254">
        <f>'Ex 6.3'!B2</f>
        <v>126730.23999999999</v>
      </c>
    </row>
    <row r="11" spans="1:2" ht="22.5" x14ac:dyDescent="0.25">
      <c r="A11" s="257" t="s">
        <v>364</v>
      </c>
      <c r="B11" s="253">
        <f>B4+B9</f>
        <v>419901</v>
      </c>
    </row>
    <row r="12" spans="1:2" ht="22.5" x14ac:dyDescent="0.25">
      <c r="A12" s="257" t="s">
        <v>365</v>
      </c>
      <c r="B12" s="254">
        <f>B7+B10</f>
        <v>92437765.239999995</v>
      </c>
    </row>
  </sheetData>
  <mergeCells count="1">
    <mergeCell ref="B1: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E7089157F3C246BE52DE731CA2020C" ma:contentTypeVersion="37" ma:contentTypeDescription="Create a new document." ma:contentTypeScope="" ma:versionID="2952c6b3fdc43e53a62756968905217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548b51e-9519-465f-8e90-f72ea5be912f" xmlns:ns6="5f3fc07f-aeb5-42f4-aa18-4392b8e3748f" targetNamespace="http://schemas.microsoft.com/office/2006/metadata/properties" ma:root="true" ma:fieldsID="e84db1d0e29ffd681980a6c39c1462e3" ns1:_="" ns2:_="" ns3:_="" ns4:_="" ns5:_="" ns6:_="">
    <xsd:import namespace="http://schemas.microsoft.com/sharepoint/v3"/>
    <xsd:import namespace="4ffa91fb-a0ff-4ac5-b2db-65c790d184a4"/>
    <xsd:import namespace="http://schemas.microsoft.com/sharepoint.v3"/>
    <xsd:import namespace="http://schemas.microsoft.com/sharepoint/v3/fields"/>
    <xsd:import namespace="e548b51e-9519-465f-8e90-f72ea5be912f"/>
    <xsd:import namespace="5f3fc07f-aeb5-42f4-aa18-4392b8e3748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AutoTags" minOccurs="0"/>
                <xsd:element ref="ns6:MediaServiceAutoKeyPoints" minOccurs="0"/>
                <xsd:element ref="ns6:MediaServiceKeyPoints" minOccurs="0"/>
                <xsd:element ref="ns1:_ip_UnifiedCompliancePolicyProperties" minOccurs="0"/>
                <xsd:element ref="ns1:_ip_UnifiedCompliancePolicyUIAction" minOccurs="0"/>
                <xsd:element ref="ns6:MediaServiceOCR" minOccurs="0"/>
                <xsd:element ref="ns6:MediaServiceGenerationTime" minOccurs="0"/>
                <xsd:element ref="ns6:MediaServiceEventHashCode" minOccurs="0"/>
                <xsd:element ref="ns6:MediaServiceDateTaken" minOccurs="0"/>
                <xsd:element ref="ns6: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48b51e-9519-465f-8e90-f72ea5be912f"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f3fc07f-aeb5-42f4-aa18-4392b8e3748f"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AutoTags" ma:index="35" nillable="true" ma:displayName="MediaServiceAutoTags" ma:internalName="MediaServiceAutoTags" ma:readOnly="true">
      <xsd:simpleType>
        <xsd:restriction base="dms:Text"/>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GenerationTime" ma:index="41" nillable="true" ma:displayName="MediaServiceGenerationTime" ma:hidden="true" ma:internalName="MediaServiceGenerationTime" ma:readOnly="true">
      <xsd:simpleType>
        <xsd:restriction base="dms:Text"/>
      </xsd:simpleType>
    </xsd:element>
    <xsd:element name="MediaServiceEventHashCode" ma:index="42" nillable="true" ma:displayName="MediaServiceEventHashCode" ma:hidden="true" ma:internalName="MediaServiceEventHashCode" ma:readOnly="true">
      <xsd:simpleType>
        <xsd:restriction base="dms:Text"/>
      </xsd:simpleType>
    </xsd:element>
    <xsd:element name="MediaServiceDateTaken" ma:index="43" nillable="true" ma:displayName="MediaServiceDateTaken" ma:hidden="true" ma:internalName="MediaServiceDateTaken"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lcf76f155ced4ddcb4097134ff3c332f xmlns="5f3fc07f-aeb5-42f4-aa18-4392b8e3748f">
      <Terms xmlns="http://schemas.microsoft.com/office/infopath/2007/PartnerControls"/>
    </lcf76f155ced4ddcb4097134ff3c332f>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2023-05-01T04:00:00+00:00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7D179E15-501F-4149-B808-FC37BC0C8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548b51e-9519-465f-8e90-f72ea5be912f"/>
    <ds:schemaRef ds:uri="5f3fc07f-aeb5-42f4-aa18-4392b8e374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6B2BDD-BD3A-495C-A10D-E1748023B874}">
  <ds:schemaRefs>
    <ds:schemaRef ds:uri="Microsoft.SharePoint.Taxonomy.ContentTypeSync"/>
  </ds:schemaRefs>
</ds:datastoreItem>
</file>

<file path=customXml/itemProps3.xml><?xml version="1.0" encoding="utf-8"?>
<ds:datastoreItem xmlns:ds="http://schemas.openxmlformats.org/officeDocument/2006/customXml" ds:itemID="{26AEBFD6-8633-4ACB-8853-7608A5B2B6C3}">
  <ds:schemaRefs>
    <ds:schemaRef ds:uri="http://schemas.microsoft.com/sharepoint/v3/contenttype/forms"/>
  </ds:schemaRefs>
</ds:datastoreItem>
</file>

<file path=customXml/itemProps4.xml><?xml version="1.0" encoding="utf-8"?>
<ds:datastoreItem xmlns:ds="http://schemas.openxmlformats.org/officeDocument/2006/customXml" ds:itemID="{B3E7E194-481E-4210-AB8F-16ADC6F8CA65}">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5f3fc07f-aeb5-42f4-aa18-4392b8e3748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respondent_costs</vt:lpstr>
      <vt:lpstr>Agency_cost</vt:lpstr>
      <vt:lpstr>Ex 6.1</vt:lpstr>
      <vt:lpstr>Ex 6.2</vt:lpstr>
      <vt:lpstr>Ex 6.3</vt:lpstr>
      <vt:lpstr>Ex 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Icenhour, Melissa</dc:creator>
  <cp:keywords/>
  <cp:lastModifiedBy>Schultz, Eric</cp:lastModifiedBy>
  <dcterms:created xsi:type="dcterms:W3CDTF">2023-04-14T19:29:57Z</dcterms:created>
  <dcterms:modified xsi:type="dcterms:W3CDTF">2023-08-01T23:53:54Z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0x01010006E7089157F3C246BE52DE731CA2020C</vt:lpwstr>
  </property>
  <property fmtid="{D5CDD505-2E9C-101B-9397-08002B2CF9AE}" pid="3" name="TaxKeyword">
    <vt:lpwstr/>
  </property>
  <property fmtid="{D5CDD505-2E9C-101B-9397-08002B2CF9AE}" pid="4" name="MediaServiceImageTags">
    <vt:lpwstr/>
  </property>
  <property fmtid="{D5CDD505-2E9C-101B-9397-08002B2CF9AE}" pid="5" name="EPA Subject">
    <vt:lpwstr/>
  </property>
  <property fmtid="{D5CDD505-2E9C-101B-9397-08002B2CF9AE}" pid="6" name="Document Type">
    <vt:lpwstr/>
  </property>
</Properties>
</file>