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Steven.andrews\Documents\"/>
    </mc:Choice>
  </mc:AlternateContent>
  <xr:revisionPtr revIDLastSave="0" documentId="8_{02298ECF-5F6D-4523-85D8-CE107B0D150F}"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1" l="1"/>
  <c r="G36" i="1"/>
  <c r="D40" i="1"/>
  <c r="H33" i="1" l="1"/>
  <c r="H30" i="1"/>
  <c r="H27" i="1"/>
  <c r="E30" i="1"/>
  <c r="G30" i="1" s="1"/>
  <c r="H15" i="1"/>
  <c r="H9" i="1"/>
  <c r="H6" i="1"/>
  <c r="H3" i="1"/>
  <c r="E21" i="1" l="1"/>
  <c r="G21" i="1" s="1"/>
  <c r="E18" i="1"/>
  <c r="G18" i="1" s="1"/>
  <c r="E9" i="1" l="1"/>
  <c r="G9" i="1" s="1"/>
  <c r="I9" i="1" s="1"/>
  <c r="E33" i="1"/>
  <c r="G33" i="1" s="1"/>
  <c r="E15" i="1"/>
  <c r="G15" i="1" s="1"/>
  <c r="I33" i="1" l="1"/>
  <c r="I15" i="1"/>
  <c r="E27" i="1"/>
  <c r="G27" i="1" s="1"/>
  <c r="I27" i="1" l="1"/>
  <c r="I30" i="1"/>
  <c r="H24" i="1" l="1"/>
  <c r="H18" i="1"/>
  <c r="I18" i="1" s="1"/>
  <c r="H21" i="1"/>
  <c r="H12" i="1"/>
  <c r="E12" i="1"/>
  <c r="G12" i="1" s="1"/>
  <c r="I12" i="1" l="1"/>
  <c r="E24" i="1" l="1"/>
  <c r="G24" i="1" s="1"/>
  <c r="E6" i="1"/>
  <c r="G6" i="1" s="1"/>
  <c r="E3" i="1"/>
  <c r="G3" i="1" s="1"/>
  <c r="E36" i="1" l="1"/>
  <c r="I21" i="1" l="1"/>
  <c r="I24" i="1"/>
  <c r="I6" i="1"/>
  <c r="I3" i="1"/>
  <c r="F36" i="1" l="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tc={479A63BB-9ECE-47A3-AAE5-4D878623CA0D}</author>
  </authors>
  <commentList>
    <comment ref="E36" authorId="0" shapeId="0" xr:uid="{479A63BB-9ECE-47A3-AAE5-4D878623CA0D}">
      <text>
        <t>[Threaded comment]
Your version of Excel allows you to read this threaded comment; however, any edits to it will get removed if the file is opened in a newer version of Excel. Learn more: https://go.microsoft.com/fwlink/?linkid=870924
Comment:
    the justification states 56,142</t>
      </text>
    </comment>
  </commentList>
</comments>
</file>

<file path=xl/sharedStrings.xml><?xml version="1.0" encoding="utf-8"?>
<sst xmlns="http://schemas.openxmlformats.org/spreadsheetml/2006/main" count="141" uniqueCount="40">
  <si>
    <t xml:space="preserve">Information Collection </t>
  </si>
  <si>
    <t>Regulation</t>
  </si>
  <si>
    <t>Number of Respondents</t>
  </si>
  <si>
    <t>Annual Number of Responses per Respondent</t>
  </si>
  <si>
    <t>Total Annual Responses</t>
  </si>
  <si>
    <t>Hours per Response</t>
  </si>
  <si>
    <t>Total Burden Hours</t>
  </si>
  <si>
    <t>Salary Cost per Hour</t>
  </si>
  <si>
    <t>Total Salary Cost</t>
  </si>
  <si>
    <t>Annual Burden Costs</t>
  </si>
  <si>
    <t>Design qualification testing for IBCs - Applications for the Certification Mark</t>
  </si>
  <si>
    <t xml:space="preserve">§ 178.801(d)  </t>
  </si>
  <si>
    <t>Periodic design requalification testing of IBCs - Submission of Changes to test frequency to the Associate Administrator</t>
  </si>
  <si>
    <t xml:space="preserve">§ 178.801(e) </t>
  </si>
  <si>
    <t>Applications for Approval of Equivalent Packaging - IBCs</t>
  </si>
  <si>
    <t xml:space="preserve">§ 178.801(i) </t>
  </si>
  <si>
    <t>Minutes per Response</t>
  </si>
  <si>
    <t xml:space="preserve">Reporting Requirements for retest and inspection of IBCs </t>
  </si>
  <si>
    <t xml:space="preserve">§ 180.352   </t>
  </si>
  <si>
    <t>Recordkeeping for IBC Testing</t>
  </si>
  <si>
    <t xml:space="preserve">§§ 178.801; 180.352    </t>
  </si>
  <si>
    <t>Manufacturers Data Report (ASME) for Portable Tanks</t>
  </si>
  <si>
    <t xml:space="preserve">§ 178.255-15 </t>
  </si>
  <si>
    <t>Approval Applications for Specification UN portable tank Design.</t>
  </si>
  <si>
    <t>§ 178.273   </t>
  </si>
  <si>
    <t>Applications for Modifications to Portable Tank Designs</t>
  </si>
  <si>
    <t xml:space="preserve">§ 178.273 </t>
  </si>
  <si>
    <t>Portable Tanks - Approval Agency Retention of Documents</t>
  </si>
  <si>
    <t>§ 178.273(b)(2)</t>
  </si>
  <si>
    <t>Portable Tanks - Manufacturers Retention of Documents</t>
  </si>
  <si>
    <t>§ 178.273(c)(4)</t>
  </si>
  <si>
    <t>Recordkeeping for the Testing of Portable Tanks</t>
  </si>
  <si>
    <t xml:space="preserve">§ 180.605(l) </t>
  </si>
  <si>
    <t>Total Number of Respondents</t>
  </si>
  <si>
    <t>Total Number of Responses</t>
  </si>
  <si>
    <t>Total Burden Cost</t>
  </si>
  <si>
    <t>OES Mean Hourly Wage</t>
  </si>
  <si>
    <t>Compensation Percentage</t>
  </si>
  <si>
    <t>Adjusted Mean Hourly Wage</t>
  </si>
  <si>
    <t xml:space="preserve">Occupation labor rates based on 2022 Occupational and Employment Statistics Survey (OES) for “Chemical Engineers (17-2041).” https://www.bls.gov/oes/current/oes436011.htm The hourly mean wage for this occupation ($56.64) is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</si>
</sst>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 #,##0_);_(* \(#,##0\);_(* &quot;-&quot;??_);_(@_)"/>
    <numFmt numFmtId="166" formatCode="&quot;$&quot;#,##0.00"/>
    <numFmt numFmtId="167" formatCode="0.0%"/>
  </numFmts>
  <fonts count="7" x14ac:knownFonts="1">
    <font>
      <sz val="11"/>
      <color theme="1"/>
      <name val="Calibri"/>
      <family val="2"/>
      <scheme val="minor"/>
    </font>
    <font>
      <sz val="12"/>
      <color theme="1"/>
      <name val="Times New Roman"/>
      <family val="1"/>
    </font>
    <font>
      <b/>
      <u/>
      <sz val="12"/>
      <color theme="1"/>
      <name val="Times New Roman"/>
      <family val="1"/>
    </font>
    <font>
      <sz val="11"/>
      <color theme="1"/>
      <name val="Calibri"/>
      <family val="2"/>
      <scheme val="minor"/>
    </font>
    <font>
      <sz val="12"/>
      <name val="Times New Roman"/>
      <family val="1"/>
    </font>
    <font>
      <u/>
      <sz val="11"/>
      <color theme="10"/>
      <name val="Calibri"/>
      <family val="2"/>
      <scheme val="minor"/>
    </font>
    <font>
      <b/>
      <u/>
      <sz val="11"/>
      <color rgb="FF000000"/>
      <name val="Times New Roman"/>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2"/>
      </bottom>
      <diagonal/>
    </border>
    <border>
      <left/>
      <right/>
      <top/>
      <bottom style="thin">
        <color theme="2"/>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bottom/>
      <diagonal/>
    </border>
  </borders>
  <cellStyleXfs count="5">
    <xf numFmtId="0" fontId="0"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5" fillId="0" borderId="0" applyNumberFormat="0" applyFill="0" applyBorder="0" applyAlignment="0" applyProtection="0"/>
  </cellStyleXfs>
  <cellXfs count="63">
    <xf numFmtId="0" fontId="0" fillId="0" borderId="0" xfId="0"/>
    <xf numFmtId="0" fontId="2" fillId="0" borderId="1" xfId="0" applyFont="1" applyBorder="1" applyAlignment="1">
      <alignment horizontal="center" wrapText="1"/>
    </xf>
    <xf numFmtId="0" fontId="2" fillId="0" borderId="1" xfId="0" applyFont="1" applyFill="1" applyBorder="1" applyAlignment="1">
      <alignment horizontal="center" wrapText="1"/>
    </xf>
    <xf numFmtId="0" fontId="1" fillId="0" borderId="0" xfId="0" applyFont="1" applyBorder="1" applyAlignment="1">
      <alignment horizontal="center" wrapText="1"/>
    </xf>
    <xf numFmtId="0" fontId="1" fillId="0" borderId="0" xfId="0" applyFont="1" applyFill="1" applyBorder="1" applyAlignment="1">
      <alignment horizontal="center" wrapText="1"/>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2" borderId="2" xfId="0" applyFont="1" applyFill="1" applyBorder="1" applyAlignment="1">
      <alignment horizontal="center" wrapText="1"/>
    </xf>
    <xf numFmtId="37" fontId="1" fillId="0" borderId="1" xfId="2" applyNumberFormat="1" applyFont="1" applyFill="1" applyBorder="1" applyAlignment="1">
      <alignment horizontal="center" wrapText="1"/>
    </xf>
    <xf numFmtId="3" fontId="1" fillId="0" borderId="1" xfId="2" applyNumberFormat="1" applyFont="1" applyFill="1" applyBorder="1" applyAlignment="1">
      <alignment horizontal="center" wrapText="1"/>
    </xf>
    <xf numFmtId="0" fontId="1" fillId="2" borderId="4" xfId="0" applyFont="1" applyFill="1" applyBorder="1" applyAlignment="1">
      <alignment horizontal="center" wrapText="1"/>
    </xf>
    <xf numFmtId="0" fontId="1" fillId="2" borderId="6" xfId="0" applyFont="1" applyFill="1" applyBorder="1" applyAlignment="1">
      <alignment horizontal="center" wrapText="1"/>
    </xf>
    <xf numFmtId="0" fontId="1" fillId="0" borderId="10" xfId="0" applyFont="1" applyBorder="1" applyAlignment="1">
      <alignment horizontal="center" wrapText="1"/>
    </xf>
    <xf numFmtId="3" fontId="1" fillId="0" borderId="10" xfId="0" applyNumberFormat="1" applyFont="1" applyBorder="1" applyAlignment="1">
      <alignment horizontal="center" wrapText="1"/>
    </xf>
    <xf numFmtId="3" fontId="1" fillId="0" borderId="2" xfId="0" applyNumberFormat="1" applyFont="1" applyBorder="1" applyAlignment="1">
      <alignment horizontal="center" wrapText="1"/>
    </xf>
    <xf numFmtId="164" fontId="1" fillId="0" borderId="2" xfId="0" applyNumberFormat="1"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wrapText="1"/>
    </xf>
    <xf numFmtId="0" fontId="1" fillId="0" borderId="8" xfId="0" applyFont="1" applyBorder="1" applyAlignment="1">
      <alignment horizontal="center" wrapText="1"/>
    </xf>
    <xf numFmtId="0" fontId="1" fillId="0" borderId="1" xfId="0" applyFont="1" applyBorder="1" applyAlignment="1">
      <alignment horizontal="center" wrapText="1"/>
    </xf>
    <xf numFmtId="0" fontId="1" fillId="0" borderId="7" xfId="0" applyFont="1" applyBorder="1" applyAlignment="1">
      <alignment horizontal="center" wrapText="1"/>
    </xf>
    <xf numFmtId="0" fontId="4" fillId="0" borderId="1" xfId="0" applyFont="1" applyFill="1" applyBorder="1" applyAlignment="1">
      <alignment horizontal="center" wrapText="1"/>
    </xf>
    <xf numFmtId="0" fontId="1" fillId="0" borderId="11" xfId="0" applyFont="1" applyBorder="1" applyAlignment="1">
      <alignment horizontal="center" wrapText="1"/>
    </xf>
    <xf numFmtId="0" fontId="1" fillId="0" borderId="9" xfId="0" applyFont="1" applyBorder="1" applyAlignment="1">
      <alignment horizontal="center" wrapText="1"/>
    </xf>
    <xf numFmtId="0" fontId="1" fillId="2" borderId="5" xfId="0" applyFont="1" applyFill="1" applyBorder="1" applyAlignment="1">
      <alignment horizontal="center"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8" fontId="1" fillId="2" borderId="1" xfId="0" applyNumberFormat="1" applyFont="1" applyFill="1" applyBorder="1" applyAlignment="1">
      <alignment horizontal="center" wrapText="1"/>
    </xf>
    <xf numFmtId="1" fontId="1" fillId="0" borderId="0" xfId="0" applyNumberFormat="1" applyFont="1" applyFill="1" applyBorder="1" applyAlignment="1">
      <alignment horizontal="center" wrapText="1"/>
    </xf>
    <xf numFmtId="8" fontId="1" fillId="0" borderId="0" xfId="0" applyNumberFormat="1" applyFont="1" applyFill="1" applyBorder="1" applyAlignment="1">
      <alignment horizontal="center" wrapText="1"/>
    </xf>
    <xf numFmtId="6" fontId="1" fillId="0" borderId="0" xfId="0" applyNumberFormat="1" applyFont="1" applyFill="1" applyBorder="1" applyAlignment="1">
      <alignment horizontal="center" wrapText="1"/>
    </xf>
    <xf numFmtId="164" fontId="1" fillId="0" borderId="0" xfId="0" applyNumberFormat="1" applyFont="1" applyFill="1" applyBorder="1" applyAlignment="1">
      <alignment horizontal="center" wrapText="1"/>
    </xf>
    <xf numFmtId="0" fontId="1" fillId="2" borderId="0" xfId="0" applyFont="1" applyFill="1" applyBorder="1" applyAlignment="1">
      <alignment horizontal="center" wrapText="1"/>
    </xf>
    <xf numFmtId="1" fontId="1" fillId="2" borderId="0" xfId="0" applyNumberFormat="1" applyFont="1" applyFill="1" applyBorder="1" applyAlignment="1">
      <alignment horizontal="center" wrapText="1"/>
    </xf>
    <xf numFmtId="8" fontId="1" fillId="2" borderId="0" xfId="0" applyNumberFormat="1" applyFont="1" applyFill="1" applyBorder="1" applyAlignment="1">
      <alignment horizontal="center" wrapText="1"/>
    </xf>
    <xf numFmtId="6" fontId="1" fillId="2" borderId="0" xfId="0" applyNumberFormat="1" applyFont="1" applyFill="1" applyBorder="1" applyAlignment="1">
      <alignment horizontal="center" wrapText="1"/>
    </xf>
    <xf numFmtId="164" fontId="1" fillId="2" borderId="0" xfId="0" applyNumberFormat="1" applyFont="1" applyFill="1" applyBorder="1" applyAlignment="1">
      <alignment horizontal="center" wrapText="1"/>
    </xf>
    <xf numFmtId="165" fontId="1" fillId="0" borderId="0" xfId="2" applyNumberFormat="1" applyFont="1" applyFill="1" applyBorder="1" applyAlignment="1">
      <alignment horizontal="center" wrapText="1"/>
    </xf>
    <xf numFmtId="1" fontId="1" fillId="2" borderId="1" xfId="0" applyNumberFormat="1" applyFont="1" applyFill="1" applyBorder="1" applyAlignment="1">
      <alignment horizontal="right" wrapText="1"/>
    </xf>
    <xf numFmtId="0" fontId="1" fillId="2" borderId="1" xfId="0" applyFont="1" applyFill="1" applyBorder="1" applyAlignment="1">
      <alignment horizontal="right" wrapText="1"/>
    </xf>
    <xf numFmtId="8" fontId="1" fillId="2" borderId="1" xfId="0" applyNumberFormat="1" applyFont="1" applyFill="1" applyBorder="1" applyAlignment="1">
      <alignment horizontal="right" wrapText="1"/>
    </xf>
    <xf numFmtId="6" fontId="1" fillId="2" borderId="1" xfId="0" applyNumberFormat="1" applyFont="1" applyFill="1" applyBorder="1" applyAlignment="1">
      <alignment horizontal="right" wrapText="1"/>
    </xf>
    <xf numFmtId="164" fontId="1" fillId="2" borderId="1" xfId="0" applyNumberFormat="1" applyFont="1" applyFill="1" applyBorder="1" applyAlignment="1">
      <alignment horizontal="right" wrapText="1"/>
    </xf>
    <xf numFmtId="0" fontId="1" fillId="0" borderId="0" xfId="0" applyFont="1" applyBorder="1" applyAlignment="1">
      <alignment horizontal="right" wrapText="1"/>
    </xf>
    <xf numFmtId="0" fontId="1" fillId="0" borderId="1" xfId="0" applyFont="1" applyFill="1" applyBorder="1" applyAlignment="1">
      <alignment horizontal="right" wrapText="1"/>
    </xf>
    <xf numFmtId="0" fontId="1" fillId="0" borderId="1" xfId="0" applyFont="1" applyBorder="1" applyAlignment="1">
      <alignment horizontal="left" wrapText="1"/>
    </xf>
    <xf numFmtId="0" fontId="1" fillId="0" borderId="1" xfId="0" applyFont="1" applyFill="1" applyBorder="1" applyAlignment="1">
      <alignment horizontal="left" wrapText="1"/>
    </xf>
    <xf numFmtId="165" fontId="1" fillId="2" borderId="1" xfId="2" applyNumberFormat="1" applyFont="1" applyFill="1" applyBorder="1" applyAlignment="1">
      <alignment horizontal="right" wrapText="1"/>
    </xf>
    <xf numFmtId="165" fontId="1" fillId="0" borderId="1" xfId="2" applyNumberFormat="1" applyFont="1" applyFill="1" applyBorder="1" applyAlignment="1">
      <alignment horizontal="right" wrapText="1"/>
    </xf>
    <xf numFmtId="165" fontId="1" fillId="2" borderId="1" xfId="0" applyNumberFormat="1" applyFont="1" applyFill="1" applyBorder="1" applyAlignment="1">
      <alignment horizontal="right" wrapText="1"/>
    </xf>
    <xf numFmtId="8" fontId="1" fillId="0" borderId="1" xfId="0" applyNumberFormat="1" applyFont="1" applyFill="1" applyBorder="1" applyAlignment="1">
      <alignment horizontal="right" wrapText="1"/>
    </xf>
    <xf numFmtId="6" fontId="1" fillId="0" borderId="1" xfId="0" applyNumberFormat="1" applyFont="1" applyFill="1" applyBorder="1" applyAlignment="1">
      <alignment horizontal="right" wrapText="1"/>
    </xf>
    <xf numFmtId="164" fontId="1" fillId="0" borderId="1" xfId="0" applyNumberFormat="1" applyFont="1" applyFill="1" applyBorder="1" applyAlignment="1">
      <alignment horizontal="right" wrapText="1"/>
    </xf>
    <xf numFmtId="1" fontId="1" fillId="0" borderId="1" xfId="0" applyNumberFormat="1" applyFont="1" applyFill="1" applyBorder="1" applyAlignment="1">
      <alignment horizontal="right" wrapText="1"/>
    </xf>
    <xf numFmtId="166" fontId="1" fillId="0" borderId="1" xfId="1" applyNumberFormat="1" applyFont="1" applyBorder="1" applyAlignment="1">
      <alignment horizontal="center" wrapText="1"/>
    </xf>
    <xf numFmtId="167" fontId="1" fillId="0" borderId="1" xfId="3" applyNumberFormat="1" applyFont="1" applyBorder="1" applyAlignment="1">
      <alignment horizontal="center" wrapText="1"/>
    </xf>
    <xf numFmtId="164" fontId="1" fillId="0" borderId="1" xfId="1" applyNumberFormat="1" applyFont="1" applyFill="1" applyBorder="1" applyAlignment="1">
      <alignment horizontal="center" wrapText="1"/>
    </xf>
    <xf numFmtId="164" fontId="1" fillId="0" borderId="1" xfId="2" applyNumberFormat="1" applyFont="1" applyFill="1" applyBorder="1" applyAlignment="1">
      <alignment horizontal="center" wrapText="1"/>
    </xf>
    <xf numFmtId="0" fontId="5" fillId="0" borderId="1" xfId="4" applyBorder="1" applyAlignment="1">
      <alignment horizontal="center"/>
    </xf>
    <xf numFmtId="0" fontId="5" fillId="2" borderId="1" xfId="4" applyFill="1" applyBorder="1" applyAlignment="1">
      <alignment horizontal="center" wrapText="1"/>
    </xf>
    <xf numFmtId="0" fontId="5" fillId="0" borderId="1" xfId="4" applyFill="1" applyBorder="1" applyAlignment="1">
      <alignment horizontal="center" wrapText="1"/>
    </xf>
    <xf numFmtId="0" fontId="5" fillId="0" borderId="1" xfId="4" applyBorder="1" applyAlignment="1">
      <alignment horizontal="center" wrapText="1"/>
    </xf>
    <xf numFmtId="0" fontId="6" fillId="0" borderId="1" xfId="0" applyFont="1" applyBorder="1" applyAlignment="1">
      <alignment horizontal="center" wrapText="1"/>
    </xf>
  </cellXfs>
  <cellStyles count="5">
    <cellStyle name="Comma" xfId="2" builtinId="3"/>
    <cellStyle name="Currency" xfId="1"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Vore, Nina (PHMSA)" id="{51A6A767-C70E-4CDE-A7C3-C5DAEFE452E3}" userId="S::nina.vore@ad.dot.gov::0b290e52-38a3-49b1-86ed-eb7d7201d86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6" dT="2023-07-25T12:46:58.12" personId="{51A6A767-C70E-4CDE-A7C3-C5DAEFE452E3}" id="{479A63BB-9ECE-47A3-AAE5-4D878623CA0D}">
    <text>the justification states 56,142</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49/subtitle-B/chapter-I/subchapter-C/part-178/subpart-H/section-178.273" TargetMode="External"/><Relationship Id="rId13" Type="http://schemas.openxmlformats.org/officeDocument/2006/relationships/vmlDrawing" Target="../drawings/vmlDrawing1.vml"/><Relationship Id="rId3" Type="http://schemas.openxmlformats.org/officeDocument/2006/relationships/hyperlink" Target="https://www.ecfr.gov/current/title-49/subtitle-B/chapter-I/subchapter-C/part-178/subpart-O/section-178.801" TargetMode="External"/><Relationship Id="rId7" Type="http://schemas.openxmlformats.org/officeDocument/2006/relationships/hyperlink" Target="https://www.ecfr.gov/current/title-49/subtitle-B/chapter-I/subchapter-C/part-178/subpart-H/section-178.273" TargetMode="External"/><Relationship Id="rId12" Type="http://schemas.openxmlformats.org/officeDocument/2006/relationships/printerSettings" Target="../printerSettings/printerSettings1.bin"/><Relationship Id="rId2" Type="http://schemas.openxmlformats.org/officeDocument/2006/relationships/hyperlink" Target="https://www.ecfr.gov/current/title-49/subtitle-B/chapter-I/subchapter-C/part-178/subpart-O/section-178.801" TargetMode="External"/><Relationship Id="rId1" Type="http://schemas.openxmlformats.org/officeDocument/2006/relationships/hyperlink" Target="https://www.ecfr.gov/current/title-49/subtitle-B/chapter-I/subchapter-C/part-178/subpart-O/section-178.801" TargetMode="External"/><Relationship Id="rId6" Type="http://schemas.openxmlformats.org/officeDocument/2006/relationships/hyperlink" Target="https://www.ecfr.gov/current/title-49/subtitle-B/chapter-I/subchapter-C/part-178/subpart-H/section-178.255" TargetMode="External"/><Relationship Id="rId11" Type="http://schemas.openxmlformats.org/officeDocument/2006/relationships/hyperlink" Target="https://www.ecfr.gov/current/title-49/subtitle-B/chapter-I/subchapter-C/part-180/subpart-G/section-180.605" TargetMode="External"/><Relationship Id="rId5" Type="http://schemas.openxmlformats.org/officeDocument/2006/relationships/hyperlink" Target="https://www.ecfr.gov/current/title-49/subtitle-B/chapter-I/subchapter-C/part-180/subpart-D/section-180.352" TargetMode="External"/><Relationship Id="rId15" Type="http://schemas.microsoft.com/office/2017/10/relationships/threadedComment" Target="../threadedComments/threadedComment1.xml"/><Relationship Id="rId10" Type="http://schemas.openxmlformats.org/officeDocument/2006/relationships/hyperlink" Target="https://www.ecfr.gov/current/title-49/subtitle-B/chapter-I/subchapter-C/part-178/subpart-H/section-178.273" TargetMode="External"/><Relationship Id="rId4" Type="http://schemas.openxmlformats.org/officeDocument/2006/relationships/hyperlink" Target="https://www.ecfr.gov/current/title-49/subtitle-B/chapter-I/subchapter-C/part-180/subpart-D/section-180.352" TargetMode="External"/><Relationship Id="rId9" Type="http://schemas.openxmlformats.org/officeDocument/2006/relationships/hyperlink" Target="https://www.ecfr.gov/current/title-49/subtitle-B/chapter-I/subchapter-C/part-178/subpart-H/section-178.273"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46"/>
  <sheetViews>
    <sheetView tabSelected="1" topLeftCell="A7" zoomScale="80" zoomScaleNormal="80" workbookViewId="0">
      <selection activeCell="F12" sqref="F12"/>
    </sheetView>
  </sheetViews>
  <sheetFormatPr defaultColWidth="0" defaultRowHeight="15.5" x14ac:dyDescent="0.35"/>
  <cols>
    <col min="1" max="1" width="41.54296875" style="3" customWidth="1"/>
    <col min="2" max="2" width="16.1796875" style="3" customWidth="1"/>
    <col min="3" max="3" width="15.1796875" style="3" customWidth="1"/>
    <col min="4" max="4" width="14" style="3" customWidth="1"/>
    <col min="5" max="5" width="14.81640625" style="3" customWidth="1"/>
    <col min="6" max="6" width="14.1796875" style="3" customWidth="1"/>
    <col min="7" max="7" width="13.81640625" style="3" customWidth="1"/>
    <col min="8" max="8" width="14.54296875" style="3" customWidth="1"/>
    <col min="9" max="9" width="15.1796875" style="3" customWidth="1"/>
    <col min="10" max="10" width="15" style="3" customWidth="1"/>
    <col min="11" max="11" width="15.1796875" style="3" hidden="1" customWidth="1"/>
    <col min="12" max="16384" width="0" style="3" hidden="1"/>
  </cols>
  <sheetData>
    <row r="2" spans="1:10" s="25" customFormat="1" ht="75" x14ac:dyDescent="0.3">
      <c r="A2" s="1" t="s">
        <v>0</v>
      </c>
      <c r="B2" s="1" t="s">
        <v>1</v>
      </c>
      <c r="C2" s="1" t="s">
        <v>2</v>
      </c>
      <c r="D2" s="1" t="s">
        <v>3</v>
      </c>
      <c r="E2" s="1" t="s">
        <v>4</v>
      </c>
      <c r="F2" s="1" t="s">
        <v>5</v>
      </c>
      <c r="G2" s="1" t="s">
        <v>6</v>
      </c>
      <c r="H2" s="1" t="s">
        <v>7</v>
      </c>
      <c r="I2" s="1" t="s">
        <v>8</v>
      </c>
      <c r="J2" s="62" t="s">
        <v>9</v>
      </c>
    </row>
    <row r="3" spans="1:10" ht="31" x14ac:dyDescent="0.35">
      <c r="A3" s="45" t="s">
        <v>10</v>
      </c>
      <c r="B3" s="58" t="s">
        <v>11</v>
      </c>
      <c r="C3" s="38">
        <v>13</v>
      </c>
      <c r="D3" s="39">
        <v>38</v>
      </c>
      <c r="E3" s="38">
        <f>C3*D3</f>
        <v>494</v>
      </c>
      <c r="F3" s="39">
        <v>3</v>
      </c>
      <c r="G3" s="47">
        <f>ROUND(E3*F3, 0)</f>
        <v>1482</v>
      </c>
      <c r="H3" s="40">
        <f>D40</f>
        <v>82.928257686676417</v>
      </c>
      <c r="I3" s="41">
        <f>G3*H3</f>
        <v>122899.67789165446</v>
      </c>
      <c r="J3" s="42">
        <v>0</v>
      </c>
    </row>
    <row r="5" spans="1:10" s="25" customFormat="1" ht="75" x14ac:dyDescent="0.3">
      <c r="A5" s="1" t="s">
        <v>0</v>
      </c>
      <c r="B5" s="1" t="s">
        <v>1</v>
      </c>
      <c r="C5" s="1" t="s">
        <v>2</v>
      </c>
      <c r="D5" s="1" t="s">
        <v>3</v>
      </c>
      <c r="E5" s="1" t="s">
        <v>4</v>
      </c>
      <c r="F5" s="1" t="s">
        <v>5</v>
      </c>
      <c r="G5" s="1" t="s">
        <v>6</v>
      </c>
      <c r="H5" s="1" t="s">
        <v>7</v>
      </c>
      <c r="I5" s="1" t="s">
        <v>8</v>
      </c>
      <c r="J5" s="62" t="s">
        <v>9</v>
      </c>
    </row>
    <row r="6" spans="1:10" ht="46.5" x14ac:dyDescent="0.35">
      <c r="A6" s="45" t="s">
        <v>12</v>
      </c>
      <c r="B6" s="59" t="s">
        <v>13</v>
      </c>
      <c r="C6" s="39">
        <v>13</v>
      </c>
      <c r="D6" s="39">
        <v>38</v>
      </c>
      <c r="E6" s="38">
        <f>C6*D6</f>
        <v>494</v>
      </c>
      <c r="F6" s="39">
        <v>3</v>
      </c>
      <c r="G6" s="47">
        <f>ROUND(E6*F6, 0)</f>
        <v>1482</v>
      </c>
      <c r="H6" s="40">
        <f>D40</f>
        <v>82.928257686676417</v>
      </c>
      <c r="I6" s="41">
        <f>G6*H6</f>
        <v>122899.67789165446</v>
      </c>
      <c r="J6" s="42">
        <v>0</v>
      </c>
    </row>
    <row r="7" spans="1:10" x14ac:dyDescent="0.35">
      <c r="B7" s="32"/>
      <c r="C7" s="32"/>
      <c r="D7" s="32"/>
      <c r="E7" s="33"/>
      <c r="F7" s="32"/>
      <c r="G7" s="32"/>
      <c r="H7" s="34"/>
      <c r="I7" s="35"/>
      <c r="J7" s="36"/>
    </row>
    <row r="8" spans="1:10" s="25" customFormat="1" ht="75" x14ac:dyDescent="0.3">
      <c r="A8" s="1" t="s">
        <v>0</v>
      </c>
      <c r="B8" s="1" t="s">
        <v>1</v>
      </c>
      <c r="C8" s="1" t="s">
        <v>2</v>
      </c>
      <c r="D8" s="1" t="s">
        <v>3</v>
      </c>
      <c r="E8" s="1" t="s">
        <v>4</v>
      </c>
      <c r="F8" s="1" t="s">
        <v>5</v>
      </c>
      <c r="G8" s="1" t="s">
        <v>6</v>
      </c>
      <c r="H8" s="1" t="s">
        <v>7</v>
      </c>
      <c r="I8" s="1" t="s">
        <v>8</v>
      </c>
      <c r="J8" s="62" t="s">
        <v>9</v>
      </c>
    </row>
    <row r="9" spans="1:10" ht="31" x14ac:dyDescent="0.35">
      <c r="A9" s="45" t="s">
        <v>14</v>
      </c>
      <c r="B9" s="59" t="s">
        <v>15</v>
      </c>
      <c r="C9" s="39">
        <v>5</v>
      </c>
      <c r="D9" s="39">
        <v>1</v>
      </c>
      <c r="E9" s="38">
        <f>C9*D9</f>
        <v>5</v>
      </c>
      <c r="F9" s="39">
        <v>3</v>
      </c>
      <c r="G9" s="39">
        <f>E9*F9</f>
        <v>15</v>
      </c>
      <c r="H9" s="40">
        <f>D40</f>
        <v>82.928257686676417</v>
      </c>
      <c r="I9" s="41">
        <f>G9*H9</f>
        <v>1243.9238653001462</v>
      </c>
      <c r="J9" s="42">
        <v>0</v>
      </c>
    </row>
    <row r="10" spans="1:10" x14ac:dyDescent="0.35">
      <c r="B10" s="32"/>
      <c r="C10" s="32"/>
      <c r="D10" s="32"/>
      <c r="E10" s="33"/>
      <c r="F10" s="32"/>
      <c r="G10" s="32"/>
      <c r="H10" s="34"/>
      <c r="I10" s="35"/>
      <c r="J10" s="36"/>
    </row>
    <row r="11" spans="1:10" s="26" customFormat="1" ht="75" x14ac:dyDescent="0.3">
      <c r="A11" s="2" t="s">
        <v>0</v>
      </c>
      <c r="B11" s="2" t="s">
        <v>1</v>
      </c>
      <c r="C11" s="2" t="s">
        <v>2</v>
      </c>
      <c r="D11" s="1" t="s">
        <v>3</v>
      </c>
      <c r="E11" s="1" t="s">
        <v>4</v>
      </c>
      <c r="F11" s="2" t="s">
        <v>16</v>
      </c>
      <c r="G11" s="2" t="s">
        <v>6</v>
      </c>
      <c r="H11" s="2" t="s">
        <v>7</v>
      </c>
      <c r="I11" s="2" t="s">
        <v>8</v>
      </c>
      <c r="J11" s="62" t="s">
        <v>9</v>
      </c>
    </row>
    <row r="12" spans="1:10" s="4" customFormat="1" ht="31" x14ac:dyDescent="0.35">
      <c r="A12" s="46" t="s">
        <v>17</v>
      </c>
      <c r="B12" s="60" t="s">
        <v>18</v>
      </c>
      <c r="C12" s="48">
        <v>1000</v>
      </c>
      <c r="D12" s="44">
        <v>100</v>
      </c>
      <c r="E12" s="48">
        <f t="shared" ref="E12" si="0">C12*D12</f>
        <v>100000</v>
      </c>
      <c r="F12" s="44">
        <v>15</v>
      </c>
      <c r="G12" s="49">
        <f>E12*(F12/60)</f>
        <v>25000</v>
      </c>
      <c r="H12" s="50">
        <f>D40</f>
        <v>82.928257686676417</v>
      </c>
      <c r="I12" s="51">
        <f t="shared" ref="I12" si="1">G12*H12</f>
        <v>2073206.4421669105</v>
      </c>
      <c r="J12" s="52">
        <v>0</v>
      </c>
    </row>
    <row r="13" spans="1:10" s="4" customFormat="1" x14ac:dyDescent="0.35">
      <c r="E13" s="28"/>
      <c r="G13" s="37"/>
      <c r="H13" s="29"/>
      <c r="I13" s="30"/>
      <c r="J13" s="31"/>
    </row>
    <row r="14" spans="1:10" s="26" customFormat="1" ht="75" x14ac:dyDescent="0.3">
      <c r="A14" s="2" t="s">
        <v>0</v>
      </c>
      <c r="B14" s="2" t="s">
        <v>1</v>
      </c>
      <c r="C14" s="2" t="s">
        <v>2</v>
      </c>
      <c r="D14" s="1" t="s">
        <v>3</v>
      </c>
      <c r="E14" s="1" t="s">
        <v>4</v>
      </c>
      <c r="F14" s="2" t="s">
        <v>16</v>
      </c>
      <c r="G14" s="2" t="s">
        <v>6</v>
      </c>
      <c r="H14" s="2" t="s">
        <v>7</v>
      </c>
      <c r="I14" s="2" t="s">
        <v>8</v>
      </c>
      <c r="J14" s="62" t="s">
        <v>9</v>
      </c>
    </row>
    <row r="15" spans="1:10" s="4" customFormat="1" ht="29" x14ac:dyDescent="0.35">
      <c r="A15" s="45" t="s">
        <v>19</v>
      </c>
      <c r="B15" s="60" t="s">
        <v>20</v>
      </c>
      <c r="C15" s="44">
        <v>150</v>
      </c>
      <c r="D15" s="44">
        <v>1</v>
      </c>
      <c r="E15" s="53">
        <f t="shared" ref="E15" si="2">C15*D15</f>
        <v>150</v>
      </c>
      <c r="F15" s="44">
        <v>15</v>
      </c>
      <c r="G15" s="49">
        <f>E15*(F15/60)</f>
        <v>37.5</v>
      </c>
      <c r="H15" s="50">
        <f>D40</f>
        <v>82.928257686676417</v>
      </c>
      <c r="I15" s="51">
        <f t="shared" ref="I15" si="3">G15*H15</f>
        <v>3109.8096632503657</v>
      </c>
      <c r="J15" s="52">
        <v>0</v>
      </c>
    </row>
    <row r="17" spans="1:11" s="25" customFormat="1" ht="75" x14ac:dyDescent="0.3">
      <c r="A17" s="1" t="s">
        <v>0</v>
      </c>
      <c r="B17" s="1" t="s">
        <v>1</v>
      </c>
      <c r="C17" s="1" t="s">
        <v>2</v>
      </c>
      <c r="D17" s="1" t="s">
        <v>3</v>
      </c>
      <c r="E17" s="1" t="s">
        <v>4</v>
      </c>
      <c r="F17" s="2" t="s">
        <v>16</v>
      </c>
      <c r="G17" s="2" t="s">
        <v>6</v>
      </c>
      <c r="H17" s="1" t="s">
        <v>7</v>
      </c>
      <c r="I17" s="1" t="s">
        <v>8</v>
      </c>
      <c r="J17" s="62" t="s">
        <v>9</v>
      </c>
    </row>
    <row r="18" spans="1:11" ht="31" x14ac:dyDescent="0.35">
      <c r="A18" s="45" t="s">
        <v>21</v>
      </c>
      <c r="B18" s="59" t="s">
        <v>22</v>
      </c>
      <c r="C18" s="38">
        <v>50</v>
      </c>
      <c r="D18" s="47">
        <v>1000</v>
      </c>
      <c r="E18" s="47">
        <f>C18*D18</f>
        <v>50000</v>
      </c>
      <c r="F18" s="44">
        <v>15</v>
      </c>
      <c r="G18" s="49">
        <f>ROUND(E18*(F18/60), 0)</f>
        <v>12500</v>
      </c>
      <c r="H18" s="40">
        <f>D40</f>
        <v>82.928257686676417</v>
      </c>
      <c r="I18" s="41">
        <f>G18*H18</f>
        <v>1036603.2210834553</v>
      </c>
      <c r="J18" s="42">
        <v>0</v>
      </c>
    </row>
    <row r="20" spans="1:11" s="25" customFormat="1" ht="75" x14ac:dyDescent="0.3">
      <c r="A20" s="1" t="s">
        <v>0</v>
      </c>
      <c r="B20" s="1" t="s">
        <v>1</v>
      </c>
      <c r="C20" s="1" t="s">
        <v>2</v>
      </c>
      <c r="D20" s="1" t="s">
        <v>3</v>
      </c>
      <c r="E20" s="1" t="s">
        <v>4</v>
      </c>
      <c r="F20" s="1" t="s">
        <v>5</v>
      </c>
      <c r="G20" s="1" t="s">
        <v>6</v>
      </c>
      <c r="H20" s="1" t="s">
        <v>7</v>
      </c>
      <c r="I20" s="1" t="s">
        <v>8</v>
      </c>
      <c r="J20" s="62" t="s">
        <v>9</v>
      </c>
    </row>
    <row r="21" spans="1:11" ht="31" x14ac:dyDescent="0.35">
      <c r="A21" s="45" t="s">
        <v>23</v>
      </c>
      <c r="B21" s="59" t="s">
        <v>24</v>
      </c>
      <c r="C21" s="38">
        <v>13</v>
      </c>
      <c r="D21" s="39">
        <v>38</v>
      </c>
      <c r="E21" s="38">
        <f t="shared" ref="E21" si="4">C21*D21</f>
        <v>494</v>
      </c>
      <c r="F21" s="39">
        <v>3</v>
      </c>
      <c r="G21" s="47">
        <f>ROUND(E21*F21, 0)</f>
        <v>1482</v>
      </c>
      <c r="H21" s="40">
        <f>D40</f>
        <v>82.928257686676417</v>
      </c>
      <c r="I21" s="41">
        <f>G21*H21</f>
        <v>122899.67789165446</v>
      </c>
      <c r="J21" s="42">
        <v>0</v>
      </c>
    </row>
    <row r="23" spans="1:11" s="25" customFormat="1" ht="75" x14ac:dyDescent="0.3">
      <c r="A23" s="1" t="s">
        <v>0</v>
      </c>
      <c r="B23" s="1" t="s">
        <v>1</v>
      </c>
      <c r="C23" s="1" t="s">
        <v>2</v>
      </c>
      <c r="D23" s="1" t="s">
        <v>3</v>
      </c>
      <c r="E23" s="1" t="s">
        <v>4</v>
      </c>
      <c r="F23" s="1" t="s">
        <v>5</v>
      </c>
      <c r="G23" s="1" t="s">
        <v>6</v>
      </c>
      <c r="H23" s="1" t="s">
        <v>7</v>
      </c>
      <c r="I23" s="1" t="s">
        <v>8</v>
      </c>
      <c r="J23" s="62" t="s">
        <v>9</v>
      </c>
    </row>
    <row r="24" spans="1:11" ht="31" x14ac:dyDescent="0.35">
      <c r="A24" s="45" t="s">
        <v>25</v>
      </c>
      <c r="B24" s="61" t="s">
        <v>26</v>
      </c>
      <c r="C24" s="39">
        <v>13</v>
      </c>
      <c r="D24" s="39">
        <v>38</v>
      </c>
      <c r="E24" s="38">
        <f t="shared" ref="E24" si="5">C24*D24</f>
        <v>494</v>
      </c>
      <c r="F24" s="39">
        <v>3</v>
      </c>
      <c r="G24" s="47">
        <f t="shared" ref="G24" si="6">E24*F24</f>
        <v>1482</v>
      </c>
      <c r="H24" s="40">
        <f>D40</f>
        <v>82.928257686676417</v>
      </c>
      <c r="I24" s="41">
        <f t="shared" ref="I24" si="7">G24*H24</f>
        <v>122899.67789165446</v>
      </c>
      <c r="J24" s="42">
        <v>0</v>
      </c>
    </row>
    <row r="25" spans="1:11" x14ac:dyDescent="0.35">
      <c r="C25" s="32"/>
      <c r="D25" s="32"/>
      <c r="E25" s="33"/>
      <c r="F25" s="32"/>
      <c r="G25" s="32"/>
      <c r="H25" s="34"/>
      <c r="I25" s="35"/>
      <c r="J25" s="36"/>
    </row>
    <row r="26" spans="1:11" s="25" customFormat="1" ht="75" x14ac:dyDescent="0.3">
      <c r="A26" s="1" t="s">
        <v>0</v>
      </c>
      <c r="B26" s="1" t="s">
        <v>1</v>
      </c>
      <c r="C26" s="1" t="s">
        <v>2</v>
      </c>
      <c r="D26" s="1" t="s">
        <v>3</v>
      </c>
      <c r="E26" s="1" t="s">
        <v>4</v>
      </c>
      <c r="F26" s="2" t="s">
        <v>16</v>
      </c>
      <c r="G26" s="2" t="s">
        <v>6</v>
      </c>
      <c r="H26" s="1" t="s">
        <v>7</v>
      </c>
      <c r="I26" s="1" t="s">
        <v>8</v>
      </c>
      <c r="J26" s="62" t="s">
        <v>9</v>
      </c>
    </row>
    <row r="27" spans="1:11" ht="31" x14ac:dyDescent="0.35">
      <c r="A27" s="45" t="s">
        <v>27</v>
      </c>
      <c r="B27" s="61" t="s">
        <v>28</v>
      </c>
      <c r="C27" s="39">
        <v>13</v>
      </c>
      <c r="D27" s="39">
        <v>38</v>
      </c>
      <c r="E27" s="38">
        <f t="shared" ref="E27" si="8">C27*D27</f>
        <v>494</v>
      </c>
      <c r="F27" s="44">
        <v>15</v>
      </c>
      <c r="G27" s="49">
        <f>ROUND(E27*(F27/60),0)</f>
        <v>124</v>
      </c>
      <c r="H27" s="40">
        <f>D40</f>
        <v>82.928257686676417</v>
      </c>
      <c r="I27" s="41">
        <f t="shared" ref="I27" si="9">G27*H27</f>
        <v>10283.103953147876</v>
      </c>
      <c r="J27" s="42">
        <v>0</v>
      </c>
      <c r="K27" s="43"/>
    </row>
    <row r="28" spans="1:11" x14ac:dyDescent="0.35">
      <c r="C28" s="32"/>
      <c r="D28" s="32"/>
      <c r="E28" s="33"/>
      <c r="F28" s="32"/>
      <c r="G28" s="32"/>
      <c r="H28" s="34"/>
      <c r="I28" s="35"/>
      <c r="J28" s="36"/>
    </row>
    <row r="29" spans="1:11" s="25" customFormat="1" ht="75" x14ac:dyDescent="0.3">
      <c r="A29" s="1" t="s">
        <v>0</v>
      </c>
      <c r="B29" s="1" t="s">
        <v>1</v>
      </c>
      <c r="C29" s="1" t="s">
        <v>2</v>
      </c>
      <c r="D29" s="1" t="s">
        <v>3</v>
      </c>
      <c r="E29" s="1" t="s">
        <v>4</v>
      </c>
      <c r="F29" s="2" t="s">
        <v>16</v>
      </c>
      <c r="G29" s="2" t="s">
        <v>6</v>
      </c>
      <c r="H29" s="1" t="s">
        <v>7</v>
      </c>
      <c r="I29" s="1" t="s">
        <v>8</v>
      </c>
      <c r="J29" s="62" t="s">
        <v>9</v>
      </c>
    </row>
    <row r="30" spans="1:11" ht="31" x14ac:dyDescent="0.35">
      <c r="A30" s="45" t="s">
        <v>29</v>
      </c>
      <c r="B30" s="61" t="s">
        <v>30</v>
      </c>
      <c r="C30" s="39">
        <v>50</v>
      </c>
      <c r="D30" s="47">
        <v>1000</v>
      </c>
      <c r="E30" s="47">
        <f t="shared" ref="E30" si="10">C30*D30</f>
        <v>50000</v>
      </c>
      <c r="F30" s="44">
        <v>15</v>
      </c>
      <c r="G30" s="49">
        <f>ROUND(E30*(F30/60), 0)</f>
        <v>12500</v>
      </c>
      <c r="H30" s="40">
        <f>D40</f>
        <v>82.928257686676417</v>
      </c>
      <c r="I30" s="41">
        <f t="shared" ref="I30" si="11">G30*H30</f>
        <v>1036603.2210834553</v>
      </c>
      <c r="J30" s="42">
        <v>0</v>
      </c>
    </row>
    <row r="31" spans="1:11" x14ac:dyDescent="0.35">
      <c r="C31" s="32"/>
      <c r="D31" s="32"/>
      <c r="E31" s="33"/>
      <c r="F31" s="32"/>
      <c r="G31" s="32"/>
      <c r="H31" s="34"/>
      <c r="I31" s="35"/>
      <c r="J31" s="36"/>
    </row>
    <row r="32" spans="1:11" s="25" customFormat="1" ht="75" x14ac:dyDescent="0.3">
      <c r="A32" s="1" t="s">
        <v>0</v>
      </c>
      <c r="B32" s="1" t="s">
        <v>1</v>
      </c>
      <c r="C32" s="1" t="s">
        <v>2</v>
      </c>
      <c r="D32" s="1" t="s">
        <v>3</v>
      </c>
      <c r="E32" s="1" t="s">
        <v>4</v>
      </c>
      <c r="F32" s="2" t="s">
        <v>16</v>
      </c>
      <c r="G32" s="2" t="s">
        <v>6</v>
      </c>
      <c r="H32" s="1" t="s">
        <v>7</v>
      </c>
      <c r="I32" s="1" t="s">
        <v>8</v>
      </c>
      <c r="J32" s="62" t="s">
        <v>9</v>
      </c>
    </row>
    <row r="33" spans="1:15" ht="31" x14ac:dyDescent="0.35">
      <c r="A33" s="45" t="s">
        <v>31</v>
      </c>
      <c r="B33" s="61" t="s">
        <v>32</v>
      </c>
      <c r="C33" s="44">
        <v>150</v>
      </c>
      <c r="D33" s="44">
        <v>1</v>
      </c>
      <c r="E33" s="53">
        <f t="shared" ref="E33" si="12">C33*D33</f>
        <v>150</v>
      </c>
      <c r="F33" s="44">
        <v>15</v>
      </c>
      <c r="G33" s="49">
        <f>ROUND(E33*(F33/60),0)</f>
        <v>38</v>
      </c>
      <c r="H33" s="50">
        <f>D40</f>
        <v>82.928257686676417</v>
      </c>
      <c r="I33" s="51">
        <f t="shared" ref="I33" si="13">G33*H33</f>
        <v>3151.2737920937038</v>
      </c>
      <c r="J33" s="52">
        <v>0</v>
      </c>
    </row>
    <row r="35" spans="1:15" ht="30.5" x14ac:dyDescent="0.35">
      <c r="B35" s="5"/>
      <c r="C35" s="2" t="s">
        <v>33</v>
      </c>
      <c r="D35" s="2" t="s">
        <v>34</v>
      </c>
      <c r="E35" s="2" t="s">
        <v>6</v>
      </c>
      <c r="F35" s="2" t="s">
        <v>8</v>
      </c>
      <c r="G35" s="2" t="s">
        <v>35</v>
      </c>
      <c r="H35" s="6"/>
      <c r="I35" s="5"/>
      <c r="J35" s="5"/>
      <c r="L35" s="5"/>
      <c r="M35" s="5"/>
      <c r="N35" s="5"/>
    </row>
    <row r="36" spans="1:15" x14ac:dyDescent="0.35">
      <c r="B36" s="7"/>
      <c r="C36" s="8">
        <f>SUM(C3:C34)</f>
        <v>1470</v>
      </c>
      <c r="D36" s="8">
        <f>SUM(E3:E34)</f>
        <v>202775</v>
      </c>
      <c r="E36" s="9">
        <f>SUM(G3:G34)</f>
        <v>56142.5</v>
      </c>
      <c r="F36" s="56">
        <f>SUM(I3:I34)</f>
        <v>4655799.7071742304</v>
      </c>
      <c r="G36" s="57">
        <f>SUM(J3:J34)</f>
        <v>0</v>
      </c>
      <c r="H36" s="10"/>
      <c r="I36" s="5"/>
      <c r="J36" s="5"/>
      <c r="L36" s="5"/>
      <c r="M36" s="5"/>
      <c r="N36" s="5"/>
    </row>
    <row r="37" spans="1:15" x14ac:dyDescent="0.35">
      <c r="B37" s="7"/>
      <c r="C37" s="24"/>
      <c r="D37" s="24"/>
      <c r="E37" s="24"/>
      <c r="F37" s="24"/>
      <c r="G37" s="11"/>
      <c r="H37" s="7"/>
      <c r="I37" s="7"/>
      <c r="J37" s="7"/>
      <c r="L37" s="5"/>
      <c r="M37" s="5"/>
      <c r="N37" s="5"/>
      <c r="O37" s="6"/>
    </row>
    <row r="38" spans="1:15" x14ac:dyDescent="0.35">
      <c r="B38" s="12"/>
      <c r="C38" s="20"/>
      <c r="D38" s="13"/>
      <c r="E38" s="13"/>
      <c r="F38" s="14"/>
      <c r="G38" s="15"/>
      <c r="H38" s="16"/>
      <c r="I38" s="5"/>
      <c r="J38" s="5"/>
      <c r="K38" s="5"/>
      <c r="L38" s="5"/>
      <c r="M38" s="5"/>
      <c r="N38" s="5"/>
      <c r="O38" s="6"/>
    </row>
    <row r="39" spans="1:15" ht="46.5" x14ac:dyDescent="0.35">
      <c r="A39" s="19"/>
      <c r="B39" s="21" t="s">
        <v>36</v>
      </c>
      <c r="C39" s="21" t="s">
        <v>37</v>
      </c>
      <c r="D39" s="21" t="s">
        <v>38</v>
      </c>
      <c r="G39" s="5"/>
      <c r="H39" s="5"/>
      <c r="I39" s="5"/>
      <c r="J39" s="5"/>
      <c r="K39" s="5"/>
      <c r="L39" s="5"/>
      <c r="M39" s="5"/>
      <c r="N39" s="5"/>
      <c r="O39" s="5"/>
    </row>
    <row r="40" spans="1:15" ht="201.5" x14ac:dyDescent="0.35">
      <c r="A40" s="45" t="s">
        <v>39</v>
      </c>
      <c r="B40" s="54">
        <v>56.64</v>
      </c>
      <c r="C40" s="55">
        <v>0.68300000000000005</v>
      </c>
      <c r="D40" s="27">
        <f>B40/C40</f>
        <v>82.928257686676417</v>
      </c>
      <c r="F40" s="5"/>
      <c r="G40" s="5"/>
      <c r="H40" s="5"/>
      <c r="I40" s="5"/>
      <c r="J40" s="5"/>
      <c r="K40" s="5"/>
      <c r="L40" s="5"/>
      <c r="M40" s="5"/>
      <c r="N40" s="5"/>
      <c r="O40" s="5"/>
    </row>
    <row r="41" spans="1:15" x14ac:dyDescent="0.35">
      <c r="C41" s="22"/>
      <c r="D41" s="17"/>
      <c r="E41" s="17"/>
      <c r="F41" s="5"/>
      <c r="G41" s="5"/>
      <c r="H41" s="5"/>
      <c r="I41" s="5"/>
      <c r="J41" s="5"/>
      <c r="K41" s="5"/>
      <c r="L41" s="5"/>
      <c r="M41" s="5"/>
      <c r="N41" s="5"/>
      <c r="O41" s="5"/>
    </row>
    <row r="42" spans="1:15" x14ac:dyDescent="0.35">
      <c r="D42" s="5"/>
      <c r="E42" s="5"/>
      <c r="F42" s="5"/>
      <c r="G42" s="5"/>
      <c r="H42" s="5"/>
      <c r="I42" s="5"/>
      <c r="J42" s="5"/>
      <c r="K42" s="5"/>
      <c r="L42" s="5"/>
      <c r="M42" s="5"/>
      <c r="N42" s="5"/>
      <c r="O42" s="5"/>
    </row>
    <row r="43" spans="1:15" x14ac:dyDescent="0.35">
      <c r="D43" s="18"/>
      <c r="E43" s="5"/>
      <c r="F43" s="5"/>
      <c r="G43" s="5"/>
      <c r="H43" s="5"/>
      <c r="I43" s="5"/>
      <c r="J43" s="5"/>
      <c r="K43" s="5"/>
      <c r="L43" s="5"/>
      <c r="M43" s="5"/>
      <c r="N43" s="5"/>
      <c r="O43" s="5"/>
    </row>
    <row r="44" spans="1:15" x14ac:dyDescent="0.35">
      <c r="D44" s="17"/>
      <c r="E44" s="5"/>
      <c r="F44" s="5"/>
      <c r="G44" s="5"/>
      <c r="H44" s="5"/>
      <c r="I44" s="5"/>
      <c r="J44" s="5"/>
      <c r="K44" s="5"/>
      <c r="L44" s="5"/>
      <c r="M44" s="5"/>
      <c r="N44" s="5"/>
      <c r="O44" s="5"/>
    </row>
    <row r="45" spans="1:15" x14ac:dyDescent="0.35">
      <c r="D45" s="5"/>
      <c r="E45" s="5"/>
      <c r="F45" s="5"/>
      <c r="G45" s="5"/>
      <c r="H45" s="5"/>
      <c r="I45" s="5"/>
      <c r="J45" s="5"/>
      <c r="K45" s="5"/>
      <c r="L45" s="5"/>
      <c r="M45" s="5"/>
      <c r="N45" s="5"/>
      <c r="O45" s="5"/>
    </row>
    <row r="46" spans="1:15" x14ac:dyDescent="0.35">
      <c r="C46" s="23"/>
    </row>
  </sheetData>
  <hyperlinks>
    <hyperlink ref="B3" r:id="rId1" xr:uid="{99342FB0-C90A-4D58-98D5-F01C162BE961}"/>
    <hyperlink ref="B6" r:id="rId2" xr:uid="{73A97126-9B71-4329-ACEC-76B36D9E331D}"/>
    <hyperlink ref="B9" r:id="rId3" xr:uid="{48E922AA-9A18-489C-A01C-78D0186CA525}"/>
    <hyperlink ref="B12" r:id="rId4" xr:uid="{BAAD8166-1A67-4B89-8D8F-E9B90A2224E4}"/>
    <hyperlink ref="B15" r:id="rId5" xr:uid="{6685579F-0930-43DB-90A4-B606F64523E7}"/>
    <hyperlink ref="B18" r:id="rId6" xr:uid="{948D52EE-181B-4D7B-B34A-D64C7B02880B}"/>
    <hyperlink ref="B21" r:id="rId7" xr:uid="{01573A17-D753-43A6-A41F-564EB0D65644}"/>
    <hyperlink ref="B24" r:id="rId8" xr:uid="{A069E0F8-E19D-4E1C-B2E8-58961C724EC9}"/>
    <hyperlink ref="B27" r:id="rId9" xr:uid="{B2AD35DA-3E20-4454-8A3E-9A1C0BB1056A}"/>
    <hyperlink ref="B30" r:id="rId10" xr:uid="{D87E5562-0CD0-4839-8D3C-384A67026307}"/>
    <hyperlink ref="B33" r:id="rId11" xr:uid="{241EC2EF-909C-4840-88DE-DC3014C47F97}"/>
  </hyperlinks>
  <pageMargins left="0.7" right="0.7" top="0.75" bottom="0.75" header="0.3" footer="0.3"/>
  <pageSetup scale="70" orientation="landscape" horizontalDpi="300" verticalDpi="300" r:id="rId12"/>
  <legacy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9" ma:contentTypeDescription="Create a new document." ma:contentTypeScope="" ma:versionID="3cc3cf1dbabb3c3a6b39e31d423faf90">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6fd6b04209ab51b14e5101e048638c21"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1AC478-93D5-4F63-BFDE-D1DD6DB248DF}">
  <ds:schemaRefs>
    <ds:schemaRef ds:uri="http://purl.org/dc/terms/"/>
    <ds:schemaRef ds:uri="63ed583d-7590-47b9-98bc-2af72f9646ac"/>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b3ce6949-99fe-4549-b75a-2322037c47c1"/>
    <ds:schemaRef ds:uri="http://www.w3.org/XML/1998/namespace"/>
    <ds:schemaRef ds:uri="http://purl.org/dc/elements/1.1/"/>
  </ds:schemaRefs>
</ds:datastoreItem>
</file>

<file path=customXml/itemProps2.xml><?xml version="1.0" encoding="utf-8"?>
<ds:datastoreItem xmlns:ds="http://schemas.openxmlformats.org/officeDocument/2006/customXml" ds:itemID="{863B5CAF-1852-4F25-9954-8886E8C2DF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A46352-09D9-42B3-8967-C471536E87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Andrews, Steven (PHMSA)</cp:lastModifiedBy>
  <cp:revision/>
  <dcterms:created xsi:type="dcterms:W3CDTF">2017-10-30T20:20:31Z</dcterms:created>
  <dcterms:modified xsi:type="dcterms:W3CDTF">2023-08-18T20:22:17Z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