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6C886554-099E-4D67-A70E-754FDF37FCD0}" xr6:coauthVersionLast="47" xr6:coauthVersionMax="47" xr10:uidLastSave="{00000000-0000-0000-0000-000000000000}"/>
  <bookViews>
    <workbookView xWindow="-110" yWindow="-110" windowWidth="19420" windowHeight="10300" xr2:uid="{00000000-000D-0000-FFFF-FFFF00000000}"/>
  </bookViews>
  <sheets>
    <sheet name="Summary" sheetId="9" r:id="rId1"/>
    <sheet name="Table 1a" sheetId="1" r:id="rId2"/>
    <sheet name="Table 1b" sheetId="3" r:id="rId3"/>
    <sheet name="Table 2a" sheetId="2" r:id="rId4"/>
    <sheet name="Table 2b" sheetId="4" r:id="rId5"/>
    <sheet name="Capital O&amp;M" sheetId="6" r:id="rId6"/>
    <sheet name="Responses" sheetId="7" r:id="rId7"/>
    <sheet name="Respondents" sheetId="8" r:id="rId8"/>
  </sheets>
  <definedNames>
    <definedName name="_xlnm.Print_Area" localSheetId="1">'Table 1a'!$A$1:$I$33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7" l="1"/>
  <c r="K35" i="3"/>
  <c r="F35" i="3"/>
  <c r="I33" i="3"/>
  <c r="F33" i="3"/>
  <c r="I32" i="3"/>
  <c r="F32" i="3"/>
  <c r="F21" i="3"/>
  <c r="I21" i="3"/>
  <c r="I20" i="3"/>
  <c r="I19" i="3"/>
  <c r="I7" i="3"/>
  <c r="K33" i="1"/>
  <c r="I31" i="1"/>
  <c r="I30" i="1"/>
  <c r="F30" i="1"/>
  <c r="I20" i="1"/>
  <c r="F20" i="1"/>
  <c r="I19" i="1"/>
  <c r="I7" i="1"/>
  <c r="F19" i="1"/>
  <c r="F7" i="1"/>
  <c r="E7" i="1"/>
  <c r="B15" i="9"/>
  <c r="B14" i="9"/>
  <c r="B7" i="9"/>
  <c r="K11" i="4"/>
  <c r="I34" i="3"/>
  <c r="I32" i="1"/>
  <c r="B3" i="9"/>
  <c r="B6" i="9" l="1"/>
  <c r="F5" i="8"/>
  <c r="F6" i="8"/>
  <c r="F7" i="8"/>
  <c r="C8" i="8"/>
  <c r="E16" i="7"/>
  <c r="E15" i="7"/>
  <c r="E14" i="7"/>
  <c r="E13" i="7"/>
  <c r="E12" i="7"/>
  <c r="E5" i="7"/>
  <c r="E6" i="7"/>
  <c r="E7" i="7"/>
  <c r="E8" i="7"/>
  <c r="E9" i="7"/>
  <c r="E10" i="7"/>
  <c r="F8" i="8" l="1"/>
  <c r="E17" i="7"/>
  <c r="I5" i="6"/>
  <c r="F31" i="1" l="1"/>
  <c r="B12" i="9" l="1"/>
  <c r="B10" i="9"/>
  <c r="F33" i="1"/>
  <c r="B4" i="9"/>
  <c r="B2" i="9"/>
  <c r="B28" i="3"/>
  <c r="B29" i="3" s="1"/>
  <c r="D20" i="3" l="1"/>
  <c r="F20" i="3" s="1"/>
  <c r="G20" i="3" l="1"/>
  <c r="H20" i="3"/>
  <c r="D10" i="4" l="1"/>
  <c r="F10" i="4" s="1"/>
  <c r="D9" i="4"/>
  <c r="F9" i="4" s="1"/>
  <c r="D8" i="4"/>
  <c r="F8" i="4" s="1"/>
  <c r="D7" i="4"/>
  <c r="F7" i="4" s="1"/>
  <c r="D6" i="4"/>
  <c r="F6" i="4" s="1"/>
  <c r="D5" i="4"/>
  <c r="F5" i="4" s="1"/>
  <c r="D4" i="4"/>
  <c r="F4" i="4" s="1"/>
  <c r="H7" i="4" l="1"/>
  <c r="G7" i="4"/>
  <c r="H5" i="4"/>
  <c r="G5" i="4"/>
  <c r="G8" i="4"/>
  <c r="H8" i="4"/>
  <c r="H9" i="4"/>
  <c r="G9" i="4"/>
  <c r="G4" i="4"/>
  <c r="H4" i="4"/>
  <c r="G6" i="4"/>
  <c r="G10" i="4"/>
  <c r="H6" i="4"/>
  <c r="H10" i="4"/>
  <c r="I4" i="4" l="1"/>
  <c r="I10" i="4"/>
  <c r="I9" i="4"/>
  <c r="I5" i="4"/>
  <c r="F11" i="4"/>
  <c r="I7" i="4"/>
  <c r="I8" i="4"/>
  <c r="I6" i="4"/>
  <c r="I11" i="4" l="1"/>
  <c r="D29" i="3"/>
  <c r="F29" i="3" s="1"/>
  <c r="D28" i="3"/>
  <c r="F28" i="3" s="1"/>
  <c r="D19" i="3"/>
  <c r="F19" i="3" s="1"/>
  <c r="D17" i="3"/>
  <c r="F17" i="3" s="1"/>
  <c r="D16" i="3"/>
  <c r="F16" i="3" s="1"/>
  <c r="D15" i="3"/>
  <c r="F15" i="3" s="1"/>
  <c r="D14" i="3"/>
  <c r="F14" i="3" s="1"/>
  <c r="D10" i="3"/>
  <c r="F10" i="3" s="1"/>
  <c r="D9" i="3"/>
  <c r="F9" i="3" s="1"/>
  <c r="D7" i="3"/>
  <c r="F7" i="3" s="1"/>
  <c r="D4" i="2"/>
  <c r="D10" i="2"/>
  <c r="F10" i="2" s="1"/>
  <c r="D9" i="2"/>
  <c r="F9" i="2" s="1"/>
  <c r="G9" i="2" s="1"/>
  <c r="D8" i="2"/>
  <c r="F8" i="2" s="1"/>
  <c r="D7" i="2"/>
  <c r="F7" i="2" s="1"/>
  <c r="D9" i="1"/>
  <c r="F9" i="1" s="1"/>
  <c r="H14" i="3" l="1"/>
  <c r="G14" i="3"/>
  <c r="H19" i="3"/>
  <c r="G19" i="3"/>
  <c r="H9" i="3"/>
  <c r="G9" i="3"/>
  <c r="H16" i="3"/>
  <c r="G16" i="3"/>
  <c r="G10" i="3"/>
  <c r="H10" i="3"/>
  <c r="G17" i="3"/>
  <c r="H17" i="3"/>
  <c r="H28" i="3"/>
  <c r="G28" i="3"/>
  <c r="G29" i="3"/>
  <c r="H29" i="3"/>
  <c r="H7" i="3"/>
  <c r="H15" i="3"/>
  <c r="G7" i="3"/>
  <c r="G15" i="3"/>
  <c r="G10" i="2"/>
  <c r="H10" i="2"/>
  <c r="H9" i="2"/>
  <c r="I9" i="2" s="1"/>
  <c r="G8" i="2"/>
  <c r="H8" i="2"/>
  <c r="G7" i="2"/>
  <c r="H7" i="2"/>
  <c r="H9" i="1"/>
  <c r="G9" i="1"/>
  <c r="D14" i="1"/>
  <c r="F14" i="1" s="1"/>
  <c r="D15" i="1"/>
  <c r="F15" i="1" s="1"/>
  <c r="D16" i="1"/>
  <c r="F16" i="1" s="1"/>
  <c r="D17" i="1"/>
  <c r="F17" i="1" s="1"/>
  <c r="D19" i="1"/>
  <c r="D27" i="1"/>
  <c r="F27" i="1" s="1"/>
  <c r="D7" i="1"/>
  <c r="D10" i="1"/>
  <c r="F10" i="1" s="1"/>
  <c r="F4" i="2"/>
  <c r="D5" i="2"/>
  <c r="F5" i="2" s="1"/>
  <c r="D6" i="2"/>
  <c r="F6" i="2" s="1"/>
  <c r="I29" i="3" l="1"/>
  <c r="I14" i="3"/>
  <c r="I10" i="2"/>
  <c r="I11" i="2" s="1"/>
  <c r="I9" i="1"/>
  <c r="I17" i="3"/>
  <c r="I10" i="3"/>
  <c r="I9" i="3"/>
  <c r="I15" i="3"/>
  <c r="I16" i="3"/>
  <c r="G10" i="1"/>
  <c r="I28" i="3"/>
  <c r="I7" i="2"/>
  <c r="I8" i="2"/>
  <c r="G7" i="1"/>
  <c r="G27" i="1"/>
  <c r="H4" i="2"/>
  <c r="G4" i="2"/>
  <c r="H6" i="2"/>
  <c r="G6" i="2"/>
  <c r="H27" i="1"/>
  <c r="H7" i="1"/>
  <c r="G15" i="1"/>
  <c r="H15" i="1"/>
  <c r="H16" i="1"/>
  <c r="G16" i="1"/>
  <c r="H10" i="1"/>
  <c r="I10" i="1" s="1"/>
  <c r="H5" i="2"/>
  <c r="G5" i="2"/>
  <c r="H19" i="1"/>
  <c r="G19" i="1"/>
  <c r="H17" i="1"/>
  <c r="G17" i="1"/>
  <c r="H14" i="1"/>
  <c r="G14" i="1"/>
  <c r="I27" i="1" l="1"/>
  <c r="I16" i="1"/>
  <c r="F11" i="2"/>
  <c r="I17" i="1"/>
  <c r="I14" i="1"/>
  <c r="I15" i="1"/>
  <c r="I5" i="2"/>
  <c r="I6" i="2"/>
  <c r="I4" i="2"/>
  <c r="I35" i="3" l="1"/>
  <c r="B13" i="9" s="1"/>
  <c r="I33" i="1"/>
  <c r="B5" i="9" s="1"/>
</calcChain>
</file>

<file path=xl/sharedStrings.xml><?xml version="1.0" encoding="utf-8"?>
<sst xmlns="http://schemas.openxmlformats.org/spreadsheetml/2006/main" count="331" uniqueCount="152">
  <si>
    <t>N/A</t>
  </si>
  <si>
    <t>Assumptions</t>
  </si>
  <si>
    <t xml:space="preserve">(C)               Hours per Respondent per Year        (C=A x B)          </t>
  </si>
  <si>
    <t>Notification of Actual Startup</t>
  </si>
  <si>
    <t>Notification of Anticipated Startup</t>
  </si>
  <si>
    <t>Notification of Construction</t>
  </si>
  <si>
    <t>Notification of Initial Test</t>
  </si>
  <si>
    <t>Review Test Results</t>
  </si>
  <si>
    <t>Report Review (Existing Plants)</t>
  </si>
  <si>
    <t>1. Applications</t>
  </si>
  <si>
    <t>Burden Item</t>
  </si>
  <si>
    <t xml:space="preserve">(E)            Technical Hours per Year                  (E=C x D)        </t>
  </si>
  <si>
    <t xml:space="preserve">(F)            Management Hours per Year                   (F= E x 0.05)        </t>
  </si>
  <si>
    <t xml:space="preserve">(G)            Clerical Hours per Year                                 (G= E x 0.1)        </t>
  </si>
  <si>
    <t>2. Surveys and studies</t>
  </si>
  <si>
    <t>3. Reporting Requirements</t>
  </si>
  <si>
    <t>A. Familiarization with Regulatory Requirements</t>
  </si>
  <si>
    <t>B. Required Activities</t>
  </si>
  <si>
    <t>i. Initial Performance Tests</t>
  </si>
  <si>
    <t>C. Create Information</t>
  </si>
  <si>
    <t>E. Write Report</t>
  </si>
  <si>
    <t>v. Report of Performance Test</t>
  </si>
  <si>
    <t>Subtotal for Reporting Requirements</t>
  </si>
  <si>
    <t>4. Recordkeeping Requirements</t>
  </si>
  <si>
    <t>B. Plan Activities</t>
  </si>
  <si>
    <t>C. Implement Activities</t>
  </si>
  <si>
    <t>D. Develop Record System</t>
  </si>
  <si>
    <t>E. Time to Enter Information</t>
  </si>
  <si>
    <t>F. Train Personnel</t>
  </si>
  <si>
    <t>G. Audits</t>
  </si>
  <si>
    <t>Subtotal for Recordkeeping Requirements</t>
  </si>
  <si>
    <t>See 3B</t>
  </si>
  <si>
    <t>See 3E</t>
  </si>
  <si>
    <t>See 3A</t>
  </si>
  <si>
    <t>Number of Respondents</t>
  </si>
  <si>
    <t>Respondents That Submit Reports</t>
  </si>
  <si>
    <t>Respondents That Do Not Submit Any Reports</t>
  </si>
  <si>
    <t>(A)</t>
  </si>
  <si>
    <t>(B)</t>
  </si>
  <si>
    <t>(C)</t>
  </si>
  <si>
    <t>(D)</t>
  </si>
  <si>
    <t>(E)</t>
  </si>
  <si>
    <t>Year</t>
  </si>
  <si>
    <t>Number of Existing Respondents That Are Also New Respondents</t>
  </si>
  <si>
    <t>Average</t>
  </si>
  <si>
    <t>Total Annual Responses</t>
  </si>
  <si>
    <t>Total</t>
  </si>
  <si>
    <t xml:space="preserve">(F)            Management Hours per Year                     (F= E x 0.05)        </t>
  </si>
  <si>
    <t xml:space="preserve">(G)            Clerical Hours per Year                                  (G= E x 0.1)        </t>
  </si>
  <si>
    <t>2. Surveys and Studies</t>
  </si>
  <si>
    <t>i. Initial performance tests</t>
  </si>
  <si>
    <t>D. Gather Existing Information</t>
  </si>
  <si>
    <r>
      <t>ii. Repeat performance tests</t>
    </r>
    <r>
      <rPr>
        <vertAlign val="superscript"/>
        <sz val="10"/>
        <rFont val="Times New Roman"/>
        <family val="1"/>
      </rPr>
      <t>c</t>
    </r>
  </si>
  <si>
    <r>
      <t>c</t>
    </r>
    <r>
      <rPr>
        <sz val="10"/>
        <rFont val="Times New Roman"/>
        <family val="1"/>
      </rPr>
      <t xml:space="preserve">  Assume 20 percent of initial performance tests must repeat due to failure.</t>
    </r>
  </si>
  <si>
    <r>
      <t xml:space="preserve">ii. Repeat performance tests </t>
    </r>
    <r>
      <rPr>
        <vertAlign val="superscript"/>
        <sz val="10"/>
        <rFont val="Times New Roman"/>
        <family val="1"/>
      </rPr>
      <t>c</t>
    </r>
  </si>
  <si>
    <r>
      <t xml:space="preserve">                       Total Labor Costs per Year </t>
    </r>
    <r>
      <rPr>
        <b/>
        <vertAlign val="superscript"/>
        <sz val="10"/>
        <rFont val="Times New Roman"/>
        <family val="1"/>
      </rPr>
      <t>b</t>
    </r>
    <r>
      <rPr>
        <b/>
        <sz val="10"/>
        <rFont val="Times New Roman"/>
        <family val="1"/>
      </rPr>
      <t xml:space="preserve">                                </t>
    </r>
  </si>
  <si>
    <r>
      <t>c</t>
    </r>
    <r>
      <rPr>
        <sz val="10"/>
        <rFont val="Times New Roman"/>
        <family val="1"/>
      </rPr>
      <t xml:space="preserve">  Assume 20% of initial performance tests must repeat due to failure.</t>
    </r>
  </si>
  <si>
    <r>
      <t xml:space="preserve">(H) 
Annual Cost </t>
    </r>
    <r>
      <rPr>
        <b/>
        <vertAlign val="superscript"/>
        <sz val="10"/>
        <rFont val="Times New Roman"/>
        <family val="1"/>
      </rPr>
      <t>b</t>
    </r>
  </si>
  <si>
    <r>
      <rPr>
        <vertAlign val="superscript"/>
        <sz val="10"/>
        <rFont val="Times New Roman"/>
        <family val="1"/>
      </rPr>
      <t>c</t>
    </r>
    <r>
      <rPr>
        <sz val="10"/>
        <rFont val="Times New Roman"/>
        <family val="1"/>
      </rPr>
      <t xml:space="preserve"> Totals are rounded to three significant figures. Figures may not add exactly due to rounding. </t>
    </r>
  </si>
  <si>
    <t>Subpart GGG</t>
  </si>
  <si>
    <t>Subpart GGGa</t>
  </si>
  <si>
    <t xml:space="preserve">(A)            Respondent Hours per Occurrence  (Technical hours)        </t>
  </si>
  <si>
    <t xml:space="preserve">(B)        Number of Occurrences per Respondent per Year                        </t>
  </si>
  <si>
    <t>(B)        Annual Occurrences per Respondent</t>
  </si>
  <si>
    <t xml:space="preserve">(A)            EPA Person-Hours per Occurrence         </t>
  </si>
  <si>
    <t xml:space="preserve">(A)            
EPA Person-Hours per Occurrence         </t>
  </si>
  <si>
    <t xml:space="preserve">(E)            Technical Hours per Year                   (C x D)        </t>
  </si>
  <si>
    <t xml:space="preserve">(C)               EPA Hours per Year        (A x B)          </t>
  </si>
  <si>
    <t xml:space="preserve">(F)            Management Hours per Year                   (E x 0.05)        </t>
  </si>
  <si>
    <t xml:space="preserve">(G)            Clerical Hours per Year                                   (E x 0.1)        </t>
  </si>
  <si>
    <r>
      <t>(D)          Number of Respondents per Year</t>
    </r>
    <r>
      <rPr>
        <b/>
        <vertAlign val="superscript"/>
        <sz val="10"/>
        <rFont val="Times New Roman"/>
        <family val="1"/>
      </rPr>
      <t xml:space="preserve"> a</t>
    </r>
    <r>
      <rPr>
        <b/>
        <sz val="10"/>
        <rFont val="Times New Roman"/>
        <family val="1"/>
      </rPr>
      <t xml:space="preserve">                 </t>
    </r>
  </si>
  <si>
    <r>
      <t xml:space="preserve">i. Notification of Construction/Reconstruction </t>
    </r>
    <r>
      <rPr>
        <vertAlign val="superscript"/>
        <sz val="10"/>
        <rFont val="Times New Roman"/>
        <family val="1"/>
      </rPr>
      <t>d</t>
    </r>
  </si>
  <si>
    <r>
      <t xml:space="preserve">ii. Notification of Anticipated Startup </t>
    </r>
    <r>
      <rPr>
        <vertAlign val="superscript"/>
        <sz val="10"/>
        <rFont val="Times New Roman"/>
        <family val="1"/>
      </rPr>
      <t>d</t>
    </r>
  </si>
  <si>
    <r>
      <t xml:space="preserve">iii. Notification of Actual Startup </t>
    </r>
    <r>
      <rPr>
        <vertAlign val="superscript"/>
        <sz val="10"/>
        <rFont val="Times New Roman"/>
        <family val="1"/>
      </rPr>
      <t>d</t>
    </r>
  </si>
  <si>
    <r>
      <t xml:space="preserve">iv. Notification of Initial Performance Test </t>
    </r>
    <r>
      <rPr>
        <vertAlign val="superscript"/>
        <sz val="10"/>
        <rFont val="Times New Roman"/>
        <family val="1"/>
      </rPr>
      <t>d</t>
    </r>
  </si>
  <si>
    <r>
      <t xml:space="preserve">d  </t>
    </r>
    <r>
      <rPr>
        <sz val="10"/>
        <rFont val="Times New Roman"/>
        <family val="1"/>
      </rPr>
      <t>Owners or operators of the affected facilities must make one-time-only notifications.</t>
    </r>
  </si>
  <si>
    <r>
      <t xml:space="preserve">vii. Semiannual Work Practice Reports at Small Refineries </t>
    </r>
    <r>
      <rPr>
        <vertAlign val="superscript"/>
        <sz val="10"/>
        <rFont val="Times New Roman"/>
        <family val="1"/>
      </rPr>
      <t>e, f</t>
    </r>
  </si>
  <si>
    <r>
      <t xml:space="preserve">vi. Semiannual Work Practice Reports at Large Refineries </t>
    </r>
    <r>
      <rPr>
        <vertAlign val="superscript"/>
        <sz val="10"/>
        <rFont val="Times New Roman"/>
        <family val="1"/>
      </rPr>
      <t>e, f</t>
    </r>
  </si>
  <si>
    <r>
      <rPr>
        <vertAlign val="superscript"/>
        <sz val="10"/>
        <rFont val="Times New Roman"/>
        <family val="1"/>
      </rPr>
      <t xml:space="preserve">e </t>
    </r>
    <r>
      <rPr>
        <sz val="10"/>
        <rFont val="Times New Roman"/>
        <family val="1"/>
      </rPr>
      <t>The time to prepare reports is estimated to be the same under both subparts because the information in the new records must be maintained on-site, but it does not have to be reported. </t>
    </r>
  </si>
  <si>
    <r>
      <rPr>
        <vertAlign val="superscript"/>
        <sz val="10"/>
        <rFont val="Times New Roman"/>
        <family val="1"/>
      </rPr>
      <t xml:space="preserve">f </t>
    </r>
    <r>
      <rPr>
        <sz val="10"/>
        <rFont val="Times New Roman"/>
        <family val="1"/>
      </rPr>
      <t xml:space="preserve"> Assume that 25 percent of the process units are located at small refineries (25% x 46 = 11.5). The rest are large facilities (75% x 46 = 34.5). Small facilities have fewer leaks and deviations so they can complete reports in less time. Larger facilities require significantly more time to complete reports. </t>
    </r>
  </si>
  <si>
    <r>
      <rPr>
        <vertAlign val="superscript"/>
        <sz val="10"/>
        <rFont val="Times New Roman"/>
        <family val="1"/>
      </rPr>
      <t>h</t>
    </r>
    <r>
      <rPr>
        <sz val="10"/>
        <rFont val="Times New Roman"/>
        <family val="1"/>
      </rPr>
      <t xml:space="preserve"> Totals are rounded to three significant figures. Figures may not add exactly due to rounding.</t>
    </r>
  </si>
  <si>
    <r>
      <t xml:space="preserve">iii. Notification of Actual Startup </t>
    </r>
    <r>
      <rPr>
        <vertAlign val="superscript"/>
        <sz val="10"/>
        <rFont val="Times New Roman"/>
        <family val="1"/>
      </rPr>
      <t>e</t>
    </r>
  </si>
  <si>
    <r>
      <t>f</t>
    </r>
    <r>
      <rPr>
        <sz val="10"/>
        <rFont val="Times New Roman"/>
        <family val="1"/>
      </rPr>
      <t xml:space="preserve">  Assume that average number of affected facilities over the next three years is equal to the current number of facilities (116) because affected facilities after November 7, 2006 will be subject to Subpart GGGa instead of Subpart GGG.</t>
    </r>
  </si>
  <si>
    <r>
      <t xml:space="preserve">e </t>
    </r>
    <r>
      <rPr>
        <sz val="10"/>
        <rFont val="Times New Roman"/>
        <family val="1"/>
      </rPr>
      <t>The time to prepare reports is estimated to be the same under both Subparts because the information in the new records must be maintained on-site, but it does not have to be reported. </t>
    </r>
  </si>
  <si>
    <r>
      <t>g</t>
    </r>
    <r>
      <rPr>
        <sz val="10"/>
        <rFont val="Times New Roman"/>
        <family val="1"/>
      </rPr>
      <t xml:space="preserve">  Although monitoring of the various components may be required on a weekly, monthly, quarterly, semiannual or annual basis, given the number of components that must be monitored at any facility, monitoring overall occurs daily. It is also assumed that it takes about 3 minutes per calibration and large facilities have about 25 monitors calibrated about twice per day. Therefore, it is assumed that the average recordkeeping time for each day’s worth of monitoring for Subpart GGG is 2.5 hours (0.05 hours/calibration x 25 monitors x 2 calibrations/monitor/day) and that monitoring is done 365 days a year. </t>
    </r>
  </si>
  <si>
    <r>
      <t>h</t>
    </r>
    <r>
      <rPr>
        <sz val="10"/>
        <rFont val="Times New Roman"/>
        <family val="1"/>
      </rPr>
      <t xml:space="preserve"> Assume that 25 percent of the process units are located at small refineries and half of those use manual recordkeeping of instrument readings (46 x 25% x 0.5 = 5.75) and that 75 percent of the process units are located at large refineries (46 x 75% = 34.5) and thus the number of process units that do not need additional time for manual recordkeeping is (5.75 + 34.5 = 40.25)</t>
    </r>
  </si>
  <si>
    <r>
      <rPr>
        <vertAlign val="superscript"/>
        <sz val="10"/>
        <rFont val="Times New Roman"/>
        <family val="1"/>
      </rPr>
      <t>i</t>
    </r>
    <r>
      <rPr>
        <sz val="10"/>
        <rFont val="Times New Roman"/>
        <family val="1"/>
      </rPr>
      <t xml:space="preserve"> Totals are rounded to three significant figures. Figures may not add exactly due to rounding.</t>
    </r>
  </si>
  <si>
    <r>
      <t>g</t>
    </r>
    <r>
      <rPr>
        <sz val="10"/>
        <rFont val="Times New Roman"/>
        <family val="1"/>
      </rPr>
      <t xml:space="preserve">  Although monitoring of the various components may be required on a weekly, monthly, quarterly, semiannual or annual basis, given the number of components that must be monitored at any facility, monitoring overall occurs daily.   
Assume that large facilities need an additional 0.14 hours per day to complete the tasks required by the new standards. Therefore, it is assumed that the average recordkeeping time for each day’s worth of monitoring for large facilities for Subpart GGGa is 2.64 hours and that monitoring is done 365 days a year. See Table 1a, Footnote G for the calculation for the time for calibration.
Small facilities may record instrument readings manually, so an additional 0.02 hours per day are needed for small refineries with manual recordkeeping of instrument readings. Therefore, it is assumed that the average recordkeeping time for each day’s worth of monitoring for small facilities for Subpart GGGa is 2.66 hours and that monitoring is done 365 days a year. </t>
    </r>
  </si>
  <si>
    <t>Table 1a: Annual Respondent Burden and Cost - NSPS for Equipment Leaks of VOC in Petroleum Refineries (40 CFR Part 60, Subpart GGG) (Renewal)</t>
  </si>
  <si>
    <t>Table 2b: Annual Agency Burden and Cost - NSPS for Equipment Leaks of VOC in Petroleum Refineries (40 CFR Part 60, Subpart GGGa) (Renewal)</t>
  </si>
  <si>
    <t>Table 2a: Annual Agency Burden and Cost - NSPS for Equipment Leaks of VOC in Petroleum Refineries (40 CFR Part 60, Subpart GGG) (Renewal)</t>
  </si>
  <si>
    <t>Table 1b: Annual Respondent Burden and Cost - NSPS for Equipment Leaks of VOC in Petroleum Refineries (40 CFR Part 60, Subpart GGGa) (Renewal)</t>
  </si>
  <si>
    <t>Labor Rates</t>
  </si>
  <si>
    <t>Management</t>
  </si>
  <si>
    <t>Technical</t>
  </si>
  <si>
    <t>Clerical</t>
  </si>
  <si>
    <r>
      <t xml:space="preserve">Total Capital and O&amp;M Costs (rounded) </t>
    </r>
    <r>
      <rPr>
        <b/>
        <vertAlign val="superscript"/>
        <sz val="10"/>
        <rFont val="Times New Roman"/>
        <family val="1"/>
      </rPr>
      <t>h</t>
    </r>
  </si>
  <si>
    <r>
      <t xml:space="preserve">Total Capital and O&amp;M Costs (rounded) </t>
    </r>
    <r>
      <rPr>
        <b/>
        <vertAlign val="superscript"/>
        <sz val="10"/>
        <rFont val="Times New Roman"/>
        <family val="1"/>
      </rPr>
      <t>i</t>
    </r>
  </si>
  <si>
    <r>
      <t xml:space="preserve">Grand Total (rounded) </t>
    </r>
    <r>
      <rPr>
        <b/>
        <vertAlign val="superscript"/>
        <sz val="10"/>
        <rFont val="Times New Roman"/>
        <family val="1"/>
      </rPr>
      <t>i</t>
    </r>
  </si>
  <si>
    <r>
      <t xml:space="preserve">Grand Total (rounded) </t>
    </r>
    <r>
      <rPr>
        <b/>
        <vertAlign val="superscript"/>
        <sz val="10"/>
        <rFont val="Times New Roman"/>
        <family val="1"/>
      </rPr>
      <t>h</t>
    </r>
  </si>
  <si>
    <r>
      <t xml:space="preserve">TOTAL (rounded) </t>
    </r>
    <r>
      <rPr>
        <b/>
        <vertAlign val="superscript"/>
        <sz val="10"/>
        <rFont val="Times New Roman"/>
        <family val="1"/>
      </rPr>
      <t>c</t>
    </r>
  </si>
  <si>
    <r>
      <t>a</t>
    </r>
    <r>
      <rPr>
        <sz val="10"/>
        <rFont val="Times New Roman"/>
        <family val="1"/>
      </rPr>
      <t xml:space="preserve">  We assume that 116 existing refineries per year will be subject to requirements of NSPS Subpart GGG during the three-year period of this ICR. This rule applies to facilities that commenced construction, reconstruction, or modification prior to November 7, 2006.  All facilities that commence construction, reconstruction, or modification after November 7, 2006 are subject to Subpart GGGa.</t>
    </r>
  </si>
  <si>
    <t>Performance Test Report Review (New Plants)</t>
  </si>
  <si>
    <r>
      <t>(D)          Plants per Year</t>
    </r>
    <r>
      <rPr>
        <b/>
        <vertAlign val="superscript"/>
        <sz val="10"/>
        <rFont val="Times New Roman"/>
        <family val="1"/>
      </rPr>
      <t xml:space="preserve"> a</t>
    </r>
    <r>
      <rPr>
        <b/>
        <sz val="10"/>
        <rFont val="Times New Roman"/>
        <family val="1"/>
      </rPr>
      <t xml:space="preserve">             </t>
    </r>
  </si>
  <si>
    <r>
      <t xml:space="preserve">(D)          Plants per Year </t>
    </r>
    <r>
      <rPr>
        <b/>
        <vertAlign val="superscript"/>
        <sz val="10"/>
        <rFont val="Times New Roman"/>
        <family val="1"/>
      </rPr>
      <t xml:space="preserve">a </t>
    </r>
    <r>
      <rPr>
        <b/>
        <sz val="10"/>
        <rFont val="Times New Roman"/>
        <family val="1"/>
      </rPr>
      <t xml:space="preserve">             </t>
    </r>
  </si>
  <si>
    <r>
      <t>a</t>
    </r>
    <r>
      <rPr>
        <sz val="10"/>
        <rFont val="Times New Roman"/>
        <family val="1"/>
      </rPr>
      <t xml:space="preserve">  We assume that an average of 46 refineries per year will be subject to the requirements of NSPS Subpart GGGa and that no new refineries will become subject to the rule during the three-year period of this ICR. All facilities that commence construction, reconstruction, or modification after November 7, 2006 are subject to Subpart GGGa.</t>
    </r>
  </si>
  <si>
    <r>
      <t xml:space="preserve">Total Labor Burden and Costs (rounded) </t>
    </r>
    <r>
      <rPr>
        <b/>
        <vertAlign val="superscript"/>
        <sz val="10"/>
        <rFont val="Times New Roman"/>
        <family val="1"/>
      </rPr>
      <t>h</t>
    </r>
  </si>
  <si>
    <r>
      <t xml:space="preserve">Total Labor Burden and Costs (rounded) </t>
    </r>
    <r>
      <rPr>
        <b/>
        <vertAlign val="superscript"/>
        <sz val="10"/>
        <rFont val="Times New Roman"/>
        <family val="1"/>
      </rPr>
      <t>i</t>
    </r>
  </si>
  <si>
    <r>
      <t xml:space="preserve">i. Records of Operating Parameters </t>
    </r>
    <r>
      <rPr>
        <vertAlign val="superscript"/>
        <sz val="10"/>
        <rFont val="Times New Roman"/>
        <family val="1"/>
      </rPr>
      <t>f, g</t>
    </r>
  </si>
  <si>
    <r>
      <t xml:space="preserve">vi. Semiannual Work Practice Reports </t>
    </r>
    <r>
      <rPr>
        <vertAlign val="superscript"/>
        <sz val="10"/>
        <rFont val="Times New Roman"/>
        <family val="1"/>
      </rPr>
      <t>e, f</t>
    </r>
  </si>
  <si>
    <r>
      <t>ii. Records of Operating Parameters at Small Refineries</t>
    </r>
    <r>
      <rPr>
        <vertAlign val="superscript"/>
        <sz val="10"/>
        <rFont val="Times New Roman"/>
        <family val="1"/>
      </rPr>
      <t xml:space="preserve"> g, h</t>
    </r>
  </si>
  <si>
    <r>
      <t xml:space="preserve">i. Records of Operating Parameters at Large Refineries </t>
    </r>
    <r>
      <rPr>
        <vertAlign val="superscript"/>
        <sz val="10"/>
        <rFont val="Times New Roman"/>
        <family val="1"/>
      </rPr>
      <t>g, h</t>
    </r>
  </si>
  <si>
    <r>
      <rPr>
        <vertAlign val="superscript"/>
        <sz val="10"/>
        <rFont val="Times New Roman"/>
        <family val="1"/>
      </rPr>
      <t>d</t>
    </r>
    <r>
      <rPr>
        <sz val="10"/>
        <rFont val="Times New Roman"/>
        <family val="1"/>
      </rPr>
      <t xml:space="preserve">  Owners or operators of the affected facilities must make one-time-only notifications.</t>
    </r>
  </si>
  <si>
    <t>Total O&amp;M, 
(E X F)</t>
  </si>
  <si>
    <r>
      <t>Number of Respondents with O&amp;M</t>
    </r>
    <r>
      <rPr>
        <b/>
        <vertAlign val="superscript"/>
        <sz val="10"/>
        <color theme="1"/>
        <rFont val="Times New Roman"/>
        <family val="1"/>
      </rPr>
      <t xml:space="preserve"> b</t>
    </r>
  </si>
  <si>
    <t>Annual O&amp;M Costs for One Respondent</t>
  </si>
  <si>
    <t>Total Capital/Startup Cost,  (B X C)</t>
  </si>
  <si>
    <t>Capital/Startup Cost for One Respondent</t>
  </si>
  <si>
    <t>Continuous Monitoring Device</t>
  </si>
  <si>
    <t>(G)</t>
  </si>
  <si>
    <t>(F)</t>
  </si>
  <si>
    <r>
      <t>Capital/Startup vs. Operation and Maintenance (O&amp;M) Costs</t>
    </r>
    <r>
      <rPr>
        <sz val="10"/>
        <color theme="1"/>
        <rFont val="Times New Roman"/>
        <family val="1"/>
      </rPr>
      <t> </t>
    </r>
  </si>
  <si>
    <t xml:space="preserve">Number of New  Respondents </t>
  </si>
  <si>
    <r>
      <t xml:space="preserve">N/A </t>
    </r>
    <r>
      <rPr>
        <b/>
        <vertAlign val="superscript"/>
        <sz val="10"/>
        <color theme="1"/>
        <rFont val="Times New Roman"/>
        <family val="1"/>
      </rPr>
      <t>a</t>
    </r>
  </si>
  <si>
    <r>
      <rPr>
        <vertAlign val="superscript"/>
        <sz val="10"/>
        <color theme="1"/>
        <rFont val="Times New Roman"/>
        <family val="1"/>
      </rPr>
      <t>a</t>
    </r>
    <r>
      <rPr>
        <sz val="10"/>
        <color theme="1"/>
        <rFont val="Times New Roman"/>
        <family val="1"/>
      </rPr>
      <t xml:space="preserve"> The only costs to the regulated industry resulting from information collection activities required by these subject standards are labor costs. To the extent possible, the requirements of these same standards are consistent with industry practices. VOC monitors used for leak detection are typically used in the industry for safety reasons and do not impose an additional cost to the respondents. Consequently, there are no capital/startup or operation and maintenance costs.</t>
    </r>
  </si>
  <si>
    <t>Semiannual report</t>
  </si>
  <si>
    <t>Notification of performance test</t>
  </si>
  <si>
    <t>Total Annual Responses E=(BxC)+D</t>
  </si>
  <si>
    <t>Number of Existing Respondents That Keep Records But Do Not Submit Reports</t>
  </si>
  <si>
    <t>Number of Responses</t>
  </si>
  <si>
    <r>
      <t xml:space="preserve">Number of Respondents </t>
    </r>
    <r>
      <rPr>
        <vertAlign val="superscript"/>
        <sz val="10"/>
        <color rgb="FF000000"/>
        <rFont val="Times New Roman"/>
        <family val="1"/>
      </rPr>
      <t>a</t>
    </r>
  </si>
  <si>
    <t>Information Collection Activity</t>
  </si>
  <si>
    <t>Notification of construction/reconstruction</t>
  </si>
  <si>
    <t>Notification of anticipated startup</t>
  </si>
  <si>
    <t>Notification of actual startup</t>
  </si>
  <si>
    <t>Performance test report</t>
  </si>
  <si>
    <r>
      <rPr>
        <vertAlign val="superscript"/>
        <sz val="10"/>
        <color rgb="FF000000"/>
        <rFont val="Times New Roman"/>
        <family val="1"/>
      </rPr>
      <t>a</t>
    </r>
    <r>
      <rPr>
        <sz val="10"/>
        <color rgb="FF000000"/>
        <rFont val="Times New Roman"/>
        <family val="1"/>
      </rPr>
      <t xml:space="preserve">  We assume that 116 existing refineries per year will be subject to requirements of NSPS Subpart GGG during the three-year period of this ICR. This rule applies to facilities that commenced construction, reconstruction, or modification prior to November 7, 2006. We assume that an average of 46 refineries per year will be subject to the requirements of NSPS Subpart GGGa and that no new refineries will become subject to the rule during the three-year period of this ICR. All facilities that commence construction, reconstruction, or modification after November 7, 2006 are subject to Subpart GGGa.</t>
    </r>
  </si>
  <si>
    <t>Number of Respondents (E=A+B+C-D)</t>
  </si>
  <si>
    <t>Number of Existing Respondents that keep records but do not submit reports</t>
  </si>
  <si>
    <r>
      <t xml:space="preserve">Number of New Respondents </t>
    </r>
    <r>
      <rPr>
        <b/>
        <vertAlign val="superscript"/>
        <sz val="10"/>
        <color rgb="FF000000"/>
        <rFont val="Times New Roman"/>
        <family val="1"/>
      </rPr>
      <t>a</t>
    </r>
  </si>
  <si>
    <r>
      <t xml:space="preserve">a </t>
    </r>
    <r>
      <rPr>
        <sz val="10"/>
        <color rgb="FF000000"/>
        <rFont val="Times New Roman"/>
        <family val="1"/>
      </rPr>
      <t xml:space="preserve">  New respondents include sources with constructed, reconstructed, and modified affected facilities.</t>
    </r>
  </si>
  <si>
    <t>Annualized Capital O&amp;M</t>
  </si>
  <si>
    <t>Total Estimated Costs</t>
  </si>
  <si>
    <t>Total Estimated Burden Hours</t>
  </si>
  <si>
    <t>Hours per Response</t>
  </si>
  <si>
    <r>
      <rPr>
        <vertAlign val="superscript"/>
        <sz val="10"/>
        <color rgb="FF000000"/>
        <rFont val="Times New Roman"/>
        <family val="1"/>
      </rPr>
      <t>b</t>
    </r>
    <r>
      <rPr>
        <sz val="10"/>
        <color rgb="FF000000"/>
        <rFont val="Times New Roman"/>
        <family val="1"/>
      </rPr>
      <t xml:space="preserve">  This ICR uses the following labor rates: $157.61 ($75.05 + 110%) for managerial, $123.94 ($59.02 + 110%) for technical,  and $62.52 ($29.77 + 110%) for clerical labor.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</si>
  <si>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10"/>
        <color rgb="FF000000"/>
        <rFont val="Times New Roman"/>
        <family val="1"/>
      </rPr>
      <t>b</t>
    </r>
    <r>
      <rPr>
        <sz val="10"/>
        <color rgb="FF000000"/>
        <rFont val="Times New Roman"/>
        <family val="1"/>
      </rPr>
      <t xml:space="preserve">  This ICR uses the following labor rates:  $70.56 (GS-13, Step 5, $44.10 + 60%) for managerial, $52.37 (GS-12, Step 1, $32.73 + 60%) for technical,  and $28.34 (GS-6, Step 3, $17.71 + 60%) for clerical labor. These rates are from the Office of Personnel Management (OPM), 2022 General Schedule, which excludes locality rates of pay. The rates have been increased by 60 percent to account for the benefit packages available to government employees. </t>
    </r>
  </si>
  <si>
    <t>ICR Summary Information (Subpart GGG)</t>
  </si>
  <si>
    <t>hr/response</t>
  </si>
  <si>
    <r>
      <t xml:space="preserve">Number of Existing Respondents </t>
    </r>
    <r>
      <rPr>
        <b/>
        <vertAlign val="superscript"/>
        <sz val="10"/>
        <color rgb="FF000000"/>
        <rFont val="Times New Roman"/>
        <family val="1"/>
      </rPr>
      <t>b</t>
    </r>
  </si>
  <si>
    <r>
      <rPr>
        <vertAlign val="superscript"/>
        <sz val="10"/>
        <color theme="1"/>
        <rFont val="Times New Roman"/>
        <family val="1"/>
      </rPr>
      <t>b</t>
    </r>
    <r>
      <rPr>
        <sz val="10"/>
        <color theme="1"/>
        <rFont val="Times New Roman"/>
        <family val="1"/>
      </rPr>
      <t xml:space="preserve"> Over the next three years, approximately 116 respondents per year will be subject to Subpart GGG. In addition, it is assumed that 46 of these 116 refineries are also subject to Subpart GGGa. </t>
    </r>
  </si>
  <si>
    <t>ICR Summary Information (Subpart GGGa)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</si>
</sst>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7" formatCode="&quot;$&quot;#,##0.00_);\(&quot;$&quot;#,##0.00\)"/>
    <numFmt numFmtId="41" formatCode="_(* #,##0_);_(* \(#,##0\);_(* &quot;-&quot;_);_(@_)"/>
    <numFmt numFmtId="43" formatCode="_(* #,##0.00_);_(* \(#,##0.00\);_(* &quot;-&quot;??_);_(@_)"/>
    <numFmt numFmtId="164" formatCode="0.0"/>
    <numFmt numFmtId="165" formatCode="_(* #,##0_);_(* \(#,##0\);_(* &quot;-&quot;??_);_(@_)"/>
    <numFmt numFmtId="166" formatCode="&quot;$&quot;#,##0"/>
    <numFmt numFmtId="167" formatCode="#,##0.0"/>
    <numFmt numFmtId="168" formatCode="&quot;$&quot;#,##0.00"/>
    <numFmt numFmtId="169" formatCode="General_)"/>
  </numFmts>
  <fonts count="27" x14ac:knownFonts="1">
    <font>
      <sz val="12"/>
      <name val="Arial"/>
    </font>
    <font>
      <sz val="11"/>
      <color theme="1"/>
      <name val="Calibri"/>
      <family val="2"/>
      <scheme val="minor"/>
    </font>
    <font>
      <sz val="11"/>
      <color theme="1"/>
      <name val="Calibri"/>
      <family val="2"/>
      <scheme val="minor"/>
    </font>
    <font>
      <sz val="10"/>
      <name val="Arial"/>
      <family val="2"/>
    </font>
    <font>
      <sz val="10"/>
      <name val="Times New Roman"/>
      <family val="1"/>
    </font>
    <font>
      <vertAlign val="superscript"/>
      <sz val="10"/>
      <name val="Times New Roman"/>
      <family val="1"/>
    </font>
    <font>
      <sz val="10"/>
      <color indexed="8"/>
      <name val="Times New Roman"/>
      <family val="1"/>
    </font>
    <font>
      <b/>
      <sz val="10"/>
      <name val="Times New Roman"/>
      <family val="1"/>
    </font>
    <font>
      <sz val="12"/>
      <name val="Times New Roman"/>
      <family val="1"/>
    </font>
    <font>
      <b/>
      <i/>
      <sz val="10"/>
      <name val="Times New Roman"/>
      <family val="1"/>
    </font>
    <font>
      <sz val="10"/>
      <color theme="1"/>
      <name val="Arial"/>
      <family val="2"/>
    </font>
    <font>
      <b/>
      <sz val="12"/>
      <color rgb="FF000000"/>
      <name val="Times New Roman"/>
      <family val="1"/>
    </font>
    <font>
      <sz val="10"/>
      <color rgb="FF000000"/>
      <name val="Times New Roman"/>
      <family val="1"/>
    </font>
    <font>
      <sz val="10"/>
      <color theme="1"/>
      <name val="Times New Roman"/>
      <family val="1"/>
    </font>
    <font>
      <vertAlign val="superscript"/>
      <sz val="10"/>
      <color theme="1"/>
      <name val="Times New Roman"/>
      <family val="1"/>
    </font>
    <font>
      <b/>
      <vertAlign val="superscript"/>
      <sz val="10"/>
      <name val="Times New Roman"/>
      <family val="1"/>
    </font>
    <font>
      <b/>
      <sz val="10"/>
      <color rgb="FF000000"/>
      <name val="Times New Roman"/>
      <family val="1"/>
    </font>
    <font>
      <b/>
      <sz val="12"/>
      <name val="Times New Roman"/>
      <family val="1"/>
    </font>
    <font>
      <vertAlign val="superscript"/>
      <sz val="10"/>
      <color rgb="FF000000"/>
      <name val="Times New Roman"/>
      <family val="1"/>
    </font>
    <font>
      <i/>
      <sz val="10"/>
      <name val="Times New Roman"/>
      <family val="1"/>
    </font>
    <font>
      <sz val="10"/>
      <color theme="1"/>
      <name val="Calibri"/>
      <family val="2"/>
      <scheme val="minor"/>
    </font>
    <font>
      <sz val="10"/>
      <color rgb="FFFF0000"/>
      <name val="Calibri"/>
      <family val="2"/>
      <scheme val="minor"/>
    </font>
    <font>
      <b/>
      <sz val="10"/>
      <color theme="1"/>
      <name val="Times New Roman"/>
      <family val="1"/>
    </font>
    <font>
      <b/>
      <vertAlign val="superscript"/>
      <sz val="10"/>
      <color theme="1"/>
      <name val="Times New Roman"/>
      <family val="1"/>
    </font>
    <font>
      <sz val="8"/>
      <name val="Helv"/>
    </font>
    <font>
      <sz val="10"/>
      <color rgb="FFFF0000"/>
      <name val="Times New Roman"/>
      <family val="1"/>
    </font>
    <font>
      <b/>
      <vertAlign val="superscript"/>
      <sz val="10"/>
      <color rgb="FF000000"/>
      <name val="Times New Roman"/>
      <family val="1"/>
    </font>
  </fonts>
  <fills count="4">
    <fill>
      <patternFill patternType="none"/>
    </fill>
    <fill>
      <patternFill patternType="gray125"/>
    </fill>
    <fill>
      <patternFill patternType="solid">
        <fgColor theme="0"/>
        <bgColor indexed="22"/>
      </patternFill>
    </fill>
    <fill>
      <patternFill patternType="solid">
        <fgColor theme="0"/>
        <bgColor indexed="64"/>
      </patternFill>
    </fill>
  </fills>
  <borders count="34">
    <border>
      <left/>
      <right/>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64"/>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bottom style="thin">
        <color theme="1"/>
      </bottom>
      <diagonal/>
    </border>
    <border>
      <left style="thin">
        <color indexed="8"/>
      </left>
      <right/>
      <top style="thin">
        <color indexed="8"/>
      </top>
      <bottom style="thin">
        <color theme="1"/>
      </bottom>
      <diagonal/>
    </border>
    <border>
      <left/>
      <right/>
      <top style="thin">
        <color indexed="8"/>
      </top>
      <bottom style="thin">
        <color theme="1"/>
      </bottom>
      <diagonal/>
    </border>
    <border>
      <left/>
      <right style="thin">
        <color indexed="8"/>
      </right>
      <top style="thin">
        <color indexed="8"/>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indexed="64"/>
      </bottom>
      <diagonal/>
    </border>
    <border>
      <left style="thin">
        <color indexed="64"/>
      </left>
      <right/>
      <top style="thin">
        <color indexed="8"/>
      </top>
      <bottom style="thin">
        <color indexed="8"/>
      </bottom>
      <diagonal/>
    </border>
    <border>
      <left style="thin">
        <color indexed="64"/>
      </left>
      <right style="thin">
        <color theme="1"/>
      </right>
      <top style="thin">
        <color theme="1"/>
      </top>
      <bottom style="thin">
        <color theme="1"/>
      </bottom>
      <diagonal/>
    </border>
    <border>
      <left/>
      <right/>
      <top/>
      <bottom style="thin">
        <color indexed="8"/>
      </bottom>
      <diagonal/>
    </border>
    <border>
      <left style="thin">
        <color indexed="64"/>
      </left>
      <right style="thin">
        <color indexed="8"/>
      </right>
      <top/>
      <bottom/>
      <diagonal/>
    </border>
  </borders>
  <cellStyleXfs count="5">
    <xf numFmtId="0" fontId="0" fillId="0" borderId="0"/>
    <xf numFmtId="43" fontId="3" fillId="0" borderId="0" applyFont="0" applyFill="0" applyBorder="0" applyAlignment="0" applyProtection="0"/>
    <xf numFmtId="0" fontId="10" fillId="0" borderId="0"/>
    <xf numFmtId="0" fontId="2" fillId="0" borderId="0"/>
    <xf numFmtId="169" fontId="24" fillId="0" borderId="0"/>
  </cellStyleXfs>
  <cellXfs count="238">
    <xf numFmtId="0" fontId="0" fillId="0" borderId="0" xfId="0"/>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7" fontId="4" fillId="3" borderId="3" xfId="0" applyNumberFormat="1" applyFont="1" applyFill="1" applyBorder="1" applyAlignment="1">
      <alignment horizontal="righ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7" fontId="4" fillId="2" borderId="3" xfId="0" applyNumberFormat="1" applyFont="1" applyFill="1" applyBorder="1" applyAlignment="1">
      <alignment horizontal="right" vertical="center"/>
    </xf>
    <xf numFmtId="1" fontId="4" fillId="3" borderId="2" xfId="0" applyNumberFormat="1" applyFont="1" applyFill="1" applyBorder="1" applyAlignment="1">
      <alignment horizontal="center" vertical="center"/>
    </xf>
    <xf numFmtId="0" fontId="4" fillId="2" borderId="2" xfId="0" applyFont="1" applyFill="1" applyBorder="1"/>
    <xf numFmtId="1" fontId="4" fillId="3" borderId="3" xfId="0" applyNumberFormat="1" applyFont="1" applyFill="1" applyBorder="1" applyAlignment="1">
      <alignment horizontal="center" vertical="center"/>
    </xf>
    <xf numFmtId="164" fontId="4" fillId="3" borderId="3" xfId="0" applyNumberFormat="1" applyFont="1" applyFill="1" applyBorder="1" applyAlignment="1">
      <alignment horizontal="center" vertical="center"/>
    </xf>
    <xf numFmtId="1" fontId="4" fillId="3" borderId="5"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4" fillId="3" borderId="7" xfId="0" applyFont="1" applyFill="1" applyBorder="1" applyAlignment="1">
      <alignment horizontal="right"/>
    </xf>
    <xf numFmtId="1" fontId="4" fillId="3" borderId="6" xfId="0" applyNumberFormat="1" applyFont="1" applyFill="1" applyBorder="1" applyAlignment="1">
      <alignment horizontal="center" vertical="center"/>
    </xf>
    <xf numFmtId="7" fontId="4" fillId="3" borderId="13" xfId="0" applyNumberFormat="1" applyFont="1" applyFill="1" applyBorder="1" applyAlignment="1">
      <alignment horizontal="right"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9" xfId="0" applyFont="1" applyFill="1" applyBorder="1" applyAlignment="1">
      <alignment horizontal="center" vertical="center"/>
    </xf>
    <xf numFmtId="7" fontId="4" fillId="3" borderId="7" xfId="0" applyNumberFormat="1" applyFont="1" applyFill="1" applyBorder="1" applyAlignment="1">
      <alignment horizontal="right"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3" borderId="8" xfId="0" applyFont="1" applyFill="1" applyBorder="1" applyAlignment="1">
      <alignment horizontal="center" vertical="center"/>
    </xf>
    <xf numFmtId="1" fontId="4" fillId="3" borderId="11" xfId="0" applyNumberFormat="1" applyFont="1" applyFill="1" applyBorder="1" applyAlignment="1">
      <alignment horizontal="center" vertical="center"/>
    </xf>
    <xf numFmtId="0" fontId="4" fillId="3" borderId="12" xfId="0" quotePrefix="1" applyFont="1" applyFill="1" applyBorder="1" applyAlignment="1">
      <alignment horizontal="center" vertical="center"/>
    </xf>
    <xf numFmtId="1" fontId="4" fillId="3" borderId="12" xfId="0" applyNumberFormat="1" applyFont="1" applyFill="1" applyBorder="1" applyAlignment="1">
      <alignment horizontal="center" vertical="center"/>
    </xf>
    <xf numFmtId="0" fontId="4" fillId="3" borderId="12" xfId="0" applyFont="1" applyFill="1" applyBorder="1" applyAlignment="1">
      <alignment vertical="center"/>
    </xf>
    <xf numFmtId="0" fontId="8" fillId="0" borderId="0" xfId="0" applyFont="1"/>
    <xf numFmtId="0" fontId="4" fillId="0" borderId="0" xfId="0" applyFont="1"/>
    <xf numFmtId="5" fontId="7" fillId="3" borderId="9" xfId="0" applyNumberFormat="1" applyFont="1" applyFill="1" applyBorder="1" applyAlignment="1">
      <alignment horizontal="right" vertical="center"/>
    </xf>
    <xf numFmtId="1" fontId="7" fillId="3" borderId="14" xfId="0" applyNumberFormat="1" applyFont="1" applyFill="1" applyBorder="1" applyAlignment="1">
      <alignment horizontal="center" vertical="center"/>
    </xf>
    <xf numFmtId="0" fontId="4" fillId="3" borderId="0" xfId="0" applyFont="1" applyFill="1" applyAlignment="1">
      <alignment vertical="center"/>
    </xf>
    <xf numFmtId="1" fontId="4" fillId="3" borderId="15" xfId="0" applyNumberFormat="1" applyFont="1" applyFill="1" applyBorder="1" applyAlignment="1">
      <alignment vertical="center"/>
    </xf>
    <xf numFmtId="5" fontId="7" fillId="3" borderId="12" xfId="0" applyNumberFormat="1" applyFont="1" applyFill="1" applyBorder="1" applyAlignment="1">
      <alignment horizontal="right" vertical="center"/>
    </xf>
    <xf numFmtId="5" fontId="7" fillId="0" borderId="12" xfId="0" applyNumberFormat="1" applyFont="1" applyBorder="1" applyAlignment="1">
      <alignment horizontal="right" vertical="center"/>
    </xf>
    <xf numFmtId="5" fontId="4" fillId="3" borderId="3" xfId="0" applyNumberFormat="1" applyFont="1" applyFill="1" applyBorder="1" applyAlignment="1">
      <alignment horizontal="right" vertical="center"/>
    </xf>
    <xf numFmtId="5" fontId="4" fillId="3" borderId="7" xfId="0" applyNumberFormat="1" applyFont="1" applyFill="1" applyBorder="1" applyAlignment="1">
      <alignment horizontal="right" vertical="center"/>
    </xf>
    <xf numFmtId="1" fontId="8" fillId="0" borderId="0" xfId="0" applyNumberFormat="1" applyFont="1"/>
    <xf numFmtId="0" fontId="4" fillId="2" borderId="5" xfId="0" applyFont="1" applyFill="1" applyBorder="1"/>
    <xf numFmtId="0" fontId="4" fillId="3" borderId="21" xfId="0" applyFont="1" applyFill="1" applyBorder="1" applyAlignment="1">
      <alignment horizontal="center" vertical="center"/>
    </xf>
    <xf numFmtId="1" fontId="4" fillId="3" borderId="1" xfId="0" applyNumberFormat="1" applyFont="1" applyFill="1" applyBorder="1" applyAlignment="1">
      <alignment horizontal="center" vertical="center"/>
    </xf>
    <xf numFmtId="1" fontId="4" fillId="3" borderId="4" xfId="0" applyNumberFormat="1" applyFont="1" applyFill="1" applyBorder="1" applyAlignment="1">
      <alignment horizontal="center" vertical="center"/>
    </xf>
    <xf numFmtId="0" fontId="4" fillId="3" borderId="22" xfId="0" quotePrefix="1" applyFont="1" applyFill="1" applyBorder="1" applyAlignment="1">
      <alignment horizontal="center" vertical="center"/>
    </xf>
    <xf numFmtId="0" fontId="4" fillId="3" borderId="21" xfId="0" applyFont="1" applyFill="1" applyBorder="1"/>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1" fontId="4" fillId="3" borderId="0" xfId="0" applyNumberFormat="1" applyFont="1" applyFill="1" applyAlignment="1">
      <alignment horizontal="center" vertical="center"/>
    </xf>
    <xf numFmtId="0" fontId="4" fillId="3" borderId="21" xfId="0" quotePrefix="1" applyFont="1" applyFill="1" applyBorder="1" applyAlignment="1">
      <alignment horizontal="center" vertical="center"/>
    </xf>
    <xf numFmtId="1" fontId="4" fillId="3" borderId="23" xfId="0" applyNumberFormat="1" applyFont="1" applyFill="1" applyBorder="1" applyAlignment="1">
      <alignment horizontal="center" vertical="center"/>
    </xf>
    <xf numFmtId="0" fontId="4" fillId="3" borderId="23" xfId="0" applyFont="1" applyFill="1" applyBorder="1" applyAlignment="1">
      <alignment horizontal="center" vertical="center"/>
    </xf>
    <xf numFmtId="5" fontId="7" fillId="3" borderId="6" xfId="0" applyNumberFormat="1" applyFont="1" applyFill="1" applyBorder="1" applyAlignment="1">
      <alignment horizontal="right" vertical="center"/>
    </xf>
    <xf numFmtId="0" fontId="4" fillId="0" borderId="21" xfId="0" applyFont="1" applyBorder="1" applyAlignment="1">
      <alignment horizontal="center"/>
    </xf>
    <xf numFmtId="164" fontId="4" fillId="0" borderId="21" xfId="0" applyNumberFormat="1" applyFont="1" applyBorder="1" applyAlignment="1">
      <alignment horizontal="center"/>
    </xf>
    <xf numFmtId="165" fontId="4" fillId="0" borderId="21" xfId="1" applyNumberFormat="1" applyFont="1" applyFill="1" applyBorder="1" applyAlignment="1" applyProtection="1">
      <alignment horizontal="center"/>
    </xf>
    <xf numFmtId="164" fontId="4" fillId="3" borderId="2" xfId="0" applyNumberFormat="1" applyFont="1" applyFill="1" applyBorder="1" applyAlignment="1">
      <alignment horizontal="center" vertical="center"/>
    </xf>
    <xf numFmtId="5" fontId="4" fillId="2" borderId="3" xfId="0" applyNumberFormat="1" applyFont="1" applyFill="1" applyBorder="1" applyAlignment="1">
      <alignment horizontal="right"/>
    </xf>
    <xf numFmtId="5" fontId="4" fillId="3" borderId="7" xfId="0" applyNumberFormat="1" applyFont="1" applyFill="1" applyBorder="1" applyAlignment="1">
      <alignment horizontal="right"/>
    </xf>
    <xf numFmtId="5" fontId="4" fillId="2" borderId="7" xfId="0" applyNumberFormat="1" applyFont="1" applyFill="1" applyBorder="1" applyAlignment="1">
      <alignment horizontal="right" vertical="center"/>
    </xf>
    <xf numFmtId="0" fontId="7" fillId="0" borderId="21" xfId="0" applyFont="1" applyBorder="1"/>
    <xf numFmtId="1" fontId="7" fillId="0" borderId="21" xfId="0" applyNumberFormat="1" applyFont="1" applyBorder="1"/>
    <xf numFmtId="5" fontId="7" fillId="0" borderId="21" xfId="0" applyNumberFormat="1" applyFont="1" applyBorder="1"/>
    <xf numFmtId="0" fontId="15" fillId="0" borderId="0" xfId="0" applyFont="1" applyAlignment="1">
      <alignment horizontal="left" wrapText="1"/>
    </xf>
    <xf numFmtId="3" fontId="4" fillId="3" borderId="0" xfId="0" applyNumberFormat="1" applyFont="1" applyFill="1" applyAlignment="1">
      <alignment vertical="center"/>
    </xf>
    <xf numFmtId="0" fontId="4" fillId="0" borderId="28" xfId="0" quotePrefix="1" applyFont="1" applyBorder="1" applyAlignment="1">
      <alignment horizontal="center"/>
    </xf>
    <xf numFmtId="0" fontId="7" fillId="0" borderId="28" xfId="0" applyFont="1" applyBorder="1"/>
    <xf numFmtId="5" fontId="7" fillId="0" borderId="21" xfId="0" applyNumberFormat="1" applyFont="1" applyBorder="1" applyAlignment="1">
      <alignment horizontal="right" vertical="center"/>
    </xf>
    <xf numFmtId="0" fontId="4" fillId="0" borderId="2" xfId="0" applyFont="1" applyBorder="1" applyAlignment="1">
      <alignment vertical="center"/>
    </xf>
    <xf numFmtId="1" fontId="4" fillId="0" borderId="2" xfId="0" applyNumberFormat="1" applyFont="1" applyBorder="1" applyAlignment="1">
      <alignment horizontal="center" vertical="center"/>
    </xf>
    <xf numFmtId="0" fontId="4" fillId="0" borderId="2" xfId="0" applyFont="1" applyBorder="1" applyAlignment="1">
      <alignment horizontal="center" vertical="center"/>
    </xf>
    <xf numFmtId="164" fontId="4" fillId="0" borderId="2" xfId="0" applyNumberFormat="1" applyFont="1" applyBorder="1" applyAlignment="1">
      <alignment horizontal="center" vertical="center"/>
    </xf>
    <xf numFmtId="0" fontId="4" fillId="0" borderId="3" xfId="0" applyFont="1" applyBorder="1" applyAlignment="1">
      <alignment horizontal="center" vertical="center"/>
    </xf>
    <xf numFmtId="7" fontId="4" fillId="0" borderId="3" xfId="0" applyNumberFormat="1" applyFont="1" applyBorder="1" applyAlignment="1">
      <alignment horizontal="righ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7" fillId="0" borderId="2" xfId="0" applyFont="1" applyBorder="1" applyAlignment="1">
      <alignment horizontal="left" vertical="center"/>
    </xf>
    <xf numFmtId="7" fontId="7" fillId="0" borderId="3" xfId="0" applyNumberFormat="1" applyFont="1" applyBorder="1" applyAlignment="1">
      <alignment horizontal="center" vertical="center"/>
    </xf>
    <xf numFmtId="0" fontId="4" fillId="0" borderId="3" xfId="0" applyFont="1" applyBorder="1" applyAlignment="1">
      <alignment horizontal="left" vertical="center"/>
    </xf>
    <xf numFmtId="5" fontId="7" fillId="0" borderId="3" xfId="0" applyNumberFormat="1" applyFont="1" applyBorder="1" applyAlignment="1">
      <alignment horizontal="right" vertical="center"/>
    </xf>
    <xf numFmtId="7" fontId="4" fillId="0" borderId="0" xfId="0" applyNumberFormat="1" applyFont="1"/>
    <xf numFmtId="0" fontId="6" fillId="0" borderId="0" xfId="0" applyFont="1"/>
    <xf numFmtId="0" fontId="4" fillId="0" borderId="0" xfId="0" applyFont="1" applyAlignment="1">
      <alignment horizontal="left"/>
    </xf>
    <xf numFmtId="5" fontId="4" fillId="0" borderId="3" xfId="0" applyNumberFormat="1" applyFont="1" applyBorder="1" applyAlignment="1">
      <alignment horizontal="right" vertical="center"/>
    </xf>
    <xf numFmtId="3" fontId="4" fillId="0" borderId="3" xfId="0" applyNumberFormat="1" applyFont="1" applyBorder="1" applyAlignment="1">
      <alignment horizontal="center" vertical="center"/>
    </xf>
    <xf numFmtId="1" fontId="4" fillId="0" borderId="3" xfId="0" applyNumberFormat="1" applyFont="1" applyBorder="1" applyAlignment="1">
      <alignment horizontal="center" vertical="center"/>
    </xf>
    <xf numFmtId="0" fontId="7" fillId="2" borderId="2" xfId="0" applyFont="1" applyFill="1" applyBorder="1" applyAlignment="1">
      <alignment horizontal="center" vertical="center" wrapText="1"/>
    </xf>
    <xf numFmtId="2" fontId="4" fillId="0" borderId="2" xfId="0" applyNumberFormat="1" applyFont="1" applyBorder="1" applyAlignment="1">
      <alignment horizontal="center" vertical="center"/>
    </xf>
    <xf numFmtId="5" fontId="4" fillId="0" borderId="3" xfId="0" applyNumberFormat="1" applyFont="1" applyBorder="1"/>
    <xf numFmtId="166" fontId="4" fillId="0" borderId="3" xfId="0" applyNumberFormat="1" applyFont="1" applyBorder="1"/>
    <xf numFmtId="7" fontId="4" fillId="0" borderId="3" xfId="0" applyNumberFormat="1" applyFont="1" applyBorder="1"/>
    <xf numFmtId="5" fontId="7" fillId="0" borderId="3" xfId="0" applyNumberFormat="1" applyFont="1" applyBorder="1"/>
    <xf numFmtId="3" fontId="8" fillId="0" borderId="0" xfId="0" applyNumberFormat="1" applyFont="1"/>
    <xf numFmtId="0" fontId="5" fillId="0" borderId="0" xfId="0" applyFont="1" applyAlignment="1">
      <alignment horizontal="left" wrapText="1"/>
    </xf>
    <xf numFmtId="0" fontId="6" fillId="3" borderId="12" xfId="0" applyFont="1" applyFill="1" applyBorder="1" applyAlignment="1" applyProtection="1">
      <alignment vertical="center" wrapText="1"/>
      <protection locked="0"/>
    </xf>
    <xf numFmtId="0" fontId="4" fillId="0" borderId="12" xfId="0" applyFont="1" applyBorder="1" applyAlignment="1">
      <alignment vertical="center"/>
    </xf>
    <xf numFmtId="0" fontId="15" fillId="0" borderId="0" xfId="0" applyFont="1" applyAlignment="1">
      <alignment wrapText="1"/>
    </xf>
    <xf numFmtId="0" fontId="4" fillId="3" borderId="12" xfId="0" applyFont="1" applyFill="1" applyBorder="1" applyAlignment="1">
      <alignment vertical="center" wrapText="1"/>
    </xf>
    <xf numFmtId="0" fontId="9" fillId="3" borderId="12" xfId="0" applyFont="1" applyFill="1" applyBorder="1" applyAlignment="1">
      <alignment wrapText="1"/>
    </xf>
    <xf numFmtId="0" fontId="7" fillId="0" borderId="12" xfId="0" applyFont="1" applyBorder="1" applyAlignment="1">
      <alignment wrapText="1"/>
    </xf>
    <xf numFmtId="0" fontId="7" fillId="2" borderId="2" xfId="0" applyFont="1" applyFill="1" applyBorder="1" applyAlignment="1">
      <alignment horizontal="center" vertical="center"/>
    </xf>
    <xf numFmtId="0" fontId="7" fillId="0" borderId="0" xfId="0" applyFont="1"/>
    <xf numFmtId="0" fontId="4" fillId="3" borderId="12" xfId="0" applyFont="1" applyFill="1" applyBorder="1" applyAlignment="1">
      <alignment horizontal="center" vertical="center"/>
    </xf>
    <xf numFmtId="3" fontId="4" fillId="3" borderId="10" xfId="0" applyNumberFormat="1" applyFont="1" applyFill="1" applyBorder="1" applyAlignment="1">
      <alignment horizontal="center" vertical="center"/>
    </xf>
    <xf numFmtId="3" fontId="4" fillId="3" borderId="2" xfId="0" applyNumberFormat="1" applyFont="1" applyFill="1" applyBorder="1" applyAlignment="1">
      <alignment horizontal="center" vertical="center"/>
    </xf>
    <xf numFmtId="167" fontId="4" fillId="3" borderId="3" xfId="0" applyNumberFormat="1" applyFont="1" applyFill="1" applyBorder="1" applyAlignment="1">
      <alignment horizontal="center" vertical="center"/>
    </xf>
    <xf numFmtId="3" fontId="4" fillId="3" borderId="3" xfId="0" applyNumberFormat="1" applyFont="1" applyFill="1" applyBorder="1" applyAlignment="1">
      <alignment horizontal="center" vertical="center"/>
    </xf>
    <xf numFmtId="0" fontId="4" fillId="0" borderId="0" xfId="0" applyFont="1" applyAlignment="1">
      <alignment horizontal="left" vertical="top" wrapText="1"/>
    </xf>
    <xf numFmtId="0" fontId="8" fillId="0" borderId="0" xfId="0" applyFont="1" applyAlignment="1">
      <alignment vertical="center"/>
    </xf>
    <xf numFmtId="0" fontId="8" fillId="0" borderId="0" xfId="0" applyFont="1" applyAlignment="1">
      <alignment horizontal="left"/>
    </xf>
    <xf numFmtId="168" fontId="4" fillId="0" borderId="12" xfId="0" applyNumberFormat="1" applyFont="1" applyBorder="1"/>
    <xf numFmtId="7" fontId="4" fillId="0" borderId="12" xfId="0" applyNumberFormat="1" applyFont="1" applyBorder="1"/>
    <xf numFmtId="168" fontId="6" fillId="0" borderId="12" xfId="0" applyNumberFormat="1" applyFont="1" applyBorder="1"/>
    <xf numFmtId="0" fontId="8" fillId="0" borderId="29" xfId="0" applyFont="1" applyBorder="1" applyAlignment="1">
      <alignment vertical="center"/>
    </xf>
    <xf numFmtId="1" fontId="19" fillId="3" borderId="8" xfId="0" applyNumberFormat="1" applyFont="1" applyFill="1" applyBorder="1" applyAlignment="1">
      <alignment horizontal="center" vertical="center"/>
    </xf>
    <xf numFmtId="5" fontId="9" fillId="3" borderId="3" xfId="0" applyNumberFormat="1" applyFont="1" applyFill="1" applyBorder="1" applyAlignment="1">
      <alignment horizontal="right" vertical="center"/>
    </xf>
    <xf numFmtId="5" fontId="8" fillId="0" borderId="0" xfId="0" applyNumberFormat="1" applyFont="1"/>
    <xf numFmtId="0" fontId="7" fillId="2" borderId="12" xfId="0" applyFont="1" applyFill="1" applyBorder="1" applyAlignment="1">
      <alignment vertical="center" wrapText="1"/>
    </xf>
    <xf numFmtId="0" fontId="7" fillId="2" borderId="12" xfId="0" applyFont="1" applyFill="1" applyBorder="1" applyAlignment="1">
      <alignment horizontal="center" vertical="top" wrapText="1"/>
    </xf>
    <xf numFmtId="7" fontId="4" fillId="3" borderId="12" xfId="0" applyNumberFormat="1" applyFont="1" applyFill="1" applyBorder="1" applyAlignment="1">
      <alignment horizontal="right" vertical="center"/>
    </xf>
    <xf numFmtId="0" fontId="4" fillId="2" borderId="12" xfId="0" applyFont="1" applyFill="1" applyBorder="1" applyAlignment="1">
      <alignment horizontal="center" vertical="center"/>
    </xf>
    <xf numFmtId="7" fontId="4" fillId="2" borderId="12" xfId="0" applyNumberFormat="1" applyFont="1" applyFill="1" applyBorder="1" applyAlignment="1">
      <alignment horizontal="right" vertical="center"/>
    </xf>
    <xf numFmtId="0" fontId="4" fillId="0" borderId="12" xfId="0" applyFont="1" applyBorder="1" applyAlignment="1">
      <alignment horizontal="center" vertical="center"/>
    </xf>
    <xf numFmtId="1" fontId="4" fillId="0" borderId="12" xfId="0" applyNumberFormat="1" applyFont="1" applyBorder="1" applyAlignment="1">
      <alignment horizontal="center" vertical="center"/>
    </xf>
    <xf numFmtId="164" fontId="4" fillId="0" borderId="12" xfId="0" applyNumberFormat="1" applyFont="1" applyBorder="1" applyAlignment="1">
      <alignment horizontal="center" vertical="center"/>
    </xf>
    <xf numFmtId="7" fontId="4" fillId="0" borderId="12" xfId="0" applyNumberFormat="1" applyFont="1" applyBorder="1" applyAlignment="1">
      <alignment horizontal="right" vertical="center"/>
    </xf>
    <xf numFmtId="0" fontId="4" fillId="2" borderId="12" xfId="0" applyFont="1" applyFill="1" applyBorder="1" applyAlignment="1">
      <alignment vertical="center"/>
    </xf>
    <xf numFmtId="5" fontId="4" fillId="0" borderId="12" xfId="0" applyNumberFormat="1" applyFont="1" applyBorder="1" applyAlignment="1">
      <alignment horizontal="right" vertical="center"/>
    </xf>
    <xf numFmtId="3" fontId="4" fillId="3" borderId="12" xfId="0" applyNumberFormat="1" applyFont="1" applyFill="1" applyBorder="1" applyAlignment="1">
      <alignment horizontal="center" vertical="center"/>
    </xf>
    <xf numFmtId="0" fontId="9" fillId="3" borderId="12" xfId="0" applyFont="1" applyFill="1" applyBorder="1" applyAlignment="1">
      <alignment vertical="center" wrapText="1"/>
    </xf>
    <xf numFmtId="2" fontId="4" fillId="0" borderId="12" xfId="0" applyNumberFormat="1" applyFont="1" applyBorder="1" applyAlignment="1">
      <alignment horizontal="center" vertical="center"/>
    </xf>
    <xf numFmtId="2" fontId="4" fillId="3" borderId="12" xfId="0" applyNumberFormat="1" applyFont="1" applyFill="1" applyBorder="1" applyAlignment="1">
      <alignment horizontal="center" vertical="center"/>
    </xf>
    <xf numFmtId="0" fontId="7" fillId="3" borderId="12" xfId="0" applyFont="1" applyFill="1" applyBorder="1" applyAlignment="1">
      <alignment wrapText="1"/>
    </xf>
    <xf numFmtId="0" fontId="7" fillId="3" borderId="12" xfId="0" applyFont="1" applyFill="1" applyBorder="1" applyAlignment="1">
      <alignment vertical="center" wrapText="1"/>
    </xf>
    <xf numFmtId="3" fontId="4" fillId="3" borderId="12" xfId="0" applyNumberFormat="1" applyFont="1" applyFill="1" applyBorder="1" applyAlignment="1">
      <alignment vertical="center"/>
    </xf>
    <xf numFmtId="1" fontId="7" fillId="3" borderId="12" xfId="0" applyNumberFormat="1" applyFont="1" applyFill="1" applyBorder="1" applyAlignment="1">
      <alignment horizontal="center" vertical="center"/>
    </xf>
    <xf numFmtId="1" fontId="4" fillId="3" borderId="12" xfId="0" applyNumberFormat="1" applyFont="1" applyFill="1" applyBorder="1" applyAlignment="1">
      <alignment vertical="center"/>
    </xf>
    <xf numFmtId="3" fontId="7" fillId="3" borderId="12" xfId="0" applyNumberFormat="1" applyFont="1" applyFill="1" applyBorder="1" applyAlignment="1">
      <alignment horizontal="center" vertical="center"/>
    </xf>
    <xf numFmtId="1" fontId="7" fillId="3" borderId="12" xfId="0" applyNumberFormat="1" applyFont="1" applyFill="1" applyBorder="1" applyAlignment="1">
      <alignment horizontal="left" vertical="center"/>
    </xf>
    <xf numFmtId="0" fontId="7" fillId="2" borderId="30" xfId="0" applyFont="1" applyFill="1" applyBorder="1" applyAlignment="1">
      <alignment horizontal="center" vertical="center"/>
    </xf>
    <xf numFmtId="0" fontId="4" fillId="3" borderId="30" xfId="0" applyFont="1" applyFill="1" applyBorder="1" applyAlignment="1">
      <alignment vertical="center" wrapText="1"/>
    </xf>
    <xf numFmtId="0" fontId="9" fillId="3" borderId="30" xfId="0" applyFont="1" applyFill="1" applyBorder="1" applyAlignment="1">
      <alignment vertical="center" wrapText="1"/>
    </xf>
    <xf numFmtId="0" fontId="7" fillId="3" borderId="31" xfId="0" applyFont="1" applyFill="1" applyBorder="1" applyAlignment="1">
      <alignment wrapText="1"/>
    </xf>
    <xf numFmtId="0" fontId="7" fillId="3" borderId="31" xfId="0" applyFont="1" applyFill="1" applyBorder="1" applyAlignment="1">
      <alignment vertical="center" wrapText="1"/>
    </xf>
    <xf numFmtId="0" fontId="7" fillId="0" borderId="31" xfId="0" applyFont="1" applyBorder="1" applyAlignment="1">
      <alignment wrapText="1"/>
    </xf>
    <xf numFmtId="0" fontId="4" fillId="3" borderId="30" xfId="0" applyFont="1" applyFill="1" applyBorder="1" applyAlignment="1">
      <alignment horizontal="left" vertical="center" wrapText="1" indent="1"/>
    </xf>
    <xf numFmtId="0" fontId="4" fillId="3" borderId="16" xfId="0" applyFont="1" applyFill="1" applyBorder="1" applyAlignment="1">
      <alignment horizontal="left" vertical="center" wrapText="1" indent="1"/>
    </xf>
    <xf numFmtId="0" fontId="4" fillId="3" borderId="12" xfId="0" applyFont="1" applyFill="1" applyBorder="1" applyAlignment="1">
      <alignment horizontal="left" vertical="center" wrapText="1" indent="1"/>
    </xf>
    <xf numFmtId="0" fontId="4" fillId="3" borderId="30" xfId="0" applyFont="1" applyFill="1" applyBorder="1" applyAlignment="1">
      <alignment horizontal="left" vertical="center" wrapText="1" indent="2"/>
    </xf>
    <xf numFmtId="0" fontId="4" fillId="3" borderId="16" xfId="0" applyFont="1" applyFill="1" applyBorder="1" applyAlignment="1">
      <alignment horizontal="left" vertical="center" wrapText="1" indent="2"/>
    </xf>
    <xf numFmtId="0" fontId="4" fillId="3" borderId="12" xfId="0" applyFont="1" applyFill="1" applyBorder="1" applyAlignment="1">
      <alignment horizontal="left" wrapText="1" indent="1"/>
    </xf>
    <xf numFmtId="0" fontId="4" fillId="3" borderId="12" xfId="0" applyFont="1" applyFill="1" applyBorder="1" applyAlignment="1">
      <alignment horizontal="left" vertical="center" wrapText="1" indent="2"/>
    </xf>
    <xf numFmtId="0" fontId="20" fillId="0" borderId="0" xfId="3" applyFont="1"/>
    <xf numFmtId="0" fontId="21" fillId="0" borderId="0" xfId="3" applyFont="1" applyAlignment="1">
      <alignment vertical="top" wrapText="1"/>
    </xf>
    <xf numFmtId="6" fontId="22" fillId="0" borderId="0" xfId="3" applyNumberFormat="1" applyFont="1" applyAlignment="1">
      <alignment horizontal="center" vertical="center" wrapText="1"/>
    </xf>
    <xf numFmtId="0" fontId="13" fillId="0" borderId="0" xfId="3" applyFont="1" applyAlignment="1">
      <alignment horizontal="center" vertical="center" wrapText="1"/>
    </xf>
    <xf numFmtId="0" fontId="22" fillId="0" borderId="0" xfId="3" applyFont="1" applyAlignment="1">
      <alignment vertical="center" wrapText="1"/>
    </xf>
    <xf numFmtId="6" fontId="20" fillId="0" borderId="0" xfId="3" applyNumberFormat="1" applyFont="1"/>
    <xf numFmtId="6" fontId="22" fillId="0" borderId="12" xfId="3" applyNumberFormat="1" applyFont="1" applyBorder="1" applyAlignment="1">
      <alignment horizontal="center" vertical="center" wrapText="1"/>
    </xf>
    <xf numFmtId="0" fontId="13" fillId="0" borderId="12" xfId="3" applyFont="1" applyBorder="1" applyAlignment="1">
      <alignment horizontal="center" vertical="center" wrapText="1"/>
    </xf>
    <xf numFmtId="0" fontId="22" fillId="0" borderId="12" xfId="3" applyFont="1" applyBorder="1" applyAlignment="1">
      <alignment vertical="center" wrapText="1"/>
    </xf>
    <xf numFmtId="0" fontId="13" fillId="0" borderId="12" xfId="3" applyFont="1" applyBorder="1" applyAlignment="1">
      <alignment vertical="center" wrapText="1"/>
    </xf>
    <xf numFmtId="0" fontId="4" fillId="0" borderId="12" xfId="3" applyFont="1" applyBorder="1" applyAlignment="1">
      <alignment horizontal="left" vertical="center" wrapText="1"/>
    </xf>
    <xf numFmtId="0" fontId="22" fillId="0" borderId="0" xfId="3" applyFont="1" applyAlignment="1">
      <alignment horizontal="center" vertical="center" wrapText="1"/>
    </xf>
    <xf numFmtId="0" fontId="22" fillId="0" borderId="12" xfId="3" applyFont="1" applyBorder="1" applyAlignment="1">
      <alignment horizontal="center" vertical="center" wrapText="1"/>
    </xf>
    <xf numFmtId="168" fontId="4" fillId="0" borderId="0" xfId="4" applyNumberFormat="1" applyFont="1" applyAlignment="1">
      <alignment horizontal="right" wrapText="1"/>
    </xf>
    <xf numFmtId="169" fontId="4" fillId="0" borderId="0" xfId="4" applyFont="1" applyAlignment="1">
      <alignment horizontal="center" vertical="center" wrapText="1"/>
    </xf>
    <xf numFmtId="0" fontId="2" fillId="0" borderId="0" xfId="3"/>
    <xf numFmtId="1" fontId="22" fillId="0" borderId="20" xfId="3" applyNumberFormat="1" applyFont="1" applyBorder="1" applyAlignment="1">
      <alignment horizontal="center" vertical="center" wrapText="1"/>
    </xf>
    <xf numFmtId="0" fontId="22" fillId="0" borderId="20" xfId="3" applyFont="1" applyBorder="1" applyAlignment="1">
      <alignment horizontal="center" vertical="center" wrapText="1"/>
    </xf>
    <xf numFmtId="0" fontId="13" fillId="0" borderId="20" xfId="3" applyFont="1" applyBorder="1" applyAlignment="1">
      <alignment horizontal="center" vertical="center" wrapText="1"/>
    </xf>
    <xf numFmtId="0" fontId="13" fillId="0" borderId="20" xfId="3" applyFont="1" applyBorder="1" applyAlignment="1">
      <alignment vertical="center" wrapText="1"/>
    </xf>
    <xf numFmtId="1" fontId="22" fillId="0" borderId="12" xfId="3" applyNumberFormat="1" applyFont="1" applyBorder="1" applyAlignment="1">
      <alignment horizontal="center" vertical="center" wrapText="1"/>
    </xf>
    <xf numFmtId="0" fontId="13" fillId="0" borderId="12" xfId="3" applyFont="1" applyBorder="1" applyAlignment="1">
      <alignment horizontal="left" vertical="center" wrapText="1"/>
    </xf>
    <xf numFmtId="1" fontId="13" fillId="0" borderId="12" xfId="3" applyNumberFormat="1" applyFont="1" applyBorder="1" applyAlignment="1">
      <alignment horizontal="center" vertical="center" wrapText="1"/>
    </xf>
    <xf numFmtId="0" fontId="25" fillId="0" borderId="0" xfId="3" applyFont="1"/>
    <xf numFmtId="0" fontId="12" fillId="0" borderId="12" xfId="3" applyFont="1" applyBorder="1" applyAlignment="1">
      <alignment horizontal="center" vertical="center" wrapText="1"/>
    </xf>
    <xf numFmtId="0" fontId="16" fillId="0" borderId="12" xfId="3" applyFont="1" applyBorder="1" applyAlignment="1">
      <alignment vertical="center" wrapText="1"/>
    </xf>
    <xf numFmtId="0" fontId="16" fillId="0" borderId="12" xfId="3" applyFont="1" applyBorder="1" applyAlignment="1">
      <alignment horizontal="center" vertical="center" wrapText="1"/>
    </xf>
    <xf numFmtId="1" fontId="2" fillId="0" borderId="0" xfId="3" applyNumberFormat="1"/>
    <xf numFmtId="6" fontId="2" fillId="0" borderId="0" xfId="3" applyNumberFormat="1"/>
    <xf numFmtId="3" fontId="2" fillId="0" borderId="0" xfId="3" applyNumberFormat="1"/>
    <xf numFmtId="41" fontId="2" fillId="0" borderId="0" xfId="3" applyNumberFormat="1"/>
    <xf numFmtId="164" fontId="4" fillId="0" borderId="1" xfId="0" applyNumberFormat="1" applyFont="1" applyBorder="1" applyAlignment="1">
      <alignment horizontal="center" vertical="center"/>
    </xf>
    <xf numFmtId="0" fontId="4" fillId="3" borderId="13" xfId="0" applyFont="1" applyFill="1" applyBorder="1" applyAlignment="1">
      <alignment horizontal="center" vertical="center"/>
    </xf>
    <xf numFmtId="0" fontId="4" fillId="2" borderId="32" xfId="0" applyFont="1" applyFill="1" applyBorder="1" applyAlignment="1">
      <alignment horizontal="center" vertical="center"/>
    </xf>
    <xf numFmtId="0" fontId="9" fillId="3" borderId="33" xfId="0" applyFont="1" applyFill="1" applyBorder="1" applyAlignment="1">
      <alignment wrapText="1"/>
    </xf>
    <xf numFmtId="3" fontId="8" fillId="0" borderId="0" xfId="0" applyNumberFormat="1" applyFont="1" applyAlignment="1">
      <alignment vertical="center"/>
    </xf>
    <xf numFmtId="0" fontId="2" fillId="0" borderId="0" xfId="3" applyAlignment="1">
      <alignment horizontal="center"/>
    </xf>
    <xf numFmtId="0" fontId="1" fillId="0" borderId="0" xfId="3" applyFont="1" applyAlignment="1">
      <alignment horizontal="center"/>
    </xf>
    <xf numFmtId="0" fontId="17" fillId="0" borderId="0" xfId="0" applyFont="1" applyAlignment="1">
      <alignment horizontal="left" vertical="top" wrapText="1"/>
    </xf>
    <xf numFmtId="0" fontId="4" fillId="0" borderId="12" xfId="0" applyFont="1" applyBorder="1" applyAlignment="1">
      <alignment horizont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15" fillId="0" borderId="0" xfId="0" applyFont="1" applyAlignment="1">
      <alignment horizontal="left" wrapText="1"/>
    </xf>
    <xf numFmtId="3" fontId="9" fillId="3" borderId="2" xfId="0" applyNumberFormat="1" applyFont="1" applyFill="1" applyBorder="1" applyAlignment="1">
      <alignment horizontal="center" vertical="center"/>
    </xf>
    <xf numFmtId="3" fontId="9" fillId="3" borderId="1" xfId="0" applyNumberFormat="1" applyFont="1" applyFill="1" applyBorder="1" applyAlignment="1">
      <alignment horizontal="center" vertical="center"/>
    </xf>
    <xf numFmtId="3" fontId="9" fillId="3" borderId="7" xfId="0" applyNumberFormat="1" applyFont="1" applyFill="1" applyBorder="1" applyAlignment="1">
      <alignment horizontal="center" vertical="center"/>
    </xf>
    <xf numFmtId="3" fontId="7" fillId="3" borderId="2" xfId="0" applyNumberFormat="1" applyFont="1" applyFill="1" applyBorder="1" applyAlignment="1">
      <alignment horizontal="center" vertical="center"/>
    </xf>
    <xf numFmtId="3" fontId="7" fillId="3" borderId="1" xfId="0" applyNumberFormat="1" applyFont="1" applyFill="1" applyBorder="1" applyAlignment="1">
      <alignment horizontal="center" vertical="center"/>
    </xf>
    <xf numFmtId="3" fontId="7" fillId="3" borderId="7" xfId="0" applyNumberFormat="1" applyFont="1" applyFill="1" applyBorder="1" applyAlignment="1">
      <alignment horizontal="center" vertical="center"/>
    </xf>
    <xf numFmtId="3" fontId="7" fillId="3" borderId="24" xfId="0" applyNumberFormat="1" applyFont="1" applyFill="1" applyBorder="1" applyAlignment="1">
      <alignment horizontal="center" vertical="center"/>
    </xf>
    <xf numFmtId="3" fontId="7" fillId="3" borderId="25" xfId="0" applyNumberFormat="1" applyFont="1" applyFill="1" applyBorder="1" applyAlignment="1">
      <alignment horizontal="center" vertical="center"/>
    </xf>
    <xf numFmtId="3" fontId="7" fillId="3" borderId="26" xfId="0" applyNumberFormat="1" applyFont="1" applyFill="1" applyBorder="1" applyAlignment="1">
      <alignment horizontal="center" vertical="center"/>
    </xf>
    <xf numFmtId="3" fontId="7" fillId="0" borderId="22" xfId="0" applyNumberFormat="1"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12" fillId="0" borderId="0" xfId="0" applyFont="1" applyAlignment="1">
      <alignment horizontal="left" vertical="top" wrapText="1"/>
    </xf>
    <xf numFmtId="0" fontId="5" fillId="0" borderId="0" xfId="0" applyFont="1" applyAlignment="1">
      <alignment horizontal="left" vertical="center"/>
    </xf>
    <xf numFmtId="0" fontId="4" fillId="0" borderId="0" xfId="0" applyFont="1" applyAlignment="1">
      <alignment horizontal="left" wrapText="1"/>
    </xf>
    <xf numFmtId="0" fontId="4" fillId="0" borderId="0" xfId="0" applyFont="1" applyAlignment="1">
      <alignment horizontal="left"/>
    </xf>
    <xf numFmtId="3" fontId="7" fillId="3" borderId="12" xfId="0" applyNumberFormat="1" applyFont="1" applyFill="1" applyBorder="1" applyAlignment="1">
      <alignment horizontal="center" vertical="center"/>
    </xf>
    <xf numFmtId="3" fontId="7" fillId="0" borderId="12" xfId="0" applyNumberFormat="1" applyFont="1" applyBorder="1" applyAlignment="1">
      <alignment horizontal="center" vertical="center"/>
    </xf>
    <xf numFmtId="0" fontId="7" fillId="0" borderId="12" xfId="0" applyFont="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xf>
    <xf numFmtId="3" fontId="7" fillId="0" borderId="2" xfId="0" applyNumberFormat="1"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4" fillId="0" borderId="17" xfId="0" applyFont="1" applyBorder="1" applyAlignment="1">
      <alignment horizontal="center"/>
    </xf>
    <xf numFmtId="0" fontId="4" fillId="0" borderId="19" xfId="0" applyFont="1" applyBorder="1" applyAlignment="1">
      <alignment horizontal="center"/>
    </xf>
    <xf numFmtId="0" fontId="13" fillId="0" borderId="0" xfId="3" applyFont="1" applyAlignment="1">
      <alignment horizontal="left" vertical="top" wrapText="1"/>
    </xf>
    <xf numFmtId="0" fontId="22" fillId="0" borderId="12" xfId="3" applyFont="1" applyBorder="1" applyAlignment="1">
      <alignment horizontal="center" vertical="center" wrapText="1"/>
    </xf>
    <xf numFmtId="0" fontId="22" fillId="0" borderId="17" xfId="3" applyFont="1" applyBorder="1" applyAlignment="1">
      <alignment horizontal="center" vertical="center" wrapText="1"/>
    </xf>
    <xf numFmtId="0" fontId="11" fillId="0" borderId="12" xfId="3" applyFont="1" applyBorder="1" applyAlignment="1">
      <alignment horizontal="center" vertical="center" wrapText="1"/>
    </xf>
    <xf numFmtId="0" fontId="12" fillId="0" borderId="0" xfId="3" applyFont="1" applyAlignment="1">
      <alignment horizontal="left" vertical="top" wrapText="1"/>
    </xf>
    <xf numFmtId="0" fontId="22" fillId="0" borderId="17" xfId="3" applyFont="1" applyBorder="1" applyAlignment="1">
      <alignment horizontal="left" vertical="center" wrapText="1"/>
    </xf>
    <xf numFmtId="0" fontId="22" fillId="0" borderId="18" xfId="3" applyFont="1" applyBorder="1" applyAlignment="1">
      <alignment horizontal="left" vertical="center" wrapText="1"/>
    </xf>
    <xf numFmtId="0" fontId="22" fillId="0" borderId="19" xfId="3" applyFont="1" applyBorder="1" applyAlignment="1">
      <alignment horizontal="left" vertical="center" wrapText="1"/>
    </xf>
    <xf numFmtId="0" fontId="7" fillId="0" borderId="17" xfId="3" applyFont="1" applyBorder="1" applyAlignment="1">
      <alignment horizontal="left" vertical="center" wrapText="1"/>
    </xf>
    <xf numFmtId="0" fontId="7" fillId="0" borderId="18" xfId="3" applyFont="1" applyBorder="1" applyAlignment="1">
      <alignment horizontal="left" vertical="center" wrapText="1"/>
    </xf>
    <xf numFmtId="0" fontId="7" fillId="0" borderId="19" xfId="3" applyFont="1" applyBorder="1" applyAlignment="1">
      <alignment horizontal="left" vertical="center" wrapText="1"/>
    </xf>
    <xf numFmtId="0" fontId="16" fillId="0" borderId="12" xfId="3" applyFont="1" applyBorder="1" applyAlignment="1">
      <alignment vertical="center" wrapText="1"/>
    </xf>
    <xf numFmtId="0" fontId="18" fillId="0" borderId="20" xfId="3" applyFont="1" applyBorder="1" applyAlignment="1">
      <alignment horizontal="left" vertical="center"/>
    </xf>
    <xf numFmtId="0" fontId="13" fillId="0" borderId="0" xfId="3" applyFont="1" applyAlignment="1">
      <alignment horizontal="left" wrapText="1"/>
    </xf>
  </cellXfs>
  <cellStyles count="5">
    <cellStyle name="Comma" xfId="1" builtinId="3"/>
    <cellStyle name="Normal" xfId="0" builtinId="0"/>
    <cellStyle name="Normal 2" xfId="2" xr:uid="{00000000-0005-0000-0000-000002000000}"/>
    <cellStyle name="Normal 3" xfId="3" xr:uid="{A2254DE4-1C5F-416C-B487-C3068957ECBC}"/>
    <cellStyle name="Normal_SSI Burden Estimate BML 060710" xfId="4" xr:uid="{35666895-FC74-4AAE-BE69-C32336B2ED9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4C2D9-CFB5-49A4-AAEE-20D81D5491B8}">
  <dimension ref="A1:E20"/>
  <sheetViews>
    <sheetView tabSelected="1" workbookViewId="0">
      <selection activeCell="A8" sqref="A8:XFD8"/>
    </sheetView>
  </sheetViews>
  <sheetFormatPr defaultColWidth="8.84375" defaultRowHeight="14.5" x14ac:dyDescent="0.35"/>
  <cols>
    <col min="1" max="1" width="22.07421875" style="170" customWidth="1"/>
    <col min="2" max="2" width="9.4609375" style="170" bestFit="1" customWidth="1"/>
    <col min="3" max="3" width="9.15234375" style="170" bestFit="1" customWidth="1"/>
    <col min="4" max="16384" width="8.84375" style="170"/>
  </cols>
  <sheetData>
    <row r="1" spans="1:5" x14ac:dyDescent="0.35">
      <c r="A1" s="191" t="s">
        <v>147</v>
      </c>
      <c r="B1" s="191"/>
    </row>
    <row r="2" spans="1:5" x14ac:dyDescent="0.35">
      <c r="A2" s="170" t="s">
        <v>144</v>
      </c>
      <c r="B2" s="185">
        <f>'Table 1a'!K33</f>
        <v>560.34482758620686</v>
      </c>
    </row>
    <row r="3" spans="1:5" x14ac:dyDescent="0.35">
      <c r="A3" s="170" t="s">
        <v>34</v>
      </c>
      <c r="B3" s="170">
        <f>Respondents!F8</f>
        <v>116</v>
      </c>
    </row>
    <row r="4" spans="1:5" x14ac:dyDescent="0.35">
      <c r="A4" s="170" t="s">
        <v>143</v>
      </c>
      <c r="B4" s="184">
        <f>'Table 1a'!F31</f>
        <v>130000</v>
      </c>
    </row>
    <row r="5" spans="1:5" x14ac:dyDescent="0.35">
      <c r="A5" s="170" t="s">
        <v>142</v>
      </c>
      <c r="B5" s="183">
        <f>'Table 1a'!I33</f>
        <v>15600000</v>
      </c>
    </row>
    <row r="6" spans="1:5" x14ac:dyDescent="0.35">
      <c r="A6" s="170" t="s">
        <v>141</v>
      </c>
      <c r="B6" s="183">
        <f>'Capital O&amp;M'!D5+'Capital O&amp;M'!G5</f>
        <v>0</v>
      </c>
      <c r="E6" s="184"/>
    </row>
    <row r="7" spans="1:5" x14ac:dyDescent="0.35">
      <c r="A7" s="170" t="s">
        <v>45</v>
      </c>
      <c r="B7" s="182">
        <f>Responses!E10</f>
        <v>232</v>
      </c>
    </row>
    <row r="9" spans="1:5" x14ac:dyDescent="0.35">
      <c r="A9" s="192" t="s">
        <v>151</v>
      </c>
      <c r="B9" s="191"/>
    </row>
    <row r="10" spans="1:5" x14ac:dyDescent="0.35">
      <c r="A10" s="170" t="s">
        <v>144</v>
      </c>
      <c r="B10" s="185">
        <f>'Table 1b'!K35</f>
        <v>583.695652173913</v>
      </c>
    </row>
    <row r="11" spans="1:5" x14ac:dyDescent="0.35">
      <c r="A11" s="170" t="s">
        <v>34</v>
      </c>
      <c r="B11" s="170">
        <v>46</v>
      </c>
    </row>
    <row r="12" spans="1:5" x14ac:dyDescent="0.35">
      <c r="A12" s="170" t="s">
        <v>143</v>
      </c>
      <c r="B12" s="184">
        <f>'Table 1b'!F33</f>
        <v>53700</v>
      </c>
    </row>
    <row r="13" spans="1:5" x14ac:dyDescent="0.35">
      <c r="A13" s="170" t="s">
        <v>142</v>
      </c>
      <c r="B13" s="183">
        <f>'Table 1b'!I35</f>
        <v>6440000</v>
      </c>
    </row>
    <row r="14" spans="1:5" x14ac:dyDescent="0.35">
      <c r="A14" s="170" t="s">
        <v>141</v>
      </c>
      <c r="B14" s="183">
        <f>'Capital O&amp;M'!D13+'Capital O&amp;M'!G13</f>
        <v>0</v>
      </c>
    </row>
    <row r="15" spans="1:5" x14ac:dyDescent="0.35">
      <c r="A15" s="170" t="s">
        <v>45</v>
      </c>
      <c r="B15" s="182">
        <f>Responses!E17</f>
        <v>92</v>
      </c>
    </row>
    <row r="20" spans="3:3" x14ac:dyDescent="0.35">
      <c r="C20" s="183"/>
    </row>
  </sheetData>
  <mergeCells count="2">
    <mergeCell ref="A1:B1"/>
    <mergeCell ref="A9:B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IM88"/>
  <sheetViews>
    <sheetView defaultGridColor="0" topLeftCell="A29" colorId="22" zoomScaleNormal="100" workbookViewId="0">
      <selection activeCell="K21" sqref="K21"/>
    </sheetView>
  </sheetViews>
  <sheetFormatPr defaultColWidth="9.84375" defaultRowHeight="15.5" x14ac:dyDescent="0.35"/>
  <cols>
    <col min="1" max="1" width="30.15234375" style="32" customWidth="1"/>
    <col min="2" max="5" width="9.3828125" style="32" customWidth="1"/>
    <col min="6" max="6" width="9.4609375" style="32" customWidth="1"/>
    <col min="7" max="7" width="9.53515625" style="32" customWidth="1"/>
    <col min="8" max="8" width="9.3828125" style="32" customWidth="1"/>
    <col min="9" max="9" width="11.69140625" style="32" customWidth="1"/>
    <col min="10" max="10" width="5" style="32" customWidth="1"/>
    <col min="11" max="16384" width="9.84375" style="32"/>
  </cols>
  <sheetData>
    <row r="1" spans="1:247" ht="34.5" customHeight="1" x14ac:dyDescent="0.35">
      <c r="A1" s="193" t="s">
        <v>88</v>
      </c>
      <c r="B1" s="193"/>
      <c r="C1" s="193"/>
      <c r="D1" s="193"/>
      <c r="E1" s="193"/>
      <c r="F1" s="193"/>
      <c r="G1" s="193"/>
      <c r="H1" s="193"/>
      <c r="I1" s="193"/>
    </row>
    <row r="2" spans="1:247" x14ac:dyDescent="0.35">
      <c r="A2" s="33"/>
      <c r="B2" s="85"/>
      <c r="C2" s="33"/>
      <c r="D2" s="33"/>
      <c r="E2" s="33"/>
    </row>
    <row r="3" spans="1:247" ht="80.25" customHeight="1" x14ac:dyDescent="0.35">
      <c r="A3" s="142" t="s">
        <v>10</v>
      </c>
      <c r="B3" s="14" t="s">
        <v>61</v>
      </c>
      <c r="C3" s="14" t="s">
        <v>62</v>
      </c>
      <c r="D3" s="14" t="s">
        <v>2</v>
      </c>
      <c r="E3" s="14" t="s">
        <v>70</v>
      </c>
      <c r="F3" s="15" t="s">
        <v>11</v>
      </c>
      <c r="G3" s="15" t="s">
        <v>47</v>
      </c>
      <c r="H3" s="15" t="s">
        <v>48</v>
      </c>
      <c r="I3" s="15" t="s">
        <v>55</v>
      </c>
      <c r="J3" s="111"/>
      <c r="K3" s="116"/>
      <c r="L3" s="116"/>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c r="CV3" s="111"/>
      <c r="CW3" s="111"/>
      <c r="CX3" s="111"/>
      <c r="CY3" s="111"/>
      <c r="CZ3" s="111"/>
      <c r="DA3" s="111"/>
      <c r="DB3" s="111"/>
      <c r="DC3" s="111"/>
      <c r="DD3" s="111"/>
      <c r="DE3" s="111"/>
      <c r="DF3" s="111"/>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c r="EY3" s="111"/>
      <c r="EZ3" s="111"/>
      <c r="FA3" s="111"/>
      <c r="FB3" s="111"/>
      <c r="FC3" s="111"/>
      <c r="FD3" s="111"/>
      <c r="FE3" s="111"/>
      <c r="FF3" s="111"/>
      <c r="FG3" s="111"/>
      <c r="FH3" s="111"/>
      <c r="FI3" s="111"/>
      <c r="FJ3" s="111"/>
      <c r="FK3" s="111"/>
      <c r="FL3" s="111"/>
      <c r="FM3" s="111"/>
      <c r="FN3" s="111"/>
      <c r="FO3" s="111"/>
      <c r="FP3" s="111"/>
      <c r="FQ3" s="111"/>
      <c r="FR3" s="111"/>
      <c r="FS3" s="111"/>
      <c r="FT3" s="111"/>
      <c r="FU3" s="111"/>
      <c r="FV3" s="111"/>
      <c r="FW3" s="111"/>
      <c r="FX3" s="111"/>
      <c r="FY3" s="111"/>
      <c r="FZ3" s="111"/>
      <c r="GA3" s="111"/>
      <c r="GB3" s="111"/>
      <c r="GC3" s="111"/>
      <c r="GD3" s="111"/>
      <c r="GE3" s="111"/>
      <c r="GF3" s="111"/>
      <c r="GG3" s="111"/>
      <c r="GH3" s="111"/>
      <c r="GI3" s="111"/>
      <c r="GJ3" s="111"/>
      <c r="GK3" s="111"/>
      <c r="GL3" s="111"/>
      <c r="GM3" s="111"/>
      <c r="GN3" s="111"/>
      <c r="GO3" s="111"/>
      <c r="GP3" s="111"/>
      <c r="GQ3" s="111"/>
      <c r="GR3" s="111"/>
      <c r="GS3" s="111"/>
      <c r="GT3" s="111"/>
      <c r="GU3" s="111"/>
      <c r="GV3" s="111"/>
      <c r="GW3" s="111"/>
      <c r="GX3" s="111"/>
      <c r="GY3" s="111"/>
      <c r="GZ3" s="111"/>
      <c r="HA3" s="111"/>
      <c r="HB3" s="111"/>
      <c r="HC3" s="111"/>
      <c r="HD3" s="111"/>
      <c r="HE3" s="111"/>
      <c r="HF3" s="111"/>
      <c r="HG3" s="111"/>
      <c r="HH3" s="111"/>
      <c r="HI3" s="111"/>
      <c r="HJ3" s="111"/>
      <c r="HK3" s="111"/>
      <c r="HL3" s="111"/>
      <c r="HM3" s="111"/>
      <c r="HN3" s="111"/>
      <c r="HO3" s="111"/>
      <c r="HP3" s="111"/>
      <c r="HQ3" s="111"/>
      <c r="HR3" s="111"/>
      <c r="HS3" s="111"/>
      <c r="HT3" s="111"/>
      <c r="HU3" s="111"/>
      <c r="HV3" s="111"/>
      <c r="HW3" s="111"/>
      <c r="HX3" s="111"/>
      <c r="HY3" s="111"/>
      <c r="HZ3" s="111"/>
      <c r="IA3" s="111"/>
      <c r="IB3" s="111"/>
      <c r="IC3" s="111"/>
      <c r="ID3" s="111"/>
      <c r="IE3" s="111"/>
      <c r="IF3" s="111"/>
      <c r="IG3" s="111"/>
      <c r="IH3" s="111"/>
      <c r="II3" s="111"/>
      <c r="IJ3" s="111"/>
      <c r="IK3" s="111"/>
      <c r="IL3" s="111"/>
      <c r="IM3" s="111"/>
    </row>
    <row r="4" spans="1:247" ht="14" customHeight="1" x14ac:dyDescent="0.35">
      <c r="A4" s="143" t="s">
        <v>9</v>
      </c>
      <c r="B4" s="1" t="s">
        <v>0</v>
      </c>
      <c r="C4" s="1" t="s">
        <v>0</v>
      </c>
      <c r="D4" s="1" t="s">
        <v>0</v>
      </c>
      <c r="E4" s="1" t="s">
        <v>0</v>
      </c>
      <c r="F4" s="2" t="s">
        <v>0</v>
      </c>
      <c r="G4" s="2" t="s">
        <v>0</v>
      </c>
      <c r="H4" s="2" t="s">
        <v>0</v>
      </c>
      <c r="I4" s="3" t="s">
        <v>0</v>
      </c>
      <c r="J4" s="111"/>
      <c r="K4" s="194" t="s">
        <v>92</v>
      </c>
      <c r="L4" s="194"/>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1"/>
      <c r="DT4" s="111"/>
      <c r="DU4" s="111"/>
      <c r="DV4" s="111"/>
      <c r="DW4" s="111"/>
      <c r="DX4" s="111"/>
      <c r="DY4" s="111"/>
      <c r="DZ4" s="111"/>
      <c r="EA4" s="111"/>
      <c r="EB4" s="111"/>
      <c r="EC4" s="111"/>
      <c r="ED4" s="111"/>
      <c r="EE4" s="111"/>
      <c r="EF4" s="111"/>
      <c r="EG4" s="111"/>
      <c r="EH4" s="111"/>
      <c r="EI4" s="111"/>
      <c r="EJ4" s="111"/>
      <c r="EK4" s="111"/>
      <c r="EL4" s="111"/>
      <c r="EM4" s="111"/>
      <c r="EN4" s="111"/>
      <c r="EO4" s="111"/>
      <c r="EP4" s="111"/>
      <c r="EQ4" s="111"/>
      <c r="ER4" s="111"/>
      <c r="ES4" s="111"/>
      <c r="ET4" s="111"/>
      <c r="EU4" s="111"/>
      <c r="EV4" s="111"/>
      <c r="EW4" s="111"/>
      <c r="EX4" s="111"/>
      <c r="EY4" s="111"/>
      <c r="EZ4" s="111"/>
      <c r="FA4" s="111"/>
      <c r="FB4" s="111"/>
      <c r="FC4" s="111"/>
      <c r="FD4" s="111"/>
      <c r="FE4" s="111"/>
      <c r="FF4" s="111"/>
      <c r="FG4" s="111"/>
      <c r="FH4" s="111"/>
      <c r="FI4" s="111"/>
      <c r="FJ4" s="111"/>
      <c r="FK4" s="111"/>
      <c r="FL4" s="111"/>
      <c r="FM4" s="111"/>
      <c r="FN4" s="111"/>
      <c r="FO4" s="111"/>
      <c r="FP4" s="111"/>
      <c r="FQ4" s="111"/>
      <c r="FR4" s="111"/>
      <c r="FS4" s="111"/>
      <c r="FT4" s="111"/>
      <c r="FU4" s="111"/>
      <c r="FV4" s="111"/>
      <c r="FW4" s="111"/>
      <c r="FX4" s="111"/>
      <c r="FY4" s="111"/>
      <c r="FZ4" s="111"/>
      <c r="GA4" s="111"/>
      <c r="GB4" s="111"/>
      <c r="GC4" s="111"/>
      <c r="GD4" s="111"/>
      <c r="GE4" s="111"/>
      <c r="GF4" s="111"/>
      <c r="GG4" s="111"/>
      <c r="GH4" s="111"/>
      <c r="GI4" s="111"/>
      <c r="GJ4" s="111"/>
      <c r="GK4" s="111"/>
      <c r="GL4" s="111"/>
      <c r="GM4" s="111"/>
      <c r="GN4" s="111"/>
      <c r="GO4" s="111"/>
      <c r="GP4" s="111"/>
      <c r="GQ4" s="111"/>
      <c r="GR4" s="111"/>
      <c r="GS4" s="111"/>
      <c r="GT4" s="111"/>
      <c r="GU4" s="111"/>
      <c r="GV4" s="111"/>
      <c r="GW4" s="111"/>
      <c r="GX4" s="111"/>
      <c r="GY4" s="111"/>
      <c r="GZ4" s="111"/>
      <c r="HA4" s="111"/>
      <c r="HB4" s="111"/>
      <c r="HC4" s="111"/>
      <c r="HD4" s="111"/>
      <c r="HE4" s="111"/>
      <c r="HF4" s="111"/>
      <c r="HG4" s="111"/>
      <c r="HH4" s="111"/>
      <c r="HI4" s="111"/>
      <c r="HJ4" s="111"/>
      <c r="HK4" s="111"/>
      <c r="HL4" s="111"/>
      <c r="HM4" s="111"/>
      <c r="HN4" s="111"/>
      <c r="HO4" s="111"/>
      <c r="HP4" s="111"/>
      <c r="HQ4" s="111"/>
      <c r="HR4" s="111"/>
      <c r="HS4" s="111"/>
      <c r="HT4" s="111"/>
      <c r="HU4" s="111"/>
      <c r="HV4" s="111"/>
      <c r="HW4" s="111"/>
      <c r="HX4" s="111"/>
      <c r="HY4" s="111"/>
      <c r="HZ4" s="111"/>
      <c r="IA4" s="111"/>
      <c r="IB4" s="111"/>
      <c r="IC4" s="111"/>
      <c r="ID4" s="111"/>
      <c r="IE4" s="111"/>
      <c r="IF4" s="111"/>
      <c r="IG4" s="111"/>
      <c r="IH4" s="111"/>
      <c r="II4" s="111"/>
      <c r="IJ4" s="111"/>
      <c r="IK4" s="111"/>
      <c r="IL4" s="111"/>
      <c r="IM4" s="111"/>
    </row>
    <row r="5" spans="1:247" ht="14" customHeight="1" x14ac:dyDescent="0.35">
      <c r="A5" s="143" t="s">
        <v>49</v>
      </c>
      <c r="B5" s="1" t="s">
        <v>0</v>
      </c>
      <c r="C5" s="1" t="s">
        <v>0</v>
      </c>
      <c r="D5" s="1" t="s">
        <v>0</v>
      </c>
      <c r="E5" s="1" t="s">
        <v>0</v>
      </c>
      <c r="F5" s="2" t="s">
        <v>0</v>
      </c>
      <c r="G5" s="2" t="s">
        <v>0</v>
      </c>
      <c r="H5" s="2" t="s">
        <v>0</v>
      </c>
      <c r="I5" s="3" t="s">
        <v>0</v>
      </c>
      <c r="J5" s="111"/>
      <c r="K5" s="98" t="s">
        <v>93</v>
      </c>
      <c r="L5" s="113">
        <v>157.61000000000001</v>
      </c>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c r="CR5" s="111"/>
      <c r="CS5" s="111"/>
      <c r="CT5" s="111"/>
      <c r="CU5" s="111"/>
      <c r="CV5" s="111"/>
      <c r="CW5" s="111"/>
      <c r="CX5" s="111"/>
      <c r="CY5" s="111"/>
      <c r="CZ5" s="111"/>
      <c r="DA5" s="111"/>
      <c r="DB5" s="111"/>
      <c r="DC5" s="111"/>
      <c r="DD5" s="111"/>
      <c r="DE5" s="111"/>
      <c r="DF5" s="111"/>
      <c r="DG5" s="111"/>
      <c r="DH5" s="111"/>
      <c r="DI5" s="111"/>
      <c r="DJ5" s="111"/>
      <c r="DK5" s="111"/>
      <c r="DL5" s="111"/>
      <c r="DM5" s="111"/>
      <c r="DN5" s="111"/>
      <c r="DO5" s="111"/>
      <c r="DP5" s="111"/>
      <c r="DQ5" s="111"/>
      <c r="DR5" s="111"/>
      <c r="DS5" s="111"/>
      <c r="DT5" s="111"/>
      <c r="DU5" s="111"/>
      <c r="DV5" s="111"/>
      <c r="DW5" s="111"/>
      <c r="DX5" s="111"/>
      <c r="DY5" s="111"/>
      <c r="DZ5" s="111"/>
      <c r="EA5" s="111"/>
      <c r="EB5" s="111"/>
      <c r="EC5" s="111"/>
      <c r="ED5" s="111"/>
      <c r="EE5" s="111"/>
      <c r="EF5" s="111"/>
      <c r="EG5" s="111"/>
      <c r="EH5" s="111"/>
      <c r="EI5" s="111"/>
      <c r="EJ5" s="111"/>
      <c r="EK5" s="111"/>
      <c r="EL5" s="111"/>
      <c r="EM5" s="111"/>
      <c r="EN5" s="111"/>
      <c r="EO5" s="111"/>
      <c r="EP5" s="111"/>
      <c r="EQ5" s="111"/>
      <c r="ER5" s="111"/>
      <c r="ES5" s="111"/>
      <c r="ET5" s="111"/>
      <c r="EU5" s="111"/>
      <c r="EV5" s="111"/>
      <c r="EW5" s="111"/>
      <c r="EX5" s="111"/>
      <c r="EY5" s="111"/>
      <c r="EZ5" s="111"/>
      <c r="FA5" s="111"/>
      <c r="FB5" s="111"/>
      <c r="FC5" s="111"/>
      <c r="FD5" s="111"/>
      <c r="FE5" s="111"/>
      <c r="FF5" s="111"/>
      <c r="FG5" s="111"/>
      <c r="FH5" s="111"/>
      <c r="FI5" s="111"/>
      <c r="FJ5" s="111"/>
      <c r="FK5" s="111"/>
      <c r="FL5" s="111"/>
      <c r="FM5" s="111"/>
      <c r="FN5" s="111"/>
      <c r="FO5" s="111"/>
      <c r="FP5" s="111"/>
      <c r="FQ5" s="111"/>
      <c r="FR5" s="111"/>
      <c r="FS5" s="111"/>
      <c r="FT5" s="111"/>
      <c r="FU5" s="111"/>
      <c r="FV5" s="111"/>
      <c r="FW5" s="111"/>
      <c r="FX5" s="111"/>
      <c r="FY5" s="111"/>
      <c r="FZ5" s="111"/>
      <c r="GA5" s="111"/>
      <c r="GB5" s="111"/>
      <c r="GC5" s="111"/>
      <c r="GD5" s="111"/>
      <c r="GE5" s="111"/>
      <c r="GF5" s="111"/>
      <c r="GG5" s="111"/>
      <c r="GH5" s="111"/>
      <c r="GI5" s="111"/>
      <c r="GJ5" s="111"/>
      <c r="GK5" s="111"/>
      <c r="GL5" s="111"/>
      <c r="GM5" s="111"/>
      <c r="GN5" s="111"/>
      <c r="GO5" s="111"/>
      <c r="GP5" s="111"/>
      <c r="GQ5" s="111"/>
      <c r="GR5" s="111"/>
      <c r="GS5" s="111"/>
      <c r="GT5" s="111"/>
      <c r="GU5" s="111"/>
      <c r="GV5" s="111"/>
      <c r="GW5" s="111"/>
      <c r="GX5" s="111"/>
      <c r="GY5" s="111"/>
      <c r="GZ5" s="111"/>
      <c r="HA5" s="111"/>
      <c r="HB5" s="111"/>
      <c r="HC5" s="111"/>
      <c r="HD5" s="111"/>
      <c r="HE5" s="111"/>
      <c r="HF5" s="111"/>
      <c r="HG5" s="111"/>
      <c r="HH5" s="111"/>
      <c r="HI5" s="111"/>
      <c r="HJ5" s="111"/>
      <c r="HK5" s="111"/>
      <c r="HL5" s="111"/>
      <c r="HM5" s="111"/>
      <c r="HN5" s="111"/>
      <c r="HO5" s="111"/>
      <c r="HP5" s="111"/>
      <c r="HQ5" s="111"/>
      <c r="HR5" s="111"/>
      <c r="HS5" s="111"/>
      <c r="HT5" s="111"/>
      <c r="HU5" s="111"/>
      <c r="HV5" s="111"/>
      <c r="HW5" s="111"/>
      <c r="HX5" s="111"/>
      <c r="HY5" s="111"/>
      <c r="HZ5" s="111"/>
      <c r="IA5" s="111"/>
      <c r="IB5" s="111"/>
      <c r="IC5" s="111"/>
      <c r="ID5" s="111"/>
      <c r="IE5" s="111"/>
      <c r="IF5" s="111"/>
      <c r="IG5" s="111"/>
      <c r="IH5" s="111"/>
      <c r="II5" s="111"/>
      <c r="IJ5" s="111"/>
      <c r="IK5" s="111"/>
      <c r="IL5" s="111"/>
      <c r="IM5" s="111"/>
    </row>
    <row r="6" spans="1:247" ht="14" customHeight="1" x14ac:dyDescent="0.35">
      <c r="A6" s="143" t="s">
        <v>15</v>
      </c>
      <c r="B6" s="4"/>
      <c r="C6" s="4"/>
      <c r="D6" s="4"/>
      <c r="E6" s="4"/>
      <c r="F6" s="5"/>
      <c r="G6" s="5"/>
      <c r="H6" s="5"/>
      <c r="I6" s="6"/>
      <c r="J6" s="111"/>
      <c r="K6" s="98" t="s">
        <v>94</v>
      </c>
      <c r="L6" s="113">
        <v>123.94</v>
      </c>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c r="CV6" s="111"/>
      <c r="CW6" s="111"/>
      <c r="CX6" s="111"/>
      <c r="CY6" s="111"/>
      <c r="CZ6" s="111"/>
      <c r="DA6" s="111"/>
      <c r="DB6" s="111"/>
      <c r="DC6" s="111"/>
      <c r="DD6" s="111"/>
      <c r="DE6" s="111"/>
      <c r="DF6" s="111"/>
      <c r="DG6" s="111"/>
      <c r="DH6" s="111"/>
      <c r="DI6" s="111"/>
      <c r="DJ6" s="111"/>
      <c r="DK6" s="111"/>
      <c r="DL6" s="111"/>
      <c r="DM6" s="111"/>
      <c r="DN6" s="111"/>
      <c r="DO6" s="111"/>
      <c r="DP6" s="111"/>
      <c r="DQ6" s="111"/>
      <c r="DR6" s="111"/>
      <c r="DS6" s="111"/>
      <c r="DT6" s="111"/>
      <c r="DU6" s="111"/>
      <c r="DV6" s="111"/>
      <c r="DW6" s="111"/>
      <c r="DX6" s="111"/>
      <c r="DY6" s="111"/>
      <c r="DZ6" s="111"/>
      <c r="EA6" s="111"/>
      <c r="EB6" s="111"/>
      <c r="EC6" s="111"/>
      <c r="ED6" s="111"/>
      <c r="EE6" s="111"/>
      <c r="EF6" s="111"/>
      <c r="EG6" s="111"/>
      <c r="EH6" s="111"/>
      <c r="EI6" s="111"/>
      <c r="EJ6" s="111"/>
      <c r="EK6" s="111"/>
      <c r="EL6" s="111"/>
      <c r="EM6" s="111"/>
      <c r="EN6" s="111"/>
      <c r="EO6" s="111"/>
      <c r="EP6" s="111"/>
      <c r="EQ6" s="111"/>
      <c r="ER6" s="111"/>
      <c r="ES6" s="111"/>
      <c r="ET6" s="111"/>
      <c r="EU6" s="111"/>
      <c r="EV6" s="111"/>
      <c r="EW6" s="111"/>
      <c r="EX6" s="111"/>
      <c r="EY6" s="111"/>
      <c r="EZ6" s="111"/>
      <c r="FA6" s="111"/>
      <c r="FB6" s="111"/>
      <c r="FC6" s="111"/>
      <c r="FD6" s="111"/>
      <c r="FE6" s="111"/>
      <c r="FF6" s="111"/>
      <c r="FG6" s="111"/>
      <c r="FH6" s="111"/>
      <c r="FI6" s="111"/>
      <c r="FJ6" s="111"/>
      <c r="FK6" s="111"/>
      <c r="FL6" s="111"/>
      <c r="FM6" s="111"/>
      <c r="FN6" s="111"/>
      <c r="FO6" s="111"/>
      <c r="FP6" s="111"/>
      <c r="FQ6" s="111"/>
      <c r="FR6" s="111"/>
      <c r="FS6" s="111"/>
      <c r="FT6" s="111"/>
      <c r="FU6" s="111"/>
      <c r="FV6" s="111"/>
      <c r="FW6" s="111"/>
      <c r="FX6" s="111"/>
      <c r="FY6" s="111"/>
      <c r="FZ6" s="111"/>
      <c r="GA6" s="111"/>
      <c r="GB6" s="111"/>
      <c r="GC6" s="111"/>
      <c r="GD6" s="111"/>
      <c r="GE6" s="111"/>
      <c r="GF6" s="111"/>
      <c r="GG6" s="111"/>
      <c r="GH6" s="111"/>
      <c r="GI6" s="111"/>
      <c r="GJ6" s="111"/>
      <c r="GK6" s="111"/>
      <c r="GL6" s="111"/>
      <c r="GM6" s="111"/>
      <c r="GN6" s="111"/>
      <c r="GO6" s="111"/>
      <c r="GP6" s="111"/>
      <c r="GQ6" s="111"/>
      <c r="GR6" s="111"/>
      <c r="GS6" s="111"/>
      <c r="GT6" s="111"/>
      <c r="GU6" s="111"/>
      <c r="GV6" s="111"/>
      <c r="GW6" s="111"/>
      <c r="GX6" s="111"/>
      <c r="GY6" s="111"/>
      <c r="GZ6" s="111"/>
      <c r="HA6" s="111"/>
      <c r="HB6" s="111"/>
      <c r="HC6" s="111"/>
      <c r="HD6" s="111"/>
      <c r="HE6" s="111"/>
      <c r="HF6" s="111"/>
      <c r="HG6" s="111"/>
      <c r="HH6" s="111"/>
      <c r="HI6" s="111"/>
      <c r="HJ6" s="111"/>
      <c r="HK6" s="111"/>
      <c r="HL6" s="111"/>
      <c r="HM6" s="111"/>
      <c r="HN6" s="111"/>
      <c r="HO6" s="111"/>
      <c r="HP6" s="111"/>
      <c r="HQ6" s="111"/>
      <c r="HR6" s="111"/>
      <c r="HS6" s="111"/>
      <c r="HT6" s="111"/>
      <c r="HU6" s="111"/>
      <c r="HV6" s="111"/>
      <c r="HW6" s="111"/>
      <c r="HX6" s="111"/>
      <c r="HY6" s="111"/>
      <c r="HZ6" s="111"/>
      <c r="IA6" s="111"/>
      <c r="IB6" s="111"/>
      <c r="IC6" s="111"/>
      <c r="ID6" s="111"/>
      <c r="IE6" s="111"/>
      <c r="IF6" s="111"/>
      <c r="IG6" s="111"/>
      <c r="IH6" s="111"/>
      <c r="II6" s="111"/>
      <c r="IJ6" s="111"/>
      <c r="IK6" s="111"/>
      <c r="IL6" s="111"/>
      <c r="IM6" s="111"/>
    </row>
    <row r="7" spans="1:247" ht="28.5" customHeight="1" x14ac:dyDescent="0.35">
      <c r="A7" s="148" t="s">
        <v>16</v>
      </c>
      <c r="B7" s="7">
        <v>1</v>
      </c>
      <c r="C7" s="1">
        <v>1</v>
      </c>
      <c r="D7" s="7">
        <f>B7*C7</f>
        <v>1</v>
      </c>
      <c r="E7" s="73">
        <f>E19</f>
        <v>116</v>
      </c>
      <c r="F7" s="75">
        <f>D7*E7</f>
        <v>116</v>
      </c>
      <c r="G7" s="75">
        <f>F7*0.05</f>
        <v>5.8000000000000007</v>
      </c>
      <c r="H7" s="75">
        <f>F7*0.1</f>
        <v>11.600000000000001</v>
      </c>
      <c r="I7" s="3">
        <f>F7*L$6+G7*L$5+H7*L$7</f>
        <v>16016.41</v>
      </c>
      <c r="J7" s="111"/>
      <c r="K7" s="98" t="s">
        <v>95</v>
      </c>
      <c r="L7" s="113">
        <v>62.52</v>
      </c>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c r="CR7" s="111"/>
      <c r="CS7" s="111"/>
      <c r="CT7" s="111"/>
      <c r="CU7" s="111"/>
      <c r="CV7" s="111"/>
      <c r="CW7" s="111"/>
      <c r="CX7" s="111"/>
      <c r="CY7" s="111"/>
      <c r="CZ7" s="111"/>
      <c r="DA7" s="111"/>
      <c r="DB7" s="111"/>
      <c r="DC7" s="111"/>
      <c r="DD7" s="111"/>
      <c r="DE7" s="111"/>
      <c r="DF7" s="111"/>
      <c r="DG7" s="111"/>
      <c r="DH7" s="111"/>
      <c r="DI7" s="111"/>
      <c r="DJ7" s="111"/>
      <c r="DK7" s="111"/>
      <c r="DL7" s="111"/>
      <c r="DM7" s="111"/>
      <c r="DN7" s="111"/>
      <c r="DO7" s="111"/>
      <c r="DP7" s="111"/>
      <c r="DQ7" s="111"/>
      <c r="DR7" s="111"/>
      <c r="DS7" s="111"/>
      <c r="DT7" s="111"/>
      <c r="DU7" s="111"/>
      <c r="DV7" s="111"/>
      <c r="DW7" s="111"/>
      <c r="DX7" s="111"/>
      <c r="DY7" s="111"/>
      <c r="DZ7" s="111"/>
      <c r="EA7" s="111"/>
      <c r="EB7" s="111"/>
      <c r="EC7" s="111"/>
      <c r="ED7" s="111"/>
      <c r="EE7" s="111"/>
      <c r="EF7" s="111"/>
      <c r="EG7" s="111"/>
      <c r="EH7" s="111"/>
      <c r="EI7" s="111"/>
      <c r="EJ7" s="111"/>
      <c r="EK7" s="111"/>
      <c r="EL7" s="111"/>
      <c r="EM7" s="111"/>
      <c r="EN7" s="111"/>
      <c r="EO7" s="111"/>
      <c r="EP7" s="111"/>
      <c r="EQ7" s="111"/>
      <c r="ER7" s="111"/>
      <c r="ES7" s="111"/>
      <c r="ET7" s="111"/>
      <c r="EU7" s="111"/>
      <c r="EV7" s="111"/>
      <c r="EW7" s="111"/>
      <c r="EX7" s="111"/>
      <c r="EY7" s="111"/>
      <c r="EZ7" s="111"/>
      <c r="FA7" s="111"/>
      <c r="FB7" s="111"/>
      <c r="FC7" s="111"/>
      <c r="FD7" s="111"/>
      <c r="FE7" s="111"/>
      <c r="FF7" s="111"/>
      <c r="FG7" s="111"/>
      <c r="FH7" s="111"/>
      <c r="FI7" s="111"/>
      <c r="FJ7" s="111"/>
      <c r="FK7" s="111"/>
      <c r="FL7" s="111"/>
      <c r="FM7" s="111"/>
      <c r="FN7" s="111"/>
      <c r="FO7" s="111"/>
      <c r="FP7" s="111"/>
      <c r="FQ7" s="111"/>
      <c r="FR7" s="111"/>
      <c r="FS7" s="111"/>
      <c r="FT7" s="111"/>
      <c r="FU7" s="111"/>
      <c r="FV7" s="111"/>
      <c r="FW7" s="111"/>
      <c r="FX7" s="111"/>
      <c r="FY7" s="111"/>
      <c r="FZ7" s="111"/>
      <c r="GA7" s="111"/>
      <c r="GB7" s="111"/>
      <c r="GC7" s="111"/>
      <c r="GD7" s="111"/>
      <c r="GE7" s="111"/>
      <c r="GF7" s="111"/>
      <c r="GG7" s="111"/>
      <c r="GH7" s="111"/>
      <c r="GI7" s="111"/>
      <c r="GJ7" s="111"/>
      <c r="GK7" s="111"/>
      <c r="GL7" s="111"/>
      <c r="GM7" s="111"/>
      <c r="GN7" s="111"/>
      <c r="GO7" s="111"/>
      <c r="GP7" s="111"/>
      <c r="GQ7" s="111"/>
      <c r="GR7" s="111"/>
      <c r="GS7" s="111"/>
      <c r="GT7" s="111"/>
      <c r="GU7" s="111"/>
      <c r="GV7" s="111"/>
      <c r="GW7" s="111"/>
      <c r="GX7" s="111"/>
      <c r="GY7" s="111"/>
      <c r="GZ7" s="111"/>
      <c r="HA7" s="111"/>
      <c r="HB7" s="111"/>
      <c r="HC7" s="111"/>
      <c r="HD7" s="111"/>
      <c r="HE7" s="111"/>
      <c r="HF7" s="111"/>
      <c r="HG7" s="111"/>
      <c r="HH7" s="111"/>
      <c r="HI7" s="111"/>
      <c r="HJ7" s="111"/>
      <c r="HK7" s="111"/>
      <c r="HL7" s="111"/>
      <c r="HM7" s="111"/>
      <c r="HN7" s="111"/>
      <c r="HO7" s="111"/>
      <c r="HP7" s="111"/>
      <c r="HQ7" s="111"/>
      <c r="HR7" s="111"/>
      <c r="HS7" s="111"/>
      <c r="HT7" s="111"/>
      <c r="HU7" s="111"/>
      <c r="HV7" s="111"/>
      <c r="HW7" s="111"/>
      <c r="HX7" s="111"/>
      <c r="HY7" s="111"/>
      <c r="HZ7" s="111"/>
      <c r="IA7" s="111"/>
      <c r="IB7" s="111"/>
      <c r="IC7" s="111"/>
      <c r="ID7" s="111"/>
      <c r="IE7" s="111"/>
      <c r="IF7" s="111"/>
      <c r="IG7" s="111"/>
      <c r="IH7" s="111"/>
      <c r="II7" s="111"/>
      <c r="IJ7" s="111"/>
      <c r="IK7" s="111"/>
      <c r="IL7" s="111"/>
      <c r="IM7" s="111"/>
    </row>
    <row r="8" spans="1:247" ht="14" customHeight="1" x14ac:dyDescent="0.35">
      <c r="A8" s="148" t="s">
        <v>17</v>
      </c>
      <c r="B8" s="8"/>
      <c r="C8" s="43"/>
      <c r="D8" s="8"/>
      <c r="E8" s="8"/>
      <c r="F8" s="8"/>
      <c r="G8" s="8"/>
      <c r="H8" s="8"/>
      <c r="I8" s="60"/>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1"/>
      <c r="CN8" s="111"/>
      <c r="CO8" s="111"/>
      <c r="CP8" s="111"/>
      <c r="CQ8" s="111"/>
      <c r="CR8" s="111"/>
      <c r="CS8" s="111"/>
      <c r="CT8" s="111"/>
      <c r="CU8" s="111"/>
      <c r="CV8" s="111"/>
      <c r="CW8" s="111"/>
      <c r="CX8" s="111"/>
      <c r="CY8" s="111"/>
      <c r="CZ8" s="111"/>
      <c r="DA8" s="111"/>
      <c r="DB8" s="111"/>
      <c r="DC8" s="111"/>
      <c r="DD8" s="111"/>
      <c r="DE8" s="111"/>
      <c r="DF8" s="111"/>
      <c r="DG8" s="111"/>
      <c r="DH8" s="111"/>
      <c r="DI8" s="111"/>
      <c r="DJ8" s="111"/>
      <c r="DK8" s="111"/>
      <c r="DL8" s="111"/>
      <c r="DM8" s="111"/>
      <c r="DN8" s="111"/>
      <c r="DO8" s="111"/>
      <c r="DP8" s="111"/>
      <c r="DQ8" s="111"/>
      <c r="DR8" s="111"/>
      <c r="DS8" s="111"/>
      <c r="DT8" s="111"/>
      <c r="DU8" s="111"/>
      <c r="DV8" s="111"/>
      <c r="DW8" s="111"/>
      <c r="DX8" s="111"/>
      <c r="DY8" s="111"/>
      <c r="DZ8" s="111"/>
      <c r="EA8" s="111"/>
      <c r="EB8" s="111"/>
      <c r="EC8" s="111"/>
      <c r="ED8" s="111"/>
      <c r="EE8" s="111"/>
      <c r="EF8" s="111"/>
      <c r="EG8" s="111"/>
      <c r="EH8" s="111"/>
      <c r="EI8" s="111"/>
      <c r="EJ8" s="111"/>
      <c r="EK8" s="111"/>
      <c r="EL8" s="111"/>
      <c r="EM8" s="111"/>
      <c r="EN8" s="111"/>
      <c r="EO8" s="111"/>
      <c r="EP8" s="111"/>
      <c r="EQ8" s="111"/>
      <c r="ER8" s="111"/>
      <c r="ES8" s="111"/>
      <c r="ET8" s="111"/>
      <c r="EU8" s="111"/>
      <c r="EV8" s="111"/>
      <c r="EW8" s="111"/>
      <c r="EX8" s="111"/>
      <c r="EY8" s="111"/>
      <c r="EZ8" s="111"/>
      <c r="FA8" s="111"/>
      <c r="FB8" s="111"/>
      <c r="FC8" s="111"/>
      <c r="FD8" s="111"/>
      <c r="FE8" s="111"/>
      <c r="FF8" s="111"/>
      <c r="FG8" s="111"/>
      <c r="FH8" s="111"/>
      <c r="FI8" s="111"/>
      <c r="FJ8" s="111"/>
      <c r="FK8" s="111"/>
      <c r="FL8" s="111"/>
      <c r="FM8" s="111"/>
      <c r="FN8" s="111"/>
      <c r="FO8" s="111"/>
      <c r="FP8" s="111"/>
      <c r="FQ8" s="111"/>
      <c r="FR8" s="111"/>
      <c r="FS8" s="111"/>
      <c r="FT8" s="111"/>
      <c r="FU8" s="111"/>
      <c r="FV8" s="111"/>
      <c r="FW8" s="111"/>
      <c r="FX8" s="111"/>
      <c r="FY8" s="111"/>
      <c r="FZ8" s="111"/>
      <c r="GA8" s="111"/>
      <c r="GB8" s="111"/>
      <c r="GC8" s="111"/>
      <c r="GD8" s="111"/>
      <c r="GE8" s="111"/>
      <c r="GF8" s="111"/>
      <c r="GG8" s="111"/>
      <c r="GH8" s="111"/>
      <c r="GI8" s="111"/>
      <c r="GJ8" s="111"/>
      <c r="GK8" s="111"/>
      <c r="GL8" s="111"/>
      <c r="GM8" s="111"/>
      <c r="GN8" s="111"/>
      <c r="GO8" s="111"/>
      <c r="GP8" s="111"/>
      <c r="GQ8" s="111"/>
      <c r="GR8" s="111"/>
      <c r="GS8" s="111"/>
      <c r="GT8" s="111"/>
      <c r="GU8" s="111"/>
      <c r="GV8" s="111"/>
      <c r="GW8" s="111"/>
      <c r="GX8" s="111"/>
      <c r="GY8" s="111"/>
      <c r="GZ8" s="111"/>
      <c r="HA8" s="111"/>
      <c r="HB8" s="111"/>
      <c r="HC8" s="111"/>
      <c r="HD8" s="111"/>
      <c r="HE8" s="111"/>
      <c r="HF8" s="111"/>
      <c r="HG8" s="111"/>
      <c r="HH8" s="111"/>
      <c r="HI8" s="111"/>
      <c r="HJ8" s="111"/>
      <c r="HK8" s="111"/>
      <c r="HL8" s="111"/>
      <c r="HM8" s="111"/>
      <c r="HN8" s="111"/>
      <c r="HO8" s="111"/>
      <c r="HP8" s="111"/>
      <c r="HQ8" s="111"/>
      <c r="HR8" s="111"/>
      <c r="HS8" s="111"/>
      <c r="HT8" s="111"/>
      <c r="HU8" s="111"/>
      <c r="HV8" s="111"/>
      <c r="HW8" s="111"/>
      <c r="HX8" s="111"/>
      <c r="HY8" s="111"/>
      <c r="HZ8" s="111"/>
      <c r="IA8" s="111"/>
      <c r="IB8" s="111"/>
      <c r="IC8" s="111"/>
      <c r="ID8" s="111"/>
      <c r="IE8" s="111"/>
      <c r="IF8" s="111"/>
      <c r="IG8" s="111"/>
      <c r="IH8" s="111"/>
      <c r="II8" s="111"/>
      <c r="IJ8" s="111"/>
      <c r="IK8" s="111"/>
      <c r="IL8" s="111"/>
      <c r="IM8" s="111"/>
    </row>
    <row r="9" spans="1:247" ht="14" customHeight="1" x14ac:dyDescent="0.35">
      <c r="A9" s="151" t="s">
        <v>50</v>
      </c>
      <c r="B9" s="7">
        <v>24</v>
      </c>
      <c r="C9" s="44">
        <v>1</v>
      </c>
      <c r="D9" s="45">
        <f>B9*C9</f>
        <v>24</v>
      </c>
      <c r="E9" s="1">
        <v>0</v>
      </c>
      <c r="F9" s="9">
        <f>D9*E9</f>
        <v>0</v>
      </c>
      <c r="G9" s="9">
        <f>F9*0.05</f>
        <v>0</v>
      </c>
      <c r="H9" s="9">
        <f>F9*0.1</f>
        <v>0</v>
      </c>
      <c r="I9" s="40">
        <f>F9*L$6+G9*L$5+H9*L$7</f>
        <v>0</v>
      </c>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1"/>
      <c r="CF9" s="111"/>
      <c r="CG9" s="111"/>
      <c r="CH9" s="111"/>
      <c r="CI9" s="111"/>
      <c r="CJ9" s="111"/>
      <c r="CK9" s="111"/>
      <c r="CL9" s="111"/>
      <c r="CM9" s="111"/>
      <c r="CN9" s="111"/>
      <c r="CO9" s="111"/>
      <c r="CP9" s="111"/>
      <c r="CQ9" s="111"/>
      <c r="CR9" s="111"/>
      <c r="CS9" s="111"/>
      <c r="CT9" s="111"/>
      <c r="CU9" s="111"/>
      <c r="CV9" s="111"/>
      <c r="CW9" s="111"/>
      <c r="CX9" s="111"/>
      <c r="CY9" s="111"/>
      <c r="CZ9" s="111"/>
      <c r="DA9" s="111"/>
      <c r="DB9" s="111"/>
      <c r="DC9" s="111"/>
      <c r="DD9" s="111"/>
      <c r="DE9" s="111"/>
      <c r="DF9" s="111"/>
      <c r="DG9" s="111"/>
      <c r="DH9" s="111"/>
      <c r="DI9" s="111"/>
      <c r="DJ9" s="111"/>
      <c r="DK9" s="111"/>
      <c r="DL9" s="111"/>
      <c r="DM9" s="111"/>
      <c r="DN9" s="111"/>
      <c r="DO9" s="111"/>
      <c r="DP9" s="111"/>
      <c r="DQ9" s="111"/>
      <c r="DR9" s="111"/>
      <c r="DS9" s="111"/>
      <c r="DT9" s="111"/>
      <c r="DU9" s="111"/>
      <c r="DV9" s="111"/>
      <c r="DW9" s="111"/>
      <c r="DX9" s="111"/>
      <c r="DY9" s="111"/>
      <c r="DZ9" s="111"/>
      <c r="EA9" s="111"/>
      <c r="EB9" s="111"/>
      <c r="EC9" s="111"/>
      <c r="ED9" s="111"/>
      <c r="EE9" s="111"/>
      <c r="EF9" s="111"/>
      <c r="EG9" s="111"/>
      <c r="EH9" s="111"/>
      <c r="EI9" s="111"/>
      <c r="EJ9" s="111"/>
      <c r="EK9" s="111"/>
      <c r="EL9" s="111"/>
      <c r="EM9" s="111"/>
      <c r="EN9" s="111"/>
      <c r="EO9" s="111"/>
      <c r="EP9" s="111"/>
      <c r="EQ9" s="111"/>
      <c r="ER9" s="111"/>
      <c r="ES9" s="111"/>
      <c r="ET9" s="111"/>
      <c r="EU9" s="111"/>
      <c r="EV9" s="111"/>
      <c r="EW9" s="111"/>
      <c r="EX9" s="111"/>
      <c r="EY9" s="111"/>
      <c r="EZ9" s="111"/>
      <c r="FA9" s="111"/>
      <c r="FB9" s="111"/>
      <c r="FC9" s="111"/>
      <c r="FD9" s="111"/>
      <c r="FE9" s="111"/>
      <c r="FF9" s="111"/>
      <c r="FG9" s="111"/>
      <c r="FH9" s="111"/>
      <c r="FI9" s="111"/>
      <c r="FJ9" s="111"/>
      <c r="FK9" s="111"/>
      <c r="FL9" s="111"/>
      <c r="FM9" s="111"/>
      <c r="FN9" s="111"/>
      <c r="FO9" s="111"/>
      <c r="FP9" s="111"/>
      <c r="FQ9" s="111"/>
      <c r="FR9" s="111"/>
      <c r="FS9" s="111"/>
      <c r="FT9" s="111"/>
      <c r="FU9" s="111"/>
      <c r="FV9" s="111"/>
      <c r="FW9" s="111"/>
      <c r="FX9" s="111"/>
      <c r="FY9" s="111"/>
      <c r="FZ9" s="111"/>
      <c r="GA9" s="111"/>
      <c r="GB9" s="111"/>
      <c r="GC9" s="111"/>
      <c r="GD9" s="111"/>
      <c r="GE9" s="111"/>
      <c r="GF9" s="111"/>
      <c r="GG9" s="111"/>
      <c r="GH9" s="111"/>
      <c r="GI9" s="111"/>
      <c r="GJ9" s="111"/>
      <c r="GK9" s="111"/>
      <c r="GL9" s="111"/>
      <c r="GM9" s="111"/>
      <c r="GN9" s="111"/>
      <c r="GO9" s="111"/>
      <c r="GP9" s="111"/>
      <c r="GQ9" s="111"/>
      <c r="GR9" s="111"/>
      <c r="GS9" s="111"/>
      <c r="GT9" s="111"/>
      <c r="GU9" s="111"/>
      <c r="GV9" s="111"/>
      <c r="GW9" s="111"/>
      <c r="GX9" s="111"/>
      <c r="GY9" s="111"/>
      <c r="GZ9" s="111"/>
      <c r="HA9" s="111"/>
      <c r="HB9" s="111"/>
      <c r="HC9" s="111"/>
      <c r="HD9" s="111"/>
      <c r="HE9" s="111"/>
      <c r="HF9" s="111"/>
      <c r="HG9" s="111"/>
      <c r="HH9" s="111"/>
      <c r="HI9" s="111"/>
      <c r="HJ9" s="111"/>
      <c r="HK9" s="111"/>
      <c r="HL9" s="111"/>
      <c r="HM9" s="111"/>
      <c r="HN9" s="111"/>
      <c r="HO9" s="111"/>
      <c r="HP9" s="111"/>
      <c r="HQ9" s="111"/>
      <c r="HR9" s="111"/>
      <c r="HS9" s="111"/>
      <c r="HT9" s="111"/>
      <c r="HU9" s="111"/>
      <c r="HV9" s="111"/>
      <c r="HW9" s="111"/>
      <c r="HX9" s="111"/>
      <c r="HY9" s="111"/>
      <c r="HZ9" s="111"/>
      <c r="IA9" s="111"/>
      <c r="IB9" s="111"/>
      <c r="IC9" s="111"/>
      <c r="ID9" s="111"/>
      <c r="IE9" s="111"/>
      <c r="IF9" s="111"/>
      <c r="IG9" s="111"/>
      <c r="IH9" s="111"/>
      <c r="II9" s="111"/>
      <c r="IJ9" s="111"/>
      <c r="IK9" s="111"/>
      <c r="IL9" s="111"/>
      <c r="IM9" s="111"/>
    </row>
    <row r="10" spans="1:247" ht="14" customHeight="1" x14ac:dyDescent="0.35">
      <c r="A10" s="151" t="s">
        <v>52</v>
      </c>
      <c r="B10" s="11">
        <v>24</v>
      </c>
      <c r="C10" s="44">
        <v>1</v>
      </c>
      <c r="D10" s="46">
        <f>B10*C10</f>
        <v>24</v>
      </c>
      <c r="E10" s="12">
        <v>0</v>
      </c>
      <c r="F10" s="17">
        <f>D10*E10</f>
        <v>0</v>
      </c>
      <c r="G10" s="17">
        <f>F10*0.05</f>
        <v>0</v>
      </c>
      <c r="H10" s="17">
        <f>F10*0.1</f>
        <v>0</v>
      </c>
      <c r="I10" s="40">
        <f>F10*L$6+G10*L$5+H10*L$7</f>
        <v>0</v>
      </c>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1"/>
      <c r="CF10" s="111"/>
      <c r="CG10" s="111"/>
      <c r="CH10" s="111"/>
      <c r="CI10" s="111"/>
      <c r="CJ10" s="111"/>
      <c r="CK10" s="111"/>
      <c r="CL10" s="111"/>
      <c r="CM10" s="111"/>
      <c r="CN10" s="111"/>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1"/>
      <c r="DU10" s="111"/>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111"/>
      <c r="FK10" s="111"/>
      <c r="FL10" s="111"/>
      <c r="FM10" s="111"/>
      <c r="FN10" s="111"/>
      <c r="FO10" s="111"/>
      <c r="FP10" s="111"/>
      <c r="FQ10" s="111"/>
      <c r="FR10" s="111"/>
      <c r="FS10" s="111"/>
      <c r="FT10" s="111"/>
      <c r="FU10" s="111"/>
      <c r="FV10" s="111"/>
      <c r="FW10" s="111"/>
      <c r="FX10" s="111"/>
      <c r="FY10" s="111"/>
      <c r="FZ10" s="111"/>
      <c r="GA10" s="111"/>
      <c r="GB10" s="111"/>
      <c r="GC10" s="111"/>
      <c r="GD10" s="111"/>
      <c r="GE10" s="111"/>
      <c r="GF10" s="111"/>
      <c r="GG10" s="111"/>
      <c r="GH10" s="111"/>
      <c r="GI10" s="111"/>
      <c r="GJ10" s="111"/>
      <c r="GK10" s="111"/>
      <c r="GL10" s="111"/>
      <c r="GM10" s="111"/>
      <c r="GN10" s="111"/>
      <c r="GO10" s="111"/>
      <c r="GP10" s="111"/>
      <c r="GQ10" s="111"/>
      <c r="GR10" s="111"/>
      <c r="GS10" s="111"/>
      <c r="GT10" s="111"/>
      <c r="GU10" s="111"/>
      <c r="GV10" s="111"/>
      <c r="GW10" s="111"/>
      <c r="GX10" s="111"/>
      <c r="GY10" s="111"/>
      <c r="GZ10" s="111"/>
      <c r="HA10" s="111"/>
      <c r="HB10" s="111"/>
      <c r="HC10" s="111"/>
      <c r="HD10" s="111"/>
      <c r="HE10" s="111"/>
      <c r="HF10" s="111"/>
      <c r="HG10" s="111"/>
      <c r="HH10" s="111"/>
      <c r="HI10" s="111"/>
      <c r="HJ10" s="111"/>
      <c r="HK10" s="111"/>
      <c r="HL10" s="111"/>
      <c r="HM10" s="111"/>
      <c r="HN10" s="111"/>
      <c r="HO10" s="111"/>
      <c r="HP10" s="111"/>
      <c r="HQ10" s="111"/>
      <c r="HR10" s="111"/>
      <c r="HS10" s="111"/>
      <c r="HT10" s="111"/>
      <c r="HU10" s="111"/>
      <c r="HV10" s="111"/>
      <c r="HW10" s="111"/>
      <c r="HX10" s="111"/>
      <c r="HY10" s="111"/>
      <c r="HZ10" s="111"/>
      <c r="IA10" s="111"/>
      <c r="IB10" s="111"/>
      <c r="IC10" s="111"/>
      <c r="ID10" s="111"/>
      <c r="IE10" s="111"/>
      <c r="IF10" s="111"/>
      <c r="IG10" s="111"/>
      <c r="IH10" s="111"/>
      <c r="II10" s="111"/>
      <c r="IJ10" s="111"/>
      <c r="IK10" s="111"/>
      <c r="IL10" s="111"/>
      <c r="IM10" s="111"/>
    </row>
    <row r="11" spans="1:247" ht="14" customHeight="1" x14ac:dyDescent="0.35">
      <c r="A11" s="148" t="s">
        <v>19</v>
      </c>
      <c r="B11" s="47" t="s">
        <v>31</v>
      </c>
      <c r="C11" s="48"/>
      <c r="D11" s="48"/>
      <c r="E11" s="48"/>
      <c r="F11" s="48"/>
      <c r="G11" s="48"/>
      <c r="H11" s="48"/>
      <c r="I11" s="6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E11" s="111"/>
      <c r="CF11" s="111"/>
      <c r="CG11" s="111"/>
      <c r="CH11" s="111"/>
      <c r="CI11" s="111"/>
      <c r="CJ11" s="111"/>
      <c r="CK11" s="111"/>
      <c r="CL11" s="111"/>
      <c r="CM11" s="111"/>
      <c r="CN11" s="111"/>
      <c r="CO11" s="111"/>
      <c r="CP11" s="111"/>
      <c r="CQ11" s="111"/>
      <c r="CR11" s="111"/>
      <c r="CS11" s="111"/>
      <c r="CT11" s="111"/>
      <c r="CU11" s="111"/>
      <c r="CV11" s="111"/>
      <c r="CW11" s="111"/>
      <c r="CX11" s="111"/>
      <c r="CY11" s="111"/>
      <c r="CZ11" s="111"/>
      <c r="DA11" s="111"/>
      <c r="DB11" s="111"/>
      <c r="DC11" s="111"/>
      <c r="DD11" s="111"/>
      <c r="DE11" s="111"/>
      <c r="DF11" s="111"/>
      <c r="DG11" s="111"/>
      <c r="DH11" s="111"/>
      <c r="DI11" s="111"/>
      <c r="DJ11" s="111"/>
      <c r="DK11" s="111"/>
      <c r="DL11" s="111"/>
      <c r="DM11" s="111"/>
      <c r="DN11" s="111"/>
      <c r="DO11" s="111"/>
      <c r="DP11" s="111"/>
      <c r="DQ11" s="111"/>
      <c r="DR11" s="111"/>
      <c r="DS11" s="111"/>
      <c r="DT11" s="111"/>
      <c r="DU11" s="111"/>
      <c r="DV11" s="111"/>
      <c r="DW11" s="111"/>
      <c r="DX11" s="111"/>
      <c r="DY11" s="111"/>
      <c r="DZ11" s="111"/>
      <c r="EA11" s="111"/>
      <c r="EB11" s="111"/>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c r="FU11" s="111"/>
      <c r="FV11" s="111"/>
      <c r="FW11" s="111"/>
      <c r="FX11" s="111"/>
      <c r="FY11" s="111"/>
      <c r="FZ11" s="111"/>
      <c r="GA11" s="111"/>
      <c r="GB11" s="111"/>
      <c r="GC11" s="111"/>
      <c r="GD11" s="111"/>
      <c r="GE11" s="111"/>
      <c r="GF11" s="111"/>
      <c r="GG11" s="111"/>
      <c r="GH11" s="111"/>
      <c r="GI11" s="111"/>
      <c r="GJ11" s="111"/>
      <c r="GK11" s="111"/>
      <c r="GL11" s="111"/>
      <c r="GM11" s="111"/>
      <c r="GN11" s="111"/>
      <c r="GO11" s="111"/>
      <c r="GP11" s="111"/>
      <c r="GQ11" s="111"/>
      <c r="GR11" s="111"/>
      <c r="GS11" s="111"/>
      <c r="GT11" s="111"/>
      <c r="GU11" s="111"/>
      <c r="GV11" s="111"/>
      <c r="GW11" s="111"/>
      <c r="GX11" s="111"/>
      <c r="GY11" s="111"/>
      <c r="GZ11" s="111"/>
      <c r="HA11" s="111"/>
      <c r="HB11" s="111"/>
      <c r="HC11" s="111"/>
      <c r="HD11" s="111"/>
      <c r="HE11" s="111"/>
      <c r="HF11" s="111"/>
      <c r="HG11" s="111"/>
      <c r="HH11" s="111"/>
      <c r="HI11" s="111"/>
      <c r="HJ11" s="111"/>
      <c r="HK11" s="111"/>
      <c r="HL11" s="111"/>
      <c r="HM11" s="111"/>
      <c r="HN11" s="111"/>
      <c r="HO11" s="111"/>
      <c r="HP11" s="111"/>
      <c r="HQ11" s="111"/>
      <c r="HR11" s="111"/>
      <c r="HS11" s="111"/>
      <c r="HT11" s="111"/>
      <c r="HU11" s="111"/>
      <c r="HV11" s="111"/>
      <c r="HW11" s="111"/>
      <c r="HX11" s="111"/>
      <c r="HY11" s="111"/>
      <c r="HZ11" s="111"/>
      <c r="IA11" s="111"/>
      <c r="IB11" s="111"/>
      <c r="IC11" s="111"/>
      <c r="ID11" s="111"/>
      <c r="IE11" s="111"/>
      <c r="IF11" s="111"/>
      <c r="IG11" s="111"/>
      <c r="IH11" s="111"/>
      <c r="II11" s="111"/>
      <c r="IJ11" s="111"/>
      <c r="IK11" s="111"/>
      <c r="IL11" s="111"/>
      <c r="IM11" s="111"/>
    </row>
    <row r="12" spans="1:247" ht="14" customHeight="1" x14ac:dyDescent="0.35">
      <c r="A12" s="148" t="s">
        <v>51</v>
      </c>
      <c r="B12" s="47" t="s">
        <v>32</v>
      </c>
      <c r="C12" s="48"/>
      <c r="D12" s="48"/>
      <c r="E12" s="48"/>
      <c r="F12" s="48"/>
      <c r="G12" s="48"/>
      <c r="H12" s="48"/>
      <c r="I12" s="4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c r="CL12" s="111"/>
      <c r="CM12" s="111"/>
      <c r="CN12" s="111"/>
      <c r="CO12" s="111"/>
      <c r="CP12" s="111"/>
      <c r="CQ12" s="111"/>
      <c r="CR12" s="111"/>
      <c r="CS12" s="111"/>
      <c r="CT12" s="111"/>
      <c r="CU12" s="111"/>
      <c r="CV12" s="111"/>
      <c r="CW12" s="111"/>
      <c r="CX12" s="111"/>
      <c r="CY12" s="111"/>
      <c r="CZ12" s="111"/>
      <c r="DA12" s="111"/>
      <c r="DB12" s="111"/>
      <c r="DC12" s="111"/>
      <c r="DD12" s="111"/>
      <c r="DE12" s="111"/>
      <c r="DF12" s="111"/>
      <c r="DG12" s="111"/>
      <c r="DH12" s="111"/>
      <c r="DI12" s="111"/>
      <c r="DJ12" s="111"/>
      <c r="DK12" s="111"/>
      <c r="DL12" s="111"/>
      <c r="DM12" s="111"/>
      <c r="DN12" s="111"/>
      <c r="DO12" s="111"/>
      <c r="DP12" s="111"/>
      <c r="DQ12" s="111"/>
      <c r="DR12" s="111"/>
      <c r="DS12" s="111"/>
      <c r="DT12" s="111"/>
      <c r="DU12" s="111"/>
      <c r="DV12" s="111"/>
      <c r="DW12" s="111"/>
      <c r="DX12" s="111"/>
      <c r="DY12" s="111"/>
      <c r="DZ12" s="111"/>
      <c r="EA12" s="111"/>
      <c r="EB12" s="111"/>
      <c r="EC12" s="111"/>
      <c r="ED12" s="111"/>
      <c r="EE12" s="111"/>
      <c r="EF12" s="111"/>
      <c r="EG12" s="111"/>
      <c r="EH12" s="111"/>
      <c r="EI12" s="111"/>
      <c r="EJ12" s="111"/>
      <c r="EK12" s="111"/>
      <c r="EL12" s="111"/>
      <c r="EM12" s="111"/>
      <c r="EN12" s="111"/>
      <c r="EO12" s="111"/>
      <c r="EP12" s="111"/>
      <c r="EQ12" s="111"/>
      <c r="ER12" s="111"/>
      <c r="ES12" s="111"/>
      <c r="ET12" s="111"/>
      <c r="EU12" s="111"/>
      <c r="EV12" s="111"/>
      <c r="EW12" s="111"/>
      <c r="EX12" s="111"/>
      <c r="EY12" s="111"/>
      <c r="EZ12" s="111"/>
      <c r="FA12" s="111"/>
      <c r="FB12" s="111"/>
      <c r="FC12" s="111"/>
      <c r="FD12" s="111"/>
      <c r="FE12" s="111"/>
      <c r="FF12" s="111"/>
      <c r="FG12" s="111"/>
      <c r="FH12" s="111"/>
      <c r="FI12" s="111"/>
      <c r="FJ12" s="111"/>
      <c r="FK12" s="111"/>
      <c r="FL12" s="111"/>
      <c r="FM12" s="111"/>
      <c r="FN12" s="111"/>
      <c r="FO12" s="111"/>
      <c r="FP12" s="111"/>
      <c r="FQ12" s="111"/>
      <c r="FR12" s="111"/>
      <c r="FS12" s="111"/>
      <c r="FT12" s="111"/>
      <c r="FU12" s="111"/>
      <c r="FV12" s="111"/>
      <c r="FW12" s="111"/>
      <c r="FX12" s="111"/>
      <c r="FY12" s="111"/>
      <c r="FZ12" s="111"/>
      <c r="GA12" s="111"/>
      <c r="GB12" s="111"/>
      <c r="GC12" s="111"/>
      <c r="GD12" s="111"/>
      <c r="GE12" s="111"/>
      <c r="GF12" s="111"/>
      <c r="GG12" s="111"/>
      <c r="GH12" s="111"/>
      <c r="GI12" s="111"/>
      <c r="GJ12" s="111"/>
      <c r="GK12" s="111"/>
      <c r="GL12" s="111"/>
      <c r="GM12" s="111"/>
      <c r="GN12" s="111"/>
      <c r="GO12" s="111"/>
      <c r="GP12" s="111"/>
      <c r="GQ12" s="111"/>
      <c r="GR12" s="111"/>
      <c r="GS12" s="111"/>
      <c r="GT12" s="111"/>
      <c r="GU12" s="111"/>
      <c r="GV12" s="111"/>
      <c r="GW12" s="111"/>
      <c r="GX12" s="111"/>
      <c r="GY12" s="111"/>
      <c r="GZ12" s="111"/>
      <c r="HA12" s="111"/>
      <c r="HB12" s="111"/>
      <c r="HC12" s="111"/>
      <c r="HD12" s="111"/>
      <c r="HE12" s="111"/>
      <c r="HF12" s="111"/>
      <c r="HG12" s="111"/>
      <c r="HH12" s="111"/>
      <c r="HI12" s="111"/>
      <c r="HJ12" s="111"/>
      <c r="HK12" s="111"/>
      <c r="HL12" s="111"/>
      <c r="HM12" s="111"/>
      <c r="HN12" s="111"/>
      <c r="HO12" s="111"/>
      <c r="HP12" s="111"/>
      <c r="HQ12" s="111"/>
      <c r="HR12" s="111"/>
      <c r="HS12" s="111"/>
      <c r="HT12" s="111"/>
      <c r="HU12" s="111"/>
      <c r="HV12" s="111"/>
      <c r="HW12" s="111"/>
      <c r="HX12" s="111"/>
      <c r="HY12" s="111"/>
      <c r="HZ12" s="111"/>
      <c r="IA12" s="111"/>
      <c r="IB12" s="111"/>
      <c r="IC12" s="111"/>
      <c r="ID12" s="111"/>
      <c r="IE12" s="111"/>
      <c r="IF12" s="111"/>
      <c r="IG12" s="111"/>
      <c r="IH12" s="111"/>
      <c r="II12" s="111"/>
      <c r="IJ12" s="111"/>
      <c r="IK12" s="111"/>
      <c r="IL12" s="111"/>
      <c r="IM12" s="111"/>
    </row>
    <row r="13" spans="1:247" ht="14" customHeight="1" x14ac:dyDescent="0.35">
      <c r="A13" s="148" t="s">
        <v>20</v>
      </c>
      <c r="B13" s="49"/>
      <c r="C13" s="50"/>
      <c r="D13" s="50"/>
      <c r="E13" s="50"/>
      <c r="F13" s="50"/>
      <c r="G13" s="50"/>
      <c r="H13" s="50"/>
      <c r="I13" s="62"/>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row>
    <row r="14" spans="1:247" ht="29.25" customHeight="1" x14ac:dyDescent="0.35">
      <c r="A14" s="152" t="s">
        <v>71</v>
      </c>
      <c r="B14" s="28">
        <v>2</v>
      </c>
      <c r="C14" s="44">
        <v>1</v>
      </c>
      <c r="D14" s="51">
        <f>B14*C14</f>
        <v>2</v>
      </c>
      <c r="E14" s="22">
        <v>0</v>
      </c>
      <c r="F14" s="21">
        <f>D14*E14</f>
        <v>0</v>
      </c>
      <c r="G14" s="21">
        <f>F14*0.05</f>
        <v>0</v>
      </c>
      <c r="H14" s="21">
        <f>F14*0.1</f>
        <v>0</v>
      </c>
      <c r="I14" s="40">
        <f>F14*L$6+G14*L$5+H14*L$7</f>
        <v>0</v>
      </c>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row>
    <row r="15" spans="1:247" ht="20.25" customHeight="1" x14ac:dyDescent="0.35">
      <c r="A15" s="152" t="s">
        <v>72</v>
      </c>
      <c r="B15" s="11">
        <v>2</v>
      </c>
      <c r="C15" s="27">
        <v>1</v>
      </c>
      <c r="D15" s="7">
        <f>B15*C15</f>
        <v>2</v>
      </c>
      <c r="E15" s="1">
        <v>0</v>
      </c>
      <c r="F15" s="2">
        <f>D15*E15</f>
        <v>0</v>
      </c>
      <c r="G15" s="2">
        <f>F15*0.05</f>
        <v>0</v>
      </c>
      <c r="H15" s="2">
        <f>F15*0.1</f>
        <v>0</v>
      </c>
      <c r="I15" s="40">
        <f>F15*L$6+G15*L$5+H15*L$7</f>
        <v>0</v>
      </c>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FX15" s="111"/>
      <c r="FY15" s="111"/>
      <c r="FZ15" s="111"/>
      <c r="GA15" s="111"/>
      <c r="GB15" s="111"/>
      <c r="GC15" s="111"/>
      <c r="GD15" s="111"/>
      <c r="GE15" s="111"/>
      <c r="GF15" s="111"/>
      <c r="GG15" s="111"/>
      <c r="GH15" s="111"/>
      <c r="GI15" s="111"/>
      <c r="GJ15" s="111"/>
      <c r="GK15" s="111"/>
      <c r="GL15" s="111"/>
      <c r="GM15" s="111"/>
      <c r="GN15" s="111"/>
      <c r="GO15" s="111"/>
      <c r="GP15" s="111"/>
      <c r="GQ15" s="111"/>
      <c r="GR15" s="111"/>
      <c r="GS15" s="111"/>
      <c r="GT15" s="111"/>
      <c r="GU15" s="111"/>
      <c r="GV15" s="111"/>
      <c r="GW15" s="111"/>
      <c r="GX15" s="111"/>
      <c r="GY15" s="111"/>
      <c r="GZ15" s="111"/>
      <c r="HA15" s="111"/>
      <c r="HB15" s="111"/>
      <c r="HC15" s="111"/>
      <c r="HD15" s="111"/>
      <c r="HE15" s="111"/>
      <c r="HF15" s="111"/>
      <c r="HG15" s="111"/>
      <c r="HH15" s="111"/>
      <c r="HI15" s="111"/>
      <c r="HJ15" s="111"/>
      <c r="HK15" s="111"/>
      <c r="HL15" s="111"/>
      <c r="HM15" s="111"/>
      <c r="HN15" s="111"/>
      <c r="HO15" s="111"/>
      <c r="HP15" s="111"/>
      <c r="HQ15" s="111"/>
      <c r="HR15" s="111"/>
      <c r="HS15" s="111"/>
      <c r="HT15" s="111"/>
      <c r="HU15" s="111"/>
      <c r="HV15" s="111"/>
      <c r="HW15" s="111"/>
      <c r="HX15" s="111"/>
      <c r="HY15" s="111"/>
      <c r="HZ15" s="111"/>
      <c r="IA15" s="111"/>
      <c r="IB15" s="111"/>
      <c r="IC15" s="111"/>
      <c r="ID15" s="111"/>
      <c r="IE15" s="111"/>
      <c r="IF15" s="111"/>
      <c r="IG15" s="111"/>
      <c r="IH15" s="111"/>
      <c r="II15" s="111"/>
      <c r="IJ15" s="111"/>
      <c r="IK15" s="111"/>
      <c r="IL15" s="111"/>
      <c r="IM15" s="111"/>
    </row>
    <row r="16" spans="1:247" ht="20.25" customHeight="1" x14ac:dyDescent="0.35">
      <c r="A16" s="152" t="s">
        <v>81</v>
      </c>
      <c r="B16" s="11">
        <v>2</v>
      </c>
      <c r="C16" s="1">
        <v>1</v>
      </c>
      <c r="D16" s="7">
        <f>B16*C16</f>
        <v>2</v>
      </c>
      <c r="E16" s="1">
        <v>0</v>
      </c>
      <c r="F16" s="2">
        <f>D16*E16</f>
        <v>0</v>
      </c>
      <c r="G16" s="2">
        <f>F16*0.05</f>
        <v>0</v>
      </c>
      <c r="H16" s="2">
        <f>F16*0.1</f>
        <v>0</v>
      </c>
      <c r="I16" s="40">
        <f>F16*L$6+G16*L$5+H16*L$7</f>
        <v>0</v>
      </c>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DS16" s="111"/>
      <c r="DT16" s="111"/>
      <c r="DU16" s="111"/>
      <c r="DV16" s="111"/>
      <c r="DW16" s="111"/>
      <c r="DX16" s="111"/>
      <c r="DY16" s="111"/>
      <c r="DZ16" s="111"/>
      <c r="EA16" s="111"/>
      <c r="EB16" s="111"/>
      <c r="EC16" s="111"/>
      <c r="ED16" s="111"/>
      <c r="EE16" s="111"/>
      <c r="EF16" s="111"/>
      <c r="EG16" s="111"/>
      <c r="EH16" s="111"/>
      <c r="EI16" s="111"/>
      <c r="EJ16" s="111"/>
      <c r="EK16" s="111"/>
      <c r="EL16" s="111"/>
      <c r="EM16" s="111"/>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1"/>
      <c r="FN16" s="111"/>
      <c r="FO16" s="111"/>
      <c r="FP16" s="111"/>
      <c r="FQ16" s="111"/>
      <c r="FR16" s="111"/>
      <c r="FS16" s="111"/>
      <c r="FT16" s="111"/>
      <c r="FU16" s="111"/>
      <c r="FV16" s="111"/>
      <c r="FW16" s="111"/>
      <c r="FX16" s="111"/>
      <c r="FY16" s="111"/>
      <c r="FZ16" s="111"/>
      <c r="GA16" s="111"/>
      <c r="GB16" s="111"/>
      <c r="GC16" s="111"/>
      <c r="GD16" s="111"/>
      <c r="GE16" s="111"/>
      <c r="GF16" s="111"/>
      <c r="GG16" s="111"/>
      <c r="GH16" s="111"/>
      <c r="GI16" s="111"/>
      <c r="GJ16" s="111"/>
      <c r="GK16" s="111"/>
      <c r="GL16" s="111"/>
      <c r="GM16" s="111"/>
      <c r="GN16" s="111"/>
      <c r="GO16" s="111"/>
      <c r="GP16" s="111"/>
      <c r="GQ16" s="111"/>
      <c r="GR16" s="111"/>
      <c r="GS16" s="111"/>
      <c r="GT16" s="111"/>
      <c r="GU16" s="111"/>
      <c r="GV16" s="111"/>
      <c r="GW16" s="111"/>
      <c r="GX16" s="111"/>
      <c r="GY16" s="111"/>
      <c r="GZ16" s="111"/>
      <c r="HA16" s="111"/>
      <c r="HB16" s="111"/>
      <c r="HC16" s="111"/>
      <c r="HD16" s="111"/>
      <c r="HE16" s="111"/>
      <c r="HF16" s="111"/>
      <c r="HG16" s="111"/>
      <c r="HH16" s="111"/>
      <c r="HI16" s="111"/>
      <c r="HJ16" s="111"/>
      <c r="HK16" s="111"/>
      <c r="HL16" s="111"/>
      <c r="HM16" s="111"/>
      <c r="HN16" s="111"/>
      <c r="HO16" s="111"/>
      <c r="HP16" s="111"/>
      <c r="HQ16" s="111"/>
      <c r="HR16" s="111"/>
      <c r="HS16" s="111"/>
      <c r="HT16" s="111"/>
      <c r="HU16" s="111"/>
      <c r="HV16" s="111"/>
      <c r="HW16" s="111"/>
      <c r="HX16" s="111"/>
      <c r="HY16" s="111"/>
      <c r="HZ16" s="111"/>
      <c r="IA16" s="111"/>
      <c r="IB16" s="111"/>
      <c r="IC16" s="111"/>
      <c r="ID16" s="111"/>
      <c r="IE16" s="111"/>
      <c r="IF16" s="111"/>
      <c r="IG16" s="111"/>
      <c r="IH16" s="111"/>
      <c r="II16" s="111"/>
      <c r="IJ16" s="111"/>
      <c r="IK16" s="111"/>
      <c r="IL16" s="111"/>
      <c r="IM16" s="111"/>
    </row>
    <row r="17" spans="1:247" ht="24" customHeight="1" x14ac:dyDescent="0.35">
      <c r="A17" s="151" t="s">
        <v>74</v>
      </c>
      <c r="B17" s="11">
        <v>2</v>
      </c>
      <c r="C17" s="12">
        <v>1</v>
      </c>
      <c r="D17" s="11">
        <f t="shared" ref="D17" si="0">B17*C17</f>
        <v>2</v>
      </c>
      <c r="E17" s="12">
        <v>0</v>
      </c>
      <c r="F17" s="13">
        <f t="shared" ref="F17" si="1">D17*E17</f>
        <v>0</v>
      </c>
      <c r="G17" s="13">
        <f t="shared" ref="G17" si="2">F17*0.05</f>
        <v>0</v>
      </c>
      <c r="H17" s="13">
        <f t="shared" ref="H17" si="3">F17*0.1</f>
        <v>0</v>
      </c>
      <c r="I17" s="40">
        <f>F17*L$6+G17*L$5+H17*L$7</f>
        <v>0</v>
      </c>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111"/>
      <c r="BU17" s="111"/>
      <c r="BV17" s="111"/>
      <c r="BW17" s="111"/>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c r="CZ17" s="111"/>
      <c r="DA17" s="111"/>
      <c r="DB17" s="111"/>
      <c r="DC17" s="111"/>
      <c r="DD17" s="111"/>
      <c r="DE17" s="111"/>
      <c r="DF17" s="111"/>
      <c r="DG17" s="111"/>
      <c r="DH17" s="111"/>
      <c r="DI17" s="111"/>
      <c r="DJ17" s="111"/>
      <c r="DK17" s="111"/>
      <c r="DL17" s="111"/>
      <c r="DM17" s="111"/>
      <c r="DN17" s="111"/>
      <c r="DO17" s="111"/>
      <c r="DP17" s="111"/>
      <c r="DQ17" s="111"/>
      <c r="DR17" s="111"/>
      <c r="DS17" s="111"/>
      <c r="DT17" s="111"/>
      <c r="DU17" s="111"/>
      <c r="DV17" s="111"/>
      <c r="DW17" s="111"/>
      <c r="DX17" s="111"/>
      <c r="DY17" s="111"/>
      <c r="DZ17" s="111"/>
      <c r="EA17" s="111"/>
      <c r="EB17" s="111"/>
      <c r="EC17" s="111"/>
      <c r="ED17" s="111"/>
      <c r="EE17" s="111"/>
      <c r="EF17" s="111"/>
      <c r="EG17" s="111"/>
      <c r="EH17" s="111"/>
      <c r="EI17" s="111"/>
      <c r="EJ17" s="111"/>
      <c r="EK17" s="111"/>
      <c r="EL17" s="111"/>
      <c r="EM17" s="111"/>
      <c r="EN17" s="111"/>
      <c r="EO17" s="111"/>
      <c r="EP17" s="111"/>
      <c r="EQ17" s="111"/>
      <c r="ER17" s="111"/>
      <c r="ES17" s="111"/>
      <c r="ET17" s="111"/>
      <c r="EU17" s="111"/>
      <c r="EV17" s="111"/>
      <c r="EW17" s="111"/>
      <c r="EX17" s="111"/>
      <c r="EY17" s="111"/>
      <c r="EZ17" s="111"/>
      <c r="FA17" s="111"/>
      <c r="FB17" s="111"/>
      <c r="FC17" s="111"/>
      <c r="FD17" s="111"/>
      <c r="FE17" s="111"/>
      <c r="FF17" s="111"/>
      <c r="FG17" s="111"/>
      <c r="FH17" s="111"/>
      <c r="FI17" s="111"/>
      <c r="FJ17" s="111"/>
      <c r="FK17" s="111"/>
      <c r="FL17" s="111"/>
      <c r="FM17" s="111"/>
      <c r="FN17" s="111"/>
      <c r="FO17" s="111"/>
      <c r="FP17" s="111"/>
      <c r="FQ17" s="111"/>
      <c r="FR17" s="111"/>
      <c r="FS17" s="111"/>
      <c r="FT17" s="111"/>
      <c r="FU17" s="111"/>
      <c r="FV17" s="111"/>
      <c r="FW17" s="111"/>
      <c r="FX17" s="111"/>
      <c r="FY17" s="111"/>
      <c r="FZ17" s="111"/>
      <c r="GA17" s="111"/>
      <c r="GB17" s="111"/>
      <c r="GC17" s="111"/>
      <c r="GD17" s="111"/>
      <c r="GE17" s="111"/>
      <c r="GF17" s="111"/>
      <c r="GG17" s="111"/>
      <c r="GH17" s="111"/>
      <c r="GI17" s="111"/>
      <c r="GJ17" s="111"/>
      <c r="GK17" s="111"/>
      <c r="GL17" s="111"/>
      <c r="GM17" s="111"/>
      <c r="GN17" s="111"/>
      <c r="GO17" s="111"/>
      <c r="GP17" s="111"/>
      <c r="GQ17" s="111"/>
      <c r="GR17" s="111"/>
      <c r="GS17" s="111"/>
      <c r="GT17" s="111"/>
      <c r="GU17" s="111"/>
      <c r="GV17" s="111"/>
      <c r="GW17" s="111"/>
      <c r="GX17" s="111"/>
      <c r="GY17" s="111"/>
      <c r="GZ17" s="111"/>
      <c r="HA17" s="111"/>
      <c r="HB17" s="111"/>
      <c r="HC17" s="111"/>
      <c r="HD17" s="111"/>
      <c r="HE17" s="111"/>
      <c r="HF17" s="111"/>
      <c r="HG17" s="111"/>
      <c r="HH17" s="111"/>
      <c r="HI17" s="111"/>
      <c r="HJ17" s="111"/>
      <c r="HK17" s="111"/>
      <c r="HL17" s="111"/>
      <c r="HM17" s="111"/>
      <c r="HN17" s="111"/>
      <c r="HO17" s="111"/>
      <c r="HP17" s="111"/>
      <c r="HQ17" s="111"/>
      <c r="HR17" s="111"/>
      <c r="HS17" s="111"/>
      <c r="HT17" s="111"/>
      <c r="HU17" s="111"/>
      <c r="HV17" s="111"/>
      <c r="HW17" s="111"/>
      <c r="HX17" s="111"/>
      <c r="HY17" s="111"/>
      <c r="HZ17" s="111"/>
      <c r="IA17" s="111"/>
      <c r="IB17" s="111"/>
      <c r="IC17" s="111"/>
      <c r="ID17" s="111"/>
      <c r="IE17" s="111"/>
      <c r="IF17" s="111"/>
      <c r="IG17" s="111"/>
      <c r="IH17" s="111"/>
      <c r="II17" s="111"/>
      <c r="IJ17" s="111"/>
      <c r="IK17" s="111"/>
      <c r="IL17" s="111"/>
      <c r="IM17" s="111"/>
    </row>
    <row r="18" spans="1:247" ht="14" customHeight="1" x14ac:dyDescent="0.35">
      <c r="A18" s="152" t="s">
        <v>21</v>
      </c>
      <c r="B18" s="52" t="s">
        <v>31</v>
      </c>
      <c r="C18" s="48"/>
      <c r="D18" s="48"/>
      <c r="E18" s="48"/>
      <c r="F18" s="48"/>
      <c r="G18" s="48"/>
      <c r="H18" s="48"/>
      <c r="I18" s="16"/>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c r="BR18" s="111"/>
      <c r="BS18" s="111"/>
      <c r="BT18" s="111"/>
      <c r="BU18" s="111"/>
      <c r="BV18" s="111"/>
      <c r="BW18" s="111"/>
      <c r="BX18" s="111"/>
      <c r="BY18" s="111"/>
      <c r="BZ18" s="111"/>
      <c r="CA18" s="111"/>
      <c r="CB18" s="111"/>
      <c r="CC18" s="111"/>
      <c r="CD18" s="111"/>
      <c r="CE18" s="111"/>
      <c r="CF18" s="111"/>
      <c r="CG18" s="111"/>
      <c r="CH18" s="111"/>
      <c r="CI18" s="111"/>
      <c r="CJ18" s="111"/>
      <c r="CK18" s="111"/>
      <c r="CL18" s="111"/>
      <c r="CM18" s="111"/>
      <c r="CN18" s="111"/>
      <c r="CO18" s="111"/>
      <c r="CP18" s="111"/>
      <c r="CQ18" s="111"/>
      <c r="CR18" s="111"/>
      <c r="CS18" s="111"/>
      <c r="CT18" s="111"/>
      <c r="CU18" s="111"/>
      <c r="CV18" s="111"/>
      <c r="CW18" s="111"/>
      <c r="CX18" s="111"/>
      <c r="CY18" s="111"/>
      <c r="CZ18" s="111"/>
      <c r="DA18" s="111"/>
      <c r="DB18" s="111"/>
      <c r="DC18" s="111"/>
      <c r="DD18" s="111"/>
      <c r="DE18" s="111"/>
      <c r="DF18" s="111"/>
      <c r="DG18" s="111"/>
      <c r="DH18" s="111"/>
      <c r="DI18" s="111"/>
      <c r="DJ18" s="111"/>
      <c r="DK18" s="111"/>
      <c r="DL18" s="111"/>
      <c r="DM18" s="111"/>
      <c r="DN18" s="111"/>
      <c r="DO18" s="111"/>
      <c r="DP18" s="111"/>
      <c r="DQ18" s="111"/>
      <c r="DR18" s="111"/>
      <c r="DS18" s="111"/>
      <c r="DT18" s="111"/>
      <c r="DU18" s="111"/>
      <c r="DV18" s="111"/>
      <c r="DW18" s="111"/>
      <c r="DX18" s="111"/>
      <c r="DY18" s="111"/>
      <c r="DZ18" s="111"/>
      <c r="EA18" s="111"/>
      <c r="EB18" s="111"/>
      <c r="EC18" s="111"/>
      <c r="ED18" s="111"/>
      <c r="EE18" s="111"/>
      <c r="EF18" s="111"/>
      <c r="EG18" s="111"/>
      <c r="EH18" s="111"/>
      <c r="EI18" s="111"/>
      <c r="EJ18" s="111"/>
      <c r="EK18" s="111"/>
      <c r="EL18" s="111"/>
      <c r="EM18" s="111"/>
      <c r="EN18" s="111"/>
      <c r="EO18" s="111"/>
      <c r="EP18" s="111"/>
      <c r="EQ18" s="111"/>
      <c r="ER18" s="111"/>
      <c r="ES18" s="111"/>
      <c r="ET18" s="111"/>
      <c r="EU18" s="111"/>
      <c r="EV18" s="111"/>
      <c r="EW18" s="111"/>
      <c r="EX18" s="111"/>
      <c r="EY18" s="111"/>
      <c r="EZ18" s="111"/>
      <c r="FA18" s="111"/>
      <c r="FB18" s="111"/>
      <c r="FC18" s="111"/>
      <c r="FD18" s="111"/>
      <c r="FE18" s="111"/>
      <c r="FF18" s="111"/>
      <c r="FG18" s="111"/>
      <c r="FH18" s="111"/>
      <c r="FI18" s="111"/>
      <c r="FJ18" s="111"/>
      <c r="FK18" s="111"/>
      <c r="FL18" s="111"/>
      <c r="FM18" s="111"/>
      <c r="FN18" s="111"/>
      <c r="FO18" s="111"/>
      <c r="FP18" s="111"/>
      <c r="FQ18" s="111"/>
      <c r="FR18" s="111"/>
      <c r="FS18" s="111"/>
      <c r="FT18" s="111"/>
      <c r="FU18" s="111"/>
      <c r="FV18" s="111"/>
      <c r="FW18" s="111"/>
      <c r="FX18" s="111"/>
      <c r="FY18" s="111"/>
      <c r="FZ18" s="111"/>
      <c r="GA18" s="111"/>
      <c r="GB18" s="111"/>
      <c r="GC18" s="111"/>
      <c r="GD18" s="111"/>
      <c r="GE18" s="111"/>
      <c r="GF18" s="111"/>
      <c r="GG18" s="111"/>
      <c r="GH18" s="111"/>
      <c r="GI18" s="111"/>
      <c r="GJ18" s="111"/>
      <c r="GK18" s="111"/>
      <c r="GL18" s="111"/>
      <c r="GM18" s="111"/>
      <c r="GN18" s="111"/>
      <c r="GO18" s="111"/>
      <c r="GP18" s="111"/>
      <c r="GQ18" s="111"/>
      <c r="GR18" s="111"/>
      <c r="GS18" s="111"/>
      <c r="GT18" s="111"/>
      <c r="GU18" s="111"/>
      <c r="GV18" s="111"/>
      <c r="GW18" s="111"/>
      <c r="GX18" s="111"/>
      <c r="GY18" s="111"/>
      <c r="GZ18" s="111"/>
      <c r="HA18" s="111"/>
      <c r="HB18" s="111"/>
      <c r="HC18" s="111"/>
      <c r="HD18" s="111"/>
      <c r="HE18" s="111"/>
      <c r="HF18" s="111"/>
      <c r="HG18" s="111"/>
      <c r="HH18" s="111"/>
      <c r="HI18" s="111"/>
      <c r="HJ18" s="111"/>
      <c r="HK18" s="111"/>
      <c r="HL18" s="111"/>
      <c r="HM18" s="111"/>
      <c r="HN18" s="111"/>
      <c r="HO18" s="111"/>
      <c r="HP18" s="111"/>
      <c r="HQ18" s="111"/>
      <c r="HR18" s="111"/>
      <c r="HS18" s="111"/>
      <c r="HT18" s="111"/>
      <c r="HU18" s="111"/>
      <c r="HV18" s="111"/>
      <c r="HW18" s="111"/>
      <c r="HX18" s="111"/>
      <c r="HY18" s="111"/>
      <c r="HZ18" s="111"/>
      <c r="IA18" s="111"/>
      <c r="IB18" s="111"/>
      <c r="IC18" s="111"/>
      <c r="ID18" s="111"/>
      <c r="IE18" s="111"/>
      <c r="IF18" s="111"/>
      <c r="IG18" s="111"/>
      <c r="IH18" s="111"/>
      <c r="II18" s="111"/>
      <c r="IJ18" s="111"/>
      <c r="IK18" s="111"/>
      <c r="IL18" s="111"/>
      <c r="IM18" s="111"/>
    </row>
    <row r="19" spans="1:247" ht="17.25" customHeight="1" x14ac:dyDescent="0.35">
      <c r="A19" s="152" t="s">
        <v>109</v>
      </c>
      <c r="B19" s="53">
        <v>30</v>
      </c>
      <c r="C19" s="54">
        <v>2</v>
      </c>
      <c r="D19" s="53">
        <f>B19*C19</f>
        <v>60</v>
      </c>
      <c r="E19" s="54">
        <v>116</v>
      </c>
      <c r="F19" s="106">
        <f>D19*E19</f>
        <v>6960</v>
      </c>
      <c r="G19" s="23">
        <f>F19*0.05</f>
        <v>348</v>
      </c>
      <c r="H19" s="23">
        <f>F19*0.1</f>
        <v>696</v>
      </c>
      <c r="I19" s="3">
        <f>F19*L$6+G19*L$5+H19*L$7</f>
        <v>960984.60000000009</v>
      </c>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c r="DU19" s="111"/>
      <c r="DV19" s="111"/>
      <c r="DW19" s="111"/>
      <c r="DX19" s="111"/>
      <c r="DY19" s="111"/>
      <c r="DZ19" s="111"/>
      <c r="EA19" s="111"/>
      <c r="EB19" s="111"/>
      <c r="EC19" s="111"/>
      <c r="ED19" s="111"/>
      <c r="EE19" s="111"/>
      <c r="EF19" s="111"/>
      <c r="EG19" s="111"/>
      <c r="EH19" s="111"/>
      <c r="EI19" s="111"/>
      <c r="EJ19" s="111"/>
      <c r="EK19" s="111"/>
      <c r="EL19" s="111"/>
      <c r="EM19" s="111"/>
      <c r="EN19" s="111"/>
      <c r="EO19" s="111"/>
      <c r="EP19" s="111"/>
      <c r="EQ19" s="111"/>
      <c r="ER19" s="111"/>
      <c r="ES19" s="111"/>
      <c r="ET19" s="111"/>
      <c r="EU19" s="111"/>
      <c r="EV19" s="111"/>
      <c r="EW19" s="111"/>
      <c r="EX19" s="111"/>
      <c r="EY19" s="111"/>
      <c r="EZ19" s="111"/>
      <c r="FA19" s="111"/>
      <c r="FB19" s="111"/>
      <c r="FC19" s="111"/>
      <c r="FD19" s="111"/>
      <c r="FE19" s="111"/>
      <c r="FF19" s="111"/>
      <c r="FG19" s="111"/>
      <c r="FH19" s="111"/>
      <c r="FI19" s="111"/>
      <c r="FJ19" s="111"/>
      <c r="FK19" s="111"/>
      <c r="FL19" s="111"/>
      <c r="FM19" s="111"/>
      <c r="FN19" s="111"/>
      <c r="FO19" s="111"/>
      <c r="FP19" s="111"/>
      <c r="FQ19" s="111"/>
      <c r="FR19" s="111"/>
      <c r="FS19" s="111"/>
      <c r="FT19" s="111"/>
      <c r="FU19" s="111"/>
      <c r="FV19" s="111"/>
      <c r="FW19" s="111"/>
      <c r="FX19" s="111"/>
      <c r="FY19" s="111"/>
      <c r="FZ19" s="111"/>
      <c r="GA19" s="111"/>
      <c r="GB19" s="111"/>
      <c r="GC19" s="111"/>
      <c r="GD19" s="111"/>
      <c r="GE19" s="111"/>
      <c r="GF19" s="111"/>
      <c r="GG19" s="111"/>
      <c r="GH19" s="111"/>
      <c r="GI19" s="111"/>
      <c r="GJ19" s="111"/>
      <c r="GK19" s="111"/>
      <c r="GL19" s="111"/>
      <c r="GM19" s="111"/>
      <c r="GN19" s="111"/>
      <c r="GO19" s="111"/>
      <c r="GP19" s="111"/>
      <c r="GQ19" s="111"/>
      <c r="GR19" s="111"/>
      <c r="GS19" s="111"/>
      <c r="GT19" s="111"/>
      <c r="GU19" s="111"/>
      <c r="GV19" s="111"/>
      <c r="GW19" s="111"/>
      <c r="GX19" s="111"/>
      <c r="GY19" s="111"/>
      <c r="GZ19" s="111"/>
      <c r="HA19" s="111"/>
      <c r="HB19" s="111"/>
      <c r="HC19" s="111"/>
      <c r="HD19" s="111"/>
      <c r="HE19" s="111"/>
      <c r="HF19" s="111"/>
      <c r="HG19" s="111"/>
      <c r="HH19" s="111"/>
      <c r="HI19" s="111"/>
      <c r="HJ19" s="111"/>
      <c r="HK19" s="111"/>
      <c r="HL19" s="111"/>
      <c r="HM19" s="111"/>
      <c r="HN19" s="111"/>
      <c r="HO19" s="111"/>
      <c r="HP19" s="111"/>
      <c r="HQ19" s="111"/>
      <c r="HR19" s="111"/>
      <c r="HS19" s="111"/>
      <c r="HT19" s="111"/>
      <c r="HU19" s="111"/>
      <c r="HV19" s="111"/>
      <c r="HW19" s="111"/>
      <c r="HX19" s="111"/>
      <c r="HY19" s="111"/>
      <c r="HZ19" s="111"/>
      <c r="IA19" s="111"/>
      <c r="IB19" s="111"/>
      <c r="IC19" s="111"/>
      <c r="ID19" s="111"/>
      <c r="IE19" s="111"/>
      <c r="IF19" s="111"/>
      <c r="IG19" s="111"/>
      <c r="IH19" s="111"/>
      <c r="II19" s="111"/>
      <c r="IJ19" s="111"/>
      <c r="IK19" s="111"/>
      <c r="IL19" s="111"/>
      <c r="IM19" s="111"/>
    </row>
    <row r="20" spans="1:247" ht="14" customHeight="1" x14ac:dyDescent="0.35">
      <c r="A20" s="144" t="s">
        <v>22</v>
      </c>
      <c r="B20" s="117"/>
      <c r="C20" s="117"/>
      <c r="D20" s="117"/>
      <c r="E20" s="117"/>
      <c r="F20" s="198">
        <f>SUM(F7:H19)</f>
        <v>8137.4</v>
      </c>
      <c r="G20" s="199"/>
      <c r="H20" s="200"/>
      <c r="I20" s="118">
        <f>SUM(I7:I19)</f>
        <v>977001.01000000013</v>
      </c>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1"/>
      <c r="BR20" s="111"/>
      <c r="BS20" s="111"/>
      <c r="BT20" s="111"/>
      <c r="BU20" s="111"/>
      <c r="BV20" s="111"/>
      <c r="BW20" s="111"/>
      <c r="BX20" s="111"/>
      <c r="BY20" s="111"/>
      <c r="BZ20" s="111"/>
      <c r="CA20" s="111"/>
      <c r="CB20" s="111"/>
      <c r="CC20" s="111"/>
      <c r="CD20" s="111"/>
      <c r="CE20" s="111"/>
      <c r="CF20" s="111"/>
      <c r="CG20" s="111"/>
      <c r="CH20" s="111"/>
      <c r="CI20" s="111"/>
      <c r="CJ20" s="111"/>
      <c r="CK20" s="111"/>
      <c r="CL20" s="111"/>
      <c r="CM20" s="111"/>
      <c r="CN20" s="111"/>
      <c r="CO20" s="111"/>
      <c r="CP20" s="111"/>
      <c r="CQ20" s="111"/>
      <c r="CR20" s="111"/>
      <c r="CS20" s="111"/>
      <c r="CT20" s="111"/>
      <c r="CU20" s="111"/>
      <c r="CV20" s="111"/>
      <c r="CW20" s="111"/>
      <c r="CX20" s="111"/>
      <c r="CY20" s="111"/>
      <c r="CZ20" s="111"/>
      <c r="DA20" s="111"/>
      <c r="DB20" s="111"/>
      <c r="DC20" s="111"/>
      <c r="DD20" s="111"/>
      <c r="DE20" s="111"/>
      <c r="DF20" s="111"/>
      <c r="DG20" s="111"/>
      <c r="DH20" s="111"/>
      <c r="DI20" s="111"/>
      <c r="DJ20" s="111"/>
      <c r="DK20" s="111"/>
      <c r="DL20" s="111"/>
      <c r="DM20" s="111"/>
      <c r="DN20" s="111"/>
      <c r="DO20" s="111"/>
      <c r="DP20" s="111"/>
      <c r="DQ20" s="111"/>
      <c r="DR20" s="111"/>
      <c r="DS20" s="111"/>
      <c r="DT20" s="111"/>
      <c r="DU20" s="111"/>
      <c r="DV20" s="111"/>
      <c r="DW20" s="111"/>
      <c r="DX20" s="111"/>
      <c r="DY20" s="111"/>
      <c r="DZ20" s="111"/>
      <c r="EA20" s="111"/>
      <c r="EB20" s="111"/>
      <c r="EC20" s="111"/>
      <c r="ED20" s="111"/>
      <c r="EE20" s="111"/>
      <c r="EF20" s="111"/>
      <c r="EG20" s="111"/>
      <c r="EH20" s="111"/>
      <c r="EI20" s="111"/>
      <c r="EJ20" s="111"/>
      <c r="EK20" s="111"/>
      <c r="EL20" s="111"/>
      <c r="EM20" s="111"/>
      <c r="EN20" s="111"/>
      <c r="EO20" s="111"/>
      <c r="EP20" s="111"/>
      <c r="EQ20" s="111"/>
      <c r="ER20" s="111"/>
      <c r="ES20" s="111"/>
      <c r="ET20" s="111"/>
      <c r="EU20" s="111"/>
      <c r="EV20" s="111"/>
      <c r="EW20" s="111"/>
      <c r="EX20" s="111"/>
      <c r="EY20" s="111"/>
      <c r="EZ20" s="111"/>
      <c r="FA20" s="111"/>
      <c r="FB20" s="111"/>
      <c r="FC20" s="111"/>
      <c r="FD20" s="111"/>
      <c r="FE20" s="111"/>
      <c r="FF20" s="111"/>
      <c r="FG20" s="111"/>
      <c r="FH20" s="111"/>
      <c r="FI20" s="111"/>
      <c r="FJ20" s="111"/>
      <c r="FK20" s="111"/>
      <c r="FL20" s="111"/>
      <c r="FM20" s="111"/>
      <c r="FN20" s="111"/>
      <c r="FO20" s="111"/>
      <c r="FP20" s="111"/>
      <c r="FQ20" s="111"/>
      <c r="FR20" s="111"/>
      <c r="FS20" s="111"/>
      <c r="FT20" s="111"/>
      <c r="FU20" s="111"/>
      <c r="FV20" s="111"/>
      <c r="FW20" s="111"/>
      <c r="FX20" s="111"/>
      <c r="FY20" s="111"/>
      <c r="FZ20" s="111"/>
      <c r="GA20" s="111"/>
      <c r="GB20" s="111"/>
      <c r="GC20" s="111"/>
      <c r="GD20" s="111"/>
      <c r="GE20" s="111"/>
      <c r="GF20" s="111"/>
      <c r="GG20" s="111"/>
      <c r="GH20" s="111"/>
      <c r="GI20" s="111"/>
      <c r="GJ20" s="111"/>
      <c r="GK20" s="111"/>
      <c r="GL20" s="111"/>
      <c r="GM20" s="111"/>
      <c r="GN20" s="111"/>
      <c r="GO20" s="111"/>
      <c r="GP20" s="111"/>
      <c r="GQ20" s="111"/>
      <c r="GR20" s="111"/>
      <c r="GS20" s="111"/>
      <c r="GT20" s="111"/>
      <c r="GU20" s="111"/>
      <c r="GV20" s="111"/>
      <c r="GW20" s="111"/>
      <c r="GX20" s="111"/>
      <c r="GY20" s="111"/>
      <c r="GZ20" s="111"/>
      <c r="HA20" s="111"/>
      <c r="HB20" s="111"/>
      <c r="HC20" s="111"/>
      <c r="HD20" s="111"/>
      <c r="HE20" s="111"/>
      <c r="HF20" s="111"/>
      <c r="HG20" s="111"/>
      <c r="HH20" s="111"/>
      <c r="HI20" s="111"/>
      <c r="HJ20" s="111"/>
      <c r="HK20" s="111"/>
      <c r="HL20" s="111"/>
      <c r="HM20" s="111"/>
      <c r="HN20" s="111"/>
      <c r="HO20" s="111"/>
      <c r="HP20" s="111"/>
      <c r="HQ20" s="111"/>
      <c r="HR20" s="111"/>
      <c r="HS20" s="111"/>
      <c r="HT20" s="111"/>
      <c r="HU20" s="111"/>
      <c r="HV20" s="111"/>
      <c r="HW20" s="111"/>
      <c r="HX20" s="111"/>
      <c r="HY20" s="111"/>
      <c r="HZ20" s="111"/>
      <c r="IA20" s="111"/>
      <c r="IB20" s="111"/>
      <c r="IC20" s="111"/>
      <c r="ID20" s="111"/>
      <c r="IE20" s="111"/>
      <c r="IF20" s="111"/>
      <c r="IG20" s="111"/>
      <c r="IH20" s="111"/>
      <c r="II20" s="111"/>
      <c r="IJ20" s="111"/>
      <c r="IK20" s="111"/>
      <c r="IL20" s="111"/>
      <c r="IM20" s="111"/>
    </row>
    <row r="21" spans="1:247" ht="13.5" customHeight="1" x14ac:dyDescent="0.35">
      <c r="A21" s="143" t="s">
        <v>23</v>
      </c>
      <c r="B21" s="19"/>
      <c r="C21" s="19"/>
      <c r="D21" s="19"/>
      <c r="E21" s="19"/>
      <c r="F21" s="20"/>
      <c r="G21" s="20"/>
      <c r="H21" s="20"/>
      <c r="I21" s="6"/>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1"/>
      <c r="BR21" s="111"/>
      <c r="BS21" s="111"/>
      <c r="BT21" s="111"/>
      <c r="BU21" s="111"/>
      <c r="BV21" s="111"/>
      <c r="BW21" s="111"/>
      <c r="BX21" s="111"/>
      <c r="BY21" s="111"/>
      <c r="BZ21" s="111"/>
      <c r="CA21" s="111"/>
      <c r="CB21" s="111"/>
      <c r="CC21" s="111"/>
      <c r="CD21" s="111"/>
      <c r="CE21" s="111"/>
      <c r="CF21" s="111"/>
      <c r="CG21" s="111"/>
      <c r="CH21" s="111"/>
      <c r="CI21" s="111"/>
      <c r="CJ21" s="111"/>
      <c r="CK21" s="111"/>
      <c r="CL21" s="111"/>
      <c r="CM21" s="111"/>
      <c r="CN21" s="111"/>
      <c r="CO21" s="111"/>
      <c r="CP21" s="111"/>
      <c r="CQ21" s="111"/>
      <c r="CR21" s="111"/>
      <c r="CS21" s="111"/>
      <c r="CT21" s="111"/>
      <c r="CU21" s="111"/>
      <c r="CV21" s="111"/>
      <c r="CW21" s="111"/>
      <c r="CX21" s="111"/>
      <c r="CY21" s="111"/>
      <c r="CZ21" s="111"/>
      <c r="DA21" s="111"/>
      <c r="DB21" s="111"/>
      <c r="DC21" s="111"/>
      <c r="DD21" s="111"/>
      <c r="DE21" s="111"/>
      <c r="DF21" s="111"/>
      <c r="DG21" s="111"/>
      <c r="DH21" s="111"/>
      <c r="DI21" s="111"/>
      <c r="DJ21" s="111"/>
      <c r="DK21" s="111"/>
      <c r="DL21" s="111"/>
      <c r="DM21" s="111"/>
      <c r="DN21" s="111"/>
      <c r="DO21" s="111"/>
      <c r="DP21" s="111"/>
      <c r="DQ21" s="111"/>
      <c r="DR21" s="111"/>
      <c r="DS21" s="111"/>
      <c r="DT21" s="111"/>
      <c r="DU21" s="111"/>
      <c r="DV21" s="111"/>
      <c r="DW21" s="111"/>
      <c r="DX21" s="111"/>
      <c r="DY21" s="111"/>
      <c r="DZ21" s="111"/>
      <c r="EA21" s="111"/>
      <c r="EB21" s="111"/>
      <c r="EC21" s="111"/>
      <c r="ED21" s="111"/>
      <c r="EE21" s="111"/>
      <c r="EF21" s="111"/>
      <c r="EG21" s="111"/>
      <c r="EH21" s="111"/>
      <c r="EI21" s="111"/>
      <c r="EJ21" s="111"/>
      <c r="EK21" s="111"/>
      <c r="EL21" s="111"/>
      <c r="EM21" s="111"/>
      <c r="EN21" s="111"/>
      <c r="EO21" s="111"/>
      <c r="EP21" s="111"/>
      <c r="EQ21" s="111"/>
      <c r="ER21" s="111"/>
      <c r="ES21" s="111"/>
      <c r="ET21" s="111"/>
      <c r="EU21" s="111"/>
      <c r="EV21" s="111"/>
      <c r="EW21" s="111"/>
      <c r="EX21" s="111"/>
      <c r="EY21" s="111"/>
      <c r="EZ21" s="111"/>
      <c r="FA21" s="111"/>
      <c r="FB21" s="111"/>
      <c r="FC21" s="111"/>
      <c r="FD21" s="111"/>
      <c r="FE21" s="111"/>
      <c r="FF21" s="111"/>
      <c r="FG21" s="111"/>
      <c r="FH21" s="111"/>
      <c r="FI21" s="111"/>
      <c r="FJ21" s="111"/>
      <c r="FK21" s="111"/>
      <c r="FL21" s="111"/>
      <c r="FM21" s="111"/>
      <c r="FN21" s="111"/>
      <c r="FO21" s="111"/>
      <c r="FP21" s="111"/>
      <c r="FQ21" s="111"/>
      <c r="FR21" s="111"/>
      <c r="FS21" s="111"/>
      <c r="FT21" s="111"/>
      <c r="FU21" s="111"/>
      <c r="FV21" s="111"/>
      <c r="FW21" s="111"/>
      <c r="FX21" s="111"/>
      <c r="FY21" s="111"/>
      <c r="FZ21" s="111"/>
      <c r="GA21" s="111"/>
      <c r="GB21" s="111"/>
      <c r="GC21" s="111"/>
      <c r="GD21" s="111"/>
      <c r="GE21" s="111"/>
      <c r="GF21" s="111"/>
      <c r="GG21" s="111"/>
      <c r="GH21" s="111"/>
      <c r="GI21" s="111"/>
      <c r="GJ21" s="111"/>
      <c r="GK21" s="111"/>
      <c r="GL21" s="111"/>
      <c r="GM21" s="111"/>
      <c r="GN21" s="111"/>
      <c r="GO21" s="111"/>
      <c r="GP21" s="111"/>
      <c r="GQ21" s="111"/>
      <c r="GR21" s="111"/>
      <c r="GS21" s="111"/>
      <c r="GT21" s="111"/>
      <c r="GU21" s="111"/>
      <c r="GV21" s="111"/>
      <c r="GW21" s="111"/>
      <c r="GX21" s="111"/>
      <c r="GY21" s="111"/>
      <c r="GZ21" s="111"/>
      <c r="HA21" s="111"/>
      <c r="HB21" s="111"/>
      <c r="HC21" s="111"/>
      <c r="HD21" s="111"/>
      <c r="HE21" s="111"/>
      <c r="HF21" s="111"/>
      <c r="HG21" s="111"/>
      <c r="HH21" s="111"/>
      <c r="HI21" s="111"/>
      <c r="HJ21" s="111"/>
      <c r="HK21" s="111"/>
      <c r="HL21" s="111"/>
      <c r="HM21" s="111"/>
      <c r="HN21" s="111"/>
      <c r="HO21" s="111"/>
      <c r="HP21" s="111"/>
      <c r="HQ21" s="111"/>
      <c r="HR21" s="111"/>
      <c r="HS21" s="111"/>
      <c r="HT21" s="111"/>
      <c r="HU21" s="111"/>
      <c r="HV21" s="111"/>
      <c r="HW21" s="111"/>
      <c r="HX21" s="111"/>
      <c r="HY21" s="111"/>
      <c r="HZ21" s="111"/>
      <c r="IA21" s="111"/>
      <c r="IB21" s="111"/>
      <c r="IC21" s="111"/>
      <c r="ID21" s="111"/>
      <c r="IE21" s="111"/>
      <c r="IF21" s="111"/>
      <c r="IG21" s="111"/>
      <c r="IH21" s="111"/>
      <c r="II21" s="111"/>
      <c r="IJ21" s="111"/>
      <c r="IK21" s="111"/>
      <c r="IL21" s="111"/>
      <c r="IM21" s="111"/>
    </row>
    <row r="22" spans="1:247" ht="25.5" customHeight="1" x14ac:dyDescent="0.35">
      <c r="A22" s="149" t="s">
        <v>16</v>
      </c>
      <c r="B22" s="52" t="s">
        <v>33</v>
      </c>
      <c r="C22" s="48"/>
      <c r="D22" s="48"/>
      <c r="E22" s="48"/>
      <c r="F22" s="48"/>
      <c r="G22" s="48"/>
      <c r="H22" s="48"/>
      <c r="I22" s="18"/>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111"/>
      <c r="BP22" s="111"/>
      <c r="BQ22" s="111"/>
      <c r="BR22" s="111"/>
      <c r="BS22" s="111"/>
      <c r="BT22" s="111"/>
      <c r="BU22" s="111"/>
      <c r="BV22" s="111"/>
      <c r="BW22" s="111"/>
      <c r="BX22" s="111"/>
      <c r="BY22" s="111"/>
      <c r="BZ22" s="111"/>
      <c r="CA22" s="111"/>
      <c r="CB22" s="111"/>
      <c r="CC22" s="111"/>
      <c r="CD22" s="111"/>
      <c r="CE22" s="111"/>
      <c r="CF22" s="111"/>
      <c r="CG22" s="111"/>
      <c r="CH22" s="111"/>
      <c r="CI22" s="111"/>
      <c r="CJ22" s="111"/>
      <c r="CK22" s="111"/>
      <c r="CL22" s="111"/>
      <c r="CM22" s="111"/>
      <c r="CN22" s="111"/>
      <c r="CO22" s="111"/>
      <c r="CP22" s="111"/>
      <c r="CQ22" s="111"/>
      <c r="CR22" s="111"/>
      <c r="CS22" s="111"/>
      <c r="CT22" s="111"/>
      <c r="CU22" s="111"/>
      <c r="CV22" s="111"/>
      <c r="CW22" s="111"/>
      <c r="CX22" s="111"/>
      <c r="CY22" s="111"/>
      <c r="CZ22" s="111"/>
      <c r="DA22" s="111"/>
      <c r="DB22" s="111"/>
      <c r="DC22" s="111"/>
      <c r="DD22" s="111"/>
      <c r="DE22" s="111"/>
      <c r="DF22" s="111"/>
      <c r="DG22" s="111"/>
      <c r="DH22" s="111"/>
      <c r="DI22" s="111"/>
      <c r="DJ22" s="111"/>
      <c r="DK22" s="111"/>
      <c r="DL22" s="111"/>
      <c r="DM22" s="111"/>
      <c r="DN22" s="111"/>
      <c r="DO22" s="111"/>
      <c r="DP22" s="111"/>
      <c r="DQ22" s="111"/>
      <c r="DR22" s="111"/>
      <c r="DS22" s="111"/>
      <c r="DT22" s="111"/>
      <c r="DU22" s="111"/>
      <c r="DV22" s="111"/>
      <c r="DW22" s="111"/>
      <c r="DX22" s="111"/>
      <c r="DY22" s="111"/>
      <c r="DZ22" s="111"/>
      <c r="EA22" s="111"/>
      <c r="EB22" s="111"/>
      <c r="EC22" s="111"/>
      <c r="ED22" s="111"/>
      <c r="EE22" s="111"/>
      <c r="EF22" s="111"/>
      <c r="EG22" s="111"/>
      <c r="EH22" s="111"/>
      <c r="EI22" s="111"/>
      <c r="EJ22" s="111"/>
      <c r="EK22" s="111"/>
      <c r="EL22" s="111"/>
      <c r="EM22" s="111"/>
      <c r="EN22" s="111"/>
      <c r="EO22" s="111"/>
      <c r="EP22" s="111"/>
      <c r="EQ22" s="111"/>
      <c r="ER22" s="111"/>
      <c r="ES22" s="111"/>
      <c r="ET22" s="111"/>
      <c r="EU22" s="111"/>
      <c r="EV22" s="111"/>
      <c r="EW22" s="111"/>
      <c r="EX22" s="111"/>
      <c r="EY22" s="111"/>
      <c r="EZ22" s="111"/>
      <c r="FA22" s="111"/>
      <c r="FB22" s="111"/>
      <c r="FC22" s="111"/>
      <c r="FD22" s="111"/>
      <c r="FE22" s="111"/>
      <c r="FF22" s="111"/>
      <c r="FG22" s="111"/>
      <c r="FH22" s="111"/>
      <c r="FI22" s="111"/>
      <c r="FJ22" s="111"/>
      <c r="FK22" s="111"/>
      <c r="FL22" s="111"/>
      <c r="FM22" s="111"/>
      <c r="FN22" s="111"/>
      <c r="FO22" s="111"/>
      <c r="FP22" s="111"/>
      <c r="FQ22" s="111"/>
      <c r="FR22" s="111"/>
      <c r="FS22" s="111"/>
      <c r="FT22" s="111"/>
      <c r="FU22" s="111"/>
      <c r="FV22" s="111"/>
      <c r="FW22" s="111"/>
      <c r="FX22" s="111"/>
      <c r="FY22" s="111"/>
      <c r="FZ22" s="111"/>
      <c r="GA22" s="111"/>
      <c r="GB22" s="111"/>
      <c r="GC22" s="111"/>
      <c r="GD22" s="111"/>
      <c r="GE22" s="111"/>
      <c r="GF22" s="111"/>
      <c r="GG22" s="111"/>
      <c r="GH22" s="111"/>
      <c r="GI22" s="111"/>
      <c r="GJ22" s="111"/>
      <c r="GK22" s="111"/>
      <c r="GL22" s="111"/>
      <c r="GM22" s="111"/>
      <c r="GN22" s="111"/>
      <c r="GO22" s="111"/>
      <c r="GP22" s="111"/>
      <c r="GQ22" s="111"/>
      <c r="GR22" s="111"/>
      <c r="GS22" s="111"/>
      <c r="GT22" s="111"/>
      <c r="GU22" s="111"/>
      <c r="GV22" s="111"/>
      <c r="GW22" s="111"/>
      <c r="GX22" s="111"/>
      <c r="GY22" s="111"/>
      <c r="GZ22" s="111"/>
      <c r="HA22" s="111"/>
      <c r="HB22" s="111"/>
      <c r="HC22" s="111"/>
      <c r="HD22" s="111"/>
      <c r="HE22" s="111"/>
      <c r="HF22" s="111"/>
      <c r="HG22" s="111"/>
      <c r="HH22" s="111"/>
      <c r="HI22" s="111"/>
      <c r="HJ22" s="111"/>
      <c r="HK22" s="111"/>
      <c r="HL22" s="111"/>
      <c r="HM22" s="111"/>
      <c r="HN22" s="111"/>
      <c r="HO22" s="111"/>
      <c r="HP22" s="111"/>
      <c r="HQ22" s="111"/>
      <c r="HR22" s="111"/>
      <c r="HS22" s="111"/>
      <c r="HT22" s="111"/>
      <c r="HU22" s="111"/>
      <c r="HV22" s="111"/>
      <c r="HW22" s="111"/>
      <c r="HX22" s="111"/>
      <c r="HY22" s="111"/>
      <c r="HZ22" s="111"/>
      <c r="IA22" s="111"/>
      <c r="IB22" s="111"/>
      <c r="IC22" s="111"/>
      <c r="ID22" s="111"/>
      <c r="IE22" s="111"/>
      <c r="IF22" s="111"/>
      <c r="IG22" s="111"/>
      <c r="IH22" s="111"/>
      <c r="II22" s="111"/>
      <c r="IJ22" s="111"/>
      <c r="IK22" s="111"/>
      <c r="IL22" s="111"/>
      <c r="IM22" s="111"/>
    </row>
    <row r="23" spans="1:247" ht="14" customHeight="1" x14ac:dyDescent="0.35">
      <c r="A23" s="148" t="s">
        <v>24</v>
      </c>
      <c r="B23" s="52" t="s">
        <v>31</v>
      </c>
      <c r="C23" s="48"/>
      <c r="D23" s="48"/>
      <c r="E23" s="48"/>
      <c r="F23" s="48"/>
      <c r="G23" s="48"/>
      <c r="H23" s="48"/>
      <c r="I23" s="18"/>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c r="BK23" s="111"/>
      <c r="BL23" s="111"/>
      <c r="BM23" s="111"/>
      <c r="BN23" s="111"/>
      <c r="BO23" s="111"/>
      <c r="BP23" s="111"/>
      <c r="BQ23" s="111"/>
      <c r="BR23" s="111"/>
      <c r="BS23" s="111"/>
      <c r="BT23" s="111"/>
      <c r="BU23" s="111"/>
      <c r="BV23" s="111"/>
      <c r="BW23" s="111"/>
      <c r="BX23" s="111"/>
      <c r="BY23" s="111"/>
      <c r="BZ23" s="111"/>
      <c r="CA23" s="111"/>
      <c r="CB23" s="111"/>
      <c r="CC23" s="111"/>
      <c r="CD23" s="111"/>
      <c r="CE23" s="111"/>
      <c r="CF23" s="111"/>
      <c r="CG23" s="111"/>
      <c r="CH23" s="111"/>
      <c r="CI23" s="111"/>
      <c r="CJ23" s="111"/>
      <c r="CK23" s="111"/>
      <c r="CL23" s="111"/>
      <c r="CM23" s="111"/>
      <c r="CN23" s="111"/>
      <c r="CO23" s="111"/>
      <c r="CP23" s="111"/>
      <c r="CQ23" s="111"/>
      <c r="CR23" s="111"/>
      <c r="CS23" s="111"/>
      <c r="CT23" s="111"/>
      <c r="CU23" s="111"/>
      <c r="CV23" s="111"/>
      <c r="CW23" s="111"/>
      <c r="CX23" s="111"/>
      <c r="CY23" s="111"/>
      <c r="CZ23" s="111"/>
      <c r="DA23" s="111"/>
      <c r="DB23" s="111"/>
      <c r="DC23" s="111"/>
      <c r="DD23" s="111"/>
      <c r="DE23" s="111"/>
      <c r="DF23" s="111"/>
      <c r="DG23" s="111"/>
      <c r="DH23" s="111"/>
      <c r="DI23" s="111"/>
      <c r="DJ23" s="111"/>
      <c r="DK23" s="111"/>
      <c r="DL23" s="111"/>
      <c r="DM23" s="111"/>
      <c r="DN23" s="111"/>
      <c r="DO23" s="111"/>
      <c r="DP23" s="111"/>
      <c r="DQ23" s="111"/>
      <c r="DR23" s="111"/>
      <c r="DS23" s="111"/>
      <c r="DT23" s="111"/>
      <c r="DU23" s="111"/>
      <c r="DV23" s="111"/>
      <c r="DW23" s="111"/>
      <c r="DX23" s="111"/>
      <c r="DY23" s="111"/>
      <c r="DZ23" s="111"/>
      <c r="EA23" s="111"/>
      <c r="EB23" s="111"/>
      <c r="EC23" s="111"/>
      <c r="ED23" s="111"/>
      <c r="EE23" s="111"/>
      <c r="EF23" s="111"/>
      <c r="EG23" s="111"/>
      <c r="EH23" s="111"/>
      <c r="EI23" s="111"/>
      <c r="EJ23" s="111"/>
      <c r="EK23" s="111"/>
      <c r="EL23" s="111"/>
      <c r="EM23" s="111"/>
      <c r="EN23" s="111"/>
      <c r="EO23" s="111"/>
      <c r="EP23" s="111"/>
      <c r="EQ23" s="111"/>
      <c r="ER23" s="111"/>
      <c r="ES23" s="111"/>
      <c r="ET23" s="111"/>
      <c r="EU23" s="111"/>
      <c r="EV23" s="111"/>
      <c r="EW23" s="111"/>
      <c r="EX23" s="111"/>
      <c r="EY23" s="111"/>
      <c r="EZ23" s="111"/>
      <c r="FA23" s="111"/>
      <c r="FB23" s="111"/>
      <c r="FC23" s="111"/>
      <c r="FD23" s="111"/>
      <c r="FE23" s="111"/>
      <c r="FF23" s="111"/>
      <c r="FG23" s="111"/>
      <c r="FH23" s="111"/>
      <c r="FI23" s="111"/>
      <c r="FJ23" s="111"/>
      <c r="FK23" s="111"/>
      <c r="FL23" s="111"/>
      <c r="FM23" s="111"/>
      <c r="FN23" s="111"/>
      <c r="FO23" s="111"/>
      <c r="FP23" s="111"/>
      <c r="FQ23" s="111"/>
      <c r="FR23" s="111"/>
      <c r="FS23" s="111"/>
      <c r="FT23" s="111"/>
      <c r="FU23" s="111"/>
      <c r="FV23" s="111"/>
      <c r="FW23" s="111"/>
      <c r="FX23" s="111"/>
      <c r="FY23" s="111"/>
      <c r="FZ23" s="111"/>
      <c r="GA23" s="111"/>
      <c r="GB23" s="111"/>
      <c r="GC23" s="111"/>
      <c r="GD23" s="111"/>
      <c r="GE23" s="111"/>
      <c r="GF23" s="111"/>
      <c r="GG23" s="111"/>
      <c r="GH23" s="111"/>
      <c r="GI23" s="111"/>
      <c r="GJ23" s="111"/>
      <c r="GK23" s="111"/>
      <c r="GL23" s="111"/>
      <c r="GM23" s="111"/>
      <c r="GN23" s="111"/>
      <c r="GO23" s="111"/>
      <c r="GP23" s="111"/>
      <c r="GQ23" s="111"/>
      <c r="GR23" s="111"/>
      <c r="GS23" s="111"/>
      <c r="GT23" s="111"/>
      <c r="GU23" s="111"/>
      <c r="GV23" s="111"/>
      <c r="GW23" s="111"/>
      <c r="GX23" s="111"/>
      <c r="GY23" s="111"/>
      <c r="GZ23" s="111"/>
      <c r="HA23" s="111"/>
      <c r="HB23" s="111"/>
      <c r="HC23" s="111"/>
      <c r="HD23" s="111"/>
      <c r="HE23" s="111"/>
      <c r="HF23" s="111"/>
      <c r="HG23" s="111"/>
      <c r="HH23" s="111"/>
      <c r="HI23" s="111"/>
      <c r="HJ23" s="111"/>
      <c r="HK23" s="111"/>
      <c r="HL23" s="111"/>
      <c r="HM23" s="111"/>
      <c r="HN23" s="111"/>
      <c r="HO23" s="111"/>
      <c r="HP23" s="111"/>
      <c r="HQ23" s="111"/>
      <c r="HR23" s="111"/>
      <c r="HS23" s="111"/>
      <c r="HT23" s="111"/>
      <c r="HU23" s="111"/>
      <c r="HV23" s="111"/>
      <c r="HW23" s="111"/>
      <c r="HX23" s="111"/>
      <c r="HY23" s="111"/>
      <c r="HZ23" s="111"/>
      <c r="IA23" s="111"/>
      <c r="IB23" s="111"/>
      <c r="IC23" s="111"/>
      <c r="ID23" s="111"/>
      <c r="IE23" s="111"/>
      <c r="IF23" s="111"/>
      <c r="IG23" s="111"/>
      <c r="IH23" s="111"/>
      <c r="II23" s="111"/>
      <c r="IJ23" s="111"/>
      <c r="IK23" s="111"/>
      <c r="IL23" s="111"/>
      <c r="IM23" s="111"/>
    </row>
    <row r="24" spans="1:247" ht="14" customHeight="1" x14ac:dyDescent="0.35">
      <c r="A24" s="148" t="s">
        <v>25</v>
      </c>
      <c r="B24" s="52" t="s">
        <v>31</v>
      </c>
      <c r="C24" s="48"/>
      <c r="D24" s="48"/>
      <c r="E24" s="48"/>
      <c r="F24" s="48"/>
      <c r="G24" s="48"/>
      <c r="H24" s="48"/>
      <c r="I24" s="18"/>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11"/>
      <c r="BM24" s="111"/>
      <c r="BN24" s="111"/>
      <c r="BO24" s="111"/>
      <c r="BP24" s="111"/>
      <c r="BQ24" s="111"/>
      <c r="BR24" s="111"/>
      <c r="BS24" s="111"/>
      <c r="BT24" s="111"/>
      <c r="BU24" s="111"/>
      <c r="BV24" s="111"/>
      <c r="BW24" s="111"/>
      <c r="BX24" s="111"/>
      <c r="BY24" s="111"/>
      <c r="BZ24" s="111"/>
      <c r="CA24" s="111"/>
      <c r="CB24" s="111"/>
      <c r="CC24" s="111"/>
      <c r="CD24" s="111"/>
      <c r="CE24" s="111"/>
      <c r="CF24" s="111"/>
      <c r="CG24" s="111"/>
      <c r="CH24" s="111"/>
      <c r="CI24" s="111"/>
      <c r="CJ24" s="111"/>
      <c r="CK24" s="111"/>
      <c r="CL24" s="111"/>
      <c r="CM24" s="111"/>
      <c r="CN24" s="111"/>
      <c r="CO24" s="111"/>
      <c r="CP24" s="111"/>
      <c r="CQ24" s="111"/>
      <c r="CR24" s="111"/>
      <c r="CS24" s="111"/>
      <c r="CT24" s="111"/>
      <c r="CU24" s="111"/>
      <c r="CV24" s="111"/>
      <c r="CW24" s="111"/>
      <c r="CX24" s="111"/>
      <c r="CY24" s="111"/>
      <c r="CZ24" s="111"/>
      <c r="DA24" s="111"/>
      <c r="DB24" s="111"/>
      <c r="DC24" s="111"/>
      <c r="DD24" s="111"/>
      <c r="DE24" s="111"/>
      <c r="DF24" s="111"/>
      <c r="DG24" s="111"/>
      <c r="DH24" s="111"/>
      <c r="DI24" s="111"/>
      <c r="DJ24" s="111"/>
      <c r="DK24" s="111"/>
      <c r="DL24" s="111"/>
      <c r="DM24" s="111"/>
      <c r="DN24" s="111"/>
      <c r="DO24" s="111"/>
      <c r="DP24" s="111"/>
      <c r="DQ24" s="111"/>
      <c r="DR24" s="111"/>
      <c r="DS24" s="111"/>
      <c r="DT24" s="111"/>
      <c r="DU24" s="111"/>
      <c r="DV24" s="111"/>
      <c r="DW24" s="111"/>
      <c r="DX24" s="111"/>
      <c r="DY24" s="111"/>
      <c r="DZ24" s="111"/>
      <c r="EA24" s="111"/>
      <c r="EB24" s="111"/>
      <c r="EC24" s="111"/>
      <c r="ED24" s="111"/>
      <c r="EE24" s="111"/>
      <c r="EF24" s="111"/>
      <c r="EG24" s="111"/>
      <c r="EH24" s="111"/>
      <c r="EI24" s="111"/>
      <c r="EJ24" s="111"/>
      <c r="EK24" s="111"/>
      <c r="EL24" s="111"/>
      <c r="EM24" s="111"/>
      <c r="EN24" s="111"/>
      <c r="EO24" s="111"/>
      <c r="EP24" s="111"/>
      <c r="EQ24" s="111"/>
      <c r="ER24" s="111"/>
      <c r="ES24" s="111"/>
      <c r="ET24" s="111"/>
      <c r="EU24" s="111"/>
      <c r="EV24" s="111"/>
      <c r="EW24" s="111"/>
      <c r="EX24" s="111"/>
      <c r="EY24" s="111"/>
      <c r="EZ24" s="111"/>
      <c r="FA24" s="111"/>
      <c r="FB24" s="111"/>
      <c r="FC24" s="111"/>
      <c r="FD24" s="111"/>
      <c r="FE24" s="111"/>
      <c r="FF24" s="111"/>
      <c r="FG24" s="111"/>
      <c r="FH24" s="111"/>
      <c r="FI24" s="111"/>
      <c r="FJ24" s="111"/>
      <c r="FK24" s="111"/>
      <c r="FL24" s="111"/>
      <c r="FM24" s="111"/>
      <c r="FN24" s="111"/>
      <c r="FO24" s="111"/>
      <c r="FP24" s="111"/>
      <c r="FQ24" s="111"/>
      <c r="FR24" s="111"/>
      <c r="FS24" s="111"/>
      <c r="FT24" s="111"/>
      <c r="FU24" s="111"/>
      <c r="FV24" s="111"/>
      <c r="FW24" s="111"/>
      <c r="FX24" s="111"/>
      <c r="FY24" s="111"/>
      <c r="FZ24" s="111"/>
      <c r="GA24" s="111"/>
      <c r="GB24" s="111"/>
      <c r="GC24" s="111"/>
      <c r="GD24" s="111"/>
      <c r="GE24" s="111"/>
      <c r="GF24" s="111"/>
      <c r="GG24" s="111"/>
      <c r="GH24" s="111"/>
      <c r="GI24" s="111"/>
      <c r="GJ24" s="111"/>
      <c r="GK24" s="111"/>
      <c r="GL24" s="111"/>
      <c r="GM24" s="111"/>
      <c r="GN24" s="111"/>
      <c r="GO24" s="111"/>
      <c r="GP24" s="111"/>
      <c r="GQ24" s="111"/>
      <c r="GR24" s="111"/>
      <c r="GS24" s="111"/>
      <c r="GT24" s="111"/>
      <c r="GU24" s="111"/>
      <c r="GV24" s="111"/>
      <c r="GW24" s="111"/>
      <c r="GX24" s="111"/>
      <c r="GY24" s="111"/>
      <c r="GZ24" s="111"/>
      <c r="HA24" s="111"/>
      <c r="HB24" s="111"/>
      <c r="HC24" s="111"/>
      <c r="HD24" s="111"/>
      <c r="HE24" s="111"/>
      <c r="HF24" s="111"/>
      <c r="HG24" s="111"/>
      <c r="HH24" s="111"/>
      <c r="HI24" s="111"/>
      <c r="HJ24" s="111"/>
      <c r="HK24" s="111"/>
      <c r="HL24" s="111"/>
      <c r="HM24" s="111"/>
      <c r="HN24" s="111"/>
      <c r="HO24" s="111"/>
      <c r="HP24" s="111"/>
      <c r="HQ24" s="111"/>
      <c r="HR24" s="111"/>
      <c r="HS24" s="111"/>
      <c r="HT24" s="111"/>
      <c r="HU24" s="111"/>
      <c r="HV24" s="111"/>
      <c r="HW24" s="111"/>
      <c r="HX24" s="111"/>
      <c r="HY24" s="111"/>
      <c r="HZ24" s="111"/>
      <c r="IA24" s="111"/>
      <c r="IB24" s="111"/>
      <c r="IC24" s="111"/>
      <c r="ID24" s="111"/>
      <c r="IE24" s="111"/>
      <c r="IF24" s="111"/>
      <c r="IG24" s="111"/>
      <c r="IH24" s="111"/>
      <c r="II24" s="111"/>
      <c r="IJ24" s="111"/>
      <c r="IK24" s="111"/>
      <c r="IL24" s="111"/>
      <c r="IM24" s="111"/>
    </row>
    <row r="25" spans="1:247" ht="14" customHeight="1" x14ac:dyDescent="0.35">
      <c r="A25" s="149" t="s">
        <v>26</v>
      </c>
      <c r="B25" s="44" t="s">
        <v>0</v>
      </c>
      <c r="C25" s="44" t="s">
        <v>0</v>
      </c>
      <c r="D25" s="44" t="s">
        <v>0</v>
      </c>
      <c r="E25" s="44" t="s">
        <v>0</v>
      </c>
      <c r="F25" s="44" t="s">
        <v>0</v>
      </c>
      <c r="G25" s="44" t="s">
        <v>0</v>
      </c>
      <c r="H25" s="44" t="s">
        <v>0</v>
      </c>
      <c r="I25" s="24" t="s">
        <v>0</v>
      </c>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c r="BM25" s="111"/>
      <c r="BN25" s="111"/>
      <c r="BO25" s="111"/>
      <c r="BP25" s="111"/>
      <c r="BQ25" s="111"/>
      <c r="BR25" s="111"/>
      <c r="BS25" s="111"/>
      <c r="BT25" s="111"/>
      <c r="BU25" s="111"/>
      <c r="BV25" s="111"/>
      <c r="BW25" s="111"/>
      <c r="BX25" s="111"/>
      <c r="BY25" s="111"/>
      <c r="BZ25" s="111"/>
      <c r="CA25" s="111"/>
      <c r="CB25" s="111"/>
      <c r="CC25" s="111"/>
      <c r="CD25" s="111"/>
      <c r="CE25" s="111"/>
      <c r="CF25" s="111"/>
      <c r="CG25" s="111"/>
      <c r="CH25" s="111"/>
      <c r="CI25" s="111"/>
      <c r="CJ25" s="111"/>
      <c r="CK25" s="111"/>
      <c r="CL25" s="111"/>
      <c r="CM25" s="111"/>
      <c r="CN25" s="111"/>
      <c r="CO25" s="111"/>
      <c r="CP25" s="111"/>
      <c r="CQ25" s="111"/>
      <c r="CR25" s="111"/>
      <c r="CS25" s="111"/>
      <c r="CT25" s="111"/>
      <c r="CU25" s="111"/>
      <c r="CV25" s="111"/>
      <c r="CW25" s="111"/>
      <c r="CX25" s="111"/>
      <c r="CY25" s="111"/>
      <c r="CZ25" s="111"/>
      <c r="DA25" s="111"/>
      <c r="DB25" s="111"/>
      <c r="DC25" s="111"/>
      <c r="DD25" s="111"/>
      <c r="DE25" s="111"/>
      <c r="DF25" s="111"/>
      <c r="DG25" s="111"/>
      <c r="DH25" s="111"/>
      <c r="DI25" s="111"/>
      <c r="DJ25" s="111"/>
      <c r="DK25" s="111"/>
      <c r="DL25" s="111"/>
      <c r="DM25" s="111"/>
      <c r="DN25" s="111"/>
      <c r="DO25" s="111"/>
      <c r="DP25" s="111"/>
      <c r="DQ25" s="111"/>
      <c r="DR25" s="111"/>
      <c r="DS25" s="111"/>
      <c r="DT25" s="111"/>
      <c r="DU25" s="111"/>
      <c r="DV25" s="111"/>
      <c r="DW25" s="111"/>
      <c r="DX25" s="111"/>
      <c r="DY25" s="111"/>
      <c r="DZ25" s="111"/>
      <c r="EA25" s="111"/>
      <c r="EB25" s="111"/>
      <c r="EC25" s="111"/>
      <c r="ED25" s="111"/>
      <c r="EE25" s="111"/>
      <c r="EF25" s="111"/>
      <c r="EG25" s="111"/>
      <c r="EH25" s="111"/>
      <c r="EI25" s="111"/>
      <c r="EJ25" s="111"/>
      <c r="EK25" s="111"/>
      <c r="EL25" s="111"/>
      <c r="EM25" s="111"/>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1"/>
      <c r="FN25" s="111"/>
      <c r="FO25" s="111"/>
      <c r="FP25" s="111"/>
      <c r="FQ25" s="111"/>
      <c r="FR25" s="111"/>
      <c r="FS25" s="111"/>
      <c r="FT25" s="111"/>
      <c r="FU25" s="111"/>
      <c r="FV25" s="111"/>
      <c r="FW25" s="111"/>
      <c r="FX25" s="111"/>
      <c r="FY25" s="111"/>
      <c r="FZ25" s="111"/>
      <c r="GA25" s="111"/>
      <c r="GB25" s="111"/>
      <c r="GC25" s="111"/>
      <c r="GD25" s="111"/>
      <c r="GE25" s="111"/>
      <c r="GF25" s="111"/>
      <c r="GG25" s="111"/>
      <c r="GH25" s="111"/>
      <c r="GI25" s="111"/>
      <c r="GJ25" s="111"/>
      <c r="GK25" s="111"/>
      <c r="GL25" s="111"/>
      <c r="GM25" s="111"/>
      <c r="GN25" s="111"/>
      <c r="GO25" s="111"/>
      <c r="GP25" s="111"/>
      <c r="GQ25" s="111"/>
      <c r="GR25" s="111"/>
      <c r="GS25" s="111"/>
      <c r="GT25" s="111"/>
      <c r="GU25" s="111"/>
      <c r="GV25" s="111"/>
      <c r="GW25" s="111"/>
      <c r="GX25" s="111"/>
      <c r="GY25" s="111"/>
      <c r="GZ25" s="111"/>
      <c r="HA25" s="111"/>
      <c r="HB25" s="111"/>
      <c r="HC25" s="111"/>
      <c r="HD25" s="111"/>
      <c r="HE25" s="111"/>
      <c r="HF25" s="111"/>
      <c r="HG25" s="111"/>
      <c r="HH25" s="111"/>
      <c r="HI25" s="111"/>
      <c r="HJ25" s="111"/>
      <c r="HK25" s="111"/>
      <c r="HL25" s="111"/>
      <c r="HM25" s="111"/>
      <c r="HN25" s="111"/>
      <c r="HO25" s="111"/>
      <c r="HP25" s="111"/>
      <c r="HQ25" s="111"/>
      <c r="HR25" s="111"/>
      <c r="HS25" s="111"/>
      <c r="HT25" s="111"/>
      <c r="HU25" s="111"/>
      <c r="HV25" s="111"/>
      <c r="HW25" s="111"/>
      <c r="HX25" s="111"/>
      <c r="HY25" s="111"/>
      <c r="HZ25" s="111"/>
      <c r="IA25" s="111"/>
      <c r="IB25" s="111"/>
      <c r="IC25" s="111"/>
      <c r="ID25" s="111"/>
      <c r="IE25" s="111"/>
      <c r="IF25" s="111"/>
      <c r="IG25" s="111"/>
      <c r="IH25" s="111"/>
      <c r="II25" s="111"/>
      <c r="IJ25" s="111"/>
      <c r="IK25" s="111"/>
      <c r="IL25" s="111"/>
      <c r="IM25" s="111"/>
    </row>
    <row r="26" spans="1:247" ht="14" customHeight="1" x14ac:dyDescent="0.35">
      <c r="A26" s="150" t="s">
        <v>27</v>
      </c>
      <c r="B26" s="188"/>
      <c r="C26" s="25"/>
      <c r="D26" s="25"/>
      <c r="E26" s="25"/>
      <c r="F26" s="26"/>
      <c r="G26" s="26"/>
      <c r="H26" s="26"/>
      <c r="I26" s="6"/>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1"/>
      <c r="BM26" s="111"/>
      <c r="BN26" s="111"/>
      <c r="BO26" s="111"/>
      <c r="BP26" s="111"/>
      <c r="BQ26" s="111"/>
      <c r="BR26" s="111"/>
      <c r="BS26" s="111"/>
      <c r="BT26" s="111"/>
      <c r="BU26" s="111"/>
      <c r="BV26" s="111"/>
      <c r="BW26" s="111"/>
      <c r="BX26" s="111"/>
      <c r="BY26" s="111"/>
      <c r="BZ26" s="111"/>
      <c r="CA26" s="111"/>
      <c r="CB26" s="111"/>
      <c r="CC26" s="111"/>
      <c r="CD26" s="111"/>
      <c r="CE26" s="111"/>
      <c r="CF26" s="111"/>
      <c r="CG26" s="111"/>
      <c r="CH26" s="111"/>
      <c r="CI26" s="111"/>
      <c r="CJ26" s="111"/>
      <c r="CK26" s="111"/>
      <c r="CL26" s="111"/>
      <c r="CM26" s="111"/>
      <c r="CN26" s="111"/>
      <c r="CO26" s="111"/>
      <c r="CP26" s="111"/>
      <c r="CQ26" s="111"/>
      <c r="CR26" s="111"/>
      <c r="CS26" s="111"/>
      <c r="CT26" s="111"/>
      <c r="CU26" s="111"/>
      <c r="CV26" s="111"/>
      <c r="CW26" s="111"/>
      <c r="CX26" s="111"/>
      <c r="CY26" s="111"/>
      <c r="CZ26" s="111"/>
      <c r="DA26" s="111"/>
      <c r="DB26" s="111"/>
      <c r="DC26" s="111"/>
      <c r="DD26" s="111"/>
      <c r="DE26" s="111"/>
      <c r="DF26" s="111"/>
      <c r="DG26" s="111"/>
      <c r="DH26" s="111"/>
      <c r="DI26" s="111"/>
      <c r="DJ26" s="111"/>
      <c r="DK26" s="111"/>
      <c r="DL26" s="111"/>
      <c r="DM26" s="111"/>
      <c r="DN26" s="111"/>
      <c r="DO26" s="111"/>
      <c r="DP26" s="111"/>
      <c r="DQ26" s="111"/>
      <c r="DR26" s="111"/>
      <c r="DS26" s="111"/>
      <c r="DT26" s="111"/>
      <c r="DU26" s="111"/>
      <c r="DV26" s="111"/>
      <c r="DW26" s="111"/>
      <c r="DX26" s="111"/>
      <c r="DY26" s="111"/>
      <c r="DZ26" s="111"/>
      <c r="EA26" s="111"/>
      <c r="EB26" s="111"/>
      <c r="EC26" s="111"/>
      <c r="ED26" s="111"/>
      <c r="EE26" s="111"/>
      <c r="EF26" s="111"/>
      <c r="EG26" s="111"/>
      <c r="EH26" s="111"/>
      <c r="EI26" s="111"/>
      <c r="EJ26" s="111"/>
      <c r="EK26" s="111"/>
      <c r="EL26" s="111"/>
      <c r="EM26" s="111"/>
      <c r="EN26" s="111"/>
      <c r="EO26" s="111"/>
      <c r="EP26" s="111"/>
      <c r="EQ26" s="111"/>
      <c r="ER26" s="111"/>
      <c r="ES26" s="111"/>
      <c r="ET26" s="111"/>
      <c r="EU26" s="111"/>
      <c r="EV26" s="111"/>
      <c r="EW26" s="111"/>
      <c r="EX26" s="111"/>
      <c r="EY26" s="111"/>
      <c r="EZ26" s="111"/>
      <c r="FA26" s="111"/>
      <c r="FB26" s="111"/>
      <c r="FC26" s="111"/>
      <c r="FD26" s="111"/>
      <c r="FE26" s="111"/>
      <c r="FF26" s="111"/>
      <c r="FG26" s="111"/>
      <c r="FH26" s="111"/>
      <c r="FI26" s="111"/>
      <c r="FJ26" s="111"/>
      <c r="FK26" s="111"/>
      <c r="FL26" s="111"/>
      <c r="FM26" s="111"/>
      <c r="FN26" s="111"/>
      <c r="FO26" s="111"/>
      <c r="FP26" s="111"/>
      <c r="FQ26" s="111"/>
      <c r="FR26" s="111"/>
      <c r="FS26" s="111"/>
      <c r="FT26" s="111"/>
      <c r="FU26" s="111"/>
      <c r="FV26" s="111"/>
      <c r="FW26" s="111"/>
      <c r="FX26" s="111"/>
      <c r="FY26" s="111"/>
      <c r="FZ26" s="111"/>
      <c r="GA26" s="111"/>
      <c r="GB26" s="111"/>
      <c r="GC26" s="111"/>
      <c r="GD26" s="111"/>
      <c r="GE26" s="111"/>
      <c r="GF26" s="111"/>
      <c r="GG26" s="111"/>
      <c r="GH26" s="111"/>
      <c r="GI26" s="111"/>
      <c r="GJ26" s="111"/>
      <c r="GK26" s="111"/>
      <c r="GL26" s="111"/>
      <c r="GM26" s="111"/>
      <c r="GN26" s="111"/>
      <c r="GO26" s="111"/>
      <c r="GP26" s="111"/>
      <c r="GQ26" s="111"/>
      <c r="GR26" s="111"/>
      <c r="GS26" s="111"/>
      <c r="GT26" s="111"/>
      <c r="GU26" s="111"/>
      <c r="GV26" s="111"/>
      <c r="GW26" s="111"/>
      <c r="GX26" s="111"/>
      <c r="GY26" s="111"/>
      <c r="GZ26" s="111"/>
      <c r="HA26" s="111"/>
      <c r="HB26" s="111"/>
      <c r="HC26" s="111"/>
      <c r="HD26" s="111"/>
      <c r="HE26" s="111"/>
      <c r="HF26" s="111"/>
      <c r="HG26" s="111"/>
      <c r="HH26" s="111"/>
      <c r="HI26" s="111"/>
      <c r="HJ26" s="111"/>
      <c r="HK26" s="111"/>
      <c r="HL26" s="111"/>
      <c r="HM26" s="111"/>
      <c r="HN26" s="111"/>
      <c r="HO26" s="111"/>
      <c r="HP26" s="111"/>
      <c r="HQ26" s="111"/>
      <c r="HR26" s="111"/>
      <c r="HS26" s="111"/>
      <c r="HT26" s="111"/>
      <c r="HU26" s="111"/>
      <c r="HV26" s="111"/>
      <c r="HW26" s="111"/>
      <c r="HX26" s="111"/>
      <c r="HY26" s="111"/>
      <c r="HZ26" s="111"/>
      <c r="IA26" s="111"/>
      <c r="IB26" s="111"/>
      <c r="IC26" s="111"/>
      <c r="ID26" s="111"/>
      <c r="IE26" s="111"/>
      <c r="IF26" s="111"/>
      <c r="IG26" s="111"/>
      <c r="IH26" s="111"/>
      <c r="II26" s="111"/>
      <c r="IJ26" s="111"/>
      <c r="IK26" s="111"/>
      <c r="IL26" s="111"/>
      <c r="IM26" s="111"/>
    </row>
    <row r="27" spans="1:247" ht="17.399999999999999" customHeight="1" x14ac:dyDescent="0.35">
      <c r="A27" s="154" t="s">
        <v>108</v>
      </c>
      <c r="B27" s="186">
        <v>2.5</v>
      </c>
      <c r="C27" s="7">
        <v>365</v>
      </c>
      <c r="D27" s="59">
        <f>C27*B27</f>
        <v>912.5</v>
      </c>
      <c r="E27" s="7">
        <v>116</v>
      </c>
      <c r="F27" s="107">
        <f>D27*E27</f>
        <v>105850</v>
      </c>
      <c r="G27" s="108">
        <f>F27*0.05</f>
        <v>5292.5</v>
      </c>
      <c r="H27" s="109">
        <f>F27*0.1</f>
        <v>10585</v>
      </c>
      <c r="I27" s="3">
        <f>F27*L$6+G27*L$5+H27*L$7</f>
        <v>14614974.125</v>
      </c>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1"/>
      <c r="BL27" s="111"/>
      <c r="BM27" s="111"/>
      <c r="BN27" s="111"/>
      <c r="BO27" s="111"/>
      <c r="BP27" s="111"/>
      <c r="BQ27" s="111"/>
      <c r="BR27" s="111"/>
      <c r="BS27" s="111"/>
      <c r="BT27" s="111"/>
      <c r="BU27" s="111"/>
      <c r="BV27" s="111"/>
      <c r="BW27" s="111"/>
      <c r="BX27" s="111"/>
      <c r="BY27" s="111"/>
      <c r="BZ27" s="111"/>
      <c r="CA27" s="111"/>
      <c r="CB27" s="111"/>
      <c r="CC27" s="111"/>
      <c r="CD27" s="111"/>
      <c r="CE27" s="111"/>
      <c r="CF27" s="111"/>
      <c r="CG27" s="111"/>
      <c r="CH27" s="111"/>
      <c r="CI27" s="111"/>
      <c r="CJ27" s="111"/>
      <c r="CK27" s="111"/>
      <c r="CL27" s="111"/>
      <c r="CM27" s="111"/>
      <c r="CN27" s="111"/>
      <c r="CO27" s="111"/>
      <c r="CP27" s="111"/>
      <c r="CQ27" s="111"/>
      <c r="CR27" s="111"/>
      <c r="CS27" s="111"/>
      <c r="CT27" s="111"/>
      <c r="CU27" s="111"/>
      <c r="CV27" s="111"/>
      <c r="CW27" s="111"/>
      <c r="CX27" s="111"/>
      <c r="CY27" s="111"/>
      <c r="CZ27" s="111"/>
      <c r="DA27" s="111"/>
      <c r="DB27" s="111"/>
      <c r="DC27" s="111"/>
      <c r="DD27" s="111"/>
      <c r="DE27" s="111"/>
      <c r="DF27" s="111"/>
      <c r="DG27" s="111"/>
      <c r="DH27" s="111"/>
      <c r="DI27" s="111"/>
      <c r="DJ27" s="111"/>
      <c r="DK27" s="111"/>
      <c r="DL27" s="111"/>
      <c r="DM27" s="111"/>
      <c r="DN27" s="111"/>
      <c r="DO27" s="111"/>
      <c r="DP27" s="111"/>
      <c r="DQ27" s="111"/>
      <c r="DR27" s="111"/>
      <c r="DS27" s="111"/>
      <c r="DT27" s="111"/>
      <c r="DU27" s="111"/>
      <c r="DV27" s="111"/>
      <c r="DW27" s="111"/>
      <c r="DX27" s="111"/>
      <c r="DY27" s="111"/>
      <c r="DZ27" s="111"/>
      <c r="EA27" s="111"/>
      <c r="EB27" s="111"/>
      <c r="EC27" s="111"/>
      <c r="ED27" s="111"/>
      <c r="EE27" s="111"/>
      <c r="EF27" s="111"/>
      <c r="EG27" s="111"/>
      <c r="EH27" s="111"/>
      <c r="EI27" s="111"/>
      <c r="EJ27" s="111"/>
      <c r="EK27" s="111"/>
      <c r="EL27" s="111"/>
      <c r="EM27" s="111"/>
      <c r="EN27" s="111"/>
      <c r="EO27" s="111"/>
      <c r="EP27" s="111"/>
      <c r="EQ27" s="111"/>
      <c r="ER27" s="111"/>
      <c r="ES27" s="111"/>
      <c r="ET27" s="111"/>
      <c r="EU27" s="111"/>
      <c r="EV27" s="111"/>
      <c r="EW27" s="111"/>
      <c r="EX27" s="111"/>
      <c r="EY27" s="111"/>
      <c r="EZ27" s="111"/>
      <c r="FA27" s="111"/>
      <c r="FB27" s="111"/>
      <c r="FC27" s="111"/>
      <c r="FD27" s="111"/>
      <c r="FE27" s="111"/>
      <c r="FF27" s="111"/>
      <c r="FG27" s="111"/>
      <c r="FH27" s="111"/>
      <c r="FI27" s="111"/>
      <c r="FJ27" s="111"/>
      <c r="FK27" s="111"/>
      <c r="FL27" s="111"/>
      <c r="FM27" s="111"/>
      <c r="FN27" s="111"/>
      <c r="FO27" s="111"/>
      <c r="FP27" s="111"/>
      <c r="FQ27" s="111"/>
      <c r="FR27" s="111"/>
      <c r="FS27" s="111"/>
      <c r="FT27" s="111"/>
      <c r="FU27" s="111"/>
      <c r="FV27" s="111"/>
      <c r="FW27" s="111"/>
      <c r="FX27" s="111"/>
      <c r="FY27" s="111"/>
      <c r="FZ27" s="111"/>
      <c r="GA27" s="111"/>
      <c r="GB27" s="111"/>
      <c r="GC27" s="111"/>
      <c r="GD27" s="111"/>
      <c r="GE27" s="111"/>
      <c r="GF27" s="111"/>
      <c r="GG27" s="111"/>
      <c r="GH27" s="111"/>
      <c r="GI27" s="111"/>
      <c r="GJ27" s="111"/>
      <c r="GK27" s="111"/>
      <c r="GL27" s="111"/>
      <c r="GM27" s="111"/>
      <c r="GN27" s="111"/>
      <c r="GO27" s="111"/>
      <c r="GP27" s="111"/>
      <c r="GQ27" s="111"/>
      <c r="GR27" s="111"/>
      <c r="GS27" s="111"/>
      <c r="GT27" s="111"/>
      <c r="GU27" s="111"/>
      <c r="GV27" s="111"/>
      <c r="GW27" s="111"/>
      <c r="GX27" s="111"/>
      <c r="GY27" s="111"/>
      <c r="GZ27" s="111"/>
      <c r="HA27" s="111"/>
      <c r="HB27" s="111"/>
      <c r="HC27" s="111"/>
      <c r="HD27" s="111"/>
      <c r="HE27" s="111"/>
      <c r="HF27" s="111"/>
      <c r="HG27" s="111"/>
      <c r="HH27" s="111"/>
      <c r="HI27" s="111"/>
      <c r="HJ27" s="111"/>
      <c r="HK27" s="111"/>
      <c r="HL27" s="111"/>
      <c r="HM27" s="111"/>
      <c r="HN27" s="111"/>
      <c r="HO27" s="111"/>
      <c r="HP27" s="111"/>
      <c r="HQ27" s="111"/>
      <c r="HR27" s="111"/>
      <c r="HS27" s="111"/>
      <c r="HT27" s="111"/>
      <c r="HU27" s="111"/>
      <c r="HV27" s="111"/>
      <c r="HW27" s="111"/>
      <c r="HX27" s="111"/>
      <c r="HY27" s="111"/>
      <c r="HZ27" s="111"/>
      <c r="IA27" s="111"/>
      <c r="IB27" s="111"/>
      <c r="IC27" s="111"/>
      <c r="ID27" s="111"/>
      <c r="IE27" s="111"/>
      <c r="IF27" s="111"/>
      <c r="IG27" s="111"/>
      <c r="IH27" s="111"/>
      <c r="II27" s="111"/>
      <c r="IJ27" s="111"/>
      <c r="IK27" s="111"/>
      <c r="IL27" s="111"/>
      <c r="IM27" s="111"/>
    </row>
    <row r="28" spans="1:247" ht="14" customHeight="1" x14ac:dyDescent="0.35">
      <c r="A28" s="150" t="s">
        <v>28</v>
      </c>
      <c r="B28" s="187" t="s">
        <v>0</v>
      </c>
      <c r="C28" s="12" t="s">
        <v>0</v>
      </c>
      <c r="D28" s="12" t="s">
        <v>0</v>
      </c>
      <c r="E28" s="12" t="s">
        <v>0</v>
      </c>
      <c r="F28" s="13" t="s">
        <v>0</v>
      </c>
      <c r="G28" s="2" t="s">
        <v>0</v>
      </c>
      <c r="H28" s="2" t="s">
        <v>0</v>
      </c>
      <c r="I28" s="3" t="s">
        <v>0</v>
      </c>
      <c r="J28" s="111"/>
      <c r="K28" s="190"/>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c r="BK28" s="111"/>
      <c r="BL28" s="111"/>
      <c r="BM28" s="111"/>
      <c r="BN28" s="111"/>
      <c r="BO28" s="111"/>
      <c r="BP28" s="111"/>
      <c r="BQ28" s="111"/>
      <c r="BR28" s="111"/>
      <c r="BS28" s="111"/>
      <c r="BT28" s="111"/>
      <c r="BU28" s="111"/>
      <c r="BV28" s="111"/>
      <c r="BW28" s="111"/>
      <c r="BX28" s="111"/>
      <c r="BY28" s="111"/>
      <c r="BZ28" s="111"/>
      <c r="CA28" s="111"/>
      <c r="CB28" s="111"/>
      <c r="CC28" s="111"/>
      <c r="CD28" s="111"/>
      <c r="CE28" s="111"/>
      <c r="CF28" s="111"/>
      <c r="CG28" s="111"/>
      <c r="CH28" s="111"/>
      <c r="CI28" s="111"/>
      <c r="CJ28" s="111"/>
      <c r="CK28" s="111"/>
      <c r="CL28" s="111"/>
      <c r="CM28" s="111"/>
      <c r="CN28" s="111"/>
      <c r="CO28" s="111"/>
      <c r="CP28" s="111"/>
      <c r="CQ28" s="111"/>
      <c r="CR28" s="111"/>
      <c r="CS28" s="111"/>
      <c r="CT28" s="111"/>
      <c r="CU28" s="111"/>
      <c r="CV28" s="111"/>
      <c r="CW28" s="111"/>
      <c r="CX28" s="111"/>
      <c r="CY28" s="111"/>
      <c r="CZ28" s="111"/>
      <c r="DA28" s="111"/>
      <c r="DB28" s="111"/>
      <c r="DC28" s="111"/>
      <c r="DD28" s="111"/>
      <c r="DE28" s="111"/>
      <c r="DF28" s="111"/>
      <c r="DG28" s="111"/>
      <c r="DH28" s="111"/>
      <c r="DI28" s="111"/>
      <c r="DJ28" s="111"/>
      <c r="DK28" s="111"/>
      <c r="DL28" s="111"/>
      <c r="DM28" s="111"/>
      <c r="DN28" s="111"/>
      <c r="DO28" s="111"/>
      <c r="DP28" s="111"/>
      <c r="DQ28" s="111"/>
      <c r="DR28" s="111"/>
      <c r="DS28" s="111"/>
      <c r="DT28" s="111"/>
      <c r="DU28" s="111"/>
      <c r="DV28" s="111"/>
      <c r="DW28" s="111"/>
      <c r="DX28" s="111"/>
      <c r="DY28" s="111"/>
      <c r="DZ28" s="111"/>
      <c r="EA28" s="111"/>
      <c r="EB28" s="111"/>
      <c r="EC28" s="111"/>
      <c r="ED28" s="111"/>
      <c r="EE28" s="111"/>
      <c r="EF28" s="111"/>
      <c r="EG28" s="111"/>
      <c r="EH28" s="111"/>
      <c r="EI28" s="111"/>
      <c r="EJ28" s="111"/>
      <c r="EK28" s="111"/>
      <c r="EL28" s="111"/>
      <c r="EM28" s="111"/>
      <c r="EN28" s="111"/>
      <c r="EO28" s="111"/>
      <c r="EP28" s="111"/>
      <c r="EQ28" s="111"/>
      <c r="ER28" s="111"/>
      <c r="ES28" s="111"/>
      <c r="ET28" s="111"/>
      <c r="EU28" s="111"/>
      <c r="EV28" s="111"/>
      <c r="EW28" s="111"/>
      <c r="EX28" s="111"/>
      <c r="EY28" s="111"/>
      <c r="EZ28" s="111"/>
      <c r="FA28" s="111"/>
      <c r="FB28" s="111"/>
      <c r="FC28" s="111"/>
      <c r="FD28" s="111"/>
      <c r="FE28" s="111"/>
      <c r="FF28" s="111"/>
      <c r="FG28" s="111"/>
      <c r="FH28" s="111"/>
      <c r="FI28" s="111"/>
      <c r="FJ28" s="111"/>
      <c r="FK28" s="111"/>
      <c r="FL28" s="111"/>
      <c r="FM28" s="111"/>
      <c r="FN28" s="111"/>
      <c r="FO28" s="111"/>
      <c r="FP28" s="111"/>
      <c r="FQ28" s="111"/>
      <c r="FR28" s="111"/>
      <c r="FS28" s="111"/>
      <c r="FT28" s="111"/>
      <c r="FU28" s="111"/>
      <c r="FV28" s="111"/>
      <c r="FW28" s="111"/>
      <c r="FX28" s="111"/>
      <c r="FY28" s="111"/>
      <c r="FZ28" s="111"/>
      <c r="GA28" s="111"/>
      <c r="GB28" s="111"/>
      <c r="GC28" s="111"/>
      <c r="GD28" s="111"/>
      <c r="GE28" s="111"/>
      <c r="GF28" s="111"/>
      <c r="GG28" s="111"/>
      <c r="GH28" s="111"/>
      <c r="GI28" s="111"/>
      <c r="GJ28" s="111"/>
      <c r="GK28" s="111"/>
      <c r="GL28" s="111"/>
      <c r="GM28" s="111"/>
      <c r="GN28" s="111"/>
      <c r="GO28" s="111"/>
      <c r="GP28" s="111"/>
      <c r="GQ28" s="111"/>
      <c r="GR28" s="111"/>
      <c r="GS28" s="111"/>
      <c r="GT28" s="111"/>
      <c r="GU28" s="111"/>
      <c r="GV28" s="111"/>
      <c r="GW28" s="111"/>
      <c r="GX28" s="111"/>
      <c r="GY28" s="111"/>
      <c r="GZ28" s="111"/>
      <c r="HA28" s="111"/>
      <c r="HB28" s="111"/>
      <c r="HC28" s="111"/>
      <c r="HD28" s="111"/>
      <c r="HE28" s="111"/>
      <c r="HF28" s="111"/>
      <c r="HG28" s="111"/>
      <c r="HH28" s="111"/>
      <c r="HI28" s="111"/>
      <c r="HJ28" s="111"/>
      <c r="HK28" s="111"/>
      <c r="HL28" s="111"/>
      <c r="HM28" s="111"/>
      <c r="HN28" s="111"/>
      <c r="HO28" s="111"/>
      <c r="HP28" s="111"/>
      <c r="HQ28" s="111"/>
      <c r="HR28" s="111"/>
      <c r="HS28" s="111"/>
      <c r="HT28" s="111"/>
      <c r="HU28" s="111"/>
      <c r="HV28" s="111"/>
      <c r="HW28" s="111"/>
      <c r="HX28" s="111"/>
      <c r="HY28" s="111"/>
      <c r="HZ28" s="111"/>
      <c r="IA28" s="111"/>
      <c r="IB28" s="111"/>
      <c r="IC28" s="111"/>
      <c r="ID28" s="111"/>
      <c r="IE28" s="111"/>
      <c r="IF28" s="111"/>
      <c r="IG28" s="111"/>
      <c r="IH28" s="111"/>
      <c r="II28" s="111"/>
      <c r="IJ28" s="111"/>
      <c r="IK28" s="111"/>
      <c r="IL28" s="111"/>
      <c r="IM28" s="111"/>
    </row>
    <row r="29" spans="1:247" ht="14" customHeight="1" x14ac:dyDescent="0.35">
      <c r="A29" s="153" t="s">
        <v>29</v>
      </c>
      <c r="B29" s="187" t="s">
        <v>0</v>
      </c>
      <c r="C29" s="12" t="s">
        <v>0</v>
      </c>
      <c r="D29" s="12" t="s">
        <v>0</v>
      </c>
      <c r="E29" s="12" t="s">
        <v>0</v>
      </c>
      <c r="F29" s="13" t="s">
        <v>0</v>
      </c>
      <c r="G29" s="2" t="s">
        <v>0</v>
      </c>
      <c r="H29" s="2" t="s">
        <v>0</v>
      </c>
      <c r="I29" s="3" t="s">
        <v>0</v>
      </c>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11"/>
      <c r="BT29" s="111"/>
      <c r="BU29" s="111"/>
      <c r="BV29" s="111"/>
      <c r="BW29" s="111"/>
      <c r="BX29" s="111"/>
      <c r="BY29" s="111"/>
      <c r="BZ29" s="111"/>
      <c r="CA29" s="111"/>
      <c r="CB29" s="111"/>
      <c r="CC29" s="111"/>
      <c r="CD29" s="111"/>
      <c r="CE29" s="111"/>
      <c r="CF29" s="111"/>
      <c r="CG29" s="111"/>
      <c r="CH29" s="111"/>
      <c r="CI29" s="111"/>
      <c r="CJ29" s="111"/>
      <c r="CK29" s="111"/>
      <c r="CL29" s="111"/>
      <c r="CM29" s="111"/>
      <c r="CN29" s="111"/>
      <c r="CO29" s="111"/>
      <c r="CP29" s="111"/>
      <c r="CQ29" s="111"/>
      <c r="CR29" s="111"/>
      <c r="CS29" s="111"/>
      <c r="CT29" s="111"/>
      <c r="CU29" s="111"/>
      <c r="CV29" s="111"/>
      <c r="CW29" s="111"/>
      <c r="CX29" s="111"/>
      <c r="CY29" s="111"/>
      <c r="CZ29" s="111"/>
      <c r="DA29" s="111"/>
      <c r="DB29" s="111"/>
      <c r="DC29" s="111"/>
      <c r="DD29" s="111"/>
      <c r="DE29" s="111"/>
      <c r="DF29" s="111"/>
      <c r="DG29" s="111"/>
      <c r="DH29" s="111"/>
      <c r="DI29" s="111"/>
      <c r="DJ29" s="111"/>
      <c r="DK29" s="111"/>
      <c r="DL29" s="111"/>
      <c r="DM29" s="111"/>
      <c r="DN29" s="111"/>
      <c r="DO29" s="111"/>
      <c r="DP29" s="111"/>
      <c r="DQ29" s="111"/>
      <c r="DR29" s="111"/>
      <c r="DS29" s="111"/>
      <c r="DT29" s="111"/>
      <c r="DU29" s="111"/>
      <c r="DV29" s="111"/>
      <c r="DW29" s="111"/>
      <c r="DX29" s="111"/>
      <c r="DY29" s="111"/>
      <c r="DZ29" s="111"/>
      <c r="EA29" s="111"/>
      <c r="EB29" s="111"/>
      <c r="EC29" s="111"/>
      <c r="ED29" s="111"/>
      <c r="EE29" s="111"/>
      <c r="EF29" s="111"/>
      <c r="EG29" s="111"/>
      <c r="EH29" s="111"/>
      <c r="EI29" s="111"/>
      <c r="EJ29" s="111"/>
      <c r="EK29" s="111"/>
      <c r="EL29" s="111"/>
      <c r="EM29" s="111"/>
      <c r="EN29" s="111"/>
      <c r="EO29" s="111"/>
      <c r="EP29" s="111"/>
      <c r="EQ29" s="111"/>
      <c r="ER29" s="111"/>
      <c r="ES29" s="111"/>
      <c r="ET29" s="111"/>
      <c r="EU29" s="111"/>
      <c r="EV29" s="111"/>
      <c r="EW29" s="111"/>
      <c r="EX29" s="111"/>
      <c r="EY29" s="111"/>
      <c r="EZ29" s="111"/>
      <c r="FA29" s="111"/>
      <c r="FB29" s="111"/>
      <c r="FC29" s="111"/>
      <c r="FD29" s="111"/>
      <c r="FE29" s="111"/>
      <c r="FF29" s="111"/>
      <c r="FG29" s="111"/>
      <c r="FH29" s="111"/>
      <c r="FI29" s="111"/>
      <c r="FJ29" s="111"/>
      <c r="FK29" s="111"/>
      <c r="FL29" s="111"/>
      <c r="FM29" s="111"/>
      <c r="FN29" s="111"/>
      <c r="FO29" s="111"/>
      <c r="FP29" s="111"/>
      <c r="FQ29" s="111"/>
      <c r="FR29" s="111"/>
      <c r="FS29" s="111"/>
      <c r="FT29" s="111"/>
      <c r="FU29" s="111"/>
      <c r="FV29" s="111"/>
      <c r="FW29" s="111"/>
      <c r="FX29" s="111"/>
      <c r="FY29" s="111"/>
      <c r="FZ29" s="111"/>
      <c r="GA29" s="111"/>
      <c r="GB29" s="111"/>
      <c r="GC29" s="111"/>
      <c r="GD29" s="111"/>
      <c r="GE29" s="111"/>
      <c r="GF29" s="111"/>
      <c r="GG29" s="111"/>
      <c r="GH29" s="111"/>
      <c r="GI29" s="111"/>
      <c r="GJ29" s="111"/>
      <c r="GK29" s="111"/>
      <c r="GL29" s="111"/>
      <c r="GM29" s="111"/>
      <c r="GN29" s="111"/>
      <c r="GO29" s="111"/>
      <c r="GP29" s="111"/>
      <c r="GQ29" s="111"/>
      <c r="GR29" s="111"/>
      <c r="GS29" s="111"/>
      <c r="GT29" s="111"/>
      <c r="GU29" s="111"/>
      <c r="GV29" s="111"/>
      <c r="GW29" s="111"/>
      <c r="GX29" s="111"/>
      <c r="GY29" s="111"/>
      <c r="GZ29" s="111"/>
      <c r="HA29" s="111"/>
      <c r="HB29" s="111"/>
      <c r="HC29" s="111"/>
      <c r="HD29" s="111"/>
      <c r="HE29" s="111"/>
      <c r="HF29" s="111"/>
      <c r="HG29" s="111"/>
      <c r="HH29" s="111"/>
      <c r="HI29" s="111"/>
      <c r="HJ29" s="111"/>
      <c r="HK29" s="111"/>
      <c r="HL29" s="111"/>
      <c r="HM29" s="111"/>
      <c r="HN29" s="111"/>
      <c r="HO29" s="111"/>
      <c r="HP29" s="111"/>
      <c r="HQ29" s="111"/>
      <c r="HR29" s="111"/>
      <c r="HS29" s="111"/>
      <c r="HT29" s="111"/>
      <c r="HU29" s="111"/>
      <c r="HV29" s="111"/>
      <c r="HW29" s="111"/>
      <c r="HX29" s="111"/>
      <c r="HY29" s="111"/>
      <c r="HZ29" s="111"/>
      <c r="IA29" s="111"/>
      <c r="IB29" s="111"/>
      <c r="IC29" s="111"/>
      <c r="ID29" s="111"/>
      <c r="IE29" s="111"/>
      <c r="IF29" s="111"/>
      <c r="IG29" s="111"/>
      <c r="IH29" s="111"/>
      <c r="II29" s="111"/>
      <c r="IJ29" s="111"/>
      <c r="IK29" s="111"/>
      <c r="IL29" s="111"/>
      <c r="IM29" s="111"/>
    </row>
    <row r="30" spans="1:247" ht="14" customHeight="1" x14ac:dyDescent="0.35">
      <c r="A30" s="189" t="s">
        <v>30</v>
      </c>
      <c r="B30" s="9"/>
      <c r="C30" s="9"/>
      <c r="D30" s="9"/>
      <c r="E30" s="10"/>
      <c r="F30" s="201">
        <f>SUM(F21:H29)</f>
        <v>121727.5</v>
      </c>
      <c r="G30" s="202"/>
      <c r="H30" s="203"/>
      <c r="I30" s="34">
        <f>SUM(I23:I29)</f>
        <v>14614974.125</v>
      </c>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c r="BK30" s="111"/>
      <c r="BL30" s="111"/>
      <c r="BM30" s="111"/>
      <c r="BN30" s="111"/>
      <c r="BO30" s="111"/>
      <c r="BP30" s="111"/>
      <c r="BQ30" s="111"/>
      <c r="BR30" s="111"/>
      <c r="BS30" s="111"/>
      <c r="BT30" s="111"/>
      <c r="BU30" s="111"/>
      <c r="BV30" s="111"/>
      <c r="BW30" s="111"/>
      <c r="BX30" s="111"/>
      <c r="BY30" s="111"/>
      <c r="BZ30" s="111"/>
      <c r="CA30" s="111"/>
      <c r="CB30" s="111"/>
      <c r="CC30" s="111"/>
      <c r="CD30" s="111"/>
      <c r="CE30" s="111"/>
      <c r="CF30" s="111"/>
      <c r="CG30" s="111"/>
      <c r="CH30" s="111"/>
      <c r="CI30" s="111"/>
      <c r="CJ30" s="111"/>
      <c r="CK30" s="111"/>
      <c r="CL30" s="111"/>
      <c r="CM30" s="111"/>
      <c r="CN30" s="111"/>
      <c r="CO30" s="111"/>
      <c r="CP30" s="111"/>
      <c r="CQ30" s="111"/>
      <c r="CR30" s="111"/>
      <c r="CS30" s="111"/>
      <c r="CT30" s="111"/>
      <c r="CU30" s="111"/>
      <c r="CV30" s="111"/>
      <c r="CW30" s="111"/>
      <c r="CX30" s="111"/>
      <c r="CY30" s="111"/>
      <c r="CZ30" s="111"/>
      <c r="DA30" s="111"/>
      <c r="DB30" s="111"/>
      <c r="DC30" s="111"/>
      <c r="DD30" s="111"/>
      <c r="DE30" s="111"/>
      <c r="DF30" s="111"/>
      <c r="DG30" s="111"/>
      <c r="DH30" s="111"/>
      <c r="DI30" s="111"/>
      <c r="DJ30" s="111"/>
      <c r="DK30" s="111"/>
      <c r="DL30" s="111"/>
      <c r="DM30" s="111"/>
      <c r="DN30" s="111"/>
      <c r="DO30" s="111"/>
      <c r="DP30" s="111"/>
      <c r="DQ30" s="111"/>
      <c r="DR30" s="111"/>
      <c r="DS30" s="111"/>
      <c r="DT30" s="111"/>
      <c r="DU30" s="111"/>
      <c r="DV30" s="111"/>
      <c r="DW30" s="111"/>
      <c r="DX30" s="111"/>
      <c r="DY30" s="111"/>
      <c r="DZ30" s="111"/>
      <c r="EA30" s="111"/>
      <c r="EB30" s="111"/>
      <c r="EC30" s="111"/>
      <c r="ED30" s="111"/>
      <c r="EE30" s="111"/>
      <c r="EF30" s="111"/>
      <c r="EG30" s="111"/>
      <c r="EH30" s="111"/>
      <c r="EI30" s="111"/>
      <c r="EJ30" s="111"/>
      <c r="EK30" s="111"/>
      <c r="EL30" s="111"/>
      <c r="EM30" s="111"/>
      <c r="EN30" s="111"/>
      <c r="EO30" s="111"/>
      <c r="EP30" s="111"/>
      <c r="EQ30" s="111"/>
      <c r="ER30" s="111"/>
      <c r="ES30" s="111"/>
      <c r="ET30" s="111"/>
      <c r="EU30" s="111"/>
      <c r="EV30" s="111"/>
      <c r="EW30" s="111"/>
      <c r="EX30" s="111"/>
      <c r="EY30" s="111"/>
      <c r="EZ30" s="111"/>
      <c r="FA30" s="111"/>
      <c r="FB30" s="111"/>
      <c r="FC30" s="111"/>
      <c r="FD30" s="111"/>
      <c r="FE30" s="111"/>
      <c r="FF30" s="111"/>
      <c r="FG30" s="111"/>
      <c r="FH30" s="111"/>
      <c r="FI30" s="111"/>
      <c r="FJ30" s="111"/>
      <c r="FK30" s="111"/>
      <c r="FL30" s="111"/>
      <c r="FM30" s="111"/>
      <c r="FN30" s="111"/>
      <c r="FO30" s="111"/>
      <c r="FP30" s="111"/>
      <c r="FQ30" s="111"/>
      <c r="FR30" s="111"/>
      <c r="FS30" s="111"/>
      <c r="FT30" s="111"/>
      <c r="FU30" s="111"/>
      <c r="FV30" s="111"/>
      <c r="FW30" s="111"/>
      <c r="FX30" s="111"/>
      <c r="FY30" s="111"/>
      <c r="FZ30" s="111"/>
      <c r="GA30" s="111"/>
      <c r="GB30" s="111"/>
      <c r="GC30" s="111"/>
      <c r="GD30" s="111"/>
      <c r="GE30" s="111"/>
      <c r="GF30" s="111"/>
      <c r="GG30" s="111"/>
      <c r="GH30" s="111"/>
      <c r="GI30" s="111"/>
      <c r="GJ30" s="111"/>
      <c r="GK30" s="111"/>
      <c r="GL30" s="111"/>
      <c r="GM30" s="111"/>
      <c r="GN30" s="111"/>
      <c r="GO30" s="111"/>
      <c r="GP30" s="111"/>
      <c r="GQ30" s="111"/>
      <c r="GR30" s="111"/>
      <c r="GS30" s="111"/>
      <c r="GT30" s="111"/>
      <c r="GU30" s="111"/>
      <c r="GV30" s="111"/>
      <c r="GW30" s="111"/>
      <c r="GX30" s="111"/>
      <c r="GY30" s="111"/>
      <c r="GZ30" s="111"/>
      <c r="HA30" s="111"/>
      <c r="HB30" s="111"/>
      <c r="HC30" s="111"/>
      <c r="HD30" s="111"/>
      <c r="HE30" s="111"/>
      <c r="HF30" s="111"/>
      <c r="HG30" s="111"/>
      <c r="HH30" s="111"/>
      <c r="HI30" s="111"/>
      <c r="HJ30" s="111"/>
      <c r="HK30" s="111"/>
      <c r="HL30" s="111"/>
      <c r="HM30" s="111"/>
      <c r="HN30" s="111"/>
      <c r="HO30" s="111"/>
      <c r="HP30" s="111"/>
      <c r="HQ30" s="111"/>
      <c r="HR30" s="111"/>
      <c r="HS30" s="111"/>
      <c r="HT30" s="111"/>
      <c r="HU30" s="111"/>
      <c r="HV30" s="111"/>
      <c r="HW30" s="111"/>
      <c r="HX30" s="111"/>
      <c r="HY30" s="111"/>
      <c r="HZ30" s="111"/>
      <c r="IA30" s="111"/>
      <c r="IB30" s="111"/>
      <c r="IC30" s="111"/>
      <c r="ID30" s="111"/>
      <c r="IE30" s="111"/>
      <c r="IF30" s="111"/>
      <c r="IG30" s="111"/>
      <c r="IH30" s="111"/>
      <c r="II30" s="111"/>
      <c r="IJ30" s="111"/>
      <c r="IK30" s="111"/>
      <c r="IL30" s="111"/>
      <c r="IM30" s="111"/>
    </row>
    <row r="31" spans="1:247" x14ac:dyDescent="0.35">
      <c r="A31" s="145" t="s">
        <v>106</v>
      </c>
      <c r="B31" s="67"/>
      <c r="C31" s="35"/>
      <c r="D31" s="36"/>
      <c r="E31" s="37"/>
      <c r="F31" s="204">
        <f>ROUND(SUM(F30,F20),-3)</f>
        <v>130000</v>
      </c>
      <c r="G31" s="205"/>
      <c r="H31" s="206"/>
      <c r="I31" s="55">
        <f>ROUND(I30+I20,-5)</f>
        <v>15600000</v>
      </c>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c r="BQ31" s="111"/>
      <c r="BR31" s="111"/>
      <c r="BS31" s="111"/>
      <c r="BT31" s="111"/>
      <c r="BU31" s="111"/>
      <c r="BV31" s="111"/>
      <c r="BW31" s="111"/>
      <c r="BX31" s="111"/>
      <c r="BY31" s="111"/>
      <c r="BZ31" s="111"/>
      <c r="CA31" s="111"/>
      <c r="CB31" s="111"/>
      <c r="CC31" s="111"/>
      <c r="CD31" s="111"/>
      <c r="CE31" s="111"/>
      <c r="CF31" s="111"/>
      <c r="CG31" s="111"/>
      <c r="CH31" s="111"/>
      <c r="CI31" s="111"/>
      <c r="CJ31" s="111"/>
      <c r="CK31" s="111"/>
      <c r="CL31" s="111"/>
      <c r="CM31" s="111"/>
      <c r="CN31" s="111"/>
      <c r="CO31" s="111"/>
      <c r="CP31" s="111"/>
      <c r="CQ31" s="111"/>
      <c r="CR31" s="111"/>
      <c r="CS31" s="111"/>
      <c r="CT31" s="111"/>
      <c r="CU31" s="111"/>
      <c r="CV31" s="111"/>
      <c r="CW31" s="111"/>
      <c r="CX31" s="111"/>
      <c r="CY31" s="111"/>
      <c r="CZ31" s="111"/>
      <c r="DA31" s="111"/>
      <c r="DB31" s="111"/>
      <c r="DC31" s="111"/>
      <c r="DD31" s="111"/>
      <c r="DE31" s="111"/>
      <c r="DF31" s="111"/>
      <c r="DG31" s="111"/>
      <c r="DH31" s="111"/>
      <c r="DI31" s="111"/>
      <c r="DJ31" s="111"/>
      <c r="DK31" s="111"/>
      <c r="DL31" s="111"/>
      <c r="DM31" s="111"/>
      <c r="DN31" s="111"/>
      <c r="DO31" s="111"/>
      <c r="DP31" s="111"/>
      <c r="DQ31" s="111"/>
      <c r="DR31" s="111"/>
      <c r="DS31" s="111"/>
      <c r="DT31" s="111"/>
      <c r="DU31" s="111"/>
      <c r="DV31" s="111"/>
      <c r="DW31" s="111"/>
      <c r="DX31" s="111"/>
      <c r="DY31" s="111"/>
      <c r="DZ31" s="111"/>
      <c r="EA31" s="111"/>
      <c r="EB31" s="111"/>
      <c r="EC31" s="111"/>
      <c r="ED31" s="111"/>
      <c r="EE31" s="111"/>
      <c r="EF31" s="111"/>
      <c r="EG31" s="111"/>
      <c r="EH31" s="111"/>
      <c r="EI31" s="111"/>
      <c r="EJ31" s="111"/>
      <c r="EK31" s="111"/>
      <c r="EL31" s="111"/>
      <c r="EM31" s="111"/>
      <c r="EN31" s="111"/>
      <c r="EO31" s="111"/>
      <c r="EP31" s="111"/>
      <c r="EQ31" s="111"/>
      <c r="ER31" s="111"/>
      <c r="ES31" s="111"/>
      <c r="ET31" s="111"/>
      <c r="EU31" s="111"/>
      <c r="EV31" s="111"/>
      <c r="EW31" s="111"/>
      <c r="EX31" s="111"/>
      <c r="EY31" s="111"/>
      <c r="EZ31" s="111"/>
      <c r="FA31" s="111"/>
      <c r="FB31" s="111"/>
      <c r="FC31" s="111"/>
      <c r="FD31" s="111"/>
      <c r="FE31" s="111"/>
      <c r="FF31" s="111"/>
      <c r="FG31" s="111"/>
      <c r="FH31" s="111"/>
      <c r="FI31" s="111"/>
      <c r="FJ31" s="111"/>
      <c r="FK31" s="111"/>
      <c r="FL31" s="111"/>
      <c r="FM31" s="111"/>
      <c r="FN31" s="111"/>
      <c r="FO31" s="111"/>
      <c r="FP31" s="111"/>
      <c r="FQ31" s="111"/>
      <c r="FR31" s="111"/>
      <c r="FS31" s="111"/>
      <c r="FT31" s="111"/>
      <c r="FU31" s="111"/>
      <c r="FV31" s="111"/>
      <c r="FW31" s="111"/>
      <c r="FX31" s="111"/>
      <c r="FY31" s="111"/>
      <c r="FZ31" s="111"/>
      <c r="GA31" s="111"/>
      <c r="GB31" s="111"/>
      <c r="GC31" s="111"/>
      <c r="GD31" s="111"/>
      <c r="GE31" s="111"/>
      <c r="GF31" s="111"/>
      <c r="GG31" s="111"/>
      <c r="GH31" s="111"/>
      <c r="GI31" s="111"/>
      <c r="GJ31" s="111"/>
      <c r="GK31" s="111"/>
      <c r="GL31" s="111"/>
      <c r="GM31" s="111"/>
      <c r="GN31" s="111"/>
      <c r="GO31" s="111"/>
      <c r="GP31" s="111"/>
      <c r="GQ31" s="111"/>
      <c r="GR31" s="111"/>
      <c r="GS31" s="111"/>
      <c r="GT31" s="111"/>
      <c r="GU31" s="111"/>
      <c r="GV31" s="111"/>
      <c r="GW31" s="111"/>
      <c r="GX31" s="111"/>
      <c r="GY31" s="111"/>
      <c r="GZ31" s="111"/>
      <c r="HA31" s="111"/>
      <c r="HB31" s="111"/>
      <c r="HC31" s="111"/>
      <c r="HD31" s="111"/>
      <c r="HE31" s="111"/>
      <c r="HF31" s="111"/>
      <c r="HG31" s="111"/>
      <c r="HH31" s="111"/>
      <c r="HI31" s="111"/>
      <c r="HJ31" s="111"/>
      <c r="HK31" s="111"/>
      <c r="HL31" s="111"/>
      <c r="HM31" s="111"/>
      <c r="HN31" s="111"/>
      <c r="HO31" s="111"/>
      <c r="HP31" s="111"/>
      <c r="HQ31" s="111"/>
      <c r="HR31" s="111"/>
      <c r="HS31" s="111"/>
      <c r="HT31" s="111"/>
      <c r="HU31" s="111"/>
      <c r="HV31" s="111"/>
      <c r="HW31" s="111"/>
      <c r="HX31" s="111"/>
      <c r="HY31" s="111"/>
      <c r="HZ31" s="111"/>
      <c r="IA31" s="111"/>
      <c r="IB31" s="111"/>
      <c r="IC31" s="111"/>
      <c r="ID31" s="111"/>
      <c r="IE31" s="111"/>
      <c r="IF31" s="111"/>
      <c r="IG31" s="111"/>
      <c r="IH31" s="111"/>
      <c r="II31" s="111"/>
      <c r="IJ31" s="111"/>
      <c r="IK31" s="111"/>
      <c r="IL31" s="111"/>
      <c r="IM31" s="111"/>
    </row>
    <row r="32" spans="1:247" x14ac:dyDescent="0.35">
      <c r="A32" s="146" t="s">
        <v>96</v>
      </c>
      <c r="B32" s="68"/>
      <c r="C32" s="56"/>
      <c r="D32" s="56"/>
      <c r="E32" s="56"/>
      <c r="F32" s="57"/>
      <c r="G32" s="58"/>
      <c r="H32" s="56"/>
      <c r="I32" s="70">
        <f>'Capital O&amp;M'!I5</f>
        <v>0</v>
      </c>
      <c r="J32" s="111"/>
      <c r="K32" s="111" t="s">
        <v>148</v>
      </c>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c r="BQ32" s="111"/>
      <c r="BR32" s="111"/>
      <c r="BS32" s="111"/>
      <c r="BT32" s="111"/>
      <c r="BU32" s="111"/>
      <c r="BV32" s="111"/>
      <c r="BW32" s="111"/>
      <c r="BX32" s="111"/>
      <c r="BY32" s="111"/>
      <c r="BZ32" s="111"/>
      <c r="CA32" s="111"/>
      <c r="CB32" s="111"/>
      <c r="CC32" s="111"/>
      <c r="CD32" s="111"/>
      <c r="CE32" s="111"/>
      <c r="CF32" s="111"/>
      <c r="CG32" s="111"/>
      <c r="CH32" s="111"/>
      <c r="CI32" s="111"/>
      <c r="CJ32" s="111"/>
      <c r="CK32" s="111"/>
      <c r="CL32" s="111"/>
      <c r="CM32" s="111"/>
      <c r="CN32" s="111"/>
      <c r="CO32" s="111"/>
      <c r="CP32" s="111"/>
      <c r="CQ32" s="111"/>
      <c r="CR32" s="111"/>
      <c r="CS32" s="111"/>
      <c r="CT32" s="111"/>
      <c r="CU32" s="111"/>
      <c r="CV32" s="111"/>
      <c r="CW32" s="111"/>
      <c r="CX32" s="111"/>
      <c r="CY32" s="111"/>
      <c r="CZ32" s="111"/>
      <c r="DA32" s="111"/>
      <c r="DB32" s="111"/>
      <c r="DC32" s="111"/>
      <c r="DD32" s="111"/>
      <c r="DE32" s="111"/>
      <c r="DF32" s="111"/>
      <c r="DG32" s="111"/>
      <c r="DH32" s="111"/>
      <c r="DI32" s="111"/>
      <c r="DJ32" s="111"/>
      <c r="DK32" s="111"/>
      <c r="DL32" s="111"/>
      <c r="DM32" s="111"/>
      <c r="DN32" s="111"/>
      <c r="DO32" s="111"/>
      <c r="DP32" s="111"/>
      <c r="DQ32" s="111"/>
      <c r="DR32" s="111"/>
      <c r="DS32" s="111"/>
      <c r="DT32" s="111"/>
      <c r="DU32" s="111"/>
      <c r="DV32" s="111"/>
      <c r="DW32" s="111"/>
      <c r="DX32" s="111"/>
      <c r="DY32" s="111"/>
      <c r="DZ32" s="111"/>
      <c r="EA32" s="111"/>
      <c r="EB32" s="111"/>
      <c r="EC32" s="111"/>
      <c r="ED32" s="111"/>
      <c r="EE32" s="111"/>
      <c r="EF32" s="111"/>
      <c r="EG32" s="111"/>
      <c r="EH32" s="111"/>
      <c r="EI32" s="111"/>
      <c r="EJ32" s="111"/>
      <c r="EK32" s="111"/>
      <c r="EL32" s="111"/>
      <c r="EM32" s="111"/>
      <c r="EN32" s="111"/>
      <c r="EO32" s="111"/>
      <c r="EP32" s="111"/>
      <c r="EQ32" s="111"/>
      <c r="ER32" s="111"/>
      <c r="ES32" s="111"/>
      <c r="ET32" s="111"/>
      <c r="EU32" s="111"/>
      <c r="EV32" s="111"/>
      <c r="EW32" s="111"/>
      <c r="EX32" s="111"/>
      <c r="EY32" s="111"/>
      <c r="EZ32" s="111"/>
      <c r="FA32" s="111"/>
      <c r="FB32" s="111"/>
      <c r="FC32" s="111"/>
      <c r="FD32" s="111"/>
      <c r="FE32" s="111"/>
      <c r="FF32" s="111"/>
      <c r="FG32" s="111"/>
      <c r="FH32" s="111"/>
      <c r="FI32" s="111"/>
      <c r="FJ32" s="111"/>
      <c r="FK32" s="111"/>
      <c r="FL32" s="111"/>
      <c r="FM32" s="111"/>
      <c r="FN32" s="111"/>
      <c r="FO32" s="111"/>
      <c r="FP32" s="111"/>
      <c r="FQ32" s="111"/>
      <c r="FR32" s="111"/>
      <c r="FS32" s="111"/>
      <c r="FT32" s="111"/>
      <c r="FU32" s="111"/>
      <c r="FV32" s="111"/>
      <c r="FW32" s="111"/>
      <c r="FX32" s="111"/>
      <c r="FY32" s="111"/>
      <c r="FZ32" s="111"/>
      <c r="GA32" s="111"/>
      <c r="GB32" s="111"/>
      <c r="GC32" s="111"/>
      <c r="GD32" s="111"/>
      <c r="GE32" s="111"/>
      <c r="GF32" s="111"/>
      <c r="GG32" s="111"/>
      <c r="GH32" s="111"/>
      <c r="GI32" s="111"/>
      <c r="GJ32" s="111"/>
      <c r="GK32" s="111"/>
      <c r="GL32" s="111"/>
      <c r="GM32" s="111"/>
      <c r="GN32" s="111"/>
      <c r="GO32" s="111"/>
      <c r="GP32" s="111"/>
      <c r="GQ32" s="111"/>
      <c r="GR32" s="111"/>
      <c r="GS32" s="111"/>
      <c r="GT32" s="111"/>
      <c r="GU32" s="111"/>
      <c r="GV32" s="111"/>
      <c r="GW32" s="111"/>
      <c r="GX32" s="111"/>
      <c r="GY32" s="111"/>
      <c r="GZ32" s="111"/>
      <c r="HA32" s="111"/>
      <c r="HB32" s="111"/>
      <c r="HC32" s="111"/>
      <c r="HD32" s="111"/>
      <c r="HE32" s="111"/>
      <c r="HF32" s="111"/>
      <c r="HG32" s="111"/>
      <c r="HH32" s="111"/>
      <c r="HI32" s="111"/>
      <c r="HJ32" s="111"/>
      <c r="HK32" s="111"/>
      <c r="HL32" s="111"/>
      <c r="HM32" s="111"/>
      <c r="HN32" s="111"/>
      <c r="HO32" s="111"/>
      <c r="HP32" s="111"/>
      <c r="HQ32" s="111"/>
      <c r="HR32" s="111"/>
      <c r="HS32" s="111"/>
      <c r="HT32" s="111"/>
      <c r="HU32" s="111"/>
      <c r="HV32" s="111"/>
      <c r="HW32" s="111"/>
      <c r="HX32" s="111"/>
      <c r="HY32" s="111"/>
      <c r="HZ32" s="111"/>
      <c r="IA32" s="111"/>
      <c r="IB32" s="111"/>
      <c r="IC32" s="111"/>
      <c r="ID32" s="111"/>
      <c r="IE32" s="111"/>
      <c r="IF32" s="111"/>
      <c r="IG32" s="111"/>
      <c r="IH32" s="111"/>
      <c r="II32" s="111"/>
      <c r="IJ32" s="111"/>
      <c r="IK32" s="111"/>
      <c r="IL32" s="111"/>
      <c r="IM32" s="111"/>
    </row>
    <row r="33" spans="1:12" x14ac:dyDescent="0.35">
      <c r="A33" s="147" t="s">
        <v>99</v>
      </c>
      <c r="B33" s="69"/>
      <c r="C33" s="63"/>
      <c r="D33" s="63"/>
      <c r="E33" s="64"/>
      <c r="F33" s="207">
        <f>F31</f>
        <v>130000</v>
      </c>
      <c r="G33" s="208"/>
      <c r="H33" s="209"/>
      <c r="I33" s="65">
        <f>SUM(I31:I32)</f>
        <v>15600000</v>
      </c>
      <c r="K33" s="95">
        <f>F31/Responses!E10</f>
        <v>560.34482758620686</v>
      </c>
    </row>
    <row r="34" spans="1:12" ht="15" customHeight="1" x14ac:dyDescent="0.35">
      <c r="A34" s="197"/>
      <c r="B34" s="197"/>
      <c r="C34" s="197"/>
      <c r="D34" s="197"/>
      <c r="E34" s="197"/>
      <c r="F34" s="197"/>
      <c r="G34" s="197"/>
      <c r="H34" s="197"/>
      <c r="I34" s="197"/>
    </row>
    <row r="35" spans="1:12" x14ac:dyDescent="0.35">
      <c r="A35" s="104" t="s">
        <v>1</v>
      </c>
      <c r="H35" s="42"/>
    </row>
    <row r="36" spans="1:12" ht="45" customHeight="1" x14ac:dyDescent="0.35">
      <c r="A36" s="195" t="s">
        <v>101</v>
      </c>
      <c r="B36" s="195"/>
      <c r="C36" s="195"/>
      <c r="D36" s="195"/>
      <c r="E36" s="195"/>
      <c r="F36" s="195"/>
      <c r="G36" s="195"/>
      <c r="H36" s="195"/>
      <c r="I36" s="195"/>
      <c r="J36" s="99"/>
      <c r="K36" s="99"/>
      <c r="L36" s="99"/>
    </row>
    <row r="37" spans="1:12" ht="59" customHeight="1" x14ac:dyDescent="0.35">
      <c r="A37" s="210" t="s">
        <v>145</v>
      </c>
      <c r="B37" s="210"/>
      <c r="C37" s="210"/>
      <c r="D37" s="210"/>
      <c r="E37" s="210"/>
      <c r="F37" s="210"/>
      <c r="G37" s="210"/>
      <c r="H37" s="210"/>
      <c r="I37" s="210"/>
      <c r="J37" s="66"/>
      <c r="K37" s="66"/>
      <c r="L37" s="66"/>
    </row>
    <row r="38" spans="1:12" x14ac:dyDescent="0.35">
      <c r="A38" s="211" t="s">
        <v>53</v>
      </c>
      <c r="B38" s="211"/>
      <c r="C38" s="211"/>
      <c r="D38" s="211"/>
      <c r="E38" s="211"/>
      <c r="F38" s="211"/>
      <c r="G38" s="211"/>
      <c r="H38" s="211"/>
      <c r="I38" s="211"/>
    </row>
    <row r="39" spans="1:12" x14ac:dyDescent="0.35">
      <c r="A39" s="196" t="s">
        <v>112</v>
      </c>
      <c r="B39" s="196"/>
      <c r="C39" s="196"/>
      <c r="D39" s="196"/>
      <c r="E39" s="196"/>
      <c r="F39" s="196"/>
      <c r="G39" s="196"/>
      <c r="H39" s="196"/>
      <c r="I39" s="196"/>
    </row>
    <row r="40" spans="1:12" ht="30.75" customHeight="1" x14ac:dyDescent="0.35">
      <c r="A40" s="195" t="s">
        <v>83</v>
      </c>
      <c r="B40" s="195"/>
      <c r="C40" s="195"/>
      <c r="D40" s="195"/>
      <c r="E40" s="195"/>
      <c r="F40" s="195"/>
      <c r="G40" s="195"/>
      <c r="H40" s="195"/>
      <c r="I40" s="195"/>
    </row>
    <row r="41" spans="1:12" ht="29.25" customHeight="1" x14ac:dyDescent="0.35">
      <c r="A41" s="195" t="s">
        <v>82</v>
      </c>
      <c r="B41" s="195"/>
      <c r="C41" s="195"/>
      <c r="D41" s="195"/>
      <c r="E41" s="195"/>
      <c r="F41" s="195"/>
      <c r="G41" s="195"/>
      <c r="H41" s="195"/>
      <c r="I41" s="195"/>
    </row>
    <row r="42" spans="1:12" ht="57" customHeight="1" x14ac:dyDescent="0.35">
      <c r="A42" s="195" t="s">
        <v>84</v>
      </c>
      <c r="B42" s="195"/>
      <c r="C42" s="195"/>
      <c r="D42" s="195"/>
      <c r="E42" s="195"/>
      <c r="F42" s="195"/>
      <c r="G42" s="195"/>
      <c r="H42" s="195"/>
      <c r="I42" s="195"/>
    </row>
    <row r="43" spans="1:12" ht="15.75" customHeight="1" x14ac:dyDescent="0.35">
      <c r="A43" s="196" t="s">
        <v>80</v>
      </c>
      <c r="B43" s="196"/>
      <c r="C43" s="196"/>
      <c r="D43" s="196"/>
      <c r="E43" s="196"/>
      <c r="F43" s="196"/>
      <c r="G43" s="196"/>
      <c r="H43" s="196"/>
      <c r="I43" s="196"/>
      <c r="J43" s="99"/>
      <c r="K43" s="99"/>
      <c r="L43" s="99"/>
    </row>
    <row r="44" spans="1:12" ht="42" customHeight="1" x14ac:dyDescent="0.35">
      <c r="J44" s="99"/>
      <c r="K44" s="99"/>
      <c r="L44" s="99"/>
    </row>
    <row r="45" spans="1:12" ht="15.75" customHeight="1" x14ac:dyDescent="0.35">
      <c r="J45" s="99"/>
      <c r="K45" s="99"/>
      <c r="L45" s="99"/>
    </row>
    <row r="46" spans="1:12" ht="30" customHeight="1" x14ac:dyDescent="0.35">
      <c r="J46" s="66"/>
      <c r="K46" s="66"/>
      <c r="L46" s="66"/>
    </row>
    <row r="49" spans="10:247" x14ac:dyDescent="0.35">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c r="BE49" s="111"/>
      <c r="BF49" s="111"/>
      <c r="BG49" s="111"/>
      <c r="BH49" s="111"/>
      <c r="BI49" s="111"/>
      <c r="BJ49" s="111"/>
      <c r="BK49" s="111"/>
      <c r="BL49" s="111"/>
      <c r="BM49" s="111"/>
      <c r="BN49" s="111"/>
      <c r="BO49" s="111"/>
      <c r="BP49" s="111"/>
      <c r="BQ49" s="111"/>
      <c r="BR49" s="111"/>
      <c r="BS49" s="111"/>
      <c r="BT49" s="111"/>
      <c r="BU49" s="111"/>
      <c r="BV49" s="111"/>
      <c r="BW49" s="111"/>
      <c r="BX49" s="111"/>
      <c r="BY49" s="111"/>
      <c r="BZ49" s="111"/>
      <c r="CA49" s="111"/>
      <c r="CB49" s="111"/>
      <c r="CC49" s="111"/>
      <c r="CD49" s="111"/>
      <c r="CE49" s="111"/>
      <c r="CF49" s="111"/>
      <c r="CG49" s="111"/>
      <c r="CH49" s="111"/>
      <c r="CI49" s="111"/>
      <c r="CJ49" s="111"/>
      <c r="CK49" s="111"/>
      <c r="CL49" s="111"/>
      <c r="CM49" s="111"/>
      <c r="CN49" s="111"/>
      <c r="CO49" s="111"/>
      <c r="CP49" s="111"/>
      <c r="CQ49" s="111"/>
      <c r="CR49" s="111"/>
      <c r="CS49" s="111"/>
      <c r="CT49" s="111"/>
      <c r="CU49" s="111"/>
      <c r="CV49" s="111"/>
      <c r="CW49" s="111"/>
      <c r="CX49" s="111"/>
      <c r="CY49" s="111"/>
      <c r="CZ49" s="111"/>
      <c r="DA49" s="111"/>
      <c r="DB49" s="111"/>
      <c r="DC49" s="111"/>
      <c r="DD49" s="111"/>
      <c r="DE49" s="111"/>
      <c r="DF49" s="111"/>
      <c r="DG49" s="111"/>
      <c r="DH49" s="111"/>
      <c r="DI49" s="111"/>
      <c r="DJ49" s="111"/>
      <c r="DK49" s="111"/>
      <c r="DL49" s="111"/>
      <c r="DM49" s="111"/>
      <c r="DN49" s="111"/>
      <c r="DO49" s="111"/>
      <c r="DP49" s="111"/>
      <c r="DQ49" s="111"/>
      <c r="DR49" s="111"/>
      <c r="DS49" s="111"/>
      <c r="DT49" s="111"/>
      <c r="DU49" s="111"/>
      <c r="DV49" s="111"/>
      <c r="DW49" s="111"/>
      <c r="DX49" s="111"/>
      <c r="DY49" s="111"/>
      <c r="DZ49" s="111"/>
      <c r="EA49" s="111"/>
      <c r="EB49" s="111"/>
      <c r="EC49" s="111"/>
      <c r="ED49" s="111"/>
      <c r="EE49" s="111"/>
      <c r="EF49" s="111"/>
      <c r="EG49" s="111"/>
      <c r="EH49" s="111"/>
      <c r="EI49" s="111"/>
      <c r="EJ49" s="111"/>
      <c r="EK49" s="111"/>
      <c r="EL49" s="111"/>
      <c r="EM49" s="111"/>
      <c r="EN49" s="111"/>
      <c r="EO49" s="111"/>
      <c r="EP49" s="111"/>
      <c r="EQ49" s="111"/>
      <c r="ER49" s="111"/>
      <c r="ES49" s="111"/>
      <c r="ET49" s="111"/>
      <c r="EU49" s="111"/>
      <c r="EV49" s="111"/>
      <c r="EW49" s="111"/>
      <c r="EX49" s="111"/>
      <c r="EY49" s="111"/>
      <c r="EZ49" s="111"/>
      <c r="FA49" s="111"/>
      <c r="FB49" s="111"/>
      <c r="FC49" s="111"/>
      <c r="FD49" s="111"/>
      <c r="FE49" s="111"/>
      <c r="FF49" s="111"/>
      <c r="FG49" s="111"/>
      <c r="FH49" s="111"/>
      <c r="FI49" s="111"/>
      <c r="FJ49" s="111"/>
      <c r="FK49" s="111"/>
      <c r="FL49" s="111"/>
      <c r="FM49" s="111"/>
      <c r="FN49" s="111"/>
      <c r="FO49" s="111"/>
      <c r="FP49" s="111"/>
      <c r="FQ49" s="111"/>
      <c r="FR49" s="111"/>
      <c r="FS49" s="111"/>
      <c r="FT49" s="111"/>
      <c r="FU49" s="111"/>
      <c r="FV49" s="111"/>
      <c r="FW49" s="111"/>
      <c r="FX49" s="111"/>
      <c r="FY49" s="111"/>
      <c r="FZ49" s="111"/>
      <c r="GA49" s="111"/>
      <c r="GB49" s="111"/>
      <c r="GC49" s="111"/>
      <c r="GD49" s="111"/>
      <c r="GE49" s="111"/>
      <c r="GF49" s="111"/>
      <c r="GG49" s="111"/>
      <c r="GH49" s="111"/>
      <c r="GI49" s="111"/>
      <c r="GJ49" s="111"/>
      <c r="GK49" s="111"/>
      <c r="GL49" s="111"/>
      <c r="GM49" s="111"/>
      <c r="GN49" s="111"/>
      <c r="GO49" s="111"/>
      <c r="GP49" s="111"/>
      <c r="GQ49" s="111"/>
      <c r="GR49" s="111"/>
      <c r="GS49" s="111"/>
      <c r="GT49" s="111"/>
      <c r="GU49" s="111"/>
      <c r="GV49" s="111"/>
      <c r="GW49" s="111"/>
      <c r="GX49" s="111"/>
      <c r="GY49" s="111"/>
      <c r="GZ49" s="111"/>
      <c r="HA49" s="111"/>
      <c r="HB49" s="111"/>
      <c r="HC49" s="111"/>
      <c r="HD49" s="111"/>
      <c r="HE49" s="111"/>
      <c r="HF49" s="111"/>
      <c r="HG49" s="111"/>
      <c r="HH49" s="111"/>
      <c r="HI49" s="111"/>
      <c r="HJ49" s="111"/>
      <c r="HK49" s="111"/>
      <c r="HL49" s="111"/>
      <c r="HM49" s="111"/>
      <c r="HN49" s="111"/>
      <c r="HO49" s="111"/>
      <c r="HP49" s="111"/>
      <c r="HQ49" s="111"/>
      <c r="HR49" s="111"/>
      <c r="HS49" s="111"/>
      <c r="HT49" s="111"/>
      <c r="HU49" s="111"/>
      <c r="HV49" s="111"/>
      <c r="HW49" s="111"/>
      <c r="HX49" s="111"/>
      <c r="HY49" s="111"/>
      <c r="HZ49" s="111"/>
      <c r="IA49" s="111"/>
      <c r="IB49" s="111"/>
      <c r="IC49" s="111"/>
      <c r="ID49" s="111"/>
      <c r="IE49" s="111"/>
      <c r="IF49" s="111"/>
      <c r="IG49" s="111"/>
      <c r="IH49" s="111"/>
      <c r="II49" s="111"/>
      <c r="IJ49" s="111"/>
      <c r="IK49" s="111"/>
      <c r="IL49" s="111"/>
      <c r="IM49" s="111"/>
    </row>
    <row r="50" spans="10:247" ht="14" customHeight="1" x14ac:dyDescent="0.35">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1"/>
      <c r="BQ50" s="111"/>
      <c r="BR50" s="111"/>
      <c r="BS50" s="111"/>
      <c r="BT50" s="111"/>
      <c r="BU50" s="111"/>
      <c r="BV50" s="111"/>
      <c r="BW50" s="111"/>
      <c r="BX50" s="111"/>
      <c r="BY50" s="111"/>
      <c r="BZ50" s="111"/>
      <c r="CA50" s="111"/>
      <c r="CB50" s="111"/>
      <c r="CC50" s="111"/>
      <c r="CD50" s="111"/>
      <c r="CE50" s="111"/>
      <c r="CF50" s="111"/>
      <c r="CG50" s="111"/>
      <c r="CH50" s="111"/>
      <c r="CI50" s="111"/>
      <c r="CJ50" s="111"/>
      <c r="CK50" s="111"/>
      <c r="CL50" s="111"/>
      <c r="CM50" s="111"/>
      <c r="CN50" s="111"/>
      <c r="CO50" s="111"/>
      <c r="CP50" s="111"/>
      <c r="CQ50" s="111"/>
      <c r="CR50" s="111"/>
      <c r="CS50" s="111"/>
      <c r="CT50" s="111"/>
      <c r="CU50" s="111"/>
      <c r="CV50" s="111"/>
      <c r="CW50" s="111"/>
      <c r="CX50" s="111"/>
      <c r="CY50" s="111"/>
      <c r="CZ50" s="111"/>
      <c r="DA50" s="111"/>
      <c r="DB50" s="111"/>
      <c r="DC50" s="111"/>
      <c r="DD50" s="111"/>
      <c r="DE50" s="111"/>
      <c r="DF50" s="111"/>
      <c r="DG50" s="111"/>
      <c r="DH50" s="111"/>
      <c r="DI50" s="111"/>
      <c r="DJ50" s="111"/>
      <c r="DK50" s="111"/>
      <c r="DL50" s="111"/>
      <c r="DM50" s="111"/>
      <c r="DN50" s="111"/>
      <c r="DO50" s="111"/>
      <c r="DP50" s="111"/>
      <c r="DQ50" s="111"/>
      <c r="DR50" s="111"/>
      <c r="DS50" s="111"/>
      <c r="DT50" s="111"/>
      <c r="DU50" s="111"/>
      <c r="DV50" s="111"/>
      <c r="DW50" s="111"/>
      <c r="DX50" s="111"/>
      <c r="DY50" s="111"/>
      <c r="DZ50" s="111"/>
      <c r="EA50" s="111"/>
      <c r="EB50" s="111"/>
      <c r="EC50" s="111"/>
      <c r="ED50" s="111"/>
      <c r="EE50" s="111"/>
      <c r="EF50" s="111"/>
      <c r="EG50" s="111"/>
      <c r="EH50" s="111"/>
      <c r="EI50" s="111"/>
      <c r="EJ50" s="111"/>
      <c r="EK50" s="111"/>
      <c r="EL50" s="111"/>
      <c r="EM50" s="111"/>
      <c r="EN50" s="111"/>
      <c r="EO50" s="111"/>
      <c r="EP50" s="111"/>
      <c r="EQ50" s="111"/>
      <c r="ER50" s="111"/>
      <c r="ES50" s="111"/>
      <c r="ET50" s="111"/>
      <c r="EU50" s="111"/>
      <c r="EV50" s="111"/>
      <c r="EW50" s="111"/>
      <c r="EX50" s="111"/>
      <c r="EY50" s="111"/>
      <c r="EZ50" s="111"/>
      <c r="FA50" s="111"/>
      <c r="FB50" s="111"/>
      <c r="FC50" s="111"/>
      <c r="FD50" s="111"/>
      <c r="FE50" s="111"/>
      <c r="FF50" s="111"/>
      <c r="FG50" s="111"/>
      <c r="FH50" s="111"/>
      <c r="FI50" s="111"/>
      <c r="FJ50" s="111"/>
      <c r="FK50" s="111"/>
      <c r="FL50" s="111"/>
      <c r="FM50" s="111"/>
      <c r="FN50" s="111"/>
      <c r="FO50" s="111"/>
      <c r="FP50" s="111"/>
      <c r="FQ50" s="111"/>
      <c r="FR50" s="111"/>
      <c r="FS50" s="111"/>
      <c r="FT50" s="111"/>
      <c r="FU50" s="111"/>
      <c r="FV50" s="111"/>
      <c r="FW50" s="111"/>
      <c r="FX50" s="111"/>
      <c r="FY50" s="111"/>
      <c r="FZ50" s="111"/>
      <c r="GA50" s="111"/>
      <c r="GB50" s="111"/>
      <c r="GC50" s="111"/>
      <c r="GD50" s="111"/>
      <c r="GE50" s="111"/>
      <c r="GF50" s="111"/>
      <c r="GG50" s="111"/>
      <c r="GH50" s="111"/>
      <c r="GI50" s="111"/>
      <c r="GJ50" s="111"/>
      <c r="GK50" s="111"/>
      <c r="GL50" s="111"/>
      <c r="GM50" s="111"/>
      <c r="GN50" s="111"/>
      <c r="GO50" s="111"/>
      <c r="GP50" s="111"/>
      <c r="GQ50" s="111"/>
      <c r="GR50" s="111"/>
      <c r="GS50" s="111"/>
      <c r="GT50" s="111"/>
      <c r="GU50" s="111"/>
      <c r="GV50" s="111"/>
      <c r="GW50" s="111"/>
      <c r="GX50" s="111"/>
      <c r="GY50" s="111"/>
      <c r="GZ50" s="111"/>
      <c r="HA50" s="111"/>
      <c r="HB50" s="111"/>
      <c r="HC50" s="111"/>
      <c r="HD50" s="111"/>
      <c r="HE50" s="111"/>
      <c r="HF50" s="111"/>
      <c r="HG50" s="111"/>
      <c r="HH50" s="111"/>
      <c r="HI50" s="111"/>
      <c r="HJ50" s="111"/>
      <c r="HK50" s="111"/>
      <c r="HL50" s="111"/>
      <c r="HM50" s="111"/>
      <c r="HN50" s="111"/>
      <c r="HO50" s="111"/>
      <c r="HP50" s="111"/>
      <c r="HQ50" s="111"/>
      <c r="HR50" s="111"/>
      <c r="HS50" s="111"/>
      <c r="HT50" s="111"/>
      <c r="HU50" s="111"/>
      <c r="HV50" s="111"/>
      <c r="HW50" s="111"/>
      <c r="HX50" s="111"/>
      <c r="HY50" s="111"/>
      <c r="HZ50" s="111"/>
      <c r="IA50" s="111"/>
      <c r="IB50" s="111"/>
      <c r="IC50" s="111"/>
      <c r="ID50" s="111"/>
      <c r="IE50" s="111"/>
      <c r="IF50" s="111"/>
      <c r="IG50" s="111"/>
      <c r="IH50" s="111"/>
      <c r="II50" s="111"/>
      <c r="IJ50" s="111"/>
      <c r="IK50" s="111"/>
      <c r="IL50" s="111"/>
      <c r="IM50" s="111"/>
    </row>
    <row r="51" spans="10:247" ht="14" customHeight="1" x14ac:dyDescent="0.35">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c r="DT51" s="111"/>
      <c r="DU51" s="111"/>
      <c r="DV51" s="111"/>
      <c r="DW51" s="111"/>
      <c r="DX51" s="111"/>
      <c r="DY51" s="111"/>
      <c r="DZ51" s="111"/>
      <c r="EA51" s="111"/>
      <c r="EB51" s="111"/>
      <c r="EC51" s="111"/>
      <c r="ED51" s="111"/>
      <c r="EE51" s="111"/>
      <c r="EF51" s="111"/>
      <c r="EG51" s="111"/>
      <c r="EH51" s="111"/>
      <c r="EI51" s="111"/>
      <c r="EJ51" s="111"/>
      <c r="EK51" s="111"/>
      <c r="EL51" s="111"/>
      <c r="EM51" s="111"/>
      <c r="EN51" s="111"/>
      <c r="EO51" s="111"/>
      <c r="EP51" s="111"/>
      <c r="EQ51" s="111"/>
      <c r="ER51" s="111"/>
      <c r="ES51" s="111"/>
      <c r="ET51" s="111"/>
      <c r="EU51" s="111"/>
      <c r="EV51" s="111"/>
      <c r="EW51" s="111"/>
      <c r="EX51" s="111"/>
      <c r="EY51" s="111"/>
      <c r="EZ51" s="111"/>
      <c r="FA51" s="111"/>
      <c r="FB51" s="111"/>
      <c r="FC51" s="111"/>
      <c r="FD51" s="111"/>
      <c r="FE51" s="111"/>
      <c r="FF51" s="111"/>
      <c r="FG51" s="111"/>
      <c r="FH51" s="111"/>
      <c r="FI51" s="111"/>
      <c r="FJ51" s="111"/>
      <c r="FK51" s="111"/>
      <c r="FL51" s="111"/>
      <c r="FM51" s="111"/>
      <c r="FN51" s="111"/>
      <c r="FO51" s="111"/>
      <c r="FP51" s="111"/>
      <c r="FQ51" s="111"/>
      <c r="FR51" s="111"/>
      <c r="FS51" s="111"/>
      <c r="FT51" s="111"/>
      <c r="FU51" s="111"/>
      <c r="FV51" s="111"/>
      <c r="FW51" s="111"/>
      <c r="FX51" s="111"/>
      <c r="FY51" s="111"/>
      <c r="FZ51" s="111"/>
      <c r="GA51" s="111"/>
      <c r="GB51" s="111"/>
      <c r="GC51" s="111"/>
      <c r="GD51" s="111"/>
      <c r="GE51" s="111"/>
      <c r="GF51" s="111"/>
      <c r="GG51" s="111"/>
      <c r="GH51" s="111"/>
      <c r="GI51" s="111"/>
      <c r="GJ51" s="111"/>
      <c r="GK51" s="111"/>
      <c r="GL51" s="111"/>
      <c r="GM51" s="111"/>
      <c r="GN51" s="111"/>
      <c r="GO51" s="111"/>
      <c r="GP51" s="111"/>
      <c r="GQ51" s="111"/>
      <c r="GR51" s="111"/>
      <c r="GS51" s="111"/>
      <c r="GT51" s="111"/>
      <c r="GU51" s="111"/>
      <c r="GV51" s="111"/>
      <c r="GW51" s="111"/>
      <c r="GX51" s="111"/>
      <c r="GY51" s="111"/>
      <c r="GZ51" s="111"/>
      <c r="HA51" s="111"/>
      <c r="HB51" s="111"/>
      <c r="HC51" s="111"/>
      <c r="HD51" s="111"/>
      <c r="HE51" s="111"/>
      <c r="HF51" s="111"/>
      <c r="HG51" s="111"/>
      <c r="HH51" s="111"/>
      <c r="HI51" s="111"/>
      <c r="HJ51" s="111"/>
      <c r="HK51" s="111"/>
      <c r="HL51" s="111"/>
      <c r="HM51" s="111"/>
      <c r="HN51" s="111"/>
      <c r="HO51" s="111"/>
      <c r="HP51" s="111"/>
      <c r="HQ51" s="111"/>
      <c r="HR51" s="111"/>
      <c r="HS51" s="111"/>
      <c r="HT51" s="111"/>
      <c r="HU51" s="111"/>
      <c r="HV51" s="111"/>
      <c r="HW51" s="111"/>
      <c r="HX51" s="111"/>
      <c r="HY51" s="111"/>
      <c r="HZ51" s="111"/>
      <c r="IA51" s="111"/>
      <c r="IB51" s="111"/>
      <c r="IC51" s="111"/>
      <c r="ID51" s="111"/>
      <c r="IE51" s="111"/>
      <c r="IF51" s="111"/>
      <c r="IG51" s="111"/>
      <c r="IH51" s="111"/>
      <c r="II51" s="111"/>
      <c r="IJ51" s="111"/>
      <c r="IK51" s="111"/>
      <c r="IL51" s="111"/>
      <c r="IM51" s="111"/>
    </row>
    <row r="52" spans="10:247" ht="14" customHeight="1" x14ac:dyDescent="0.35">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1"/>
      <c r="BQ52" s="111"/>
      <c r="BR52" s="111"/>
      <c r="BS52" s="111"/>
      <c r="BT52" s="111"/>
      <c r="BU52" s="111"/>
      <c r="BV52" s="111"/>
      <c r="BW52" s="111"/>
      <c r="BX52" s="111"/>
      <c r="BY52" s="111"/>
      <c r="BZ52" s="111"/>
      <c r="CA52" s="111"/>
      <c r="CB52" s="111"/>
      <c r="CC52" s="111"/>
      <c r="CD52" s="111"/>
      <c r="CE52" s="111"/>
      <c r="CF52" s="111"/>
      <c r="CG52" s="111"/>
      <c r="CH52" s="111"/>
      <c r="CI52" s="111"/>
      <c r="CJ52" s="111"/>
      <c r="CK52" s="111"/>
      <c r="CL52" s="111"/>
      <c r="CM52" s="111"/>
      <c r="CN52" s="111"/>
      <c r="CO52" s="111"/>
      <c r="CP52" s="111"/>
      <c r="CQ52" s="111"/>
      <c r="CR52" s="111"/>
      <c r="CS52" s="111"/>
      <c r="CT52" s="111"/>
      <c r="CU52" s="111"/>
      <c r="CV52" s="111"/>
      <c r="CW52" s="111"/>
      <c r="CX52" s="111"/>
      <c r="CY52" s="111"/>
      <c r="CZ52" s="111"/>
      <c r="DA52" s="111"/>
      <c r="DB52" s="111"/>
      <c r="DC52" s="111"/>
      <c r="DD52" s="111"/>
      <c r="DE52" s="111"/>
      <c r="DF52" s="111"/>
      <c r="DG52" s="111"/>
      <c r="DH52" s="111"/>
      <c r="DI52" s="111"/>
      <c r="DJ52" s="111"/>
      <c r="DK52" s="111"/>
      <c r="DL52" s="111"/>
      <c r="DM52" s="111"/>
      <c r="DN52" s="111"/>
      <c r="DO52" s="111"/>
      <c r="DP52" s="111"/>
      <c r="DQ52" s="111"/>
      <c r="DR52" s="111"/>
      <c r="DS52" s="111"/>
      <c r="DT52" s="111"/>
      <c r="DU52" s="111"/>
      <c r="DV52" s="111"/>
      <c r="DW52" s="111"/>
      <c r="DX52" s="111"/>
      <c r="DY52" s="111"/>
      <c r="DZ52" s="111"/>
      <c r="EA52" s="111"/>
      <c r="EB52" s="111"/>
      <c r="EC52" s="111"/>
      <c r="ED52" s="111"/>
      <c r="EE52" s="111"/>
      <c r="EF52" s="111"/>
      <c r="EG52" s="111"/>
      <c r="EH52" s="111"/>
      <c r="EI52" s="111"/>
      <c r="EJ52" s="111"/>
      <c r="EK52" s="111"/>
      <c r="EL52" s="111"/>
      <c r="EM52" s="111"/>
      <c r="EN52" s="111"/>
      <c r="EO52" s="111"/>
      <c r="EP52" s="111"/>
      <c r="EQ52" s="111"/>
      <c r="ER52" s="111"/>
      <c r="ES52" s="111"/>
      <c r="ET52" s="111"/>
      <c r="EU52" s="111"/>
      <c r="EV52" s="111"/>
      <c r="EW52" s="111"/>
      <c r="EX52" s="111"/>
      <c r="EY52" s="111"/>
      <c r="EZ52" s="111"/>
      <c r="FA52" s="111"/>
      <c r="FB52" s="111"/>
      <c r="FC52" s="111"/>
      <c r="FD52" s="111"/>
      <c r="FE52" s="111"/>
      <c r="FF52" s="111"/>
      <c r="FG52" s="111"/>
      <c r="FH52" s="111"/>
      <c r="FI52" s="111"/>
      <c r="FJ52" s="111"/>
      <c r="FK52" s="111"/>
      <c r="FL52" s="111"/>
      <c r="FM52" s="111"/>
      <c r="FN52" s="111"/>
      <c r="FO52" s="111"/>
      <c r="FP52" s="111"/>
      <c r="FQ52" s="111"/>
      <c r="FR52" s="111"/>
      <c r="FS52" s="111"/>
      <c r="FT52" s="111"/>
      <c r="FU52" s="111"/>
      <c r="FV52" s="111"/>
      <c r="FW52" s="111"/>
      <c r="FX52" s="111"/>
      <c r="FY52" s="111"/>
      <c r="FZ52" s="111"/>
      <c r="GA52" s="111"/>
      <c r="GB52" s="111"/>
      <c r="GC52" s="111"/>
      <c r="GD52" s="111"/>
      <c r="GE52" s="111"/>
      <c r="GF52" s="111"/>
      <c r="GG52" s="111"/>
      <c r="GH52" s="111"/>
      <c r="GI52" s="111"/>
      <c r="GJ52" s="111"/>
      <c r="GK52" s="111"/>
      <c r="GL52" s="111"/>
      <c r="GM52" s="111"/>
      <c r="GN52" s="111"/>
      <c r="GO52" s="111"/>
      <c r="GP52" s="111"/>
      <c r="GQ52" s="111"/>
      <c r="GR52" s="111"/>
      <c r="GS52" s="111"/>
      <c r="GT52" s="111"/>
      <c r="GU52" s="111"/>
      <c r="GV52" s="111"/>
      <c r="GW52" s="111"/>
      <c r="GX52" s="111"/>
      <c r="GY52" s="111"/>
      <c r="GZ52" s="111"/>
      <c r="HA52" s="111"/>
      <c r="HB52" s="111"/>
      <c r="HC52" s="111"/>
      <c r="HD52" s="111"/>
      <c r="HE52" s="111"/>
      <c r="HF52" s="111"/>
      <c r="HG52" s="111"/>
      <c r="HH52" s="111"/>
      <c r="HI52" s="111"/>
      <c r="HJ52" s="111"/>
      <c r="HK52" s="111"/>
      <c r="HL52" s="111"/>
      <c r="HM52" s="111"/>
      <c r="HN52" s="111"/>
      <c r="HO52" s="111"/>
      <c r="HP52" s="111"/>
      <c r="HQ52" s="111"/>
      <c r="HR52" s="111"/>
      <c r="HS52" s="111"/>
      <c r="HT52" s="111"/>
      <c r="HU52" s="111"/>
      <c r="HV52" s="111"/>
      <c r="HW52" s="111"/>
      <c r="HX52" s="111"/>
      <c r="HY52" s="111"/>
      <c r="HZ52" s="111"/>
      <c r="IA52" s="111"/>
      <c r="IB52" s="111"/>
      <c r="IC52" s="111"/>
      <c r="ID52" s="111"/>
      <c r="IE52" s="111"/>
      <c r="IF52" s="111"/>
      <c r="IG52" s="111"/>
      <c r="IH52" s="111"/>
      <c r="II52" s="111"/>
      <c r="IJ52" s="111"/>
      <c r="IK52" s="111"/>
      <c r="IL52" s="111"/>
      <c r="IM52" s="111"/>
    </row>
    <row r="53" spans="10:247" ht="14" customHeight="1" x14ac:dyDescent="0.35">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11"/>
      <c r="BQ53" s="111"/>
      <c r="BR53" s="111"/>
      <c r="BS53" s="111"/>
      <c r="BT53" s="111"/>
      <c r="BU53" s="111"/>
      <c r="BV53" s="111"/>
      <c r="BW53" s="111"/>
      <c r="BX53" s="111"/>
      <c r="BY53" s="111"/>
      <c r="BZ53" s="111"/>
      <c r="CA53" s="111"/>
      <c r="CB53" s="111"/>
      <c r="CC53" s="111"/>
      <c r="CD53" s="111"/>
      <c r="CE53" s="111"/>
      <c r="CF53" s="111"/>
      <c r="CG53" s="111"/>
      <c r="CH53" s="111"/>
      <c r="CI53" s="111"/>
      <c r="CJ53" s="111"/>
      <c r="CK53" s="111"/>
      <c r="CL53" s="111"/>
      <c r="CM53" s="111"/>
      <c r="CN53" s="111"/>
      <c r="CO53" s="111"/>
      <c r="CP53" s="111"/>
      <c r="CQ53" s="111"/>
      <c r="CR53" s="111"/>
      <c r="CS53" s="111"/>
      <c r="CT53" s="111"/>
      <c r="CU53" s="111"/>
      <c r="CV53" s="111"/>
      <c r="CW53" s="111"/>
      <c r="CX53" s="111"/>
      <c r="CY53" s="111"/>
      <c r="CZ53" s="111"/>
      <c r="DA53" s="111"/>
      <c r="DB53" s="111"/>
      <c r="DC53" s="111"/>
      <c r="DD53" s="111"/>
      <c r="DE53" s="111"/>
      <c r="DF53" s="111"/>
      <c r="DG53" s="111"/>
      <c r="DH53" s="111"/>
      <c r="DI53" s="111"/>
      <c r="DJ53" s="111"/>
      <c r="DK53" s="111"/>
      <c r="DL53" s="111"/>
      <c r="DM53" s="111"/>
      <c r="DN53" s="111"/>
      <c r="DO53" s="111"/>
      <c r="DP53" s="111"/>
      <c r="DQ53" s="111"/>
      <c r="DR53" s="111"/>
      <c r="DS53" s="111"/>
      <c r="DT53" s="111"/>
      <c r="DU53" s="111"/>
      <c r="DV53" s="111"/>
      <c r="DW53" s="111"/>
      <c r="DX53" s="111"/>
      <c r="DY53" s="111"/>
      <c r="DZ53" s="111"/>
      <c r="EA53" s="111"/>
      <c r="EB53" s="111"/>
      <c r="EC53" s="111"/>
      <c r="ED53" s="111"/>
      <c r="EE53" s="111"/>
      <c r="EF53" s="111"/>
      <c r="EG53" s="111"/>
      <c r="EH53" s="111"/>
      <c r="EI53" s="111"/>
      <c r="EJ53" s="111"/>
      <c r="EK53" s="111"/>
      <c r="EL53" s="111"/>
      <c r="EM53" s="111"/>
      <c r="EN53" s="111"/>
      <c r="EO53" s="111"/>
      <c r="EP53" s="111"/>
      <c r="EQ53" s="111"/>
      <c r="ER53" s="111"/>
      <c r="ES53" s="111"/>
      <c r="ET53" s="111"/>
      <c r="EU53" s="111"/>
      <c r="EV53" s="111"/>
      <c r="EW53" s="111"/>
      <c r="EX53" s="111"/>
      <c r="EY53" s="111"/>
      <c r="EZ53" s="111"/>
      <c r="FA53" s="111"/>
      <c r="FB53" s="111"/>
      <c r="FC53" s="111"/>
      <c r="FD53" s="111"/>
      <c r="FE53" s="111"/>
      <c r="FF53" s="111"/>
      <c r="FG53" s="111"/>
      <c r="FH53" s="111"/>
      <c r="FI53" s="111"/>
      <c r="FJ53" s="111"/>
      <c r="FK53" s="111"/>
      <c r="FL53" s="111"/>
      <c r="FM53" s="111"/>
      <c r="FN53" s="111"/>
      <c r="FO53" s="111"/>
      <c r="FP53" s="111"/>
      <c r="FQ53" s="111"/>
      <c r="FR53" s="111"/>
      <c r="FS53" s="111"/>
      <c r="FT53" s="111"/>
      <c r="FU53" s="111"/>
      <c r="FV53" s="111"/>
      <c r="FW53" s="111"/>
      <c r="FX53" s="111"/>
      <c r="FY53" s="111"/>
      <c r="FZ53" s="111"/>
      <c r="GA53" s="111"/>
      <c r="GB53" s="111"/>
      <c r="GC53" s="111"/>
      <c r="GD53" s="111"/>
      <c r="GE53" s="111"/>
      <c r="GF53" s="111"/>
      <c r="GG53" s="111"/>
      <c r="GH53" s="111"/>
      <c r="GI53" s="111"/>
      <c r="GJ53" s="111"/>
      <c r="GK53" s="111"/>
      <c r="GL53" s="111"/>
      <c r="GM53" s="111"/>
      <c r="GN53" s="111"/>
      <c r="GO53" s="111"/>
      <c r="GP53" s="111"/>
      <c r="GQ53" s="111"/>
      <c r="GR53" s="111"/>
      <c r="GS53" s="111"/>
      <c r="GT53" s="111"/>
      <c r="GU53" s="111"/>
      <c r="GV53" s="111"/>
      <c r="GW53" s="111"/>
      <c r="GX53" s="111"/>
      <c r="GY53" s="111"/>
      <c r="GZ53" s="111"/>
      <c r="HA53" s="111"/>
      <c r="HB53" s="111"/>
      <c r="HC53" s="111"/>
      <c r="HD53" s="111"/>
      <c r="HE53" s="111"/>
      <c r="HF53" s="111"/>
      <c r="HG53" s="111"/>
      <c r="HH53" s="111"/>
      <c r="HI53" s="111"/>
      <c r="HJ53" s="111"/>
      <c r="HK53" s="111"/>
      <c r="HL53" s="111"/>
      <c r="HM53" s="111"/>
      <c r="HN53" s="111"/>
      <c r="HO53" s="111"/>
      <c r="HP53" s="111"/>
      <c r="HQ53" s="111"/>
      <c r="HR53" s="111"/>
      <c r="HS53" s="111"/>
      <c r="HT53" s="111"/>
      <c r="HU53" s="111"/>
      <c r="HV53" s="111"/>
      <c r="HW53" s="111"/>
      <c r="HX53" s="111"/>
      <c r="HY53" s="111"/>
      <c r="HZ53" s="111"/>
      <c r="IA53" s="111"/>
      <c r="IB53" s="111"/>
      <c r="IC53" s="111"/>
      <c r="ID53" s="111"/>
      <c r="IE53" s="111"/>
      <c r="IF53" s="111"/>
      <c r="IG53" s="111"/>
      <c r="IH53" s="111"/>
      <c r="II53" s="111"/>
      <c r="IJ53" s="111"/>
      <c r="IK53" s="111"/>
      <c r="IL53" s="111"/>
      <c r="IM53" s="111"/>
    </row>
    <row r="54" spans="10:247" ht="14" customHeight="1" x14ac:dyDescent="0.35">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1"/>
      <c r="AY54" s="111"/>
      <c r="AZ54" s="111"/>
      <c r="BA54" s="111"/>
      <c r="BB54" s="111"/>
      <c r="BC54" s="111"/>
      <c r="BD54" s="111"/>
      <c r="BE54" s="111"/>
      <c r="BF54" s="111"/>
      <c r="BG54" s="111"/>
      <c r="BH54" s="111"/>
      <c r="BI54" s="111"/>
      <c r="BJ54" s="111"/>
      <c r="BK54" s="111"/>
      <c r="BL54" s="111"/>
      <c r="BM54" s="111"/>
      <c r="BN54" s="111"/>
      <c r="BO54" s="111"/>
      <c r="BP54" s="111"/>
      <c r="BQ54" s="111"/>
      <c r="BR54" s="111"/>
      <c r="BS54" s="111"/>
      <c r="BT54" s="111"/>
      <c r="BU54" s="111"/>
      <c r="BV54" s="111"/>
      <c r="BW54" s="111"/>
      <c r="BX54" s="111"/>
      <c r="BY54" s="111"/>
      <c r="BZ54" s="111"/>
      <c r="CA54" s="111"/>
      <c r="CB54" s="111"/>
      <c r="CC54" s="111"/>
      <c r="CD54" s="111"/>
      <c r="CE54" s="111"/>
      <c r="CF54" s="111"/>
      <c r="CG54" s="111"/>
      <c r="CH54" s="111"/>
      <c r="CI54" s="111"/>
      <c r="CJ54" s="111"/>
      <c r="CK54" s="111"/>
      <c r="CL54" s="111"/>
      <c r="CM54" s="111"/>
      <c r="CN54" s="111"/>
      <c r="CO54" s="111"/>
      <c r="CP54" s="111"/>
      <c r="CQ54" s="111"/>
      <c r="CR54" s="111"/>
      <c r="CS54" s="111"/>
      <c r="CT54" s="111"/>
      <c r="CU54" s="111"/>
      <c r="CV54" s="111"/>
      <c r="CW54" s="111"/>
      <c r="CX54" s="111"/>
      <c r="CY54" s="111"/>
      <c r="CZ54" s="111"/>
      <c r="DA54" s="111"/>
      <c r="DB54" s="111"/>
      <c r="DC54" s="111"/>
      <c r="DD54" s="111"/>
      <c r="DE54" s="111"/>
      <c r="DF54" s="111"/>
      <c r="DG54" s="111"/>
      <c r="DH54" s="111"/>
      <c r="DI54" s="111"/>
      <c r="DJ54" s="111"/>
      <c r="DK54" s="111"/>
      <c r="DL54" s="111"/>
      <c r="DM54" s="111"/>
      <c r="DN54" s="111"/>
      <c r="DO54" s="111"/>
      <c r="DP54" s="111"/>
      <c r="DQ54" s="111"/>
      <c r="DR54" s="111"/>
      <c r="DS54" s="111"/>
      <c r="DT54" s="111"/>
      <c r="DU54" s="111"/>
      <c r="DV54" s="111"/>
      <c r="DW54" s="111"/>
      <c r="DX54" s="111"/>
      <c r="DY54" s="111"/>
      <c r="DZ54" s="111"/>
      <c r="EA54" s="111"/>
      <c r="EB54" s="111"/>
      <c r="EC54" s="111"/>
      <c r="ED54" s="111"/>
      <c r="EE54" s="111"/>
      <c r="EF54" s="111"/>
      <c r="EG54" s="111"/>
      <c r="EH54" s="111"/>
      <c r="EI54" s="111"/>
      <c r="EJ54" s="111"/>
      <c r="EK54" s="111"/>
      <c r="EL54" s="111"/>
      <c r="EM54" s="111"/>
      <c r="EN54" s="111"/>
      <c r="EO54" s="111"/>
      <c r="EP54" s="111"/>
      <c r="EQ54" s="111"/>
      <c r="ER54" s="111"/>
      <c r="ES54" s="111"/>
      <c r="ET54" s="111"/>
      <c r="EU54" s="111"/>
      <c r="EV54" s="111"/>
      <c r="EW54" s="111"/>
      <c r="EX54" s="111"/>
      <c r="EY54" s="111"/>
      <c r="EZ54" s="111"/>
      <c r="FA54" s="111"/>
      <c r="FB54" s="111"/>
      <c r="FC54" s="111"/>
      <c r="FD54" s="111"/>
      <c r="FE54" s="111"/>
      <c r="FF54" s="111"/>
      <c r="FG54" s="111"/>
      <c r="FH54" s="111"/>
      <c r="FI54" s="111"/>
      <c r="FJ54" s="111"/>
      <c r="FK54" s="111"/>
      <c r="FL54" s="111"/>
      <c r="FM54" s="111"/>
      <c r="FN54" s="111"/>
      <c r="FO54" s="111"/>
      <c r="FP54" s="111"/>
      <c r="FQ54" s="111"/>
      <c r="FR54" s="111"/>
      <c r="FS54" s="111"/>
      <c r="FT54" s="111"/>
      <c r="FU54" s="111"/>
      <c r="FV54" s="111"/>
      <c r="FW54" s="111"/>
      <c r="FX54" s="111"/>
      <c r="FY54" s="111"/>
      <c r="FZ54" s="111"/>
      <c r="GA54" s="111"/>
      <c r="GB54" s="111"/>
      <c r="GC54" s="111"/>
      <c r="GD54" s="111"/>
      <c r="GE54" s="111"/>
      <c r="GF54" s="111"/>
      <c r="GG54" s="111"/>
      <c r="GH54" s="111"/>
      <c r="GI54" s="111"/>
      <c r="GJ54" s="111"/>
      <c r="GK54" s="111"/>
      <c r="GL54" s="111"/>
      <c r="GM54" s="111"/>
      <c r="GN54" s="111"/>
      <c r="GO54" s="111"/>
      <c r="GP54" s="111"/>
      <c r="GQ54" s="111"/>
      <c r="GR54" s="111"/>
      <c r="GS54" s="111"/>
      <c r="GT54" s="111"/>
      <c r="GU54" s="111"/>
      <c r="GV54" s="111"/>
      <c r="GW54" s="111"/>
      <c r="GX54" s="111"/>
      <c r="GY54" s="111"/>
      <c r="GZ54" s="111"/>
      <c r="HA54" s="111"/>
      <c r="HB54" s="111"/>
      <c r="HC54" s="111"/>
      <c r="HD54" s="111"/>
      <c r="HE54" s="111"/>
      <c r="HF54" s="111"/>
      <c r="HG54" s="111"/>
      <c r="HH54" s="111"/>
      <c r="HI54" s="111"/>
      <c r="HJ54" s="111"/>
      <c r="HK54" s="111"/>
      <c r="HL54" s="111"/>
      <c r="HM54" s="111"/>
      <c r="HN54" s="111"/>
      <c r="HO54" s="111"/>
      <c r="HP54" s="111"/>
      <c r="HQ54" s="111"/>
      <c r="HR54" s="111"/>
      <c r="HS54" s="111"/>
      <c r="HT54" s="111"/>
      <c r="HU54" s="111"/>
      <c r="HV54" s="111"/>
      <c r="HW54" s="111"/>
      <c r="HX54" s="111"/>
      <c r="HY54" s="111"/>
      <c r="HZ54" s="111"/>
      <c r="IA54" s="111"/>
      <c r="IB54" s="111"/>
      <c r="IC54" s="111"/>
      <c r="ID54" s="111"/>
      <c r="IE54" s="111"/>
      <c r="IF54" s="111"/>
      <c r="IG54" s="111"/>
      <c r="IH54" s="111"/>
      <c r="II54" s="111"/>
      <c r="IJ54" s="111"/>
      <c r="IK54" s="111"/>
      <c r="IL54" s="111"/>
      <c r="IM54" s="111"/>
    </row>
    <row r="55" spans="10:247" ht="14" customHeight="1" x14ac:dyDescent="0.35">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c r="AY55" s="111"/>
      <c r="AZ55" s="111"/>
      <c r="BA55" s="111"/>
      <c r="BB55" s="111"/>
      <c r="BC55" s="111"/>
      <c r="BD55" s="111"/>
      <c r="BE55" s="111"/>
      <c r="BF55" s="111"/>
      <c r="BG55" s="111"/>
      <c r="BH55" s="111"/>
      <c r="BI55" s="111"/>
      <c r="BJ55" s="111"/>
      <c r="BK55" s="111"/>
      <c r="BL55" s="111"/>
      <c r="BM55" s="111"/>
      <c r="BN55" s="111"/>
      <c r="BO55" s="111"/>
      <c r="BP55" s="111"/>
      <c r="BQ55" s="111"/>
      <c r="BR55" s="111"/>
      <c r="BS55" s="111"/>
      <c r="BT55" s="111"/>
      <c r="BU55" s="111"/>
      <c r="BV55" s="111"/>
      <c r="BW55" s="111"/>
      <c r="BX55" s="111"/>
      <c r="BY55" s="111"/>
      <c r="BZ55" s="111"/>
      <c r="CA55" s="111"/>
      <c r="CB55" s="111"/>
      <c r="CC55" s="111"/>
      <c r="CD55" s="111"/>
      <c r="CE55" s="111"/>
      <c r="CF55" s="111"/>
      <c r="CG55" s="111"/>
      <c r="CH55" s="111"/>
      <c r="CI55" s="111"/>
      <c r="CJ55" s="111"/>
      <c r="CK55" s="111"/>
      <c r="CL55" s="111"/>
      <c r="CM55" s="111"/>
      <c r="CN55" s="111"/>
      <c r="CO55" s="111"/>
      <c r="CP55" s="111"/>
      <c r="CQ55" s="111"/>
      <c r="CR55" s="111"/>
      <c r="CS55" s="111"/>
      <c r="CT55" s="111"/>
      <c r="CU55" s="111"/>
      <c r="CV55" s="111"/>
      <c r="CW55" s="111"/>
      <c r="CX55" s="111"/>
      <c r="CY55" s="111"/>
      <c r="CZ55" s="111"/>
      <c r="DA55" s="111"/>
      <c r="DB55" s="111"/>
      <c r="DC55" s="111"/>
      <c r="DD55" s="111"/>
      <c r="DE55" s="111"/>
      <c r="DF55" s="111"/>
      <c r="DG55" s="111"/>
      <c r="DH55" s="111"/>
      <c r="DI55" s="111"/>
      <c r="DJ55" s="111"/>
      <c r="DK55" s="111"/>
      <c r="DL55" s="111"/>
      <c r="DM55" s="111"/>
      <c r="DN55" s="111"/>
      <c r="DO55" s="111"/>
      <c r="DP55" s="111"/>
      <c r="DQ55" s="111"/>
      <c r="DR55" s="111"/>
      <c r="DS55" s="111"/>
      <c r="DT55" s="111"/>
      <c r="DU55" s="111"/>
      <c r="DV55" s="111"/>
      <c r="DW55" s="111"/>
      <c r="DX55" s="111"/>
      <c r="DY55" s="111"/>
      <c r="DZ55" s="111"/>
      <c r="EA55" s="111"/>
      <c r="EB55" s="111"/>
      <c r="EC55" s="111"/>
      <c r="ED55" s="111"/>
      <c r="EE55" s="111"/>
      <c r="EF55" s="111"/>
      <c r="EG55" s="111"/>
      <c r="EH55" s="111"/>
      <c r="EI55" s="111"/>
      <c r="EJ55" s="111"/>
      <c r="EK55" s="111"/>
      <c r="EL55" s="111"/>
      <c r="EM55" s="111"/>
      <c r="EN55" s="111"/>
      <c r="EO55" s="111"/>
      <c r="EP55" s="111"/>
      <c r="EQ55" s="111"/>
      <c r="ER55" s="111"/>
      <c r="ES55" s="111"/>
      <c r="ET55" s="111"/>
      <c r="EU55" s="111"/>
      <c r="EV55" s="111"/>
      <c r="EW55" s="111"/>
      <c r="EX55" s="111"/>
      <c r="EY55" s="111"/>
      <c r="EZ55" s="111"/>
      <c r="FA55" s="111"/>
      <c r="FB55" s="111"/>
      <c r="FC55" s="111"/>
      <c r="FD55" s="111"/>
      <c r="FE55" s="111"/>
      <c r="FF55" s="111"/>
      <c r="FG55" s="111"/>
      <c r="FH55" s="111"/>
      <c r="FI55" s="111"/>
      <c r="FJ55" s="111"/>
      <c r="FK55" s="111"/>
      <c r="FL55" s="111"/>
      <c r="FM55" s="111"/>
      <c r="FN55" s="111"/>
      <c r="FO55" s="111"/>
      <c r="FP55" s="111"/>
      <c r="FQ55" s="111"/>
      <c r="FR55" s="111"/>
      <c r="FS55" s="111"/>
      <c r="FT55" s="111"/>
      <c r="FU55" s="111"/>
      <c r="FV55" s="111"/>
      <c r="FW55" s="111"/>
      <c r="FX55" s="111"/>
      <c r="FY55" s="111"/>
      <c r="FZ55" s="111"/>
      <c r="GA55" s="111"/>
      <c r="GB55" s="111"/>
      <c r="GC55" s="111"/>
      <c r="GD55" s="111"/>
      <c r="GE55" s="111"/>
      <c r="GF55" s="111"/>
      <c r="GG55" s="111"/>
      <c r="GH55" s="111"/>
      <c r="GI55" s="111"/>
      <c r="GJ55" s="111"/>
      <c r="GK55" s="111"/>
      <c r="GL55" s="111"/>
      <c r="GM55" s="111"/>
      <c r="GN55" s="111"/>
      <c r="GO55" s="111"/>
      <c r="GP55" s="111"/>
      <c r="GQ55" s="111"/>
      <c r="GR55" s="111"/>
      <c r="GS55" s="111"/>
      <c r="GT55" s="111"/>
      <c r="GU55" s="111"/>
      <c r="GV55" s="111"/>
      <c r="GW55" s="111"/>
      <c r="GX55" s="111"/>
      <c r="GY55" s="111"/>
      <c r="GZ55" s="111"/>
      <c r="HA55" s="111"/>
      <c r="HB55" s="111"/>
      <c r="HC55" s="111"/>
      <c r="HD55" s="111"/>
      <c r="HE55" s="111"/>
      <c r="HF55" s="111"/>
      <c r="HG55" s="111"/>
      <c r="HH55" s="111"/>
      <c r="HI55" s="111"/>
      <c r="HJ55" s="111"/>
      <c r="HK55" s="111"/>
      <c r="HL55" s="111"/>
      <c r="HM55" s="111"/>
      <c r="HN55" s="111"/>
      <c r="HO55" s="111"/>
      <c r="HP55" s="111"/>
      <c r="HQ55" s="111"/>
      <c r="HR55" s="111"/>
      <c r="HS55" s="111"/>
      <c r="HT55" s="111"/>
      <c r="HU55" s="111"/>
      <c r="HV55" s="111"/>
      <c r="HW55" s="111"/>
      <c r="HX55" s="111"/>
      <c r="HY55" s="111"/>
      <c r="HZ55" s="111"/>
      <c r="IA55" s="111"/>
      <c r="IB55" s="111"/>
      <c r="IC55" s="111"/>
      <c r="ID55" s="111"/>
      <c r="IE55" s="111"/>
      <c r="IF55" s="111"/>
      <c r="IG55" s="111"/>
      <c r="IH55" s="111"/>
      <c r="II55" s="111"/>
      <c r="IJ55" s="111"/>
      <c r="IK55" s="111"/>
      <c r="IL55" s="111"/>
      <c r="IM55" s="111"/>
    </row>
    <row r="56" spans="10:247" ht="14" customHeight="1" x14ac:dyDescent="0.35">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1"/>
      <c r="AZ56" s="111"/>
      <c r="BA56" s="111"/>
      <c r="BB56" s="111"/>
      <c r="BC56" s="111"/>
      <c r="BD56" s="111"/>
      <c r="BE56" s="111"/>
      <c r="BF56" s="111"/>
      <c r="BG56" s="111"/>
      <c r="BH56" s="111"/>
      <c r="BI56" s="111"/>
      <c r="BJ56" s="111"/>
      <c r="BK56" s="111"/>
      <c r="BL56" s="111"/>
      <c r="BM56" s="111"/>
      <c r="BN56" s="111"/>
      <c r="BO56" s="111"/>
      <c r="BP56" s="111"/>
      <c r="BQ56" s="111"/>
      <c r="BR56" s="111"/>
      <c r="BS56" s="111"/>
      <c r="BT56" s="111"/>
      <c r="BU56" s="111"/>
      <c r="BV56" s="111"/>
      <c r="BW56" s="111"/>
      <c r="BX56" s="111"/>
      <c r="BY56" s="111"/>
      <c r="BZ56" s="111"/>
      <c r="CA56" s="111"/>
      <c r="CB56" s="111"/>
      <c r="CC56" s="111"/>
      <c r="CD56" s="111"/>
      <c r="CE56" s="111"/>
      <c r="CF56" s="111"/>
      <c r="CG56" s="111"/>
      <c r="CH56" s="111"/>
      <c r="CI56" s="111"/>
      <c r="CJ56" s="111"/>
      <c r="CK56" s="111"/>
      <c r="CL56" s="111"/>
      <c r="CM56" s="111"/>
      <c r="CN56" s="111"/>
      <c r="CO56" s="111"/>
      <c r="CP56" s="111"/>
      <c r="CQ56" s="111"/>
      <c r="CR56" s="111"/>
      <c r="CS56" s="111"/>
      <c r="CT56" s="111"/>
      <c r="CU56" s="111"/>
      <c r="CV56" s="111"/>
      <c r="CW56" s="111"/>
      <c r="CX56" s="111"/>
      <c r="CY56" s="111"/>
      <c r="CZ56" s="111"/>
      <c r="DA56" s="111"/>
      <c r="DB56" s="111"/>
      <c r="DC56" s="111"/>
      <c r="DD56" s="111"/>
      <c r="DE56" s="111"/>
      <c r="DF56" s="111"/>
      <c r="DG56" s="111"/>
      <c r="DH56" s="111"/>
      <c r="DI56" s="111"/>
      <c r="DJ56" s="111"/>
      <c r="DK56" s="111"/>
      <c r="DL56" s="111"/>
      <c r="DM56" s="111"/>
      <c r="DN56" s="111"/>
      <c r="DO56" s="111"/>
      <c r="DP56" s="111"/>
      <c r="DQ56" s="111"/>
      <c r="DR56" s="111"/>
      <c r="DS56" s="111"/>
      <c r="DT56" s="111"/>
      <c r="DU56" s="111"/>
      <c r="DV56" s="111"/>
      <c r="DW56" s="111"/>
      <c r="DX56" s="111"/>
      <c r="DY56" s="111"/>
      <c r="DZ56" s="111"/>
      <c r="EA56" s="111"/>
      <c r="EB56" s="111"/>
      <c r="EC56" s="111"/>
      <c r="ED56" s="111"/>
      <c r="EE56" s="111"/>
      <c r="EF56" s="111"/>
      <c r="EG56" s="111"/>
      <c r="EH56" s="111"/>
      <c r="EI56" s="111"/>
      <c r="EJ56" s="111"/>
      <c r="EK56" s="111"/>
      <c r="EL56" s="111"/>
      <c r="EM56" s="111"/>
      <c r="EN56" s="111"/>
      <c r="EO56" s="111"/>
      <c r="EP56" s="111"/>
      <c r="EQ56" s="111"/>
      <c r="ER56" s="111"/>
      <c r="ES56" s="111"/>
      <c r="ET56" s="111"/>
      <c r="EU56" s="111"/>
      <c r="EV56" s="111"/>
      <c r="EW56" s="111"/>
      <c r="EX56" s="111"/>
      <c r="EY56" s="111"/>
      <c r="EZ56" s="111"/>
      <c r="FA56" s="111"/>
      <c r="FB56" s="111"/>
      <c r="FC56" s="111"/>
      <c r="FD56" s="111"/>
      <c r="FE56" s="111"/>
      <c r="FF56" s="111"/>
      <c r="FG56" s="111"/>
      <c r="FH56" s="111"/>
      <c r="FI56" s="111"/>
      <c r="FJ56" s="111"/>
      <c r="FK56" s="111"/>
      <c r="FL56" s="111"/>
      <c r="FM56" s="111"/>
      <c r="FN56" s="111"/>
      <c r="FO56" s="111"/>
      <c r="FP56" s="111"/>
      <c r="FQ56" s="111"/>
      <c r="FR56" s="111"/>
      <c r="FS56" s="111"/>
      <c r="FT56" s="111"/>
      <c r="FU56" s="111"/>
      <c r="FV56" s="111"/>
      <c r="FW56" s="111"/>
      <c r="FX56" s="111"/>
      <c r="FY56" s="111"/>
      <c r="FZ56" s="111"/>
      <c r="GA56" s="111"/>
      <c r="GB56" s="111"/>
      <c r="GC56" s="111"/>
      <c r="GD56" s="111"/>
      <c r="GE56" s="111"/>
      <c r="GF56" s="111"/>
      <c r="GG56" s="111"/>
      <c r="GH56" s="111"/>
      <c r="GI56" s="111"/>
      <c r="GJ56" s="111"/>
      <c r="GK56" s="111"/>
      <c r="GL56" s="111"/>
      <c r="GM56" s="111"/>
      <c r="GN56" s="111"/>
      <c r="GO56" s="111"/>
      <c r="GP56" s="111"/>
      <c r="GQ56" s="111"/>
      <c r="GR56" s="111"/>
      <c r="GS56" s="111"/>
      <c r="GT56" s="111"/>
      <c r="GU56" s="111"/>
      <c r="GV56" s="111"/>
      <c r="GW56" s="111"/>
      <c r="GX56" s="111"/>
      <c r="GY56" s="111"/>
      <c r="GZ56" s="111"/>
      <c r="HA56" s="111"/>
      <c r="HB56" s="111"/>
      <c r="HC56" s="111"/>
      <c r="HD56" s="111"/>
      <c r="HE56" s="111"/>
      <c r="HF56" s="111"/>
      <c r="HG56" s="111"/>
      <c r="HH56" s="111"/>
      <c r="HI56" s="111"/>
      <c r="HJ56" s="111"/>
      <c r="HK56" s="111"/>
      <c r="HL56" s="111"/>
      <c r="HM56" s="111"/>
      <c r="HN56" s="111"/>
      <c r="HO56" s="111"/>
      <c r="HP56" s="111"/>
      <c r="HQ56" s="111"/>
      <c r="HR56" s="111"/>
      <c r="HS56" s="111"/>
      <c r="HT56" s="111"/>
      <c r="HU56" s="111"/>
      <c r="HV56" s="111"/>
      <c r="HW56" s="111"/>
      <c r="HX56" s="111"/>
      <c r="HY56" s="111"/>
      <c r="HZ56" s="111"/>
      <c r="IA56" s="111"/>
      <c r="IB56" s="111"/>
      <c r="IC56" s="111"/>
      <c r="ID56" s="111"/>
      <c r="IE56" s="111"/>
      <c r="IF56" s="111"/>
      <c r="IG56" s="111"/>
      <c r="IH56" s="111"/>
      <c r="II56" s="111"/>
      <c r="IJ56" s="111"/>
      <c r="IK56" s="111"/>
      <c r="IL56" s="111"/>
      <c r="IM56" s="111"/>
    </row>
    <row r="57" spans="10:247" ht="14" customHeight="1" x14ac:dyDescent="0.35">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111"/>
      <c r="BQ57" s="111"/>
      <c r="BR57" s="111"/>
      <c r="BS57" s="111"/>
      <c r="BT57" s="111"/>
      <c r="BU57" s="111"/>
      <c r="BV57" s="111"/>
      <c r="BW57" s="111"/>
      <c r="BX57" s="111"/>
      <c r="BY57" s="111"/>
      <c r="BZ57" s="111"/>
      <c r="CA57" s="111"/>
      <c r="CB57" s="111"/>
      <c r="CC57" s="111"/>
      <c r="CD57" s="111"/>
      <c r="CE57" s="111"/>
      <c r="CF57" s="111"/>
      <c r="CG57" s="111"/>
      <c r="CH57" s="111"/>
      <c r="CI57" s="111"/>
      <c r="CJ57" s="111"/>
      <c r="CK57" s="111"/>
      <c r="CL57" s="111"/>
      <c r="CM57" s="111"/>
      <c r="CN57" s="111"/>
      <c r="CO57" s="111"/>
      <c r="CP57" s="111"/>
      <c r="CQ57" s="111"/>
      <c r="CR57" s="111"/>
      <c r="CS57" s="111"/>
      <c r="CT57" s="111"/>
      <c r="CU57" s="111"/>
      <c r="CV57" s="111"/>
      <c r="CW57" s="111"/>
      <c r="CX57" s="111"/>
      <c r="CY57" s="111"/>
      <c r="CZ57" s="111"/>
      <c r="DA57" s="111"/>
      <c r="DB57" s="111"/>
      <c r="DC57" s="111"/>
      <c r="DD57" s="111"/>
      <c r="DE57" s="111"/>
      <c r="DF57" s="111"/>
      <c r="DG57" s="111"/>
      <c r="DH57" s="111"/>
      <c r="DI57" s="111"/>
      <c r="DJ57" s="111"/>
      <c r="DK57" s="111"/>
      <c r="DL57" s="111"/>
      <c r="DM57" s="111"/>
      <c r="DN57" s="111"/>
      <c r="DO57" s="111"/>
      <c r="DP57" s="111"/>
      <c r="DQ57" s="111"/>
      <c r="DR57" s="111"/>
      <c r="DS57" s="111"/>
      <c r="DT57" s="111"/>
      <c r="DU57" s="111"/>
      <c r="DV57" s="111"/>
      <c r="DW57" s="111"/>
      <c r="DX57" s="111"/>
      <c r="DY57" s="111"/>
      <c r="DZ57" s="111"/>
      <c r="EA57" s="111"/>
      <c r="EB57" s="111"/>
      <c r="EC57" s="111"/>
      <c r="ED57" s="111"/>
      <c r="EE57" s="111"/>
      <c r="EF57" s="111"/>
      <c r="EG57" s="111"/>
      <c r="EH57" s="111"/>
      <c r="EI57" s="111"/>
      <c r="EJ57" s="111"/>
      <c r="EK57" s="111"/>
      <c r="EL57" s="111"/>
      <c r="EM57" s="111"/>
      <c r="EN57" s="111"/>
      <c r="EO57" s="111"/>
      <c r="EP57" s="111"/>
      <c r="EQ57" s="111"/>
      <c r="ER57" s="111"/>
      <c r="ES57" s="111"/>
      <c r="ET57" s="111"/>
      <c r="EU57" s="111"/>
      <c r="EV57" s="111"/>
      <c r="EW57" s="111"/>
      <c r="EX57" s="111"/>
      <c r="EY57" s="111"/>
      <c r="EZ57" s="111"/>
      <c r="FA57" s="111"/>
      <c r="FB57" s="111"/>
      <c r="FC57" s="111"/>
      <c r="FD57" s="111"/>
      <c r="FE57" s="111"/>
      <c r="FF57" s="111"/>
      <c r="FG57" s="111"/>
      <c r="FH57" s="111"/>
      <c r="FI57" s="111"/>
      <c r="FJ57" s="111"/>
      <c r="FK57" s="111"/>
      <c r="FL57" s="111"/>
      <c r="FM57" s="111"/>
      <c r="FN57" s="111"/>
      <c r="FO57" s="111"/>
      <c r="FP57" s="111"/>
      <c r="FQ57" s="111"/>
      <c r="FR57" s="111"/>
      <c r="FS57" s="111"/>
      <c r="FT57" s="111"/>
      <c r="FU57" s="111"/>
      <c r="FV57" s="111"/>
      <c r="FW57" s="111"/>
      <c r="FX57" s="111"/>
      <c r="FY57" s="111"/>
      <c r="FZ57" s="111"/>
      <c r="GA57" s="111"/>
      <c r="GB57" s="111"/>
      <c r="GC57" s="111"/>
      <c r="GD57" s="111"/>
      <c r="GE57" s="111"/>
      <c r="GF57" s="111"/>
      <c r="GG57" s="111"/>
      <c r="GH57" s="111"/>
      <c r="GI57" s="111"/>
      <c r="GJ57" s="111"/>
      <c r="GK57" s="111"/>
      <c r="GL57" s="111"/>
      <c r="GM57" s="111"/>
      <c r="GN57" s="111"/>
      <c r="GO57" s="111"/>
      <c r="GP57" s="111"/>
      <c r="GQ57" s="111"/>
      <c r="GR57" s="111"/>
      <c r="GS57" s="111"/>
      <c r="GT57" s="111"/>
      <c r="GU57" s="111"/>
      <c r="GV57" s="111"/>
      <c r="GW57" s="111"/>
      <c r="GX57" s="111"/>
      <c r="GY57" s="111"/>
      <c r="GZ57" s="111"/>
      <c r="HA57" s="111"/>
      <c r="HB57" s="111"/>
      <c r="HC57" s="111"/>
      <c r="HD57" s="111"/>
      <c r="HE57" s="111"/>
      <c r="HF57" s="111"/>
      <c r="HG57" s="111"/>
      <c r="HH57" s="111"/>
      <c r="HI57" s="111"/>
      <c r="HJ57" s="111"/>
      <c r="HK57" s="111"/>
      <c r="HL57" s="111"/>
      <c r="HM57" s="111"/>
      <c r="HN57" s="111"/>
      <c r="HO57" s="111"/>
      <c r="HP57" s="111"/>
      <c r="HQ57" s="111"/>
      <c r="HR57" s="111"/>
      <c r="HS57" s="111"/>
      <c r="HT57" s="111"/>
      <c r="HU57" s="111"/>
      <c r="HV57" s="111"/>
      <c r="HW57" s="111"/>
      <c r="HX57" s="111"/>
      <c r="HY57" s="111"/>
      <c r="HZ57" s="111"/>
      <c r="IA57" s="111"/>
      <c r="IB57" s="111"/>
      <c r="IC57" s="111"/>
      <c r="ID57" s="111"/>
      <c r="IE57" s="111"/>
      <c r="IF57" s="111"/>
      <c r="IG57" s="111"/>
      <c r="IH57" s="111"/>
      <c r="II57" s="111"/>
      <c r="IJ57" s="111"/>
      <c r="IK57" s="111"/>
      <c r="IL57" s="111"/>
      <c r="IM57" s="111"/>
    </row>
    <row r="58" spans="10:247" ht="14" customHeight="1" x14ac:dyDescent="0.35">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c r="AT58" s="111"/>
      <c r="AU58" s="111"/>
      <c r="AV58" s="111"/>
      <c r="AW58" s="111"/>
      <c r="AX58" s="111"/>
      <c r="AY58" s="111"/>
      <c r="AZ58" s="111"/>
      <c r="BA58" s="111"/>
      <c r="BB58" s="111"/>
      <c r="BC58" s="111"/>
      <c r="BD58" s="111"/>
      <c r="BE58" s="111"/>
      <c r="BF58" s="111"/>
      <c r="BG58" s="111"/>
      <c r="BH58" s="111"/>
      <c r="BI58" s="111"/>
      <c r="BJ58" s="111"/>
      <c r="BK58" s="111"/>
      <c r="BL58" s="111"/>
      <c r="BM58" s="111"/>
      <c r="BN58" s="111"/>
      <c r="BO58" s="111"/>
      <c r="BP58" s="111"/>
      <c r="BQ58" s="111"/>
      <c r="BR58" s="111"/>
      <c r="BS58" s="111"/>
      <c r="BT58" s="111"/>
      <c r="BU58" s="111"/>
      <c r="BV58" s="111"/>
      <c r="BW58" s="111"/>
      <c r="BX58" s="111"/>
      <c r="BY58" s="111"/>
      <c r="BZ58" s="111"/>
      <c r="CA58" s="111"/>
      <c r="CB58" s="111"/>
      <c r="CC58" s="111"/>
      <c r="CD58" s="111"/>
      <c r="CE58" s="111"/>
      <c r="CF58" s="111"/>
      <c r="CG58" s="111"/>
      <c r="CH58" s="111"/>
      <c r="CI58" s="111"/>
      <c r="CJ58" s="111"/>
      <c r="CK58" s="111"/>
      <c r="CL58" s="111"/>
      <c r="CM58" s="111"/>
      <c r="CN58" s="111"/>
      <c r="CO58" s="111"/>
      <c r="CP58" s="111"/>
      <c r="CQ58" s="111"/>
      <c r="CR58" s="111"/>
      <c r="CS58" s="111"/>
      <c r="CT58" s="111"/>
      <c r="CU58" s="111"/>
      <c r="CV58" s="111"/>
      <c r="CW58" s="111"/>
      <c r="CX58" s="111"/>
      <c r="CY58" s="111"/>
      <c r="CZ58" s="111"/>
      <c r="DA58" s="111"/>
      <c r="DB58" s="111"/>
      <c r="DC58" s="111"/>
      <c r="DD58" s="111"/>
      <c r="DE58" s="111"/>
      <c r="DF58" s="111"/>
      <c r="DG58" s="111"/>
      <c r="DH58" s="111"/>
      <c r="DI58" s="111"/>
      <c r="DJ58" s="111"/>
      <c r="DK58" s="111"/>
      <c r="DL58" s="111"/>
      <c r="DM58" s="111"/>
      <c r="DN58" s="111"/>
      <c r="DO58" s="111"/>
      <c r="DP58" s="111"/>
      <c r="DQ58" s="111"/>
      <c r="DR58" s="111"/>
      <c r="DS58" s="111"/>
      <c r="DT58" s="111"/>
      <c r="DU58" s="111"/>
      <c r="DV58" s="111"/>
      <c r="DW58" s="111"/>
      <c r="DX58" s="111"/>
      <c r="DY58" s="111"/>
      <c r="DZ58" s="111"/>
      <c r="EA58" s="111"/>
      <c r="EB58" s="111"/>
      <c r="EC58" s="111"/>
      <c r="ED58" s="111"/>
      <c r="EE58" s="111"/>
      <c r="EF58" s="111"/>
      <c r="EG58" s="111"/>
      <c r="EH58" s="111"/>
      <c r="EI58" s="111"/>
      <c r="EJ58" s="111"/>
      <c r="EK58" s="111"/>
      <c r="EL58" s="111"/>
      <c r="EM58" s="111"/>
      <c r="EN58" s="111"/>
      <c r="EO58" s="111"/>
      <c r="EP58" s="111"/>
      <c r="EQ58" s="111"/>
      <c r="ER58" s="111"/>
      <c r="ES58" s="111"/>
      <c r="ET58" s="111"/>
      <c r="EU58" s="111"/>
      <c r="EV58" s="111"/>
      <c r="EW58" s="111"/>
      <c r="EX58" s="111"/>
      <c r="EY58" s="111"/>
      <c r="EZ58" s="111"/>
      <c r="FA58" s="111"/>
      <c r="FB58" s="111"/>
      <c r="FC58" s="111"/>
      <c r="FD58" s="111"/>
      <c r="FE58" s="111"/>
      <c r="FF58" s="111"/>
      <c r="FG58" s="111"/>
      <c r="FH58" s="111"/>
      <c r="FI58" s="111"/>
      <c r="FJ58" s="111"/>
      <c r="FK58" s="111"/>
      <c r="FL58" s="111"/>
      <c r="FM58" s="111"/>
      <c r="FN58" s="111"/>
      <c r="FO58" s="111"/>
      <c r="FP58" s="111"/>
      <c r="FQ58" s="111"/>
      <c r="FR58" s="111"/>
      <c r="FS58" s="111"/>
      <c r="FT58" s="111"/>
      <c r="FU58" s="111"/>
      <c r="FV58" s="111"/>
      <c r="FW58" s="111"/>
      <c r="FX58" s="111"/>
      <c r="FY58" s="111"/>
      <c r="FZ58" s="111"/>
      <c r="GA58" s="111"/>
      <c r="GB58" s="111"/>
      <c r="GC58" s="111"/>
      <c r="GD58" s="111"/>
      <c r="GE58" s="111"/>
      <c r="GF58" s="111"/>
      <c r="GG58" s="111"/>
      <c r="GH58" s="111"/>
      <c r="GI58" s="111"/>
      <c r="GJ58" s="111"/>
      <c r="GK58" s="111"/>
      <c r="GL58" s="111"/>
      <c r="GM58" s="111"/>
      <c r="GN58" s="111"/>
      <c r="GO58" s="111"/>
      <c r="GP58" s="111"/>
      <c r="GQ58" s="111"/>
      <c r="GR58" s="111"/>
      <c r="GS58" s="111"/>
      <c r="GT58" s="111"/>
      <c r="GU58" s="111"/>
      <c r="GV58" s="111"/>
      <c r="GW58" s="111"/>
      <c r="GX58" s="111"/>
      <c r="GY58" s="111"/>
      <c r="GZ58" s="111"/>
      <c r="HA58" s="111"/>
      <c r="HB58" s="111"/>
      <c r="HC58" s="111"/>
      <c r="HD58" s="111"/>
      <c r="HE58" s="111"/>
      <c r="HF58" s="111"/>
      <c r="HG58" s="111"/>
      <c r="HH58" s="111"/>
      <c r="HI58" s="111"/>
      <c r="HJ58" s="111"/>
      <c r="HK58" s="111"/>
      <c r="HL58" s="111"/>
      <c r="HM58" s="111"/>
      <c r="HN58" s="111"/>
      <c r="HO58" s="111"/>
      <c r="HP58" s="111"/>
      <c r="HQ58" s="111"/>
      <c r="HR58" s="111"/>
      <c r="HS58" s="111"/>
      <c r="HT58" s="111"/>
      <c r="HU58" s="111"/>
      <c r="HV58" s="111"/>
      <c r="HW58" s="111"/>
      <c r="HX58" s="111"/>
      <c r="HY58" s="111"/>
      <c r="HZ58" s="111"/>
      <c r="IA58" s="111"/>
      <c r="IB58" s="111"/>
      <c r="IC58" s="111"/>
      <c r="ID58" s="111"/>
      <c r="IE58" s="111"/>
      <c r="IF58" s="111"/>
      <c r="IG58" s="111"/>
      <c r="IH58" s="111"/>
      <c r="II58" s="111"/>
      <c r="IJ58" s="111"/>
      <c r="IK58" s="111"/>
      <c r="IL58" s="111"/>
      <c r="IM58" s="111"/>
    </row>
    <row r="59" spans="10:247" ht="14" customHeight="1" x14ac:dyDescent="0.35">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c r="AR59" s="111"/>
      <c r="AS59" s="111"/>
      <c r="AT59" s="111"/>
      <c r="AU59" s="111"/>
      <c r="AV59" s="111"/>
      <c r="AW59" s="111"/>
      <c r="AX59" s="111"/>
      <c r="AY59" s="111"/>
      <c r="AZ59" s="111"/>
      <c r="BA59" s="111"/>
      <c r="BB59" s="111"/>
      <c r="BC59" s="111"/>
      <c r="BD59" s="111"/>
      <c r="BE59" s="111"/>
      <c r="BF59" s="111"/>
      <c r="BG59" s="111"/>
      <c r="BH59" s="111"/>
      <c r="BI59" s="111"/>
      <c r="BJ59" s="111"/>
      <c r="BK59" s="111"/>
      <c r="BL59" s="111"/>
      <c r="BM59" s="111"/>
      <c r="BN59" s="111"/>
      <c r="BO59" s="111"/>
      <c r="BP59" s="111"/>
      <c r="BQ59" s="111"/>
      <c r="BR59" s="111"/>
      <c r="BS59" s="111"/>
      <c r="BT59" s="111"/>
      <c r="BU59" s="111"/>
      <c r="BV59" s="111"/>
      <c r="BW59" s="111"/>
      <c r="BX59" s="111"/>
      <c r="BY59" s="111"/>
      <c r="BZ59" s="111"/>
      <c r="CA59" s="111"/>
      <c r="CB59" s="111"/>
      <c r="CC59" s="111"/>
      <c r="CD59" s="111"/>
      <c r="CE59" s="111"/>
      <c r="CF59" s="111"/>
      <c r="CG59" s="111"/>
      <c r="CH59" s="111"/>
      <c r="CI59" s="111"/>
      <c r="CJ59" s="111"/>
      <c r="CK59" s="111"/>
      <c r="CL59" s="111"/>
      <c r="CM59" s="111"/>
      <c r="CN59" s="111"/>
      <c r="CO59" s="111"/>
      <c r="CP59" s="111"/>
      <c r="CQ59" s="111"/>
      <c r="CR59" s="111"/>
      <c r="CS59" s="111"/>
      <c r="CT59" s="111"/>
      <c r="CU59" s="111"/>
      <c r="CV59" s="111"/>
      <c r="CW59" s="111"/>
      <c r="CX59" s="111"/>
      <c r="CY59" s="111"/>
      <c r="CZ59" s="111"/>
      <c r="DA59" s="111"/>
      <c r="DB59" s="111"/>
      <c r="DC59" s="111"/>
      <c r="DD59" s="111"/>
      <c r="DE59" s="111"/>
      <c r="DF59" s="111"/>
      <c r="DG59" s="111"/>
      <c r="DH59" s="111"/>
      <c r="DI59" s="111"/>
      <c r="DJ59" s="111"/>
      <c r="DK59" s="111"/>
      <c r="DL59" s="111"/>
      <c r="DM59" s="111"/>
      <c r="DN59" s="111"/>
      <c r="DO59" s="111"/>
      <c r="DP59" s="111"/>
      <c r="DQ59" s="111"/>
      <c r="DR59" s="111"/>
      <c r="DS59" s="111"/>
      <c r="DT59" s="111"/>
      <c r="DU59" s="111"/>
      <c r="DV59" s="111"/>
      <c r="DW59" s="111"/>
      <c r="DX59" s="111"/>
      <c r="DY59" s="111"/>
      <c r="DZ59" s="111"/>
      <c r="EA59" s="111"/>
      <c r="EB59" s="111"/>
      <c r="EC59" s="111"/>
      <c r="ED59" s="111"/>
      <c r="EE59" s="111"/>
      <c r="EF59" s="111"/>
      <c r="EG59" s="111"/>
      <c r="EH59" s="111"/>
      <c r="EI59" s="111"/>
      <c r="EJ59" s="111"/>
      <c r="EK59" s="111"/>
      <c r="EL59" s="111"/>
      <c r="EM59" s="111"/>
      <c r="EN59" s="111"/>
      <c r="EO59" s="111"/>
      <c r="EP59" s="111"/>
      <c r="EQ59" s="111"/>
      <c r="ER59" s="111"/>
      <c r="ES59" s="111"/>
      <c r="ET59" s="111"/>
      <c r="EU59" s="111"/>
      <c r="EV59" s="111"/>
      <c r="EW59" s="111"/>
      <c r="EX59" s="111"/>
      <c r="EY59" s="111"/>
      <c r="EZ59" s="111"/>
      <c r="FA59" s="111"/>
      <c r="FB59" s="111"/>
      <c r="FC59" s="111"/>
      <c r="FD59" s="111"/>
      <c r="FE59" s="111"/>
      <c r="FF59" s="111"/>
      <c r="FG59" s="111"/>
      <c r="FH59" s="111"/>
      <c r="FI59" s="111"/>
      <c r="FJ59" s="111"/>
      <c r="FK59" s="111"/>
      <c r="FL59" s="111"/>
      <c r="FM59" s="111"/>
      <c r="FN59" s="111"/>
      <c r="FO59" s="111"/>
      <c r="FP59" s="111"/>
      <c r="FQ59" s="111"/>
      <c r="FR59" s="111"/>
      <c r="FS59" s="111"/>
      <c r="FT59" s="111"/>
      <c r="FU59" s="111"/>
      <c r="FV59" s="111"/>
      <c r="FW59" s="111"/>
      <c r="FX59" s="111"/>
      <c r="FY59" s="111"/>
      <c r="FZ59" s="111"/>
      <c r="GA59" s="111"/>
      <c r="GB59" s="111"/>
      <c r="GC59" s="111"/>
      <c r="GD59" s="111"/>
      <c r="GE59" s="111"/>
      <c r="GF59" s="111"/>
      <c r="GG59" s="111"/>
      <c r="GH59" s="111"/>
      <c r="GI59" s="111"/>
      <c r="GJ59" s="111"/>
      <c r="GK59" s="111"/>
      <c r="GL59" s="111"/>
      <c r="GM59" s="111"/>
      <c r="GN59" s="111"/>
      <c r="GO59" s="111"/>
      <c r="GP59" s="111"/>
      <c r="GQ59" s="111"/>
      <c r="GR59" s="111"/>
      <c r="GS59" s="111"/>
      <c r="GT59" s="111"/>
      <c r="GU59" s="111"/>
      <c r="GV59" s="111"/>
      <c r="GW59" s="111"/>
      <c r="GX59" s="111"/>
      <c r="GY59" s="111"/>
      <c r="GZ59" s="111"/>
      <c r="HA59" s="111"/>
      <c r="HB59" s="111"/>
      <c r="HC59" s="111"/>
      <c r="HD59" s="111"/>
      <c r="HE59" s="111"/>
      <c r="HF59" s="111"/>
      <c r="HG59" s="111"/>
      <c r="HH59" s="111"/>
      <c r="HI59" s="111"/>
      <c r="HJ59" s="111"/>
      <c r="HK59" s="111"/>
      <c r="HL59" s="111"/>
      <c r="HM59" s="111"/>
      <c r="HN59" s="111"/>
      <c r="HO59" s="111"/>
      <c r="HP59" s="111"/>
      <c r="HQ59" s="111"/>
      <c r="HR59" s="111"/>
      <c r="HS59" s="111"/>
      <c r="HT59" s="111"/>
      <c r="HU59" s="111"/>
      <c r="HV59" s="111"/>
      <c r="HW59" s="111"/>
      <c r="HX59" s="111"/>
      <c r="HY59" s="111"/>
      <c r="HZ59" s="111"/>
      <c r="IA59" s="111"/>
      <c r="IB59" s="111"/>
      <c r="IC59" s="111"/>
      <c r="ID59" s="111"/>
      <c r="IE59" s="111"/>
      <c r="IF59" s="111"/>
      <c r="IG59" s="111"/>
      <c r="IH59" s="111"/>
      <c r="II59" s="111"/>
      <c r="IJ59" s="111"/>
      <c r="IK59" s="111"/>
      <c r="IL59" s="111"/>
      <c r="IM59" s="111"/>
    </row>
    <row r="60" spans="10:247" ht="14" customHeight="1" x14ac:dyDescent="0.35">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c r="AX60" s="111"/>
      <c r="AY60" s="111"/>
      <c r="AZ60" s="111"/>
      <c r="BA60" s="111"/>
      <c r="BB60" s="111"/>
      <c r="BC60" s="111"/>
      <c r="BD60" s="111"/>
      <c r="BE60" s="111"/>
      <c r="BF60" s="111"/>
      <c r="BG60" s="111"/>
      <c r="BH60" s="111"/>
      <c r="BI60" s="111"/>
      <c r="BJ60" s="111"/>
      <c r="BK60" s="111"/>
      <c r="BL60" s="111"/>
      <c r="BM60" s="111"/>
      <c r="BN60" s="111"/>
      <c r="BO60" s="111"/>
      <c r="BP60" s="111"/>
      <c r="BQ60" s="111"/>
      <c r="BR60" s="111"/>
      <c r="BS60" s="111"/>
      <c r="BT60" s="111"/>
      <c r="BU60" s="111"/>
      <c r="BV60" s="111"/>
      <c r="BW60" s="111"/>
      <c r="BX60" s="111"/>
      <c r="BY60" s="111"/>
      <c r="BZ60" s="111"/>
      <c r="CA60" s="111"/>
      <c r="CB60" s="111"/>
      <c r="CC60" s="111"/>
      <c r="CD60" s="111"/>
      <c r="CE60" s="111"/>
      <c r="CF60" s="111"/>
      <c r="CG60" s="111"/>
      <c r="CH60" s="111"/>
      <c r="CI60" s="111"/>
      <c r="CJ60" s="111"/>
      <c r="CK60" s="111"/>
      <c r="CL60" s="111"/>
      <c r="CM60" s="111"/>
      <c r="CN60" s="111"/>
      <c r="CO60" s="111"/>
      <c r="CP60" s="111"/>
      <c r="CQ60" s="111"/>
      <c r="CR60" s="111"/>
      <c r="CS60" s="111"/>
      <c r="CT60" s="111"/>
      <c r="CU60" s="111"/>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row>
    <row r="61" spans="10:247" ht="14" customHeight="1" x14ac:dyDescent="0.35">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1"/>
      <c r="BR61" s="111"/>
      <c r="BS61" s="111"/>
      <c r="BT61" s="111"/>
      <c r="BU61" s="111"/>
      <c r="BV61" s="111"/>
      <c r="BW61" s="111"/>
      <c r="BX61" s="111"/>
      <c r="BY61" s="111"/>
      <c r="BZ61" s="111"/>
      <c r="CA61" s="111"/>
      <c r="CB61" s="111"/>
      <c r="CC61" s="111"/>
      <c r="CD61" s="111"/>
      <c r="CE61" s="111"/>
      <c r="CF61" s="111"/>
      <c r="CG61" s="111"/>
      <c r="CH61" s="111"/>
      <c r="CI61" s="111"/>
      <c r="CJ61" s="111"/>
      <c r="CK61" s="111"/>
      <c r="CL61" s="111"/>
      <c r="CM61" s="111"/>
      <c r="CN61" s="111"/>
      <c r="CO61" s="111"/>
      <c r="CP61" s="111"/>
      <c r="CQ61" s="111"/>
      <c r="CR61" s="111"/>
      <c r="CS61" s="111"/>
      <c r="CT61" s="111"/>
      <c r="CU61" s="111"/>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row>
    <row r="62" spans="10:247" ht="14" customHeight="1" x14ac:dyDescent="0.35">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c r="BA62" s="111"/>
      <c r="BB62" s="111"/>
      <c r="BC62" s="111"/>
      <c r="BD62" s="111"/>
      <c r="BE62" s="111"/>
      <c r="BF62" s="111"/>
      <c r="BG62" s="111"/>
      <c r="BH62" s="111"/>
      <c r="BI62" s="111"/>
      <c r="BJ62" s="111"/>
      <c r="BK62" s="111"/>
      <c r="BL62" s="111"/>
      <c r="BM62" s="111"/>
      <c r="BN62" s="111"/>
      <c r="BO62" s="111"/>
      <c r="BP62" s="111"/>
      <c r="BQ62" s="111"/>
      <c r="BR62" s="111"/>
      <c r="BS62" s="111"/>
      <c r="BT62" s="111"/>
      <c r="BU62" s="111"/>
      <c r="BV62" s="111"/>
      <c r="BW62" s="111"/>
      <c r="BX62" s="111"/>
      <c r="BY62" s="111"/>
      <c r="BZ62" s="111"/>
      <c r="CA62" s="111"/>
      <c r="CB62" s="111"/>
      <c r="CC62" s="111"/>
      <c r="CD62" s="111"/>
      <c r="CE62" s="111"/>
      <c r="CF62" s="111"/>
      <c r="CG62" s="111"/>
      <c r="CH62" s="111"/>
      <c r="CI62" s="111"/>
      <c r="CJ62" s="111"/>
      <c r="CK62" s="111"/>
      <c r="CL62" s="111"/>
      <c r="CM62" s="111"/>
      <c r="CN62" s="111"/>
      <c r="CO62" s="111"/>
      <c r="CP62" s="111"/>
      <c r="CQ62" s="111"/>
      <c r="CR62" s="111"/>
      <c r="CS62" s="111"/>
      <c r="CT62" s="111"/>
      <c r="CU62" s="111"/>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row>
    <row r="63" spans="10:247" ht="14" customHeight="1" x14ac:dyDescent="0.35">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c r="AZ63" s="111"/>
      <c r="BA63" s="111"/>
      <c r="BB63" s="111"/>
      <c r="BC63" s="111"/>
      <c r="BD63" s="111"/>
      <c r="BE63" s="111"/>
      <c r="BF63" s="111"/>
      <c r="BG63" s="111"/>
      <c r="BH63" s="111"/>
      <c r="BI63" s="111"/>
      <c r="BJ63" s="111"/>
      <c r="BK63" s="111"/>
      <c r="BL63" s="111"/>
      <c r="BM63" s="111"/>
      <c r="BN63" s="111"/>
      <c r="BO63" s="111"/>
      <c r="BP63" s="111"/>
      <c r="BQ63" s="111"/>
      <c r="BR63" s="111"/>
      <c r="BS63" s="111"/>
      <c r="BT63" s="111"/>
      <c r="BU63" s="111"/>
      <c r="BV63" s="111"/>
      <c r="BW63" s="111"/>
      <c r="BX63" s="111"/>
      <c r="BY63" s="111"/>
      <c r="BZ63" s="111"/>
      <c r="CA63" s="111"/>
      <c r="CB63" s="111"/>
      <c r="CC63" s="111"/>
      <c r="CD63" s="111"/>
      <c r="CE63" s="111"/>
      <c r="CF63" s="111"/>
      <c r="CG63" s="111"/>
      <c r="CH63" s="111"/>
      <c r="CI63" s="111"/>
      <c r="CJ63" s="111"/>
      <c r="CK63" s="111"/>
      <c r="CL63" s="111"/>
      <c r="CM63" s="111"/>
      <c r="CN63" s="111"/>
      <c r="CO63" s="111"/>
      <c r="CP63" s="111"/>
      <c r="CQ63" s="111"/>
      <c r="CR63" s="111"/>
      <c r="CS63" s="111"/>
      <c r="CT63" s="111"/>
      <c r="CU63" s="111"/>
      <c r="CV63" s="111"/>
      <c r="CW63" s="111"/>
      <c r="CX63" s="111"/>
      <c r="CY63" s="111"/>
      <c r="CZ63" s="111"/>
      <c r="DA63" s="111"/>
      <c r="DB63" s="111"/>
      <c r="DC63" s="111"/>
      <c r="DD63" s="111"/>
      <c r="DE63" s="111"/>
      <c r="DF63" s="111"/>
      <c r="DG63" s="111"/>
      <c r="DH63" s="111"/>
      <c r="DI63" s="111"/>
      <c r="DJ63" s="111"/>
      <c r="DK63" s="111"/>
      <c r="DL63" s="111"/>
      <c r="DM63" s="111"/>
      <c r="DN63" s="111"/>
      <c r="DO63" s="111"/>
      <c r="DP63" s="111"/>
      <c r="DQ63" s="111"/>
      <c r="DR63" s="111"/>
      <c r="DS63" s="111"/>
      <c r="DT63" s="111"/>
      <c r="DU63" s="111"/>
      <c r="DV63" s="111"/>
      <c r="DW63" s="111"/>
      <c r="DX63" s="111"/>
      <c r="DY63" s="111"/>
      <c r="DZ63" s="111"/>
      <c r="EA63" s="111"/>
      <c r="EB63" s="111"/>
      <c r="EC63" s="111"/>
      <c r="ED63" s="111"/>
      <c r="EE63" s="111"/>
      <c r="EF63" s="111"/>
      <c r="EG63" s="111"/>
      <c r="EH63" s="111"/>
      <c r="EI63" s="111"/>
      <c r="EJ63" s="111"/>
      <c r="EK63" s="111"/>
      <c r="EL63" s="111"/>
      <c r="EM63" s="111"/>
      <c r="EN63" s="111"/>
      <c r="EO63" s="111"/>
      <c r="EP63" s="111"/>
      <c r="EQ63" s="111"/>
      <c r="ER63" s="111"/>
      <c r="ES63" s="111"/>
      <c r="ET63" s="111"/>
      <c r="EU63" s="111"/>
      <c r="EV63" s="111"/>
      <c r="EW63" s="111"/>
      <c r="EX63" s="111"/>
      <c r="EY63" s="111"/>
      <c r="EZ63" s="111"/>
      <c r="FA63" s="111"/>
      <c r="FB63" s="111"/>
      <c r="FC63" s="111"/>
      <c r="FD63" s="111"/>
      <c r="FE63" s="111"/>
      <c r="FF63" s="111"/>
      <c r="FG63" s="111"/>
      <c r="FH63" s="111"/>
      <c r="FI63" s="111"/>
      <c r="FJ63" s="111"/>
      <c r="FK63" s="111"/>
      <c r="FL63" s="111"/>
      <c r="FM63" s="111"/>
      <c r="FN63" s="111"/>
      <c r="FO63" s="111"/>
      <c r="FP63" s="111"/>
      <c r="FQ63" s="111"/>
      <c r="FR63" s="111"/>
      <c r="FS63" s="111"/>
      <c r="FT63" s="111"/>
      <c r="FU63" s="111"/>
      <c r="FV63" s="111"/>
      <c r="FW63" s="111"/>
      <c r="FX63" s="111"/>
      <c r="FY63" s="111"/>
      <c r="FZ63" s="111"/>
      <c r="GA63" s="111"/>
      <c r="GB63" s="111"/>
      <c r="GC63" s="111"/>
      <c r="GD63" s="111"/>
      <c r="GE63" s="111"/>
      <c r="GF63" s="111"/>
      <c r="GG63" s="111"/>
      <c r="GH63" s="111"/>
      <c r="GI63" s="111"/>
      <c r="GJ63" s="111"/>
      <c r="GK63" s="111"/>
      <c r="GL63" s="111"/>
      <c r="GM63" s="111"/>
      <c r="GN63" s="111"/>
      <c r="GO63" s="111"/>
      <c r="GP63" s="111"/>
      <c r="GQ63" s="111"/>
      <c r="GR63" s="111"/>
      <c r="GS63" s="111"/>
      <c r="GT63" s="111"/>
      <c r="GU63" s="111"/>
      <c r="GV63" s="111"/>
      <c r="GW63" s="111"/>
      <c r="GX63" s="111"/>
      <c r="GY63" s="111"/>
      <c r="GZ63" s="111"/>
      <c r="HA63" s="111"/>
      <c r="HB63" s="111"/>
      <c r="HC63" s="111"/>
      <c r="HD63" s="111"/>
      <c r="HE63" s="111"/>
      <c r="HF63" s="111"/>
      <c r="HG63" s="111"/>
      <c r="HH63" s="111"/>
      <c r="HI63" s="111"/>
      <c r="HJ63" s="111"/>
      <c r="HK63" s="111"/>
      <c r="HL63" s="111"/>
      <c r="HM63" s="111"/>
      <c r="HN63" s="111"/>
      <c r="HO63" s="111"/>
      <c r="HP63" s="111"/>
      <c r="HQ63" s="111"/>
      <c r="HR63" s="111"/>
      <c r="HS63" s="111"/>
      <c r="HT63" s="111"/>
      <c r="HU63" s="111"/>
      <c r="HV63" s="111"/>
      <c r="HW63" s="111"/>
      <c r="HX63" s="111"/>
      <c r="HY63" s="111"/>
      <c r="HZ63" s="111"/>
      <c r="IA63" s="111"/>
      <c r="IB63" s="111"/>
      <c r="IC63" s="111"/>
      <c r="ID63" s="111"/>
      <c r="IE63" s="111"/>
      <c r="IF63" s="111"/>
      <c r="IG63" s="111"/>
      <c r="IH63" s="111"/>
      <c r="II63" s="111"/>
      <c r="IJ63" s="111"/>
      <c r="IK63" s="111"/>
      <c r="IL63" s="111"/>
      <c r="IM63" s="111"/>
    </row>
    <row r="64" spans="10:247" ht="14" customHeight="1" x14ac:dyDescent="0.35">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1"/>
      <c r="BC64" s="111"/>
      <c r="BD64" s="111"/>
      <c r="BE64" s="111"/>
      <c r="BF64" s="111"/>
      <c r="BG64" s="111"/>
      <c r="BH64" s="111"/>
      <c r="BI64" s="111"/>
      <c r="BJ64" s="111"/>
      <c r="BK64" s="111"/>
      <c r="BL64" s="111"/>
      <c r="BM64" s="111"/>
      <c r="BN64" s="111"/>
      <c r="BO64" s="111"/>
      <c r="BP64" s="111"/>
      <c r="BQ64" s="111"/>
      <c r="BR64" s="111"/>
      <c r="BS64" s="111"/>
      <c r="BT64" s="111"/>
      <c r="BU64" s="111"/>
      <c r="BV64" s="111"/>
      <c r="BW64" s="111"/>
      <c r="BX64" s="111"/>
      <c r="BY64" s="111"/>
      <c r="BZ64" s="111"/>
      <c r="CA64" s="111"/>
      <c r="CB64" s="111"/>
      <c r="CC64" s="111"/>
      <c r="CD64" s="111"/>
      <c r="CE64" s="111"/>
      <c r="CF64" s="111"/>
      <c r="CG64" s="111"/>
      <c r="CH64" s="111"/>
      <c r="CI64" s="111"/>
      <c r="CJ64" s="111"/>
      <c r="CK64" s="111"/>
      <c r="CL64" s="111"/>
      <c r="CM64" s="111"/>
      <c r="CN64" s="111"/>
      <c r="CO64" s="111"/>
      <c r="CP64" s="111"/>
      <c r="CQ64" s="111"/>
      <c r="CR64" s="111"/>
      <c r="CS64" s="111"/>
      <c r="CT64" s="111"/>
      <c r="CU64" s="111"/>
      <c r="CV64" s="111"/>
      <c r="CW64" s="111"/>
      <c r="CX64" s="111"/>
      <c r="CY64" s="111"/>
      <c r="CZ64" s="111"/>
      <c r="DA64" s="111"/>
      <c r="DB64" s="111"/>
      <c r="DC64" s="111"/>
      <c r="DD64" s="111"/>
      <c r="DE64" s="111"/>
      <c r="DF64" s="111"/>
      <c r="DG64" s="111"/>
      <c r="DH64" s="111"/>
      <c r="DI64" s="111"/>
      <c r="DJ64" s="111"/>
      <c r="DK64" s="111"/>
      <c r="DL64" s="111"/>
      <c r="DM64" s="111"/>
      <c r="DN64" s="111"/>
      <c r="DO64" s="111"/>
      <c r="DP64" s="111"/>
      <c r="DQ64" s="111"/>
      <c r="DR64" s="111"/>
      <c r="DS64" s="111"/>
      <c r="DT64" s="111"/>
      <c r="DU64" s="111"/>
      <c r="DV64" s="111"/>
      <c r="DW64" s="111"/>
      <c r="DX64" s="111"/>
      <c r="DY64" s="111"/>
      <c r="DZ64" s="111"/>
      <c r="EA64" s="111"/>
      <c r="EB64" s="111"/>
      <c r="EC64" s="111"/>
      <c r="ED64" s="111"/>
      <c r="EE64" s="111"/>
      <c r="EF64" s="111"/>
      <c r="EG64" s="111"/>
      <c r="EH64" s="111"/>
      <c r="EI64" s="111"/>
      <c r="EJ64" s="111"/>
      <c r="EK64" s="111"/>
      <c r="EL64" s="111"/>
      <c r="EM64" s="111"/>
      <c r="EN64" s="111"/>
      <c r="EO64" s="111"/>
      <c r="EP64" s="111"/>
      <c r="EQ64" s="111"/>
      <c r="ER64" s="111"/>
      <c r="ES64" s="111"/>
      <c r="ET64" s="111"/>
      <c r="EU64" s="111"/>
      <c r="EV64" s="111"/>
      <c r="EW64" s="111"/>
      <c r="EX64" s="111"/>
      <c r="EY64" s="111"/>
      <c r="EZ64" s="111"/>
      <c r="FA64" s="111"/>
      <c r="FB64" s="111"/>
      <c r="FC64" s="111"/>
      <c r="FD64" s="111"/>
      <c r="FE64" s="111"/>
      <c r="FF64" s="111"/>
      <c r="FG64" s="111"/>
      <c r="FH64" s="111"/>
      <c r="FI64" s="111"/>
      <c r="FJ64" s="111"/>
      <c r="FK64" s="111"/>
      <c r="FL64" s="111"/>
      <c r="FM64" s="111"/>
      <c r="FN64" s="111"/>
      <c r="FO64" s="111"/>
      <c r="FP64" s="111"/>
      <c r="FQ64" s="111"/>
      <c r="FR64" s="111"/>
      <c r="FS64" s="111"/>
      <c r="FT64" s="111"/>
      <c r="FU64" s="111"/>
      <c r="FV64" s="111"/>
      <c r="FW64" s="111"/>
      <c r="FX64" s="111"/>
      <c r="FY64" s="111"/>
      <c r="FZ64" s="111"/>
      <c r="GA64" s="111"/>
      <c r="GB64" s="111"/>
      <c r="GC64" s="111"/>
      <c r="GD64" s="111"/>
      <c r="GE64" s="111"/>
      <c r="GF64" s="111"/>
      <c r="GG64" s="111"/>
      <c r="GH64" s="111"/>
      <c r="GI64" s="111"/>
      <c r="GJ64" s="111"/>
      <c r="GK64" s="111"/>
      <c r="GL64" s="111"/>
      <c r="GM64" s="111"/>
      <c r="GN64" s="111"/>
      <c r="GO64" s="111"/>
      <c r="GP64" s="111"/>
      <c r="GQ64" s="111"/>
      <c r="GR64" s="111"/>
      <c r="GS64" s="111"/>
      <c r="GT64" s="111"/>
      <c r="GU64" s="111"/>
      <c r="GV64" s="111"/>
      <c r="GW64" s="111"/>
      <c r="GX64" s="111"/>
      <c r="GY64" s="111"/>
      <c r="GZ64" s="111"/>
      <c r="HA64" s="111"/>
      <c r="HB64" s="111"/>
      <c r="HC64" s="111"/>
      <c r="HD64" s="111"/>
      <c r="HE64" s="111"/>
      <c r="HF64" s="111"/>
      <c r="HG64" s="111"/>
      <c r="HH64" s="111"/>
      <c r="HI64" s="111"/>
      <c r="HJ64" s="111"/>
      <c r="HK64" s="111"/>
      <c r="HL64" s="111"/>
      <c r="HM64" s="111"/>
      <c r="HN64" s="111"/>
      <c r="HO64" s="111"/>
      <c r="HP64" s="111"/>
      <c r="HQ64" s="111"/>
      <c r="HR64" s="111"/>
      <c r="HS64" s="111"/>
      <c r="HT64" s="111"/>
      <c r="HU64" s="111"/>
      <c r="HV64" s="111"/>
      <c r="HW64" s="111"/>
      <c r="HX64" s="111"/>
      <c r="HY64" s="111"/>
      <c r="HZ64" s="111"/>
      <c r="IA64" s="111"/>
      <c r="IB64" s="111"/>
      <c r="IC64" s="111"/>
      <c r="ID64" s="111"/>
      <c r="IE64" s="111"/>
      <c r="IF64" s="111"/>
      <c r="IG64" s="111"/>
      <c r="IH64" s="111"/>
      <c r="II64" s="111"/>
      <c r="IJ64" s="111"/>
      <c r="IK64" s="111"/>
      <c r="IL64" s="111"/>
      <c r="IM64" s="111"/>
    </row>
    <row r="65" spans="10:247" ht="14" customHeight="1" x14ac:dyDescent="0.35">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11"/>
      <c r="AZ65" s="111"/>
      <c r="BA65" s="111"/>
      <c r="BB65" s="111"/>
      <c r="BC65" s="111"/>
      <c r="BD65" s="111"/>
      <c r="BE65" s="111"/>
      <c r="BF65" s="111"/>
      <c r="BG65" s="111"/>
      <c r="BH65" s="111"/>
      <c r="BI65" s="111"/>
      <c r="BJ65" s="111"/>
      <c r="BK65" s="111"/>
      <c r="BL65" s="111"/>
      <c r="BM65" s="111"/>
      <c r="BN65" s="111"/>
      <c r="BO65" s="111"/>
      <c r="BP65" s="111"/>
      <c r="BQ65" s="111"/>
      <c r="BR65" s="111"/>
      <c r="BS65" s="111"/>
      <c r="BT65" s="111"/>
      <c r="BU65" s="111"/>
      <c r="BV65" s="111"/>
      <c r="BW65" s="111"/>
      <c r="BX65" s="111"/>
      <c r="BY65" s="111"/>
      <c r="BZ65" s="111"/>
      <c r="CA65" s="111"/>
      <c r="CB65" s="111"/>
      <c r="CC65" s="111"/>
      <c r="CD65" s="111"/>
      <c r="CE65" s="111"/>
      <c r="CF65" s="111"/>
      <c r="CG65" s="111"/>
      <c r="CH65" s="111"/>
      <c r="CI65" s="111"/>
      <c r="CJ65" s="111"/>
      <c r="CK65" s="111"/>
      <c r="CL65" s="111"/>
      <c r="CM65" s="111"/>
      <c r="CN65" s="111"/>
      <c r="CO65" s="111"/>
      <c r="CP65" s="111"/>
      <c r="CQ65" s="111"/>
      <c r="CR65" s="111"/>
      <c r="CS65" s="111"/>
      <c r="CT65" s="111"/>
      <c r="CU65" s="111"/>
      <c r="CV65" s="111"/>
      <c r="CW65" s="111"/>
      <c r="CX65" s="111"/>
      <c r="CY65" s="111"/>
      <c r="CZ65" s="111"/>
      <c r="DA65" s="111"/>
      <c r="DB65" s="111"/>
      <c r="DC65" s="111"/>
      <c r="DD65" s="111"/>
      <c r="DE65" s="111"/>
      <c r="DF65" s="111"/>
      <c r="DG65" s="111"/>
      <c r="DH65" s="111"/>
      <c r="DI65" s="111"/>
      <c r="DJ65" s="111"/>
      <c r="DK65" s="111"/>
      <c r="DL65" s="111"/>
      <c r="DM65" s="111"/>
      <c r="DN65" s="111"/>
      <c r="DO65" s="111"/>
      <c r="DP65" s="111"/>
      <c r="DQ65" s="111"/>
      <c r="DR65" s="111"/>
      <c r="DS65" s="111"/>
      <c r="DT65" s="111"/>
      <c r="DU65" s="111"/>
      <c r="DV65" s="111"/>
      <c r="DW65" s="111"/>
      <c r="DX65" s="111"/>
      <c r="DY65" s="111"/>
      <c r="DZ65" s="111"/>
      <c r="EA65" s="111"/>
      <c r="EB65" s="111"/>
      <c r="EC65" s="111"/>
      <c r="ED65" s="111"/>
      <c r="EE65" s="111"/>
      <c r="EF65" s="111"/>
      <c r="EG65" s="111"/>
      <c r="EH65" s="111"/>
      <c r="EI65" s="111"/>
      <c r="EJ65" s="111"/>
      <c r="EK65" s="111"/>
      <c r="EL65" s="111"/>
      <c r="EM65" s="111"/>
      <c r="EN65" s="111"/>
      <c r="EO65" s="111"/>
      <c r="EP65" s="111"/>
      <c r="EQ65" s="111"/>
      <c r="ER65" s="111"/>
      <c r="ES65" s="111"/>
      <c r="ET65" s="111"/>
      <c r="EU65" s="111"/>
      <c r="EV65" s="111"/>
      <c r="EW65" s="111"/>
      <c r="EX65" s="111"/>
      <c r="EY65" s="111"/>
      <c r="EZ65" s="111"/>
      <c r="FA65" s="111"/>
      <c r="FB65" s="111"/>
      <c r="FC65" s="111"/>
      <c r="FD65" s="111"/>
      <c r="FE65" s="111"/>
      <c r="FF65" s="111"/>
      <c r="FG65" s="111"/>
      <c r="FH65" s="111"/>
      <c r="FI65" s="111"/>
      <c r="FJ65" s="111"/>
      <c r="FK65" s="111"/>
      <c r="FL65" s="111"/>
      <c r="FM65" s="111"/>
      <c r="FN65" s="111"/>
      <c r="FO65" s="111"/>
      <c r="FP65" s="111"/>
      <c r="FQ65" s="111"/>
      <c r="FR65" s="111"/>
      <c r="FS65" s="111"/>
      <c r="FT65" s="111"/>
      <c r="FU65" s="111"/>
      <c r="FV65" s="111"/>
      <c r="FW65" s="111"/>
      <c r="FX65" s="111"/>
      <c r="FY65" s="111"/>
      <c r="FZ65" s="111"/>
      <c r="GA65" s="111"/>
      <c r="GB65" s="111"/>
      <c r="GC65" s="111"/>
      <c r="GD65" s="111"/>
      <c r="GE65" s="111"/>
      <c r="GF65" s="111"/>
      <c r="GG65" s="111"/>
      <c r="GH65" s="111"/>
      <c r="GI65" s="111"/>
      <c r="GJ65" s="111"/>
      <c r="GK65" s="111"/>
      <c r="GL65" s="111"/>
      <c r="GM65" s="111"/>
      <c r="GN65" s="111"/>
      <c r="GO65" s="111"/>
      <c r="GP65" s="111"/>
      <c r="GQ65" s="111"/>
      <c r="GR65" s="111"/>
      <c r="GS65" s="111"/>
      <c r="GT65" s="111"/>
      <c r="GU65" s="111"/>
      <c r="GV65" s="111"/>
      <c r="GW65" s="111"/>
      <c r="GX65" s="111"/>
      <c r="GY65" s="111"/>
      <c r="GZ65" s="111"/>
      <c r="HA65" s="111"/>
      <c r="HB65" s="111"/>
      <c r="HC65" s="111"/>
      <c r="HD65" s="111"/>
      <c r="HE65" s="111"/>
      <c r="HF65" s="111"/>
      <c r="HG65" s="111"/>
      <c r="HH65" s="111"/>
      <c r="HI65" s="111"/>
      <c r="HJ65" s="111"/>
      <c r="HK65" s="111"/>
      <c r="HL65" s="111"/>
      <c r="HM65" s="111"/>
      <c r="HN65" s="111"/>
      <c r="HO65" s="111"/>
      <c r="HP65" s="111"/>
      <c r="HQ65" s="111"/>
      <c r="HR65" s="111"/>
      <c r="HS65" s="111"/>
      <c r="HT65" s="111"/>
      <c r="HU65" s="111"/>
      <c r="HV65" s="111"/>
      <c r="HW65" s="111"/>
      <c r="HX65" s="111"/>
      <c r="HY65" s="111"/>
      <c r="HZ65" s="111"/>
      <c r="IA65" s="111"/>
      <c r="IB65" s="111"/>
      <c r="IC65" s="111"/>
      <c r="ID65" s="111"/>
      <c r="IE65" s="111"/>
      <c r="IF65" s="111"/>
      <c r="IG65" s="111"/>
      <c r="IH65" s="111"/>
      <c r="II65" s="111"/>
      <c r="IJ65" s="111"/>
      <c r="IK65" s="111"/>
      <c r="IL65" s="111"/>
      <c r="IM65" s="111"/>
    </row>
    <row r="66" spans="10:247" ht="14" customHeight="1" x14ac:dyDescent="0.35">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1"/>
      <c r="AY66" s="111"/>
      <c r="AZ66" s="111"/>
      <c r="BA66" s="111"/>
      <c r="BB66" s="111"/>
      <c r="BC66" s="111"/>
      <c r="BD66" s="111"/>
      <c r="BE66" s="111"/>
      <c r="BF66" s="111"/>
      <c r="BG66" s="111"/>
      <c r="BH66" s="111"/>
      <c r="BI66" s="111"/>
      <c r="BJ66" s="111"/>
      <c r="BK66" s="111"/>
      <c r="BL66" s="111"/>
      <c r="BM66" s="111"/>
      <c r="BN66" s="111"/>
      <c r="BO66" s="111"/>
      <c r="BP66" s="111"/>
      <c r="BQ66" s="111"/>
      <c r="BR66" s="111"/>
      <c r="BS66" s="111"/>
      <c r="BT66" s="111"/>
      <c r="BU66" s="111"/>
      <c r="BV66" s="111"/>
      <c r="BW66" s="111"/>
      <c r="BX66" s="111"/>
      <c r="BY66" s="111"/>
      <c r="BZ66" s="111"/>
      <c r="CA66" s="111"/>
      <c r="CB66" s="111"/>
      <c r="CC66" s="111"/>
      <c r="CD66" s="111"/>
      <c r="CE66" s="111"/>
      <c r="CF66" s="111"/>
      <c r="CG66" s="111"/>
      <c r="CH66" s="111"/>
      <c r="CI66" s="111"/>
      <c r="CJ66" s="111"/>
      <c r="CK66" s="111"/>
      <c r="CL66" s="111"/>
      <c r="CM66" s="111"/>
      <c r="CN66" s="111"/>
      <c r="CO66" s="111"/>
      <c r="CP66" s="111"/>
      <c r="CQ66" s="111"/>
      <c r="CR66" s="111"/>
      <c r="CS66" s="111"/>
      <c r="CT66" s="111"/>
      <c r="CU66" s="111"/>
      <c r="CV66" s="111"/>
      <c r="CW66" s="111"/>
      <c r="CX66" s="111"/>
      <c r="CY66" s="111"/>
      <c r="CZ66" s="111"/>
      <c r="DA66" s="111"/>
      <c r="DB66" s="111"/>
      <c r="DC66" s="111"/>
      <c r="DD66" s="111"/>
      <c r="DE66" s="111"/>
      <c r="DF66" s="111"/>
      <c r="DG66" s="111"/>
      <c r="DH66" s="111"/>
      <c r="DI66" s="111"/>
      <c r="DJ66" s="111"/>
      <c r="DK66" s="111"/>
      <c r="DL66" s="111"/>
      <c r="DM66" s="111"/>
      <c r="DN66" s="111"/>
      <c r="DO66" s="111"/>
      <c r="DP66" s="111"/>
      <c r="DQ66" s="111"/>
      <c r="DR66" s="111"/>
      <c r="DS66" s="111"/>
      <c r="DT66" s="111"/>
      <c r="DU66" s="111"/>
      <c r="DV66" s="111"/>
      <c r="DW66" s="111"/>
      <c r="DX66" s="111"/>
      <c r="DY66" s="111"/>
      <c r="DZ66" s="111"/>
      <c r="EA66" s="111"/>
      <c r="EB66" s="111"/>
      <c r="EC66" s="111"/>
      <c r="ED66" s="111"/>
      <c r="EE66" s="111"/>
      <c r="EF66" s="111"/>
      <c r="EG66" s="111"/>
      <c r="EH66" s="111"/>
      <c r="EI66" s="111"/>
      <c r="EJ66" s="111"/>
      <c r="EK66" s="111"/>
      <c r="EL66" s="111"/>
      <c r="EM66" s="111"/>
      <c r="EN66" s="111"/>
      <c r="EO66" s="111"/>
      <c r="EP66" s="111"/>
      <c r="EQ66" s="111"/>
      <c r="ER66" s="111"/>
      <c r="ES66" s="111"/>
      <c r="ET66" s="111"/>
      <c r="EU66" s="111"/>
      <c r="EV66" s="111"/>
      <c r="EW66" s="111"/>
      <c r="EX66" s="111"/>
      <c r="EY66" s="111"/>
      <c r="EZ66" s="111"/>
      <c r="FA66" s="111"/>
      <c r="FB66" s="111"/>
      <c r="FC66" s="111"/>
      <c r="FD66" s="111"/>
      <c r="FE66" s="111"/>
      <c r="FF66" s="111"/>
      <c r="FG66" s="111"/>
      <c r="FH66" s="111"/>
      <c r="FI66" s="111"/>
      <c r="FJ66" s="111"/>
      <c r="FK66" s="111"/>
      <c r="FL66" s="111"/>
      <c r="FM66" s="111"/>
      <c r="FN66" s="111"/>
      <c r="FO66" s="111"/>
      <c r="FP66" s="111"/>
      <c r="FQ66" s="111"/>
      <c r="FR66" s="111"/>
      <c r="FS66" s="111"/>
      <c r="FT66" s="111"/>
      <c r="FU66" s="111"/>
      <c r="FV66" s="111"/>
      <c r="FW66" s="111"/>
      <c r="FX66" s="111"/>
      <c r="FY66" s="111"/>
      <c r="FZ66" s="111"/>
      <c r="GA66" s="111"/>
      <c r="GB66" s="111"/>
      <c r="GC66" s="111"/>
      <c r="GD66" s="111"/>
      <c r="GE66" s="111"/>
      <c r="GF66" s="111"/>
      <c r="GG66" s="111"/>
      <c r="GH66" s="111"/>
      <c r="GI66" s="111"/>
      <c r="GJ66" s="111"/>
      <c r="GK66" s="111"/>
      <c r="GL66" s="111"/>
      <c r="GM66" s="111"/>
      <c r="GN66" s="111"/>
      <c r="GO66" s="111"/>
      <c r="GP66" s="111"/>
      <c r="GQ66" s="111"/>
      <c r="GR66" s="111"/>
      <c r="GS66" s="111"/>
      <c r="GT66" s="111"/>
      <c r="GU66" s="111"/>
      <c r="GV66" s="111"/>
      <c r="GW66" s="111"/>
      <c r="GX66" s="111"/>
      <c r="GY66" s="111"/>
      <c r="GZ66" s="111"/>
      <c r="HA66" s="111"/>
      <c r="HB66" s="111"/>
      <c r="HC66" s="111"/>
      <c r="HD66" s="111"/>
      <c r="HE66" s="111"/>
      <c r="HF66" s="111"/>
      <c r="HG66" s="111"/>
      <c r="HH66" s="111"/>
      <c r="HI66" s="111"/>
      <c r="HJ66" s="111"/>
      <c r="HK66" s="111"/>
      <c r="HL66" s="111"/>
      <c r="HM66" s="111"/>
      <c r="HN66" s="111"/>
      <c r="HO66" s="111"/>
      <c r="HP66" s="111"/>
      <c r="HQ66" s="111"/>
      <c r="HR66" s="111"/>
      <c r="HS66" s="111"/>
      <c r="HT66" s="111"/>
      <c r="HU66" s="111"/>
      <c r="HV66" s="111"/>
      <c r="HW66" s="111"/>
      <c r="HX66" s="111"/>
      <c r="HY66" s="111"/>
      <c r="HZ66" s="111"/>
      <c r="IA66" s="111"/>
      <c r="IB66" s="111"/>
      <c r="IC66" s="111"/>
      <c r="ID66" s="111"/>
      <c r="IE66" s="111"/>
      <c r="IF66" s="111"/>
      <c r="IG66" s="111"/>
      <c r="IH66" s="111"/>
      <c r="II66" s="111"/>
      <c r="IJ66" s="111"/>
      <c r="IK66" s="111"/>
      <c r="IL66" s="111"/>
      <c r="IM66" s="111"/>
    </row>
    <row r="67" spans="10:247" ht="14" customHeight="1" x14ac:dyDescent="0.35">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c r="DT67" s="111"/>
      <c r="DU67" s="111"/>
      <c r="DV67" s="111"/>
      <c r="DW67" s="111"/>
      <c r="DX67" s="111"/>
      <c r="DY67" s="111"/>
      <c r="DZ67" s="111"/>
      <c r="EA67" s="111"/>
      <c r="EB67" s="111"/>
      <c r="EC67" s="111"/>
      <c r="ED67" s="111"/>
      <c r="EE67" s="111"/>
      <c r="EF67" s="111"/>
      <c r="EG67" s="111"/>
      <c r="EH67" s="111"/>
      <c r="EI67" s="111"/>
      <c r="EJ67" s="111"/>
      <c r="EK67" s="111"/>
      <c r="EL67" s="111"/>
      <c r="EM67" s="111"/>
      <c r="EN67" s="111"/>
      <c r="EO67" s="111"/>
      <c r="EP67" s="111"/>
      <c r="EQ67" s="111"/>
      <c r="ER67" s="111"/>
      <c r="ES67" s="111"/>
      <c r="ET67" s="111"/>
      <c r="EU67" s="111"/>
      <c r="EV67" s="111"/>
      <c r="EW67" s="111"/>
      <c r="EX67" s="111"/>
      <c r="EY67" s="111"/>
      <c r="EZ67" s="111"/>
      <c r="FA67" s="111"/>
      <c r="FB67" s="111"/>
      <c r="FC67" s="111"/>
      <c r="FD67" s="111"/>
      <c r="FE67" s="111"/>
      <c r="FF67" s="111"/>
      <c r="FG67" s="111"/>
      <c r="FH67" s="111"/>
      <c r="FI67" s="111"/>
      <c r="FJ67" s="111"/>
      <c r="FK67" s="111"/>
      <c r="FL67" s="111"/>
      <c r="FM67" s="111"/>
      <c r="FN67" s="111"/>
      <c r="FO67" s="111"/>
      <c r="FP67" s="111"/>
      <c r="FQ67" s="111"/>
      <c r="FR67" s="111"/>
      <c r="FS67" s="111"/>
      <c r="FT67" s="111"/>
      <c r="FU67" s="111"/>
      <c r="FV67" s="111"/>
      <c r="FW67" s="111"/>
      <c r="FX67" s="111"/>
      <c r="FY67" s="111"/>
      <c r="FZ67" s="111"/>
      <c r="GA67" s="111"/>
      <c r="GB67" s="111"/>
      <c r="GC67" s="111"/>
      <c r="GD67" s="111"/>
      <c r="GE67" s="111"/>
      <c r="GF67" s="111"/>
      <c r="GG67" s="111"/>
      <c r="GH67" s="111"/>
      <c r="GI67" s="111"/>
      <c r="GJ67" s="111"/>
      <c r="GK67" s="111"/>
      <c r="GL67" s="111"/>
      <c r="GM67" s="111"/>
      <c r="GN67" s="111"/>
      <c r="GO67" s="111"/>
      <c r="GP67" s="111"/>
      <c r="GQ67" s="111"/>
      <c r="GR67" s="111"/>
      <c r="GS67" s="111"/>
      <c r="GT67" s="111"/>
      <c r="GU67" s="111"/>
      <c r="GV67" s="111"/>
      <c r="GW67" s="111"/>
      <c r="GX67" s="111"/>
      <c r="GY67" s="111"/>
      <c r="GZ67" s="111"/>
      <c r="HA67" s="111"/>
      <c r="HB67" s="111"/>
      <c r="HC67" s="111"/>
      <c r="HD67" s="111"/>
      <c r="HE67" s="111"/>
      <c r="HF67" s="111"/>
      <c r="HG67" s="111"/>
      <c r="HH67" s="111"/>
      <c r="HI67" s="111"/>
      <c r="HJ67" s="111"/>
      <c r="HK67" s="111"/>
      <c r="HL67" s="111"/>
      <c r="HM67" s="111"/>
      <c r="HN67" s="111"/>
      <c r="HO67" s="111"/>
      <c r="HP67" s="111"/>
      <c r="HQ67" s="111"/>
      <c r="HR67" s="111"/>
      <c r="HS67" s="111"/>
      <c r="HT67" s="111"/>
      <c r="HU67" s="111"/>
      <c r="HV67" s="111"/>
      <c r="HW67" s="111"/>
      <c r="HX67" s="111"/>
      <c r="HY67" s="111"/>
      <c r="HZ67" s="111"/>
      <c r="IA67" s="111"/>
      <c r="IB67" s="111"/>
      <c r="IC67" s="111"/>
      <c r="ID67" s="111"/>
      <c r="IE67" s="111"/>
      <c r="IF67" s="111"/>
      <c r="IG67" s="111"/>
      <c r="IH67" s="111"/>
      <c r="II67" s="111"/>
      <c r="IJ67" s="111"/>
      <c r="IK67" s="111"/>
      <c r="IL67" s="111"/>
      <c r="IM67" s="111"/>
    </row>
    <row r="68" spans="10:247" ht="13.5" customHeight="1" x14ac:dyDescent="0.35">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1"/>
      <c r="AS68" s="111"/>
      <c r="AT68" s="111"/>
      <c r="AU68" s="111"/>
      <c r="AV68" s="111"/>
      <c r="AW68" s="111"/>
      <c r="AX68" s="111"/>
      <c r="AY68" s="111"/>
      <c r="AZ68" s="111"/>
      <c r="BA68" s="111"/>
      <c r="BB68" s="111"/>
      <c r="BC68" s="111"/>
      <c r="BD68" s="111"/>
      <c r="BE68" s="111"/>
      <c r="BF68" s="111"/>
      <c r="BG68" s="111"/>
      <c r="BH68" s="111"/>
      <c r="BI68" s="111"/>
      <c r="BJ68" s="111"/>
      <c r="BK68" s="111"/>
      <c r="BL68" s="111"/>
      <c r="BM68" s="111"/>
      <c r="BN68" s="111"/>
      <c r="BO68" s="111"/>
      <c r="BP68" s="111"/>
      <c r="BQ68" s="111"/>
      <c r="BR68" s="111"/>
      <c r="BS68" s="111"/>
      <c r="BT68" s="111"/>
      <c r="BU68" s="111"/>
      <c r="BV68" s="111"/>
      <c r="BW68" s="111"/>
      <c r="BX68" s="111"/>
      <c r="BY68" s="111"/>
      <c r="BZ68" s="111"/>
      <c r="CA68" s="111"/>
      <c r="CB68" s="111"/>
      <c r="CC68" s="111"/>
      <c r="CD68" s="111"/>
      <c r="CE68" s="111"/>
      <c r="CF68" s="111"/>
      <c r="CG68" s="111"/>
      <c r="CH68" s="111"/>
      <c r="CI68" s="111"/>
      <c r="CJ68" s="111"/>
      <c r="CK68" s="111"/>
      <c r="CL68" s="111"/>
      <c r="CM68" s="111"/>
      <c r="CN68" s="111"/>
      <c r="CO68" s="111"/>
      <c r="CP68" s="111"/>
      <c r="CQ68" s="111"/>
      <c r="CR68" s="111"/>
      <c r="CS68" s="111"/>
      <c r="CT68" s="111"/>
      <c r="CU68" s="111"/>
      <c r="CV68" s="111"/>
      <c r="CW68" s="111"/>
      <c r="CX68" s="111"/>
      <c r="CY68" s="111"/>
      <c r="CZ68" s="111"/>
      <c r="DA68" s="111"/>
      <c r="DB68" s="111"/>
      <c r="DC68" s="111"/>
      <c r="DD68" s="111"/>
      <c r="DE68" s="111"/>
      <c r="DF68" s="111"/>
      <c r="DG68" s="111"/>
      <c r="DH68" s="111"/>
      <c r="DI68" s="111"/>
      <c r="DJ68" s="111"/>
      <c r="DK68" s="111"/>
      <c r="DL68" s="111"/>
      <c r="DM68" s="111"/>
      <c r="DN68" s="111"/>
      <c r="DO68" s="111"/>
      <c r="DP68" s="111"/>
      <c r="DQ68" s="111"/>
      <c r="DR68" s="111"/>
      <c r="DS68" s="111"/>
      <c r="DT68" s="111"/>
      <c r="DU68" s="111"/>
      <c r="DV68" s="111"/>
      <c r="DW68" s="111"/>
      <c r="DX68" s="111"/>
      <c r="DY68" s="111"/>
      <c r="DZ68" s="111"/>
      <c r="EA68" s="111"/>
      <c r="EB68" s="111"/>
      <c r="EC68" s="111"/>
      <c r="ED68" s="111"/>
      <c r="EE68" s="111"/>
      <c r="EF68" s="111"/>
      <c r="EG68" s="111"/>
      <c r="EH68" s="111"/>
      <c r="EI68" s="111"/>
      <c r="EJ68" s="111"/>
      <c r="EK68" s="111"/>
      <c r="EL68" s="111"/>
      <c r="EM68" s="111"/>
      <c r="EN68" s="111"/>
      <c r="EO68" s="111"/>
      <c r="EP68" s="111"/>
      <c r="EQ68" s="111"/>
      <c r="ER68" s="111"/>
      <c r="ES68" s="111"/>
      <c r="ET68" s="111"/>
      <c r="EU68" s="111"/>
      <c r="EV68" s="111"/>
      <c r="EW68" s="111"/>
      <c r="EX68" s="111"/>
      <c r="EY68" s="111"/>
      <c r="EZ68" s="111"/>
      <c r="FA68" s="111"/>
      <c r="FB68" s="111"/>
      <c r="FC68" s="111"/>
      <c r="FD68" s="111"/>
      <c r="FE68" s="111"/>
      <c r="FF68" s="111"/>
      <c r="FG68" s="111"/>
      <c r="FH68" s="111"/>
      <c r="FI68" s="111"/>
      <c r="FJ68" s="111"/>
      <c r="FK68" s="111"/>
      <c r="FL68" s="111"/>
      <c r="FM68" s="111"/>
      <c r="FN68" s="111"/>
      <c r="FO68" s="111"/>
      <c r="FP68" s="111"/>
      <c r="FQ68" s="111"/>
      <c r="FR68" s="111"/>
      <c r="FS68" s="111"/>
      <c r="FT68" s="111"/>
      <c r="FU68" s="111"/>
      <c r="FV68" s="111"/>
      <c r="FW68" s="111"/>
      <c r="FX68" s="111"/>
      <c r="FY68" s="111"/>
      <c r="FZ68" s="111"/>
      <c r="GA68" s="111"/>
      <c r="GB68" s="111"/>
      <c r="GC68" s="111"/>
      <c r="GD68" s="111"/>
      <c r="GE68" s="111"/>
      <c r="GF68" s="111"/>
      <c r="GG68" s="111"/>
      <c r="GH68" s="111"/>
      <c r="GI68" s="111"/>
      <c r="GJ68" s="111"/>
      <c r="GK68" s="111"/>
      <c r="GL68" s="111"/>
      <c r="GM68" s="111"/>
      <c r="GN68" s="111"/>
      <c r="GO68" s="111"/>
      <c r="GP68" s="111"/>
      <c r="GQ68" s="111"/>
      <c r="GR68" s="111"/>
      <c r="GS68" s="111"/>
      <c r="GT68" s="111"/>
      <c r="GU68" s="111"/>
      <c r="GV68" s="111"/>
      <c r="GW68" s="111"/>
      <c r="GX68" s="111"/>
      <c r="GY68" s="111"/>
      <c r="GZ68" s="111"/>
      <c r="HA68" s="111"/>
      <c r="HB68" s="111"/>
      <c r="HC68" s="111"/>
      <c r="HD68" s="111"/>
      <c r="HE68" s="111"/>
      <c r="HF68" s="111"/>
      <c r="HG68" s="111"/>
      <c r="HH68" s="111"/>
      <c r="HI68" s="111"/>
      <c r="HJ68" s="111"/>
      <c r="HK68" s="111"/>
      <c r="HL68" s="111"/>
      <c r="HM68" s="111"/>
      <c r="HN68" s="111"/>
      <c r="HO68" s="111"/>
      <c r="HP68" s="111"/>
      <c r="HQ68" s="111"/>
      <c r="HR68" s="111"/>
      <c r="HS68" s="111"/>
      <c r="HT68" s="111"/>
      <c r="HU68" s="111"/>
      <c r="HV68" s="111"/>
      <c r="HW68" s="111"/>
      <c r="HX68" s="111"/>
      <c r="HY68" s="111"/>
      <c r="HZ68" s="111"/>
      <c r="IA68" s="111"/>
      <c r="IB68" s="111"/>
      <c r="IC68" s="111"/>
      <c r="ID68" s="111"/>
      <c r="IE68" s="111"/>
      <c r="IF68" s="111"/>
      <c r="IG68" s="111"/>
      <c r="IH68" s="111"/>
      <c r="II68" s="111"/>
      <c r="IJ68" s="111"/>
      <c r="IK68" s="111"/>
      <c r="IL68" s="111"/>
      <c r="IM68" s="111"/>
    </row>
    <row r="69" spans="10:247" ht="14" customHeight="1" x14ac:dyDescent="0.35">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11"/>
      <c r="BS69" s="111"/>
      <c r="BT69" s="111"/>
      <c r="BU69" s="111"/>
      <c r="BV69" s="111"/>
      <c r="BW69" s="111"/>
      <c r="BX69" s="111"/>
      <c r="BY69" s="111"/>
      <c r="BZ69" s="111"/>
      <c r="CA69" s="111"/>
      <c r="CB69" s="111"/>
      <c r="CC69" s="111"/>
      <c r="CD69" s="111"/>
      <c r="CE69" s="111"/>
      <c r="CF69" s="111"/>
      <c r="CG69" s="111"/>
      <c r="CH69" s="111"/>
      <c r="CI69" s="111"/>
      <c r="CJ69" s="111"/>
      <c r="CK69" s="111"/>
      <c r="CL69" s="111"/>
      <c r="CM69" s="111"/>
      <c r="CN69" s="111"/>
      <c r="CO69" s="111"/>
      <c r="CP69" s="111"/>
      <c r="CQ69" s="111"/>
      <c r="CR69" s="111"/>
      <c r="CS69" s="111"/>
      <c r="CT69" s="111"/>
      <c r="CU69" s="111"/>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row>
    <row r="70" spans="10:247" ht="14" customHeight="1" x14ac:dyDescent="0.35">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1"/>
      <c r="BL70" s="111"/>
      <c r="BM70" s="111"/>
      <c r="BN70" s="111"/>
      <c r="BO70" s="111"/>
      <c r="BP70" s="111"/>
      <c r="BQ70" s="111"/>
      <c r="BR70" s="111"/>
      <c r="BS70" s="111"/>
      <c r="BT70" s="111"/>
      <c r="BU70" s="111"/>
      <c r="BV70" s="111"/>
      <c r="BW70" s="111"/>
      <c r="BX70" s="111"/>
      <c r="BY70" s="111"/>
      <c r="BZ70" s="111"/>
      <c r="CA70" s="111"/>
      <c r="CB70" s="111"/>
      <c r="CC70" s="111"/>
      <c r="CD70" s="111"/>
      <c r="CE70" s="111"/>
      <c r="CF70" s="111"/>
      <c r="CG70" s="111"/>
      <c r="CH70" s="111"/>
      <c r="CI70" s="111"/>
      <c r="CJ70" s="111"/>
      <c r="CK70" s="111"/>
      <c r="CL70" s="111"/>
      <c r="CM70" s="111"/>
      <c r="CN70" s="111"/>
      <c r="CO70" s="111"/>
      <c r="CP70" s="111"/>
      <c r="CQ70" s="111"/>
      <c r="CR70" s="111"/>
      <c r="CS70" s="111"/>
      <c r="CT70" s="111"/>
      <c r="CU70" s="111"/>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row>
    <row r="71" spans="10:247" ht="14" customHeight="1" x14ac:dyDescent="0.35">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c r="AX71" s="111"/>
      <c r="AY71" s="111"/>
      <c r="AZ71" s="111"/>
      <c r="BA71" s="111"/>
      <c r="BB71" s="111"/>
      <c r="BC71" s="111"/>
      <c r="BD71" s="111"/>
      <c r="BE71" s="111"/>
      <c r="BF71" s="111"/>
      <c r="BG71" s="111"/>
      <c r="BH71" s="111"/>
      <c r="BI71" s="111"/>
      <c r="BJ71" s="111"/>
      <c r="BK71" s="111"/>
      <c r="BL71" s="111"/>
      <c r="BM71" s="111"/>
      <c r="BN71" s="111"/>
      <c r="BO71" s="111"/>
      <c r="BP71" s="111"/>
      <c r="BQ71" s="111"/>
      <c r="BR71" s="111"/>
      <c r="BS71" s="111"/>
      <c r="BT71" s="111"/>
      <c r="BU71" s="111"/>
      <c r="BV71" s="111"/>
      <c r="BW71" s="111"/>
      <c r="BX71" s="111"/>
      <c r="BY71" s="111"/>
      <c r="BZ71" s="111"/>
      <c r="CA71" s="111"/>
      <c r="CB71" s="111"/>
      <c r="CC71" s="111"/>
      <c r="CD71" s="111"/>
      <c r="CE71" s="111"/>
      <c r="CF71" s="111"/>
      <c r="CG71" s="111"/>
      <c r="CH71" s="111"/>
      <c r="CI71" s="111"/>
      <c r="CJ71" s="111"/>
      <c r="CK71" s="111"/>
      <c r="CL71" s="111"/>
      <c r="CM71" s="111"/>
      <c r="CN71" s="111"/>
      <c r="CO71" s="111"/>
      <c r="CP71" s="111"/>
      <c r="CQ71" s="111"/>
      <c r="CR71" s="111"/>
      <c r="CS71" s="111"/>
      <c r="CT71" s="111"/>
      <c r="CU71" s="111"/>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row>
    <row r="72" spans="10:247" ht="14" customHeight="1" x14ac:dyDescent="0.35">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c r="AN72" s="111"/>
      <c r="AO72" s="111"/>
      <c r="AP72" s="111"/>
      <c r="AQ72" s="111"/>
      <c r="AR72" s="111"/>
      <c r="AS72" s="111"/>
      <c r="AT72" s="111"/>
      <c r="AU72" s="111"/>
      <c r="AV72" s="111"/>
      <c r="AW72" s="111"/>
      <c r="AX72" s="111"/>
      <c r="AY72" s="111"/>
      <c r="AZ72" s="111"/>
      <c r="BA72" s="111"/>
      <c r="BB72" s="111"/>
      <c r="BC72" s="111"/>
      <c r="BD72" s="111"/>
      <c r="BE72" s="111"/>
      <c r="BF72" s="111"/>
      <c r="BG72" s="111"/>
      <c r="BH72" s="111"/>
      <c r="BI72" s="111"/>
      <c r="BJ72" s="111"/>
      <c r="BK72" s="111"/>
      <c r="BL72" s="111"/>
      <c r="BM72" s="111"/>
      <c r="BN72" s="111"/>
      <c r="BO72" s="111"/>
      <c r="BP72" s="111"/>
      <c r="BQ72" s="111"/>
      <c r="BR72" s="111"/>
      <c r="BS72" s="111"/>
      <c r="BT72" s="111"/>
      <c r="BU72" s="111"/>
      <c r="BV72" s="111"/>
      <c r="BW72" s="111"/>
      <c r="BX72" s="111"/>
      <c r="BY72" s="111"/>
      <c r="BZ72" s="111"/>
      <c r="CA72" s="111"/>
      <c r="CB72" s="111"/>
      <c r="CC72" s="111"/>
      <c r="CD72" s="111"/>
      <c r="CE72" s="111"/>
      <c r="CF72" s="111"/>
      <c r="CG72" s="111"/>
      <c r="CH72" s="111"/>
      <c r="CI72" s="111"/>
      <c r="CJ72" s="111"/>
      <c r="CK72" s="111"/>
      <c r="CL72" s="111"/>
      <c r="CM72" s="111"/>
      <c r="CN72" s="111"/>
      <c r="CO72" s="111"/>
      <c r="CP72" s="111"/>
      <c r="CQ72" s="111"/>
      <c r="CR72" s="111"/>
      <c r="CS72" s="111"/>
      <c r="CT72" s="111"/>
      <c r="CU72" s="111"/>
      <c r="CV72" s="111"/>
      <c r="CW72" s="111"/>
      <c r="CX72" s="111"/>
      <c r="CY72" s="111"/>
      <c r="CZ72" s="111"/>
      <c r="DA72" s="111"/>
      <c r="DB72" s="111"/>
      <c r="DC72" s="111"/>
      <c r="DD72" s="111"/>
      <c r="DE72" s="111"/>
      <c r="DF72" s="111"/>
      <c r="DG72" s="111"/>
      <c r="DH72" s="111"/>
      <c r="DI72" s="111"/>
      <c r="DJ72" s="111"/>
      <c r="DK72" s="111"/>
      <c r="DL72" s="111"/>
      <c r="DM72" s="111"/>
      <c r="DN72" s="111"/>
      <c r="DO72" s="111"/>
      <c r="DP72" s="111"/>
      <c r="DQ72" s="111"/>
      <c r="DR72" s="111"/>
      <c r="DS72" s="111"/>
      <c r="DT72" s="111"/>
      <c r="DU72" s="111"/>
      <c r="DV72" s="111"/>
      <c r="DW72" s="111"/>
      <c r="DX72" s="111"/>
      <c r="DY72" s="111"/>
      <c r="DZ72" s="111"/>
      <c r="EA72" s="111"/>
      <c r="EB72" s="111"/>
      <c r="EC72" s="111"/>
      <c r="ED72" s="111"/>
      <c r="EE72" s="111"/>
      <c r="EF72" s="111"/>
      <c r="EG72" s="111"/>
      <c r="EH72" s="111"/>
      <c r="EI72" s="111"/>
      <c r="EJ72" s="111"/>
      <c r="EK72" s="111"/>
      <c r="EL72" s="111"/>
      <c r="EM72" s="111"/>
      <c r="EN72" s="111"/>
      <c r="EO72" s="111"/>
      <c r="EP72" s="111"/>
      <c r="EQ72" s="111"/>
      <c r="ER72" s="111"/>
      <c r="ES72" s="111"/>
      <c r="ET72" s="111"/>
      <c r="EU72" s="111"/>
      <c r="EV72" s="111"/>
      <c r="EW72" s="111"/>
      <c r="EX72" s="111"/>
      <c r="EY72" s="111"/>
      <c r="EZ72" s="111"/>
      <c r="FA72" s="111"/>
      <c r="FB72" s="111"/>
      <c r="FC72" s="111"/>
      <c r="FD72" s="111"/>
      <c r="FE72" s="111"/>
      <c r="FF72" s="111"/>
      <c r="FG72" s="111"/>
      <c r="FH72" s="111"/>
      <c r="FI72" s="111"/>
      <c r="FJ72" s="111"/>
      <c r="FK72" s="111"/>
      <c r="FL72" s="111"/>
      <c r="FM72" s="111"/>
      <c r="FN72" s="111"/>
      <c r="FO72" s="111"/>
      <c r="FP72" s="111"/>
      <c r="FQ72" s="111"/>
      <c r="FR72" s="111"/>
      <c r="FS72" s="111"/>
      <c r="FT72" s="111"/>
      <c r="FU72" s="111"/>
      <c r="FV72" s="111"/>
      <c r="FW72" s="111"/>
      <c r="FX72" s="111"/>
      <c r="FY72" s="111"/>
      <c r="FZ72" s="111"/>
      <c r="GA72" s="111"/>
      <c r="GB72" s="111"/>
      <c r="GC72" s="111"/>
      <c r="GD72" s="111"/>
      <c r="GE72" s="111"/>
      <c r="GF72" s="111"/>
      <c r="GG72" s="111"/>
      <c r="GH72" s="111"/>
      <c r="GI72" s="111"/>
      <c r="GJ72" s="111"/>
      <c r="GK72" s="111"/>
      <c r="GL72" s="111"/>
      <c r="GM72" s="111"/>
      <c r="GN72" s="111"/>
      <c r="GO72" s="111"/>
      <c r="GP72" s="111"/>
      <c r="GQ72" s="111"/>
      <c r="GR72" s="111"/>
      <c r="GS72" s="111"/>
      <c r="GT72" s="111"/>
      <c r="GU72" s="111"/>
      <c r="GV72" s="111"/>
      <c r="GW72" s="111"/>
      <c r="GX72" s="111"/>
      <c r="GY72" s="111"/>
      <c r="GZ72" s="111"/>
      <c r="HA72" s="111"/>
      <c r="HB72" s="111"/>
      <c r="HC72" s="111"/>
      <c r="HD72" s="111"/>
      <c r="HE72" s="111"/>
      <c r="HF72" s="111"/>
      <c r="HG72" s="111"/>
      <c r="HH72" s="111"/>
      <c r="HI72" s="111"/>
      <c r="HJ72" s="111"/>
      <c r="HK72" s="111"/>
      <c r="HL72" s="111"/>
      <c r="HM72" s="111"/>
      <c r="HN72" s="111"/>
      <c r="HO72" s="111"/>
      <c r="HP72" s="111"/>
      <c r="HQ72" s="111"/>
      <c r="HR72" s="111"/>
      <c r="HS72" s="111"/>
      <c r="HT72" s="111"/>
      <c r="HU72" s="111"/>
      <c r="HV72" s="111"/>
      <c r="HW72" s="111"/>
      <c r="HX72" s="111"/>
      <c r="HY72" s="111"/>
      <c r="HZ72" s="111"/>
      <c r="IA72" s="111"/>
      <c r="IB72" s="111"/>
      <c r="IC72" s="111"/>
      <c r="ID72" s="111"/>
      <c r="IE72" s="111"/>
      <c r="IF72" s="111"/>
      <c r="IG72" s="111"/>
      <c r="IH72" s="111"/>
      <c r="II72" s="111"/>
      <c r="IJ72" s="111"/>
      <c r="IK72" s="111"/>
      <c r="IL72" s="111"/>
      <c r="IM72" s="111"/>
    </row>
    <row r="73" spans="10:247" ht="14" customHeight="1" x14ac:dyDescent="0.35">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c r="AX73" s="111"/>
      <c r="AY73" s="111"/>
      <c r="AZ73" s="111"/>
      <c r="BA73" s="111"/>
      <c r="BB73" s="111"/>
      <c r="BC73" s="111"/>
      <c r="BD73" s="111"/>
      <c r="BE73" s="111"/>
      <c r="BF73" s="111"/>
      <c r="BG73" s="111"/>
      <c r="BH73" s="111"/>
      <c r="BI73" s="111"/>
      <c r="BJ73" s="111"/>
      <c r="BK73" s="111"/>
      <c r="BL73" s="111"/>
      <c r="BM73" s="111"/>
      <c r="BN73" s="111"/>
      <c r="BO73" s="111"/>
      <c r="BP73" s="111"/>
      <c r="BQ73" s="111"/>
      <c r="BR73" s="111"/>
      <c r="BS73" s="111"/>
      <c r="BT73" s="111"/>
      <c r="BU73" s="111"/>
      <c r="BV73" s="111"/>
      <c r="BW73" s="111"/>
      <c r="BX73" s="111"/>
      <c r="BY73" s="111"/>
      <c r="BZ73" s="111"/>
      <c r="CA73" s="111"/>
      <c r="CB73" s="111"/>
      <c r="CC73" s="111"/>
      <c r="CD73" s="111"/>
      <c r="CE73" s="111"/>
      <c r="CF73" s="111"/>
      <c r="CG73" s="111"/>
      <c r="CH73" s="111"/>
      <c r="CI73" s="111"/>
      <c r="CJ73" s="111"/>
      <c r="CK73" s="111"/>
      <c r="CL73" s="111"/>
      <c r="CM73" s="111"/>
      <c r="CN73" s="111"/>
      <c r="CO73" s="111"/>
      <c r="CP73" s="111"/>
      <c r="CQ73" s="111"/>
      <c r="CR73" s="111"/>
      <c r="CS73" s="111"/>
      <c r="CT73" s="111"/>
      <c r="CU73" s="111"/>
      <c r="CV73" s="111"/>
      <c r="CW73" s="111"/>
      <c r="CX73" s="111"/>
      <c r="CY73" s="111"/>
      <c r="CZ73" s="111"/>
      <c r="DA73" s="111"/>
      <c r="DB73" s="111"/>
      <c r="DC73" s="111"/>
      <c r="DD73" s="111"/>
      <c r="DE73" s="111"/>
      <c r="DF73" s="111"/>
      <c r="DG73" s="111"/>
      <c r="DH73" s="111"/>
      <c r="DI73" s="111"/>
      <c r="DJ73" s="111"/>
      <c r="DK73" s="111"/>
      <c r="DL73" s="111"/>
      <c r="DM73" s="111"/>
      <c r="DN73" s="111"/>
      <c r="DO73" s="111"/>
      <c r="DP73" s="111"/>
      <c r="DQ73" s="111"/>
      <c r="DR73" s="111"/>
      <c r="DS73" s="111"/>
      <c r="DT73" s="111"/>
      <c r="DU73" s="111"/>
      <c r="DV73" s="111"/>
      <c r="DW73" s="111"/>
      <c r="DX73" s="111"/>
      <c r="DY73" s="111"/>
      <c r="DZ73" s="111"/>
      <c r="EA73" s="111"/>
      <c r="EB73" s="111"/>
      <c r="EC73" s="111"/>
      <c r="ED73" s="111"/>
      <c r="EE73" s="111"/>
      <c r="EF73" s="111"/>
      <c r="EG73" s="111"/>
      <c r="EH73" s="111"/>
      <c r="EI73" s="111"/>
      <c r="EJ73" s="111"/>
      <c r="EK73" s="111"/>
      <c r="EL73" s="111"/>
      <c r="EM73" s="111"/>
      <c r="EN73" s="111"/>
      <c r="EO73" s="111"/>
      <c r="EP73" s="111"/>
      <c r="EQ73" s="111"/>
      <c r="ER73" s="111"/>
      <c r="ES73" s="111"/>
      <c r="ET73" s="111"/>
      <c r="EU73" s="111"/>
      <c r="EV73" s="111"/>
      <c r="EW73" s="111"/>
      <c r="EX73" s="111"/>
      <c r="EY73" s="111"/>
      <c r="EZ73" s="111"/>
      <c r="FA73" s="111"/>
      <c r="FB73" s="111"/>
      <c r="FC73" s="111"/>
      <c r="FD73" s="111"/>
      <c r="FE73" s="111"/>
      <c r="FF73" s="111"/>
      <c r="FG73" s="111"/>
      <c r="FH73" s="111"/>
      <c r="FI73" s="111"/>
      <c r="FJ73" s="111"/>
      <c r="FK73" s="111"/>
      <c r="FL73" s="111"/>
      <c r="FM73" s="111"/>
      <c r="FN73" s="111"/>
      <c r="FO73" s="111"/>
      <c r="FP73" s="111"/>
      <c r="FQ73" s="111"/>
      <c r="FR73" s="111"/>
      <c r="FS73" s="111"/>
      <c r="FT73" s="111"/>
      <c r="FU73" s="111"/>
      <c r="FV73" s="111"/>
      <c r="FW73" s="111"/>
      <c r="FX73" s="111"/>
      <c r="FY73" s="111"/>
      <c r="FZ73" s="111"/>
      <c r="GA73" s="111"/>
      <c r="GB73" s="111"/>
      <c r="GC73" s="111"/>
      <c r="GD73" s="111"/>
      <c r="GE73" s="111"/>
      <c r="GF73" s="111"/>
      <c r="GG73" s="111"/>
      <c r="GH73" s="111"/>
      <c r="GI73" s="111"/>
      <c r="GJ73" s="111"/>
      <c r="GK73" s="111"/>
      <c r="GL73" s="111"/>
      <c r="GM73" s="111"/>
      <c r="GN73" s="111"/>
      <c r="GO73" s="111"/>
      <c r="GP73" s="111"/>
      <c r="GQ73" s="111"/>
      <c r="GR73" s="111"/>
      <c r="GS73" s="111"/>
      <c r="GT73" s="111"/>
      <c r="GU73" s="111"/>
      <c r="GV73" s="111"/>
      <c r="GW73" s="111"/>
      <c r="GX73" s="111"/>
      <c r="GY73" s="111"/>
      <c r="GZ73" s="111"/>
      <c r="HA73" s="111"/>
      <c r="HB73" s="111"/>
      <c r="HC73" s="111"/>
      <c r="HD73" s="111"/>
      <c r="HE73" s="111"/>
      <c r="HF73" s="111"/>
      <c r="HG73" s="111"/>
      <c r="HH73" s="111"/>
      <c r="HI73" s="111"/>
      <c r="HJ73" s="111"/>
      <c r="HK73" s="111"/>
      <c r="HL73" s="111"/>
      <c r="HM73" s="111"/>
      <c r="HN73" s="111"/>
      <c r="HO73" s="111"/>
      <c r="HP73" s="111"/>
      <c r="HQ73" s="111"/>
      <c r="HR73" s="111"/>
      <c r="HS73" s="111"/>
      <c r="HT73" s="111"/>
      <c r="HU73" s="111"/>
      <c r="HV73" s="111"/>
      <c r="HW73" s="111"/>
      <c r="HX73" s="111"/>
      <c r="HY73" s="111"/>
      <c r="HZ73" s="111"/>
      <c r="IA73" s="111"/>
      <c r="IB73" s="111"/>
      <c r="IC73" s="111"/>
      <c r="ID73" s="111"/>
      <c r="IE73" s="111"/>
      <c r="IF73" s="111"/>
      <c r="IG73" s="111"/>
      <c r="IH73" s="111"/>
      <c r="II73" s="111"/>
      <c r="IJ73" s="111"/>
      <c r="IK73" s="111"/>
      <c r="IL73" s="111"/>
      <c r="IM73" s="111"/>
    </row>
    <row r="74" spans="10:247" x14ac:dyDescent="0.35">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1"/>
      <c r="AS74" s="111"/>
      <c r="AT74" s="111"/>
      <c r="AU74" s="111"/>
      <c r="AV74" s="111"/>
      <c r="AW74" s="111"/>
      <c r="AX74" s="111"/>
      <c r="AY74" s="111"/>
      <c r="AZ74" s="111"/>
      <c r="BA74" s="111"/>
      <c r="BB74" s="111"/>
      <c r="BC74" s="111"/>
      <c r="BD74" s="111"/>
      <c r="BE74" s="111"/>
      <c r="BF74" s="111"/>
      <c r="BG74" s="111"/>
      <c r="BH74" s="111"/>
      <c r="BI74" s="111"/>
      <c r="BJ74" s="111"/>
      <c r="BK74" s="111"/>
      <c r="BL74" s="111"/>
      <c r="BM74" s="111"/>
      <c r="BN74" s="111"/>
      <c r="BO74" s="111"/>
      <c r="BP74" s="111"/>
      <c r="BQ74" s="111"/>
      <c r="BR74" s="111"/>
      <c r="BS74" s="111"/>
      <c r="BT74" s="111"/>
      <c r="BU74" s="111"/>
      <c r="BV74" s="111"/>
      <c r="BW74" s="111"/>
      <c r="BX74" s="111"/>
      <c r="BY74" s="111"/>
      <c r="BZ74" s="111"/>
      <c r="CA74" s="111"/>
      <c r="CB74" s="111"/>
      <c r="CC74" s="111"/>
      <c r="CD74" s="111"/>
      <c r="CE74" s="111"/>
      <c r="CF74" s="111"/>
      <c r="CG74" s="111"/>
      <c r="CH74" s="111"/>
      <c r="CI74" s="111"/>
      <c r="CJ74" s="111"/>
      <c r="CK74" s="111"/>
      <c r="CL74" s="111"/>
      <c r="CM74" s="111"/>
      <c r="CN74" s="111"/>
      <c r="CO74" s="111"/>
      <c r="CP74" s="111"/>
      <c r="CQ74" s="111"/>
      <c r="CR74" s="111"/>
      <c r="CS74" s="111"/>
      <c r="CT74" s="111"/>
      <c r="CU74" s="111"/>
      <c r="CV74" s="111"/>
      <c r="CW74" s="111"/>
      <c r="CX74" s="111"/>
      <c r="CY74" s="111"/>
      <c r="CZ74" s="111"/>
      <c r="DA74" s="111"/>
      <c r="DB74" s="111"/>
      <c r="DC74" s="111"/>
      <c r="DD74" s="111"/>
      <c r="DE74" s="111"/>
      <c r="DF74" s="111"/>
      <c r="DG74" s="111"/>
      <c r="DH74" s="111"/>
      <c r="DI74" s="111"/>
      <c r="DJ74" s="111"/>
      <c r="DK74" s="111"/>
      <c r="DL74" s="111"/>
      <c r="DM74" s="111"/>
      <c r="DN74" s="111"/>
      <c r="DO74" s="111"/>
      <c r="DP74" s="111"/>
      <c r="DQ74" s="111"/>
      <c r="DR74" s="111"/>
      <c r="DS74" s="111"/>
      <c r="DT74" s="111"/>
      <c r="DU74" s="111"/>
      <c r="DV74" s="111"/>
      <c r="DW74" s="111"/>
      <c r="DX74" s="111"/>
      <c r="DY74" s="111"/>
      <c r="DZ74" s="111"/>
      <c r="EA74" s="111"/>
      <c r="EB74" s="111"/>
      <c r="EC74" s="111"/>
      <c r="ED74" s="111"/>
      <c r="EE74" s="111"/>
      <c r="EF74" s="111"/>
      <c r="EG74" s="111"/>
      <c r="EH74" s="111"/>
      <c r="EI74" s="111"/>
      <c r="EJ74" s="111"/>
      <c r="EK74" s="111"/>
      <c r="EL74" s="111"/>
      <c r="EM74" s="111"/>
      <c r="EN74" s="111"/>
      <c r="EO74" s="111"/>
      <c r="EP74" s="111"/>
      <c r="EQ74" s="111"/>
      <c r="ER74" s="111"/>
      <c r="ES74" s="111"/>
      <c r="ET74" s="111"/>
      <c r="EU74" s="111"/>
      <c r="EV74" s="111"/>
      <c r="EW74" s="111"/>
      <c r="EX74" s="111"/>
      <c r="EY74" s="111"/>
      <c r="EZ74" s="111"/>
      <c r="FA74" s="111"/>
      <c r="FB74" s="111"/>
      <c r="FC74" s="111"/>
      <c r="FD74" s="111"/>
      <c r="FE74" s="111"/>
      <c r="FF74" s="111"/>
      <c r="FG74" s="111"/>
      <c r="FH74" s="111"/>
      <c r="FI74" s="111"/>
      <c r="FJ74" s="111"/>
      <c r="FK74" s="111"/>
      <c r="FL74" s="111"/>
      <c r="FM74" s="111"/>
      <c r="FN74" s="111"/>
      <c r="FO74" s="111"/>
      <c r="FP74" s="111"/>
      <c r="FQ74" s="111"/>
      <c r="FR74" s="111"/>
      <c r="FS74" s="111"/>
      <c r="FT74" s="111"/>
      <c r="FU74" s="111"/>
      <c r="FV74" s="111"/>
      <c r="FW74" s="111"/>
      <c r="FX74" s="111"/>
      <c r="FY74" s="111"/>
      <c r="FZ74" s="111"/>
      <c r="GA74" s="111"/>
      <c r="GB74" s="111"/>
      <c r="GC74" s="111"/>
      <c r="GD74" s="111"/>
      <c r="GE74" s="111"/>
      <c r="GF74" s="111"/>
      <c r="GG74" s="111"/>
      <c r="GH74" s="111"/>
      <c r="GI74" s="111"/>
      <c r="GJ74" s="111"/>
      <c r="GK74" s="111"/>
      <c r="GL74" s="111"/>
      <c r="GM74" s="111"/>
      <c r="GN74" s="111"/>
      <c r="GO74" s="111"/>
      <c r="GP74" s="111"/>
      <c r="GQ74" s="111"/>
      <c r="GR74" s="111"/>
      <c r="GS74" s="111"/>
      <c r="GT74" s="111"/>
      <c r="GU74" s="111"/>
      <c r="GV74" s="111"/>
      <c r="GW74" s="111"/>
      <c r="GX74" s="111"/>
      <c r="GY74" s="111"/>
      <c r="GZ74" s="111"/>
      <c r="HA74" s="111"/>
      <c r="HB74" s="111"/>
      <c r="HC74" s="111"/>
      <c r="HD74" s="111"/>
      <c r="HE74" s="111"/>
      <c r="HF74" s="111"/>
      <c r="HG74" s="111"/>
      <c r="HH74" s="111"/>
      <c r="HI74" s="111"/>
      <c r="HJ74" s="111"/>
      <c r="HK74" s="111"/>
      <c r="HL74" s="111"/>
      <c r="HM74" s="111"/>
      <c r="HN74" s="111"/>
      <c r="HO74" s="111"/>
      <c r="HP74" s="111"/>
      <c r="HQ74" s="111"/>
      <c r="HR74" s="111"/>
      <c r="HS74" s="111"/>
      <c r="HT74" s="111"/>
      <c r="HU74" s="111"/>
      <c r="HV74" s="111"/>
      <c r="HW74" s="111"/>
      <c r="HX74" s="111"/>
      <c r="HY74" s="111"/>
      <c r="HZ74" s="111"/>
      <c r="IA74" s="111"/>
      <c r="IB74" s="111"/>
      <c r="IC74" s="111"/>
      <c r="ID74" s="111"/>
      <c r="IE74" s="111"/>
      <c r="IF74" s="111"/>
      <c r="IG74" s="111"/>
      <c r="IH74" s="111"/>
      <c r="II74" s="111"/>
      <c r="IJ74" s="111"/>
      <c r="IK74" s="111"/>
      <c r="IL74" s="111"/>
      <c r="IM74" s="111"/>
    </row>
    <row r="75" spans="10:247" x14ac:dyDescent="0.35">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11"/>
      <c r="AX75" s="111"/>
      <c r="AY75" s="111"/>
      <c r="AZ75" s="111"/>
      <c r="BA75" s="111"/>
      <c r="BB75" s="111"/>
      <c r="BC75" s="111"/>
      <c r="BD75" s="111"/>
      <c r="BE75" s="111"/>
      <c r="BF75" s="111"/>
      <c r="BG75" s="111"/>
      <c r="BH75" s="111"/>
      <c r="BI75" s="111"/>
      <c r="BJ75" s="111"/>
      <c r="BK75" s="111"/>
      <c r="BL75" s="111"/>
      <c r="BM75" s="111"/>
      <c r="BN75" s="111"/>
      <c r="BO75" s="111"/>
      <c r="BP75" s="111"/>
      <c r="BQ75" s="111"/>
      <c r="BR75" s="111"/>
      <c r="BS75" s="111"/>
      <c r="BT75" s="111"/>
      <c r="BU75" s="111"/>
      <c r="BV75" s="111"/>
      <c r="BW75" s="111"/>
      <c r="BX75" s="111"/>
      <c r="BY75" s="111"/>
      <c r="BZ75" s="111"/>
      <c r="CA75" s="111"/>
      <c r="CB75" s="111"/>
      <c r="CC75" s="111"/>
      <c r="CD75" s="111"/>
      <c r="CE75" s="111"/>
      <c r="CF75" s="111"/>
      <c r="CG75" s="111"/>
      <c r="CH75" s="111"/>
      <c r="CI75" s="111"/>
      <c r="CJ75" s="111"/>
      <c r="CK75" s="111"/>
      <c r="CL75" s="111"/>
      <c r="CM75" s="111"/>
      <c r="CN75" s="111"/>
      <c r="CO75" s="111"/>
      <c r="CP75" s="111"/>
      <c r="CQ75" s="111"/>
      <c r="CR75" s="111"/>
      <c r="CS75" s="111"/>
      <c r="CT75" s="111"/>
      <c r="CU75" s="111"/>
      <c r="CV75" s="111"/>
      <c r="CW75" s="111"/>
      <c r="CX75" s="111"/>
      <c r="CY75" s="111"/>
      <c r="CZ75" s="111"/>
      <c r="DA75" s="111"/>
      <c r="DB75" s="111"/>
      <c r="DC75" s="111"/>
      <c r="DD75" s="111"/>
      <c r="DE75" s="111"/>
      <c r="DF75" s="111"/>
      <c r="DG75" s="111"/>
      <c r="DH75" s="111"/>
      <c r="DI75" s="111"/>
      <c r="DJ75" s="111"/>
      <c r="DK75" s="111"/>
      <c r="DL75" s="111"/>
      <c r="DM75" s="111"/>
      <c r="DN75" s="111"/>
      <c r="DO75" s="111"/>
      <c r="DP75" s="111"/>
      <c r="DQ75" s="111"/>
      <c r="DR75" s="111"/>
      <c r="DS75" s="111"/>
      <c r="DT75" s="111"/>
      <c r="DU75" s="111"/>
      <c r="DV75" s="111"/>
      <c r="DW75" s="111"/>
      <c r="DX75" s="111"/>
      <c r="DY75" s="111"/>
      <c r="DZ75" s="111"/>
      <c r="EA75" s="111"/>
      <c r="EB75" s="111"/>
      <c r="EC75" s="111"/>
      <c r="ED75" s="111"/>
      <c r="EE75" s="111"/>
      <c r="EF75" s="111"/>
      <c r="EG75" s="111"/>
      <c r="EH75" s="111"/>
      <c r="EI75" s="111"/>
      <c r="EJ75" s="111"/>
      <c r="EK75" s="111"/>
      <c r="EL75" s="111"/>
      <c r="EM75" s="111"/>
      <c r="EN75" s="111"/>
      <c r="EO75" s="111"/>
      <c r="EP75" s="111"/>
      <c r="EQ75" s="111"/>
      <c r="ER75" s="111"/>
      <c r="ES75" s="111"/>
      <c r="ET75" s="111"/>
      <c r="EU75" s="111"/>
      <c r="EV75" s="111"/>
      <c r="EW75" s="111"/>
      <c r="EX75" s="111"/>
      <c r="EY75" s="111"/>
      <c r="EZ75" s="111"/>
      <c r="FA75" s="111"/>
      <c r="FB75" s="111"/>
      <c r="FC75" s="111"/>
      <c r="FD75" s="111"/>
      <c r="FE75" s="111"/>
      <c r="FF75" s="111"/>
      <c r="FG75" s="111"/>
      <c r="FH75" s="111"/>
      <c r="FI75" s="111"/>
      <c r="FJ75" s="111"/>
      <c r="FK75" s="111"/>
      <c r="FL75" s="111"/>
      <c r="FM75" s="111"/>
      <c r="FN75" s="111"/>
      <c r="FO75" s="111"/>
      <c r="FP75" s="111"/>
      <c r="FQ75" s="111"/>
      <c r="FR75" s="111"/>
      <c r="FS75" s="111"/>
      <c r="FT75" s="111"/>
      <c r="FU75" s="111"/>
      <c r="FV75" s="111"/>
      <c r="FW75" s="111"/>
      <c r="FX75" s="111"/>
      <c r="FY75" s="111"/>
      <c r="FZ75" s="111"/>
      <c r="GA75" s="111"/>
      <c r="GB75" s="111"/>
      <c r="GC75" s="111"/>
      <c r="GD75" s="111"/>
      <c r="GE75" s="111"/>
      <c r="GF75" s="111"/>
      <c r="GG75" s="111"/>
      <c r="GH75" s="111"/>
      <c r="GI75" s="111"/>
      <c r="GJ75" s="111"/>
      <c r="GK75" s="111"/>
      <c r="GL75" s="111"/>
      <c r="GM75" s="111"/>
      <c r="GN75" s="111"/>
      <c r="GO75" s="111"/>
      <c r="GP75" s="111"/>
      <c r="GQ75" s="111"/>
      <c r="GR75" s="111"/>
      <c r="GS75" s="111"/>
      <c r="GT75" s="111"/>
      <c r="GU75" s="111"/>
      <c r="GV75" s="111"/>
      <c r="GW75" s="111"/>
      <c r="GX75" s="111"/>
      <c r="GY75" s="111"/>
      <c r="GZ75" s="111"/>
      <c r="HA75" s="111"/>
      <c r="HB75" s="111"/>
      <c r="HC75" s="111"/>
      <c r="HD75" s="111"/>
      <c r="HE75" s="111"/>
      <c r="HF75" s="111"/>
      <c r="HG75" s="111"/>
      <c r="HH75" s="111"/>
      <c r="HI75" s="111"/>
      <c r="HJ75" s="111"/>
      <c r="HK75" s="111"/>
      <c r="HL75" s="111"/>
      <c r="HM75" s="111"/>
      <c r="HN75" s="111"/>
      <c r="HO75" s="111"/>
      <c r="HP75" s="111"/>
      <c r="HQ75" s="111"/>
      <c r="HR75" s="111"/>
      <c r="HS75" s="111"/>
      <c r="HT75" s="111"/>
      <c r="HU75" s="111"/>
      <c r="HV75" s="111"/>
      <c r="HW75" s="111"/>
      <c r="HX75" s="111"/>
      <c r="HY75" s="111"/>
      <c r="HZ75" s="111"/>
      <c r="IA75" s="111"/>
      <c r="IB75" s="111"/>
      <c r="IC75" s="111"/>
      <c r="ID75" s="111"/>
      <c r="IE75" s="111"/>
      <c r="IF75" s="111"/>
      <c r="IG75" s="111"/>
      <c r="IH75" s="111"/>
      <c r="II75" s="111"/>
      <c r="IJ75" s="111"/>
      <c r="IK75" s="111"/>
      <c r="IL75" s="111"/>
      <c r="IM75" s="111"/>
    </row>
    <row r="76" spans="10:247" ht="14" customHeight="1" x14ac:dyDescent="0.35">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111"/>
      <c r="BJ76" s="111"/>
      <c r="BK76" s="111"/>
      <c r="BL76" s="111"/>
      <c r="BM76" s="111"/>
      <c r="BN76" s="111"/>
      <c r="BO76" s="111"/>
      <c r="BP76" s="111"/>
      <c r="BQ76" s="111"/>
      <c r="BR76" s="111"/>
      <c r="BS76" s="111"/>
      <c r="BT76" s="111"/>
      <c r="BU76" s="111"/>
      <c r="BV76" s="111"/>
      <c r="BW76" s="111"/>
      <c r="BX76" s="111"/>
      <c r="BY76" s="111"/>
      <c r="BZ76" s="111"/>
      <c r="CA76" s="111"/>
      <c r="CB76" s="111"/>
      <c r="CC76" s="111"/>
      <c r="CD76" s="111"/>
      <c r="CE76" s="111"/>
      <c r="CF76" s="111"/>
      <c r="CG76" s="111"/>
      <c r="CH76" s="111"/>
      <c r="CI76" s="111"/>
      <c r="CJ76" s="111"/>
      <c r="CK76" s="111"/>
      <c r="CL76" s="111"/>
      <c r="CM76" s="111"/>
      <c r="CN76" s="111"/>
      <c r="CO76" s="111"/>
      <c r="CP76" s="111"/>
      <c r="CQ76" s="111"/>
      <c r="CR76" s="111"/>
      <c r="CS76" s="111"/>
      <c r="CT76" s="111"/>
      <c r="CU76" s="111"/>
      <c r="CV76" s="111"/>
      <c r="CW76" s="111"/>
      <c r="CX76" s="111"/>
      <c r="CY76" s="111"/>
      <c r="CZ76" s="111"/>
      <c r="DA76" s="111"/>
      <c r="DB76" s="111"/>
      <c r="DC76" s="111"/>
      <c r="DD76" s="111"/>
      <c r="DE76" s="111"/>
      <c r="DF76" s="111"/>
      <c r="DG76" s="111"/>
      <c r="DH76" s="111"/>
      <c r="DI76" s="111"/>
      <c r="DJ76" s="111"/>
      <c r="DK76" s="111"/>
      <c r="DL76" s="111"/>
      <c r="DM76" s="111"/>
      <c r="DN76" s="111"/>
      <c r="DO76" s="111"/>
      <c r="DP76" s="111"/>
      <c r="DQ76" s="111"/>
      <c r="DR76" s="111"/>
      <c r="DS76" s="111"/>
      <c r="DT76" s="111"/>
      <c r="DU76" s="111"/>
      <c r="DV76" s="111"/>
      <c r="DW76" s="111"/>
      <c r="DX76" s="111"/>
      <c r="DY76" s="111"/>
      <c r="DZ76" s="111"/>
      <c r="EA76" s="111"/>
      <c r="EB76" s="111"/>
      <c r="EC76" s="111"/>
      <c r="ED76" s="111"/>
      <c r="EE76" s="111"/>
      <c r="EF76" s="111"/>
      <c r="EG76" s="111"/>
      <c r="EH76" s="111"/>
      <c r="EI76" s="111"/>
      <c r="EJ76" s="111"/>
      <c r="EK76" s="111"/>
      <c r="EL76" s="111"/>
      <c r="EM76" s="111"/>
      <c r="EN76" s="111"/>
      <c r="EO76" s="111"/>
      <c r="EP76" s="111"/>
      <c r="EQ76" s="111"/>
      <c r="ER76" s="111"/>
      <c r="ES76" s="111"/>
      <c r="ET76" s="111"/>
      <c r="EU76" s="111"/>
      <c r="EV76" s="111"/>
      <c r="EW76" s="111"/>
      <c r="EX76" s="111"/>
      <c r="EY76" s="111"/>
      <c r="EZ76" s="111"/>
      <c r="FA76" s="111"/>
      <c r="FB76" s="111"/>
      <c r="FC76" s="111"/>
      <c r="FD76" s="111"/>
      <c r="FE76" s="111"/>
      <c r="FF76" s="111"/>
      <c r="FG76" s="111"/>
      <c r="FH76" s="111"/>
      <c r="FI76" s="111"/>
      <c r="FJ76" s="111"/>
      <c r="FK76" s="111"/>
      <c r="FL76" s="111"/>
      <c r="FM76" s="111"/>
      <c r="FN76" s="111"/>
      <c r="FO76" s="111"/>
      <c r="FP76" s="111"/>
      <c r="FQ76" s="111"/>
      <c r="FR76" s="111"/>
      <c r="FS76" s="111"/>
      <c r="FT76" s="111"/>
      <c r="FU76" s="111"/>
      <c r="FV76" s="111"/>
      <c r="FW76" s="111"/>
      <c r="FX76" s="111"/>
      <c r="FY76" s="111"/>
      <c r="FZ76" s="111"/>
      <c r="GA76" s="111"/>
      <c r="GB76" s="111"/>
      <c r="GC76" s="111"/>
      <c r="GD76" s="111"/>
      <c r="GE76" s="111"/>
      <c r="GF76" s="111"/>
      <c r="GG76" s="111"/>
      <c r="GH76" s="111"/>
      <c r="GI76" s="111"/>
      <c r="GJ76" s="111"/>
      <c r="GK76" s="111"/>
      <c r="GL76" s="111"/>
      <c r="GM76" s="111"/>
      <c r="GN76" s="111"/>
      <c r="GO76" s="111"/>
      <c r="GP76" s="111"/>
      <c r="GQ76" s="111"/>
      <c r="GR76" s="111"/>
      <c r="GS76" s="111"/>
      <c r="GT76" s="111"/>
      <c r="GU76" s="111"/>
      <c r="GV76" s="111"/>
      <c r="GW76" s="111"/>
      <c r="GX76" s="111"/>
      <c r="GY76" s="111"/>
      <c r="GZ76" s="111"/>
      <c r="HA76" s="111"/>
      <c r="HB76" s="111"/>
      <c r="HC76" s="111"/>
      <c r="HD76" s="111"/>
      <c r="HE76" s="111"/>
      <c r="HF76" s="111"/>
      <c r="HG76" s="111"/>
      <c r="HH76" s="111"/>
      <c r="HI76" s="111"/>
      <c r="HJ76" s="111"/>
      <c r="HK76" s="111"/>
      <c r="HL76" s="111"/>
      <c r="HM76" s="111"/>
      <c r="HN76" s="111"/>
      <c r="HO76" s="111"/>
      <c r="HP76" s="111"/>
      <c r="HQ76" s="111"/>
      <c r="HR76" s="111"/>
      <c r="HS76" s="111"/>
      <c r="HT76" s="111"/>
      <c r="HU76" s="111"/>
      <c r="HV76" s="111"/>
      <c r="HW76" s="111"/>
      <c r="HX76" s="111"/>
      <c r="HY76" s="111"/>
      <c r="HZ76" s="111"/>
      <c r="IA76" s="111"/>
      <c r="IB76" s="111"/>
      <c r="IC76" s="111"/>
      <c r="ID76" s="111"/>
      <c r="IE76" s="111"/>
      <c r="IF76" s="111"/>
      <c r="IG76" s="111"/>
      <c r="IH76" s="111"/>
      <c r="II76" s="111"/>
      <c r="IJ76" s="111"/>
      <c r="IK76" s="111"/>
      <c r="IL76" s="111"/>
      <c r="IM76" s="111"/>
    </row>
    <row r="77" spans="10:247" ht="14" customHeight="1" x14ac:dyDescent="0.35">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1"/>
      <c r="AV77" s="111"/>
      <c r="AW77" s="111"/>
      <c r="AX77" s="111"/>
      <c r="AY77" s="111"/>
      <c r="AZ77" s="111"/>
      <c r="BA77" s="111"/>
      <c r="BB77" s="111"/>
      <c r="BC77" s="111"/>
      <c r="BD77" s="111"/>
      <c r="BE77" s="111"/>
      <c r="BF77" s="111"/>
      <c r="BG77" s="111"/>
      <c r="BH77" s="111"/>
      <c r="BI77" s="111"/>
      <c r="BJ77" s="111"/>
      <c r="BK77" s="111"/>
      <c r="BL77" s="111"/>
      <c r="BM77" s="111"/>
      <c r="BN77" s="111"/>
      <c r="BO77" s="111"/>
      <c r="BP77" s="111"/>
      <c r="BQ77" s="111"/>
      <c r="BR77" s="111"/>
      <c r="BS77" s="111"/>
      <c r="BT77" s="111"/>
      <c r="BU77" s="111"/>
      <c r="BV77" s="111"/>
      <c r="BW77" s="111"/>
      <c r="BX77" s="111"/>
      <c r="BY77" s="111"/>
      <c r="BZ77" s="111"/>
      <c r="CA77" s="111"/>
      <c r="CB77" s="111"/>
      <c r="CC77" s="111"/>
      <c r="CD77" s="111"/>
      <c r="CE77" s="111"/>
      <c r="CF77" s="111"/>
      <c r="CG77" s="111"/>
      <c r="CH77" s="111"/>
      <c r="CI77" s="111"/>
      <c r="CJ77" s="111"/>
      <c r="CK77" s="111"/>
      <c r="CL77" s="111"/>
      <c r="CM77" s="111"/>
      <c r="CN77" s="111"/>
      <c r="CO77" s="111"/>
      <c r="CP77" s="111"/>
      <c r="CQ77" s="111"/>
      <c r="CR77" s="111"/>
      <c r="CS77" s="111"/>
      <c r="CT77" s="111"/>
      <c r="CU77" s="111"/>
      <c r="CV77" s="111"/>
      <c r="CW77" s="111"/>
      <c r="CX77" s="111"/>
      <c r="CY77" s="111"/>
      <c r="CZ77" s="111"/>
      <c r="DA77" s="111"/>
      <c r="DB77" s="111"/>
      <c r="DC77" s="111"/>
      <c r="DD77" s="111"/>
      <c r="DE77" s="111"/>
      <c r="DF77" s="111"/>
      <c r="DG77" s="111"/>
      <c r="DH77" s="111"/>
      <c r="DI77" s="111"/>
      <c r="DJ77" s="111"/>
      <c r="DK77" s="111"/>
      <c r="DL77" s="111"/>
      <c r="DM77" s="111"/>
      <c r="DN77" s="111"/>
      <c r="DO77" s="111"/>
      <c r="DP77" s="111"/>
      <c r="DQ77" s="111"/>
      <c r="DR77" s="111"/>
      <c r="DS77" s="111"/>
      <c r="DT77" s="111"/>
      <c r="DU77" s="111"/>
      <c r="DV77" s="111"/>
      <c r="DW77" s="111"/>
      <c r="DX77" s="111"/>
      <c r="DY77" s="111"/>
      <c r="DZ77" s="111"/>
      <c r="EA77" s="111"/>
      <c r="EB77" s="111"/>
      <c r="EC77" s="111"/>
      <c r="ED77" s="111"/>
      <c r="EE77" s="111"/>
      <c r="EF77" s="111"/>
      <c r="EG77" s="111"/>
      <c r="EH77" s="111"/>
      <c r="EI77" s="111"/>
      <c r="EJ77" s="111"/>
      <c r="EK77" s="111"/>
      <c r="EL77" s="111"/>
      <c r="EM77" s="111"/>
      <c r="EN77" s="111"/>
      <c r="EO77" s="111"/>
      <c r="EP77" s="111"/>
      <c r="EQ77" s="111"/>
      <c r="ER77" s="111"/>
      <c r="ES77" s="111"/>
      <c r="ET77" s="111"/>
      <c r="EU77" s="111"/>
      <c r="EV77" s="111"/>
      <c r="EW77" s="111"/>
      <c r="EX77" s="111"/>
      <c r="EY77" s="111"/>
      <c r="EZ77" s="111"/>
      <c r="FA77" s="111"/>
      <c r="FB77" s="111"/>
      <c r="FC77" s="111"/>
      <c r="FD77" s="111"/>
      <c r="FE77" s="111"/>
      <c r="FF77" s="111"/>
      <c r="FG77" s="111"/>
      <c r="FH77" s="111"/>
      <c r="FI77" s="111"/>
      <c r="FJ77" s="111"/>
      <c r="FK77" s="111"/>
      <c r="FL77" s="111"/>
      <c r="FM77" s="111"/>
      <c r="FN77" s="111"/>
      <c r="FO77" s="111"/>
      <c r="FP77" s="111"/>
      <c r="FQ77" s="111"/>
      <c r="FR77" s="111"/>
      <c r="FS77" s="111"/>
      <c r="FT77" s="111"/>
      <c r="FU77" s="111"/>
      <c r="FV77" s="111"/>
      <c r="FW77" s="111"/>
      <c r="FX77" s="111"/>
      <c r="FY77" s="111"/>
      <c r="FZ77" s="111"/>
      <c r="GA77" s="111"/>
      <c r="GB77" s="111"/>
      <c r="GC77" s="111"/>
      <c r="GD77" s="111"/>
      <c r="GE77" s="111"/>
      <c r="GF77" s="111"/>
      <c r="GG77" s="111"/>
      <c r="GH77" s="111"/>
      <c r="GI77" s="111"/>
      <c r="GJ77" s="111"/>
      <c r="GK77" s="111"/>
      <c r="GL77" s="111"/>
      <c r="GM77" s="111"/>
      <c r="GN77" s="111"/>
      <c r="GO77" s="111"/>
      <c r="GP77" s="111"/>
      <c r="GQ77" s="111"/>
      <c r="GR77" s="111"/>
      <c r="GS77" s="111"/>
      <c r="GT77" s="111"/>
      <c r="GU77" s="111"/>
      <c r="GV77" s="111"/>
      <c r="GW77" s="111"/>
      <c r="GX77" s="111"/>
      <c r="GY77" s="111"/>
      <c r="GZ77" s="111"/>
      <c r="HA77" s="111"/>
      <c r="HB77" s="111"/>
      <c r="HC77" s="111"/>
      <c r="HD77" s="111"/>
      <c r="HE77" s="111"/>
      <c r="HF77" s="111"/>
      <c r="HG77" s="111"/>
      <c r="HH77" s="111"/>
      <c r="HI77" s="111"/>
      <c r="HJ77" s="111"/>
      <c r="HK77" s="111"/>
      <c r="HL77" s="111"/>
      <c r="HM77" s="111"/>
      <c r="HN77" s="111"/>
      <c r="HO77" s="111"/>
      <c r="HP77" s="111"/>
      <c r="HQ77" s="111"/>
      <c r="HR77" s="111"/>
      <c r="HS77" s="111"/>
      <c r="HT77" s="111"/>
      <c r="HU77" s="111"/>
      <c r="HV77" s="111"/>
      <c r="HW77" s="111"/>
      <c r="HX77" s="111"/>
      <c r="HY77" s="111"/>
      <c r="HZ77" s="111"/>
      <c r="IA77" s="111"/>
      <c r="IB77" s="111"/>
      <c r="IC77" s="111"/>
      <c r="ID77" s="111"/>
      <c r="IE77" s="111"/>
      <c r="IF77" s="111"/>
      <c r="IG77" s="111"/>
      <c r="IH77" s="111"/>
      <c r="II77" s="111"/>
      <c r="IJ77" s="111"/>
      <c r="IK77" s="111"/>
      <c r="IL77" s="111"/>
      <c r="IM77" s="111"/>
    </row>
    <row r="78" spans="10:247" ht="14" customHeight="1" x14ac:dyDescent="0.35">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c r="BB78" s="111"/>
      <c r="BC78" s="111"/>
      <c r="BD78" s="111"/>
      <c r="BE78" s="111"/>
      <c r="BF78" s="111"/>
      <c r="BG78" s="111"/>
      <c r="BH78" s="111"/>
      <c r="BI78" s="111"/>
      <c r="BJ78" s="111"/>
      <c r="BK78" s="111"/>
      <c r="BL78" s="111"/>
      <c r="BM78" s="111"/>
      <c r="BN78" s="111"/>
      <c r="BO78" s="111"/>
      <c r="BP78" s="111"/>
      <c r="BQ78" s="111"/>
      <c r="BR78" s="111"/>
      <c r="BS78" s="111"/>
      <c r="BT78" s="111"/>
      <c r="BU78" s="111"/>
      <c r="BV78" s="111"/>
      <c r="BW78" s="111"/>
      <c r="BX78" s="111"/>
      <c r="BY78" s="111"/>
      <c r="BZ78" s="111"/>
      <c r="CA78" s="111"/>
      <c r="CB78" s="111"/>
      <c r="CC78" s="111"/>
      <c r="CD78" s="111"/>
      <c r="CE78" s="111"/>
      <c r="CF78" s="111"/>
      <c r="CG78" s="111"/>
      <c r="CH78" s="111"/>
      <c r="CI78" s="111"/>
      <c r="CJ78" s="111"/>
      <c r="CK78" s="111"/>
      <c r="CL78" s="111"/>
      <c r="CM78" s="111"/>
      <c r="CN78" s="111"/>
      <c r="CO78" s="111"/>
      <c r="CP78" s="111"/>
      <c r="CQ78" s="111"/>
      <c r="CR78" s="111"/>
      <c r="CS78" s="111"/>
      <c r="CT78" s="111"/>
      <c r="CU78" s="111"/>
      <c r="CV78" s="111"/>
      <c r="CW78" s="111"/>
      <c r="CX78" s="111"/>
      <c r="CY78" s="111"/>
      <c r="CZ78" s="111"/>
      <c r="DA78" s="111"/>
      <c r="DB78" s="111"/>
      <c r="DC78" s="111"/>
      <c r="DD78" s="111"/>
      <c r="DE78" s="111"/>
      <c r="DF78" s="111"/>
      <c r="DG78" s="111"/>
      <c r="DH78" s="111"/>
      <c r="DI78" s="111"/>
      <c r="DJ78" s="111"/>
      <c r="DK78" s="111"/>
      <c r="DL78" s="111"/>
      <c r="DM78" s="111"/>
      <c r="DN78" s="111"/>
      <c r="DO78" s="111"/>
      <c r="DP78" s="111"/>
      <c r="DQ78" s="111"/>
      <c r="DR78" s="111"/>
      <c r="DS78" s="111"/>
      <c r="DT78" s="111"/>
      <c r="DU78" s="111"/>
      <c r="DV78" s="111"/>
      <c r="DW78" s="111"/>
      <c r="DX78" s="111"/>
      <c r="DY78" s="111"/>
      <c r="DZ78" s="111"/>
      <c r="EA78" s="111"/>
      <c r="EB78" s="111"/>
      <c r="EC78" s="111"/>
      <c r="ED78" s="111"/>
      <c r="EE78" s="111"/>
      <c r="EF78" s="111"/>
      <c r="EG78" s="111"/>
      <c r="EH78" s="111"/>
      <c r="EI78" s="111"/>
      <c r="EJ78" s="111"/>
      <c r="EK78" s="111"/>
      <c r="EL78" s="111"/>
      <c r="EM78" s="111"/>
      <c r="EN78" s="111"/>
      <c r="EO78" s="111"/>
      <c r="EP78" s="111"/>
      <c r="EQ78" s="111"/>
      <c r="ER78" s="111"/>
      <c r="ES78" s="111"/>
      <c r="ET78" s="111"/>
      <c r="EU78" s="111"/>
      <c r="EV78" s="111"/>
      <c r="EW78" s="111"/>
      <c r="EX78" s="111"/>
      <c r="EY78" s="111"/>
      <c r="EZ78" s="111"/>
      <c r="FA78" s="111"/>
      <c r="FB78" s="111"/>
      <c r="FC78" s="111"/>
      <c r="FD78" s="111"/>
      <c r="FE78" s="111"/>
      <c r="FF78" s="111"/>
      <c r="FG78" s="111"/>
      <c r="FH78" s="111"/>
      <c r="FI78" s="111"/>
      <c r="FJ78" s="111"/>
      <c r="FK78" s="111"/>
      <c r="FL78" s="111"/>
      <c r="FM78" s="111"/>
      <c r="FN78" s="111"/>
      <c r="FO78" s="111"/>
      <c r="FP78" s="111"/>
      <c r="FQ78" s="111"/>
      <c r="FR78" s="111"/>
      <c r="FS78" s="111"/>
      <c r="FT78" s="111"/>
      <c r="FU78" s="111"/>
      <c r="FV78" s="111"/>
      <c r="FW78" s="111"/>
      <c r="FX78" s="111"/>
      <c r="FY78" s="111"/>
      <c r="FZ78" s="111"/>
      <c r="GA78" s="111"/>
      <c r="GB78" s="111"/>
      <c r="GC78" s="111"/>
      <c r="GD78" s="111"/>
      <c r="GE78" s="111"/>
      <c r="GF78" s="111"/>
      <c r="GG78" s="111"/>
      <c r="GH78" s="111"/>
      <c r="GI78" s="111"/>
      <c r="GJ78" s="111"/>
      <c r="GK78" s="111"/>
      <c r="GL78" s="111"/>
      <c r="GM78" s="111"/>
      <c r="GN78" s="111"/>
      <c r="GO78" s="111"/>
      <c r="GP78" s="111"/>
      <c r="GQ78" s="111"/>
      <c r="GR78" s="111"/>
      <c r="GS78" s="111"/>
      <c r="GT78" s="111"/>
      <c r="GU78" s="111"/>
      <c r="GV78" s="111"/>
      <c r="GW78" s="111"/>
      <c r="GX78" s="111"/>
      <c r="GY78" s="111"/>
      <c r="GZ78" s="111"/>
      <c r="HA78" s="111"/>
      <c r="HB78" s="111"/>
      <c r="HC78" s="111"/>
      <c r="HD78" s="111"/>
      <c r="HE78" s="111"/>
      <c r="HF78" s="111"/>
      <c r="HG78" s="111"/>
      <c r="HH78" s="111"/>
      <c r="HI78" s="111"/>
      <c r="HJ78" s="111"/>
      <c r="HK78" s="111"/>
      <c r="HL78" s="111"/>
      <c r="HM78" s="111"/>
      <c r="HN78" s="111"/>
      <c r="HO78" s="111"/>
      <c r="HP78" s="111"/>
      <c r="HQ78" s="111"/>
      <c r="HR78" s="111"/>
      <c r="HS78" s="111"/>
      <c r="HT78" s="111"/>
      <c r="HU78" s="111"/>
      <c r="HV78" s="111"/>
      <c r="HW78" s="111"/>
      <c r="HX78" s="111"/>
      <c r="HY78" s="111"/>
      <c r="HZ78" s="111"/>
      <c r="IA78" s="111"/>
      <c r="IB78" s="111"/>
      <c r="IC78" s="111"/>
      <c r="ID78" s="111"/>
      <c r="IE78" s="111"/>
      <c r="IF78" s="111"/>
      <c r="IG78" s="111"/>
      <c r="IH78" s="111"/>
      <c r="II78" s="111"/>
      <c r="IJ78" s="111"/>
      <c r="IK78" s="111"/>
      <c r="IL78" s="111"/>
      <c r="IM78" s="111"/>
    </row>
    <row r="79" spans="10:247" ht="14" customHeight="1" x14ac:dyDescent="0.35">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c r="AT79" s="111"/>
      <c r="AU79" s="111"/>
      <c r="AV79" s="111"/>
      <c r="AW79" s="111"/>
      <c r="AX79" s="111"/>
      <c r="AY79" s="111"/>
      <c r="AZ79" s="111"/>
      <c r="BA79" s="111"/>
      <c r="BB79" s="111"/>
      <c r="BC79" s="111"/>
      <c r="BD79" s="111"/>
      <c r="BE79" s="111"/>
      <c r="BF79" s="111"/>
      <c r="BG79" s="111"/>
      <c r="BH79" s="111"/>
      <c r="BI79" s="111"/>
      <c r="BJ79" s="111"/>
      <c r="BK79" s="111"/>
      <c r="BL79" s="111"/>
      <c r="BM79" s="111"/>
      <c r="BN79" s="111"/>
      <c r="BO79" s="111"/>
      <c r="BP79" s="111"/>
      <c r="BQ79" s="111"/>
      <c r="BR79" s="111"/>
      <c r="BS79" s="111"/>
      <c r="BT79" s="111"/>
      <c r="BU79" s="111"/>
      <c r="BV79" s="111"/>
      <c r="BW79" s="111"/>
      <c r="BX79" s="111"/>
      <c r="BY79" s="111"/>
      <c r="BZ79" s="111"/>
      <c r="CA79" s="111"/>
      <c r="CB79" s="111"/>
      <c r="CC79" s="111"/>
      <c r="CD79" s="111"/>
      <c r="CE79" s="111"/>
      <c r="CF79" s="111"/>
      <c r="CG79" s="111"/>
      <c r="CH79" s="111"/>
      <c r="CI79" s="111"/>
      <c r="CJ79" s="111"/>
      <c r="CK79" s="111"/>
      <c r="CL79" s="111"/>
      <c r="CM79" s="111"/>
      <c r="CN79" s="111"/>
      <c r="CO79" s="111"/>
      <c r="CP79" s="111"/>
      <c r="CQ79" s="111"/>
      <c r="CR79" s="111"/>
      <c r="CS79" s="111"/>
      <c r="CT79" s="111"/>
      <c r="CU79" s="111"/>
      <c r="CV79" s="111"/>
      <c r="CW79" s="111"/>
      <c r="CX79" s="111"/>
      <c r="CY79" s="111"/>
      <c r="CZ79" s="111"/>
      <c r="DA79" s="111"/>
      <c r="DB79" s="111"/>
      <c r="DC79" s="111"/>
      <c r="DD79" s="111"/>
      <c r="DE79" s="111"/>
      <c r="DF79" s="111"/>
      <c r="DG79" s="111"/>
      <c r="DH79" s="111"/>
      <c r="DI79" s="111"/>
      <c r="DJ79" s="111"/>
      <c r="DK79" s="111"/>
      <c r="DL79" s="111"/>
      <c r="DM79" s="111"/>
      <c r="DN79" s="111"/>
      <c r="DO79" s="111"/>
      <c r="DP79" s="111"/>
      <c r="DQ79" s="111"/>
      <c r="DR79" s="111"/>
      <c r="DS79" s="111"/>
      <c r="DT79" s="111"/>
      <c r="DU79" s="111"/>
      <c r="DV79" s="111"/>
      <c r="DW79" s="111"/>
      <c r="DX79" s="111"/>
      <c r="DY79" s="111"/>
      <c r="DZ79" s="111"/>
      <c r="EA79" s="111"/>
      <c r="EB79" s="111"/>
      <c r="EC79" s="111"/>
      <c r="ED79" s="111"/>
      <c r="EE79" s="111"/>
      <c r="EF79" s="111"/>
      <c r="EG79" s="111"/>
      <c r="EH79" s="111"/>
      <c r="EI79" s="111"/>
      <c r="EJ79" s="111"/>
      <c r="EK79" s="111"/>
      <c r="EL79" s="111"/>
      <c r="EM79" s="111"/>
      <c r="EN79" s="111"/>
      <c r="EO79" s="111"/>
      <c r="EP79" s="111"/>
      <c r="EQ79" s="111"/>
      <c r="ER79" s="111"/>
      <c r="ES79" s="111"/>
      <c r="ET79" s="111"/>
      <c r="EU79" s="111"/>
      <c r="EV79" s="111"/>
      <c r="EW79" s="111"/>
      <c r="EX79" s="111"/>
      <c r="EY79" s="111"/>
      <c r="EZ79" s="111"/>
      <c r="FA79" s="111"/>
      <c r="FB79" s="111"/>
      <c r="FC79" s="111"/>
      <c r="FD79" s="111"/>
      <c r="FE79" s="111"/>
      <c r="FF79" s="111"/>
      <c r="FG79" s="111"/>
      <c r="FH79" s="111"/>
      <c r="FI79" s="111"/>
      <c r="FJ79" s="111"/>
      <c r="FK79" s="111"/>
      <c r="FL79" s="111"/>
      <c r="FM79" s="111"/>
      <c r="FN79" s="111"/>
      <c r="FO79" s="111"/>
      <c r="FP79" s="111"/>
      <c r="FQ79" s="111"/>
      <c r="FR79" s="111"/>
      <c r="FS79" s="111"/>
      <c r="FT79" s="111"/>
      <c r="FU79" s="111"/>
      <c r="FV79" s="111"/>
      <c r="FW79" s="111"/>
      <c r="FX79" s="111"/>
      <c r="FY79" s="111"/>
      <c r="FZ79" s="111"/>
      <c r="GA79" s="111"/>
      <c r="GB79" s="111"/>
      <c r="GC79" s="111"/>
      <c r="GD79" s="111"/>
      <c r="GE79" s="111"/>
      <c r="GF79" s="111"/>
      <c r="GG79" s="111"/>
      <c r="GH79" s="111"/>
      <c r="GI79" s="111"/>
      <c r="GJ79" s="111"/>
      <c r="GK79" s="111"/>
      <c r="GL79" s="111"/>
      <c r="GM79" s="111"/>
      <c r="GN79" s="111"/>
      <c r="GO79" s="111"/>
      <c r="GP79" s="111"/>
      <c r="GQ79" s="111"/>
      <c r="GR79" s="111"/>
      <c r="GS79" s="111"/>
      <c r="GT79" s="111"/>
      <c r="GU79" s="111"/>
      <c r="GV79" s="111"/>
      <c r="GW79" s="111"/>
      <c r="GX79" s="111"/>
      <c r="GY79" s="111"/>
      <c r="GZ79" s="111"/>
      <c r="HA79" s="111"/>
      <c r="HB79" s="111"/>
      <c r="HC79" s="111"/>
      <c r="HD79" s="111"/>
      <c r="HE79" s="111"/>
      <c r="HF79" s="111"/>
      <c r="HG79" s="111"/>
      <c r="HH79" s="111"/>
      <c r="HI79" s="111"/>
      <c r="HJ79" s="111"/>
      <c r="HK79" s="111"/>
      <c r="HL79" s="111"/>
      <c r="HM79" s="111"/>
      <c r="HN79" s="111"/>
      <c r="HO79" s="111"/>
      <c r="HP79" s="111"/>
      <c r="HQ79" s="111"/>
      <c r="HR79" s="111"/>
      <c r="HS79" s="111"/>
      <c r="HT79" s="111"/>
      <c r="HU79" s="111"/>
      <c r="HV79" s="111"/>
      <c r="HW79" s="111"/>
      <c r="HX79" s="111"/>
      <c r="HY79" s="111"/>
      <c r="HZ79" s="111"/>
      <c r="IA79" s="111"/>
      <c r="IB79" s="111"/>
      <c r="IC79" s="111"/>
      <c r="ID79" s="111"/>
      <c r="IE79" s="111"/>
      <c r="IF79" s="111"/>
      <c r="IG79" s="111"/>
      <c r="IH79" s="111"/>
      <c r="II79" s="111"/>
      <c r="IJ79" s="111"/>
      <c r="IK79" s="111"/>
      <c r="IL79" s="111"/>
      <c r="IM79" s="111"/>
    </row>
    <row r="80" spans="10:247" ht="14" customHeight="1" x14ac:dyDescent="0.35">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111"/>
      <c r="AP80" s="111"/>
      <c r="AQ80" s="111"/>
      <c r="AR80" s="111"/>
      <c r="AS80" s="111"/>
      <c r="AT80" s="111"/>
      <c r="AU80" s="111"/>
      <c r="AV80" s="111"/>
      <c r="AW80" s="111"/>
      <c r="AX80" s="111"/>
      <c r="AY80" s="111"/>
      <c r="AZ80" s="111"/>
      <c r="BA80" s="111"/>
      <c r="BB80" s="111"/>
      <c r="BC80" s="111"/>
      <c r="BD80" s="111"/>
      <c r="BE80" s="111"/>
      <c r="BF80" s="111"/>
      <c r="BG80" s="111"/>
      <c r="BH80" s="111"/>
      <c r="BI80" s="111"/>
      <c r="BJ80" s="111"/>
      <c r="BK80" s="111"/>
      <c r="BL80" s="111"/>
      <c r="BM80" s="111"/>
      <c r="BN80" s="111"/>
      <c r="BO80" s="111"/>
      <c r="BP80" s="111"/>
      <c r="BQ80" s="111"/>
      <c r="BR80" s="111"/>
      <c r="BS80" s="111"/>
      <c r="BT80" s="111"/>
      <c r="BU80" s="111"/>
      <c r="BV80" s="111"/>
      <c r="BW80" s="111"/>
      <c r="BX80" s="111"/>
      <c r="BY80" s="111"/>
      <c r="BZ80" s="111"/>
      <c r="CA80" s="111"/>
      <c r="CB80" s="111"/>
      <c r="CC80" s="111"/>
      <c r="CD80" s="111"/>
      <c r="CE80" s="111"/>
      <c r="CF80" s="111"/>
      <c r="CG80" s="111"/>
      <c r="CH80" s="111"/>
      <c r="CI80" s="111"/>
      <c r="CJ80" s="111"/>
      <c r="CK80" s="111"/>
      <c r="CL80" s="111"/>
      <c r="CM80" s="111"/>
      <c r="CN80" s="111"/>
      <c r="CO80" s="111"/>
      <c r="CP80" s="111"/>
      <c r="CQ80" s="111"/>
      <c r="CR80" s="111"/>
      <c r="CS80" s="111"/>
      <c r="CT80" s="111"/>
      <c r="CU80" s="111"/>
      <c r="CV80" s="111"/>
      <c r="CW80" s="111"/>
      <c r="CX80" s="111"/>
      <c r="CY80" s="111"/>
      <c r="CZ80" s="111"/>
      <c r="DA80" s="111"/>
      <c r="DB80" s="111"/>
      <c r="DC80" s="111"/>
      <c r="DD80" s="111"/>
      <c r="DE80" s="111"/>
      <c r="DF80" s="111"/>
      <c r="DG80" s="111"/>
      <c r="DH80" s="111"/>
      <c r="DI80" s="111"/>
      <c r="DJ80" s="111"/>
      <c r="DK80" s="111"/>
      <c r="DL80" s="111"/>
      <c r="DM80" s="111"/>
      <c r="DN80" s="111"/>
      <c r="DO80" s="111"/>
      <c r="DP80" s="111"/>
      <c r="DQ80" s="111"/>
      <c r="DR80" s="111"/>
      <c r="DS80" s="111"/>
      <c r="DT80" s="111"/>
      <c r="DU80" s="111"/>
      <c r="DV80" s="111"/>
      <c r="DW80" s="111"/>
      <c r="DX80" s="111"/>
      <c r="DY80" s="111"/>
      <c r="DZ80" s="111"/>
      <c r="EA80" s="111"/>
      <c r="EB80" s="111"/>
      <c r="EC80" s="111"/>
      <c r="ED80" s="111"/>
      <c r="EE80" s="111"/>
      <c r="EF80" s="111"/>
      <c r="EG80" s="111"/>
      <c r="EH80" s="111"/>
      <c r="EI80" s="111"/>
      <c r="EJ80" s="111"/>
      <c r="EK80" s="111"/>
      <c r="EL80" s="111"/>
      <c r="EM80" s="111"/>
      <c r="EN80" s="111"/>
      <c r="EO80" s="111"/>
      <c r="EP80" s="111"/>
      <c r="EQ80" s="111"/>
      <c r="ER80" s="111"/>
      <c r="ES80" s="111"/>
      <c r="ET80" s="111"/>
      <c r="EU80" s="111"/>
      <c r="EV80" s="111"/>
      <c r="EW80" s="111"/>
      <c r="EX80" s="111"/>
      <c r="EY80" s="111"/>
      <c r="EZ80" s="111"/>
      <c r="FA80" s="111"/>
      <c r="FB80" s="111"/>
      <c r="FC80" s="111"/>
      <c r="FD80" s="111"/>
      <c r="FE80" s="111"/>
      <c r="FF80" s="111"/>
      <c r="FG80" s="111"/>
      <c r="FH80" s="111"/>
      <c r="FI80" s="111"/>
      <c r="FJ80" s="111"/>
      <c r="FK80" s="111"/>
      <c r="FL80" s="111"/>
      <c r="FM80" s="111"/>
      <c r="FN80" s="111"/>
      <c r="FO80" s="111"/>
      <c r="FP80" s="111"/>
      <c r="FQ80" s="111"/>
      <c r="FR80" s="111"/>
      <c r="FS80" s="111"/>
      <c r="FT80" s="111"/>
      <c r="FU80" s="111"/>
      <c r="FV80" s="111"/>
      <c r="FW80" s="111"/>
      <c r="FX80" s="111"/>
      <c r="FY80" s="111"/>
      <c r="FZ80" s="111"/>
      <c r="GA80" s="111"/>
      <c r="GB80" s="111"/>
      <c r="GC80" s="111"/>
      <c r="GD80" s="111"/>
      <c r="GE80" s="111"/>
      <c r="GF80" s="111"/>
      <c r="GG80" s="111"/>
      <c r="GH80" s="111"/>
      <c r="GI80" s="111"/>
      <c r="GJ80" s="111"/>
      <c r="GK80" s="111"/>
      <c r="GL80" s="111"/>
      <c r="GM80" s="111"/>
      <c r="GN80" s="111"/>
      <c r="GO80" s="111"/>
      <c r="GP80" s="111"/>
      <c r="GQ80" s="111"/>
      <c r="GR80" s="111"/>
      <c r="GS80" s="111"/>
      <c r="GT80" s="111"/>
      <c r="GU80" s="111"/>
      <c r="GV80" s="111"/>
      <c r="GW80" s="111"/>
      <c r="GX80" s="111"/>
      <c r="GY80" s="111"/>
      <c r="GZ80" s="111"/>
      <c r="HA80" s="111"/>
      <c r="HB80" s="111"/>
      <c r="HC80" s="111"/>
      <c r="HD80" s="111"/>
      <c r="HE80" s="111"/>
      <c r="HF80" s="111"/>
      <c r="HG80" s="111"/>
      <c r="HH80" s="111"/>
      <c r="HI80" s="111"/>
      <c r="HJ80" s="111"/>
      <c r="HK80" s="111"/>
      <c r="HL80" s="111"/>
      <c r="HM80" s="111"/>
      <c r="HN80" s="111"/>
      <c r="HO80" s="111"/>
      <c r="HP80" s="111"/>
      <c r="HQ80" s="111"/>
      <c r="HR80" s="111"/>
      <c r="HS80" s="111"/>
      <c r="HT80" s="111"/>
      <c r="HU80" s="111"/>
      <c r="HV80" s="111"/>
      <c r="HW80" s="111"/>
      <c r="HX80" s="111"/>
      <c r="HY80" s="111"/>
      <c r="HZ80" s="111"/>
      <c r="IA80" s="111"/>
      <c r="IB80" s="111"/>
      <c r="IC80" s="111"/>
      <c r="ID80" s="111"/>
      <c r="IE80" s="111"/>
      <c r="IF80" s="111"/>
      <c r="IG80" s="111"/>
      <c r="IH80" s="111"/>
      <c r="II80" s="111"/>
      <c r="IJ80" s="111"/>
      <c r="IK80" s="111"/>
      <c r="IL80" s="111"/>
      <c r="IM80" s="111"/>
    </row>
    <row r="81" spans="10:247" ht="13.5" customHeight="1" x14ac:dyDescent="0.35">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111"/>
      <c r="AU81" s="111"/>
      <c r="AV81" s="111"/>
      <c r="AW81" s="111"/>
      <c r="AX81" s="111"/>
      <c r="AY81" s="111"/>
      <c r="AZ81" s="111"/>
      <c r="BA81" s="111"/>
      <c r="BB81" s="111"/>
      <c r="BC81" s="111"/>
      <c r="BD81" s="111"/>
      <c r="BE81" s="111"/>
      <c r="BF81" s="111"/>
      <c r="BG81" s="111"/>
      <c r="BH81" s="111"/>
      <c r="BI81" s="111"/>
      <c r="BJ81" s="111"/>
      <c r="BK81" s="111"/>
      <c r="BL81" s="111"/>
      <c r="BM81" s="111"/>
      <c r="BN81" s="111"/>
      <c r="BO81" s="111"/>
      <c r="BP81" s="111"/>
      <c r="BQ81" s="111"/>
      <c r="BR81" s="111"/>
      <c r="BS81" s="111"/>
      <c r="BT81" s="111"/>
      <c r="BU81" s="111"/>
      <c r="BV81" s="111"/>
      <c r="BW81" s="111"/>
      <c r="BX81" s="111"/>
      <c r="BY81" s="111"/>
      <c r="BZ81" s="111"/>
      <c r="CA81" s="111"/>
      <c r="CB81" s="111"/>
      <c r="CC81" s="111"/>
      <c r="CD81" s="111"/>
      <c r="CE81" s="111"/>
      <c r="CF81" s="111"/>
      <c r="CG81" s="111"/>
      <c r="CH81" s="111"/>
      <c r="CI81" s="111"/>
      <c r="CJ81" s="111"/>
      <c r="CK81" s="111"/>
      <c r="CL81" s="111"/>
      <c r="CM81" s="111"/>
      <c r="CN81" s="111"/>
      <c r="CO81" s="111"/>
      <c r="CP81" s="111"/>
      <c r="CQ81" s="111"/>
      <c r="CR81" s="111"/>
      <c r="CS81" s="111"/>
      <c r="CT81" s="111"/>
      <c r="CU81" s="111"/>
      <c r="CV81" s="111"/>
      <c r="CW81" s="111"/>
      <c r="CX81" s="111"/>
      <c r="CY81" s="111"/>
      <c r="CZ81" s="111"/>
      <c r="DA81" s="111"/>
      <c r="DB81" s="111"/>
      <c r="DC81" s="111"/>
      <c r="DD81" s="111"/>
      <c r="DE81" s="111"/>
      <c r="DF81" s="111"/>
      <c r="DG81" s="111"/>
      <c r="DH81" s="111"/>
      <c r="DI81" s="111"/>
      <c r="DJ81" s="111"/>
      <c r="DK81" s="111"/>
      <c r="DL81" s="111"/>
      <c r="DM81" s="111"/>
      <c r="DN81" s="111"/>
      <c r="DO81" s="111"/>
      <c r="DP81" s="111"/>
      <c r="DQ81" s="111"/>
      <c r="DR81" s="111"/>
      <c r="DS81" s="111"/>
      <c r="DT81" s="111"/>
      <c r="DU81" s="111"/>
      <c r="DV81" s="111"/>
      <c r="DW81" s="111"/>
      <c r="DX81" s="111"/>
      <c r="DY81" s="111"/>
      <c r="DZ81" s="111"/>
      <c r="EA81" s="111"/>
      <c r="EB81" s="111"/>
      <c r="EC81" s="111"/>
      <c r="ED81" s="111"/>
      <c r="EE81" s="111"/>
      <c r="EF81" s="111"/>
      <c r="EG81" s="111"/>
      <c r="EH81" s="111"/>
      <c r="EI81" s="111"/>
      <c r="EJ81" s="111"/>
      <c r="EK81" s="111"/>
      <c r="EL81" s="111"/>
      <c r="EM81" s="111"/>
      <c r="EN81" s="111"/>
      <c r="EO81" s="111"/>
      <c r="EP81" s="111"/>
      <c r="EQ81" s="111"/>
      <c r="ER81" s="111"/>
      <c r="ES81" s="111"/>
      <c r="ET81" s="111"/>
      <c r="EU81" s="111"/>
      <c r="EV81" s="111"/>
      <c r="EW81" s="111"/>
      <c r="EX81" s="111"/>
      <c r="EY81" s="111"/>
      <c r="EZ81" s="111"/>
      <c r="FA81" s="111"/>
      <c r="FB81" s="111"/>
      <c r="FC81" s="111"/>
      <c r="FD81" s="111"/>
      <c r="FE81" s="111"/>
      <c r="FF81" s="111"/>
      <c r="FG81" s="111"/>
      <c r="FH81" s="111"/>
      <c r="FI81" s="111"/>
      <c r="FJ81" s="111"/>
      <c r="FK81" s="111"/>
      <c r="FL81" s="111"/>
      <c r="FM81" s="111"/>
      <c r="FN81" s="111"/>
      <c r="FO81" s="111"/>
      <c r="FP81" s="111"/>
      <c r="FQ81" s="111"/>
      <c r="FR81" s="111"/>
      <c r="FS81" s="111"/>
      <c r="FT81" s="111"/>
      <c r="FU81" s="111"/>
      <c r="FV81" s="111"/>
      <c r="FW81" s="111"/>
      <c r="FX81" s="111"/>
      <c r="FY81" s="111"/>
      <c r="FZ81" s="111"/>
      <c r="GA81" s="111"/>
      <c r="GB81" s="111"/>
      <c r="GC81" s="111"/>
      <c r="GD81" s="111"/>
      <c r="GE81" s="111"/>
      <c r="GF81" s="111"/>
      <c r="GG81" s="111"/>
      <c r="GH81" s="111"/>
      <c r="GI81" s="111"/>
      <c r="GJ81" s="111"/>
      <c r="GK81" s="111"/>
      <c r="GL81" s="111"/>
      <c r="GM81" s="111"/>
      <c r="GN81" s="111"/>
      <c r="GO81" s="111"/>
      <c r="GP81" s="111"/>
      <c r="GQ81" s="111"/>
      <c r="GR81" s="111"/>
      <c r="GS81" s="111"/>
      <c r="GT81" s="111"/>
      <c r="GU81" s="111"/>
      <c r="GV81" s="111"/>
      <c r="GW81" s="111"/>
      <c r="GX81" s="111"/>
      <c r="GY81" s="111"/>
      <c r="GZ81" s="111"/>
      <c r="HA81" s="111"/>
      <c r="HB81" s="111"/>
      <c r="HC81" s="111"/>
      <c r="HD81" s="111"/>
      <c r="HE81" s="111"/>
      <c r="HF81" s="111"/>
      <c r="HG81" s="111"/>
      <c r="HH81" s="111"/>
      <c r="HI81" s="111"/>
      <c r="HJ81" s="111"/>
      <c r="HK81" s="111"/>
      <c r="HL81" s="111"/>
      <c r="HM81" s="111"/>
      <c r="HN81" s="111"/>
      <c r="HO81" s="111"/>
      <c r="HP81" s="111"/>
      <c r="HQ81" s="111"/>
      <c r="HR81" s="111"/>
      <c r="HS81" s="111"/>
      <c r="HT81" s="111"/>
      <c r="HU81" s="111"/>
      <c r="HV81" s="111"/>
      <c r="HW81" s="111"/>
      <c r="HX81" s="111"/>
      <c r="HY81" s="111"/>
      <c r="HZ81" s="111"/>
      <c r="IA81" s="111"/>
      <c r="IB81" s="111"/>
      <c r="IC81" s="111"/>
      <c r="ID81" s="111"/>
      <c r="IE81" s="111"/>
      <c r="IF81" s="111"/>
      <c r="IG81" s="111"/>
      <c r="IH81" s="111"/>
      <c r="II81" s="111"/>
      <c r="IJ81" s="111"/>
      <c r="IK81" s="111"/>
      <c r="IL81" s="111"/>
      <c r="IM81" s="111"/>
    </row>
    <row r="86" spans="10:247" ht="114" customHeight="1" x14ac:dyDescent="0.35"/>
    <row r="87" spans="10:247" ht="30.75" customHeight="1" x14ac:dyDescent="0.35"/>
    <row r="88" spans="10:247" ht="30.75" customHeight="1" x14ac:dyDescent="0.35"/>
  </sheetData>
  <mergeCells count="15">
    <mergeCell ref="A1:I1"/>
    <mergeCell ref="K4:L4"/>
    <mergeCell ref="A40:I40"/>
    <mergeCell ref="A43:I43"/>
    <mergeCell ref="A34:I34"/>
    <mergeCell ref="F20:H20"/>
    <mergeCell ref="F30:H30"/>
    <mergeCell ref="F31:H31"/>
    <mergeCell ref="F33:H33"/>
    <mergeCell ref="A37:I37"/>
    <mergeCell ref="A36:I36"/>
    <mergeCell ref="A41:I41"/>
    <mergeCell ref="A42:I42"/>
    <mergeCell ref="A39:I39"/>
    <mergeCell ref="A38:I38"/>
  </mergeCells>
  <phoneticPr fontId="0" type="noConversion"/>
  <printOptions horizontalCentered="1"/>
  <pageMargins left="0.25" right="0.25" top="0.59" bottom="0.48" header="0.7" footer="0.63"/>
  <pageSetup paperSize="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6"/>
  <sheetViews>
    <sheetView topLeftCell="A43" workbookViewId="0">
      <selection activeCell="M18" sqref="M18"/>
    </sheetView>
  </sheetViews>
  <sheetFormatPr defaultColWidth="8.921875" defaultRowHeight="15.5" x14ac:dyDescent="0.35"/>
  <cols>
    <col min="1" max="1" width="28.61328125" style="32" customWidth="1"/>
    <col min="2" max="8" width="8.921875" style="32"/>
    <col min="9" max="9" width="10.61328125" style="32" customWidth="1"/>
    <col min="10" max="10" width="5.15234375" style="32" customWidth="1"/>
    <col min="11" max="11" width="11.4609375" style="32" customWidth="1"/>
    <col min="12" max="16384" width="8.921875" style="32"/>
  </cols>
  <sheetData>
    <row r="1" spans="1:12" ht="36" customHeight="1" x14ac:dyDescent="0.35">
      <c r="A1" s="193" t="s">
        <v>91</v>
      </c>
      <c r="B1" s="193"/>
      <c r="C1" s="193"/>
      <c r="D1" s="193"/>
      <c r="E1" s="193"/>
      <c r="F1" s="193"/>
      <c r="G1" s="193"/>
      <c r="H1" s="193"/>
      <c r="I1" s="193"/>
    </row>
    <row r="2" spans="1:12" x14ac:dyDescent="0.35">
      <c r="A2" s="33"/>
      <c r="B2" s="85"/>
      <c r="C2" s="33"/>
      <c r="D2" s="33"/>
      <c r="E2" s="33"/>
      <c r="F2" s="83"/>
      <c r="G2" s="33"/>
      <c r="H2" s="33"/>
    </row>
    <row r="3" spans="1:12" ht="78" x14ac:dyDescent="0.35">
      <c r="A3" s="120" t="s">
        <v>10</v>
      </c>
      <c r="B3" s="121" t="s">
        <v>61</v>
      </c>
      <c r="C3" s="121" t="s">
        <v>62</v>
      </c>
      <c r="D3" s="121" t="s">
        <v>2</v>
      </c>
      <c r="E3" s="121" t="s">
        <v>70</v>
      </c>
      <c r="F3" s="121" t="s">
        <v>11</v>
      </c>
      <c r="G3" s="121" t="s">
        <v>12</v>
      </c>
      <c r="H3" s="121" t="s">
        <v>13</v>
      </c>
      <c r="I3" s="121" t="s">
        <v>55</v>
      </c>
    </row>
    <row r="4" spans="1:12" x14ac:dyDescent="0.35">
      <c r="A4" s="100" t="s">
        <v>9</v>
      </c>
      <c r="B4" s="105" t="s">
        <v>0</v>
      </c>
      <c r="C4" s="105" t="s">
        <v>0</v>
      </c>
      <c r="D4" s="105" t="s">
        <v>0</v>
      </c>
      <c r="E4" s="105" t="s">
        <v>0</v>
      </c>
      <c r="F4" s="105" t="s">
        <v>0</v>
      </c>
      <c r="G4" s="105" t="s">
        <v>0</v>
      </c>
      <c r="H4" s="105" t="s">
        <v>0</v>
      </c>
      <c r="I4" s="122" t="s">
        <v>0</v>
      </c>
      <c r="K4" s="194" t="s">
        <v>92</v>
      </c>
      <c r="L4" s="194"/>
    </row>
    <row r="5" spans="1:12" x14ac:dyDescent="0.35">
      <c r="A5" s="100" t="s">
        <v>14</v>
      </c>
      <c r="B5" s="105" t="s">
        <v>0</v>
      </c>
      <c r="C5" s="105" t="s">
        <v>0</v>
      </c>
      <c r="D5" s="105" t="s">
        <v>0</v>
      </c>
      <c r="E5" s="105" t="s">
        <v>0</v>
      </c>
      <c r="F5" s="105" t="s">
        <v>0</v>
      </c>
      <c r="G5" s="105" t="s">
        <v>0</v>
      </c>
      <c r="H5" s="105" t="s">
        <v>0</v>
      </c>
      <c r="I5" s="122" t="s">
        <v>0</v>
      </c>
      <c r="K5" s="98" t="s">
        <v>93</v>
      </c>
      <c r="L5" s="113">
        <v>157.61000000000001</v>
      </c>
    </row>
    <row r="6" spans="1:12" x14ac:dyDescent="0.35">
      <c r="A6" s="100" t="s">
        <v>15</v>
      </c>
      <c r="B6" s="123"/>
      <c r="C6" s="123"/>
      <c r="D6" s="123"/>
      <c r="E6" s="123"/>
      <c r="F6" s="123"/>
      <c r="G6" s="123"/>
      <c r="H6" s="123"/>
      <c r="I6" s="124"/>
      <c r="K6" s="98" t="s">
        <v>94</v>
      </c>
      <c r="L6" s="113">
        <v>123.94</v>
      </c>
    </row>
    <row r="7" spans="1:12" ht="26" x14ac:dyDescent="0.35">
      <c r="A7" s="150" t="s">
        <v>16</v>
      </c>
      <c r="B7" s="30">
        <v>1</v>
      </c>
      <c r="C7" s="105">
        <v>1</v>
      </c>
      <c r="D7" s="30">
        <f>B7*C7</f>
        <v>1</v>
      </c>
      <c r="E7" s="125">
        <v>46</v>
      </c>
      <c r="F7" s="126">
        <f>D7*E7</f>
        <v>46</v>
      </c>
      <c r="G7" s="127">
        <f>F7*0.05</f>
        <v>2.3000000000000003</v>
      </c>
      <c r="H7" s="127">
        <f>F7*0.1</f>
        <v>4.6000000000000005</v>
      </c>
      <c r="I7" s="128">
        <f>F7*$L$6+G7*$L$5+H7*$L$7</f>
        <v>6351.3349999999991</v>
      </c>
      <c r="K7" s="98" t="s">
        <v>95</v>
      </c>
      <c r="L7" s="113">
        <v>62.52</v>
      </c>
    </row>
    <row r="8" spans="1:12" x14ac:dyDescent="0.35">
      <c r="A8" s="150" t="s">
        <v>17</v>
      </c>
      <c r="B8" s="129"/>
      <c r="C8" s="129"/>
      <c r="D8" s="129"/>
      <c r="E8" s="129"/>
      <c r="F8" s="129"/>
      <c r="G8" s="129"/>
      <c r="H8" s="129"/>
      <c r="I8" s="128"/>
    </row>
    <row r="9" spans="1:12" x14ac:dyDescent="0.35">
      <c r="A9" s="154" t="s">
        <v>18</v>
      </c>
      <c r="B9" s="30">
        <v>24</v>
      </c>
      <c r="C9" s="105">
        <v>1</v>
      </c>
      <c r="D9" s="30">
        <f>B9*C9</f>
        <v>24</v>
      </c>
      <c r="E9" s="105">
        <v>0</v>
      </c>
      <c r="F9" s="30">
        <f>D9*E9</f>
        <v>0</v>
      </c>
      <c r="G9" s="30">
        <f>F9*0.05</f>
        <v>0</v>
      </c>
      <c r="H9" s="30">
        <f>F9*0.1</f>
        <v>0</v>
      </c>
      <c r="I9" s="130">
        <f>F9*$L$6+G9*$L$5+H9*$L$7</f>
        <v>0</v>
      </c>
    </row>
    <row r="10" spans="1:12" x14ac:dyDescent="0.35">
      <c r="A10" s="154" t="s">
        <v>54</v>
      </c>
      <c r="B10" s="30">
        <v>24</v>
      </c>
      <c r="C10" s="105">
        <v>1</v>
      </c>
      <c r="D10" s="30">
        <f>B10*C10</f>
        <v>24</v>
      </c>
      <c r="E10" s="105">
        <v>0</v>
      </c>
      <c r="F10" s="30">
        <f>D10*E10</f>
        <v>0</v>
      </c>
      <c r="G10" s="30">
        <f>F10*0.05</f>
        <v>0</v>
      </c>
      <c r="H10" s="30">
        <f>F10*0.1</f>
        <v>0</v>
      </c>
      <c r="I10" s="130">
        <f>F10*$L$6+G10*$L$5+H10*$L$7</f>
        <v>0</v>
      </c>
    </row>
    <row r="11" spans="1:12" x14ac:dyDescent="0.35">
      <c r="A11" s="150" t="s">
        <v>19</v>
      </c>
      <c r="B11" s="29" t="s">
        <v>31</v>
      </c>
      <c r="C11" s="31"/>
      <c r="D11" s="31"/>
      <c r="E11" s="31"/>
      <c r="F11" s="31"/>
      <c r="G11" s="31"/>
      <c r="H11" s="31"/>
      <c r="I11" s="130"/>
    </row>
    <row r="12" spans="1:12" x14ac:dyDescent="0.35">
      <c r="A12" s="150" t="s">
        <v>51</v>
      </c>
      <c r="B12" s="29" t="s">
        <v>32</v>
      </c>
      <c r="C12" s="31"/>
      <c r="D12" s="31"/>
      <c r="E12" s="31"/>
      <c r="F12" s="31"/>
      <c r="G12" s="31"/>
      <c r="H12" s="31"/>
      <c r="I12" s="130"/>
    </row>
    <row r="13" spans="1:12" x14ac:dyDescent="0.35">
      <c r="A13" s="150" t="s">
        <v>20</v>
      </c>
      <c r="B13" s="123"/>
      <c r="C13" s="123"/>
      <c r="D13" s="123"/>
      <c r="E13" s="123"/>
      <c r="F13" s="123"/>
      <c r="G13" s="123"/>
      <c r="H13" s="123"/>
      <c r="I13" s="130"/>
    </row>
    <row r="14" spans="1:12" ht="32.25" customHeight="1" x14ac:dyDescent="0.35">
      <c r="A14" s="154" t="s">
        <v>71</v>
      </c>
      <c r="B14" s="30">
        <v>2</v>
      </c>
      <c r="C14" s="105">
        <v>1</v>
      </c>
      <c r="D14" s="30">
        <f>B14*C14</f>
        <v>2</v>
      </c>
      <c r="E14" s="105">
        <v>0</v>
      </c>
      <c r="F14" s="105">
        <f>D14*E14</f>
        <v>0</v>
      </c>
      <c r="G14" s="105">
        <f>F14*0.05</f>
        <v>0</v>
      </c>
      <c r="H14" s="105">
        <f>F14*0.1</f>
        <v>0</v>
      </c>
      <c r="I14" s="130">
        <f>F14*$L$6+G14*$L$5+H14*$L$7</f>
        <v>0</v>
      </c>
    </row>
    <row r="15" spans="1:12" x14ac:dyDescent="0.35">
      <c r="A15" s="154" t="s">
        <v>72</v>
      </c>
      <c r="B15" s="30">
        <v>2</v>
      </c>
      <c r="C15" s="105">
        <v>1</v>
      </c>
      <c r="D15" s="30">
        <f>B15*C15</f>
        <v>2</v>
      </c>
      <c r="E15" s="105">
        <v>0</v>
      </c>
      <c r="F15" s="105">
        <f>D15*E15</f>
        <v>0</v>
      </c>
      <c r="G15" s="105">
        <f>F15*0.05</f>
        <v>0</v>
      </c>
      <c r="H15" s="105">
        <f>F15*0.1</f>
        <v>0</v>
      </c>
      <c r="I15" s="130">
        <f>F15*$L$6+G15*$L$5+H15*$L$7</f>
        <v>0</v>
      </c>
    </row>
    <row r="16" spans="1:12" x14ac:dyDescent="0.35">
      <c r="A16" s="154" t="s">
        <v>73</v>
      </c>
      <c r="B16" s="30">
        <v>2</v>
      </c>
      <c r="C16" s="105">
        <v>1</v>
      </c>
      <c r="D16" s="30">
        <f>B16*C16</f>
        <v>2</v>
      </c>
      <c r="E16" s="105">
        <v>0</v>
      </c>
      <c r="F16" s="105">
        <f>D16*E16</f>
        <v>0</v>
      </c>
      <c r="G16" s="105">
        <f>F16*0.05</f>
        <v>0</v>
      </c>
      <c r="H16" s="105">
        <f>F16*0.1</f>
        <v>0</v>
      </c>
      <c r="I16" s="130">
        <f>F16*$L$6+G16*$L$5+H16*$L$7</f>
        <v>0</v>
      </c>
    </row>
    <row r="17" spans="1:11" ht="28.5" x14ac:dyDescent="0.35">
      <c r="A17" s="154" t="s">
        <v>74</v>
      </c>
      <c r="B17" s="30">
        <v>2</v>
      </c>
      <c r="C17" s="105">
        <v>1</v>
      </c>
      <c r="D17" s="30">
        <f>B17*C17</f>
        <v>2</v>
      </c>
      <c r="E17" s="105">
        <v>0</v>
      </c>
      <c r="F17" s="105">
        <f>D17*E17</f>
        <v>0</v>
      </c>
      <c r="G17" s="105">
        <f>F17*0.05</f>
        <v>0</v>
      </c>
      <c r="H17" s="105">
        <f>F17*0.1</f>
        <v>0</v>
      </c>
      <c r="I17" s="130">
        <f>F17*$L$6+G17*$L$5+H17*$L$7</f>
        <v>0</v>
      </c>
    </row>
    <row r="18" spans="1:11" x14ac:dyDescent="0.35">
      <c r="A18" s="154" t="s">
        <v>21</v>
      </c>
      <c r="B18" s="29" t="s">
        <v>31</v>
      </c>
      <c r="C18" s="31"/>
      <c r="D18" s="31"/>
      <c r="E18" s="31"/>
      <c r="F18" s="31"/>
      <c r="G18" s="31"/>
      <c r="H18" s="31"/>
      <c r="I18" s="128"/>
    </row>
    <row r="19" spans="1:11" ht="28.5" x14ac:dyDescent="0.35">
      <c r="A19" s="154" t="s">
        <v>77</v>
      </c>
      <c r="B19" s="30">
        <v>30</v>
      </c>
      <c r="C19" s="105">
        <v>2</v>
      </c>
      <c r="D19" s="30">
        <f>B19*C19</f>
        <v>60</v>
      </c>
      <c r="E19" s="105">
        <v>34.5</v>
      </c>
      <c r="F19" s="131">
        <f>D19*E19</f>
        <v>2070</v>
      </c>
      <c r="G19" s="30">
        <f>F19*0.05</f>
        <v>103.5</v>
      </c>
      <c r="H19" s="105">
        <f>F19*0.1</f>
        <v>207</v>
      </c>
      <c r="I19" s="128">
        <f>F19*$L$6+G19*$L$5+H19*$L$7</f>
        <v>285810.07500000001</v>
      </c>
    </row>
    <row r="20" spans="1:11" ht="28.5" x14ac:dyDescent="0.35">
      <c r="A20" s="154" t="s">
        <v>76</v>
      </c>
      <c r="B20" s="30">
        <v>8</v>
      </c>
      <c r="C20" s="105">
        <v>2</v>
      </c>
      <c r="D20" s="30">
        <f>B20*C20</f>
        <v>16</v>
      </c>
      <c r="E20" s="105">
        <v>11.5</v>
      </c>
      <c r="F20" s="105">
        <f>D20*E20</f>
        <v>184</v>
      </c>
      <c r="G20" s="105">
        <f>F20*0.05</f>
        <v>9.2000000000000011</v>
      </c>
      <c r="H20" s="30">
        <f>F20*0.1</f>
        <v>18.400000000000002</v>
      </c>
      <c r="I20" s="128">
        <f>F20*$L$6+G20*$L$5+H20*$L$7</f>
        <v>25405.339999999997</v>
      </c>
    </row>
    <row r="21" spans="1:11" x14ac:dyDescent="0.35">
      <c r="A21" s="132" t="s">
        <v>22</v>
      </c>
      <c r="B21" s="30"/>
      <c r="C21" s="30"/>
      <c r="D21" s="30"/>
      <c r="E21" s="30"/>
      <c r="F21" s="214">
        <f>SUM(F7:H20)</f>
        <v>2645</v>
      </c>
      <c r="G21" s="214"/>
      <c r="H21" s="214"/>
      <c r="I21" s="38">
        <f>SUM(I14:I20,I6:I10)</f>
        <v>317566.75000000006</v>
      </c>
    </row>
    <row r="22" spans="1:11" x14ac:dyDescent="0.35">
      <c r="A22" s="100" t="s">
        <v>23</v>
      </c>
      <c r="B22" s="123"/>
      <c r="C22" s="123"/>
      <c r="D22" s="123"/>
      <c r="E22" s="123"/>
      <c r="F22" s="123"/>
      <c r="G22" s="123"/>
      <c r="H22" s="123"/>
      <c r="I22" s="124"/>
    </row>
    <row r="23" spans="1:11" ht="26" x14ac:dyDescent="0.35">
      <c r="A23" s="150" t="s">
        <v>16</v>
      </c>
      <c r="B23" s="29" t="s">
        <v>33</v>
      </c>
      <c r="C23" s="31"/>
      <c r="D23" s="31"/>
      <c r="E23" s="31"/>
      <c r="F23" s="31"/>
      <c r="G23" s="31"/>
      <c r="H23" s="31"/>
      <c r="I23" s="122"/>
    </row>
    <row r="24" spans="1:11" x14ac:dyDescent="0.35">
      <c r="A24" s="150" t="s">
        <v>24</v>
      </c>
      <c r="B24" s="29" t="s">
        <v>31</v>
      </c>
      <c r="C24" s="31"/>
      <c r="D24" s="31"/>
      <c r="E24" s="31"/>
      <c r="F24" s="31"/>
      <c r="G24" s="31"/>
      <c r="H24" s="31"/>
      <c r="I24" s="122"/>
    </row>
    <row r="25" spans="1:11" x14ac:dyDescent="0.35">
      <c r="A25" s="150" t="s">
        <v>25</v>
      </c>
      <c r="B25" s="29" t="s">
        <v>31</v>
      </c>
      <c r="C25" s="31"/>
      <c r="D25" s="31"/>
      <c r="E25" s="31"/>
      <c r="F25" s="31"/>
      <c r="G25" s="31"/>
      <c r="H25" s="31"/>
      <c r="I25" s="122"/>
    </row>
    <row r="26" spans="1:11" x14ac:dyDescent="0.35">
      <c r="A26" s="150" t="s">
        <v>26</v>
      </c>
      <c r="B26" s="105" t="s">
        <v>0</v>
      </c>
      <c r="C26" s="105" t="s">
        <v>0</v>
      </c>
      <c r="D26" s="105" t="s">
        <v>0</v>
      </c>
      <c r="E26" s="105" t="s">
        <v>0</v>
      </c>
      <c r="F26" s="105" t="s">
        <v>0</v>
      </c>
      <c r="G26" s="105" t="s">
        <v>0</v>
      </c>
      <c r="H26" s="105" t="s">
        <v>0</v>
      </c>
      <c r="I26" s="122" t="s">
        <v>0</v>
      </c>
    </row>
    <row r="27" spans="1:11" x14ac:dyDescent="0.35">
      <c r="A27" s="150" t="s">
        <v>27</v>
      </c>
      <c r="B27" s="123"/>
      <c r="C27" s="123"/>
      <c r="D27" s="123"/>
      <c r="E27" s="123"/>
      <c r="F27" s="123"/>
      <c r="G27" s="123"/>
      <c r="H27" s="123"/>
      <c r="I27" s="124"/>
    </row>
    <row r="28" spans="1:11" ht="28.5" x14ac:dyDescent="0.35">
      <c r="A28" s="154" t="s">
        <v>111</v>
      </c>
      <c r="B28" s="133">
        <f>'Table 1a'!B27+0.14</f>
        <v>2.64</v>
      </c>
      <c r="C28" s="30">
        <v>365</v>
      </c>
      <c r="D28" s="30">
        <f>C28*B28</f>
        <v>963.6</v>
      </c>
      <c r="E28" s="134">
        <v>40.25</v>
      </c>
      <c r="F28" s="131">
        <f>D28*E28</f>
        <v>38784.9</v>
      </c>
      <c r="G28" s="131">
        <f>F28*0.05</f>
        <v>1939.2450000000001</v>
      </c>
      <c r="H28" s="131">
        <f>F28*0.1</f>
        <v>3878.4900000000002</v>
      </c>
      <c r="I28" s="122">
        <f>F28*$L$6+G28*$L$5+H28*$L$7</f>
        <v>5355128.10525</v>
      </c>
    </row>
    <row r="29" spans="1:11" ht="28.5" x14ac:dyDescent="0.35">
      <c r="A29" s="154" t="s">
        <v>110</v>
      </c>
      <c r="B29" s="133">
        <f>B28+0.02</f>
        <v>2.66</v>
      </c>
      <c r="C29" s="30">
        <v>365</v>
      </c>
      <c r="D29" s="30">
        <f>C29*B29</f>
        <v>970.90000000000009</v>
      </c>
      <c r="E29" s="134">
        <v>5.75</v>
      </c>
      <c r="F29" s="131">
        <f>D29*E29</f>
        <v>5582.6750000000002</v>
      </c>
      <c r="G29" s="131">
        <f>F29*0.05</f>
        <v>279.13375000000002</v>
      </c>
      <c r="H29" s="131">
        <f>F29*0.1</f>
        <v>558.26750000000004</v>
      </c>
      <c r="I29" s="122">
        <f>F29*$L$6+G29*$L$5+H29*$L$7</f>
        <v>770813.89393750008</v>
      </c>
    </row>
    <row r="30" spans="1:11" x14ac:dyDescent="0.35">
      <c r="A30" s="150" t="s">
        <v>28</v>
      </c>
      <c r="B30" s="105" t="s">
        <v>0</v>
      </c>
      <c r="C30" s="105" t="s">
        <v>0</v>
      </c>
      <c r="D30" s="105" t="s">
        <v>0</v>
      </c>
      <c r="E30" s="105" t="s">
        <v>0</v>
      </c>
      <c r="F30" s="105" t="s">
        <v>0</v>
      </c>
      <c r="G30" s="105" t="s">
        <v>0</v>
      </c>
      <c r="H30" s="105" t="s">
        <v>0</v>
      </c>
      <c r="I30" s="122" t="s">
        <v>0</v>
      </c>
    </row>
    <row r="31" spans="1:11" x14ac:dyDescent="0.35">
      <c r="A31" s="153" t="s">
        <v>29</v>
      </c>
      <c r="B31" s="105" t="s">
        <v>0</v>
      </c>
      <c r="C31" s="105" t="s">
        <v>0</v>
      </c>
      <c r="D31" s="105" t="s">
        <v>0</v>
      </c>
      <c r="E31" s="105" t="s">
        <v>0</v>
      </c>
      <c r="F31" s="105" t="s">
        <v>0</v>
      </c>
      <c r="G31" s="105" t="s">
        <v>0</v>
      </c>
      <c r="H31" s="105" t="s">
        <v>0</v>
      </c>
      <c r="I31" s="122" t="s">
        <v>0</v>
      </c>
    </row>
    <row r="32" spans="1:11" x14ac:dyDescent="0.35">
      <c r="A32" s="101" t="s">
        <v>30</v>
      </c>
      <c r="B32" s="97"/>
      <c r="C32" s="97"/>
      <c r="D32" s="97"/>
      <c r="E32" s="97"/>
      <c r="F32" s="214">
        <f>SUM(F22:H31)</f>
        <v>51022.711250000008</v>
      </c>
      <c r="G32" s="214"/>
      <c r="H32" s="214"/>
      <c r="I32" s="38">
        <f>SUM(I28:I31)</f>
        <v>6125941.9991875002</v>
      </c>
      <c r="K32" s="95"/>
    </row>
    <row r="33" spans="1:11" x14ac:dyDescent="0.35">
      <c r="A33" s="135" t="s">
        <v>107</v>
      </c>
      <c r="B33" s="97"/>
      <c r="C33" s="97"/>
      <c r="D33" s="97"/>
      <c r="E33" s="97"/>
      <c r="F33" s="214">
        <f>ROUND(SUM(F32,F21),-2)</f>
        <v>53700</v>
      </c>
      <c r="G33" s="214"/>
      <c r="H33" s="214"/>
      <c r="I33" s="38">
        <f>ROUND(SUM(I32,I21), -4)</f>
        <v>6440000</v>
      </c>
    </row>
    <row r="34" spans="1:11" x14ac:dyDescent="0.35">
      <c r="A34" s="136" t="s">
        <v>97</v>
      </c>
      <c r="B34" s="137"/>
      <c r="C34" s="138"/>
      <c r="D34" s="31"/>
      <c r="E34" s="139"/>
      <c r="F34" s="138"/>
      <c r="G34" s="140"/>
      <c r="H34" s="141"/>
      <c r="I34" s="38">
        <f>'Capital O&amp;M'!I5</f>
        <v>0</v>
      </c>
      <c r="K34" s="32" t="s">
        <v>148</v>
      </c>
    </row>
    <row r="35" spans="1:11" x14ac:dyDescent="0.35">
      <c r="A35" s="102" t="s">
        <v>98</v>
      </c>
      <c r="B35" s="98"/>
      <c r="C35" s="98"/>
      <c r="D35" s="98"/>
      <c r="E35" s="98"/>
      <c r="F35" s="215">
        <f>F33</f>
        <v>53700</v>
      </c>
      <c r="G35" s="216"/>
      <c r="H35" s="216"/>
      <c r="I35" s="39">
        <f>ROUND(SUM(I34,I33),-4)</f>
        <v>6440000</v>
      </c>
      <c r="K35" s="42">
        <f>F33/Responses!E17</f>
        <v>583.695652173913</v>
      </c>
    </row>
    <row r="36" spans="1:11" x14ac:dyDescent="0.35">
      <c r="E36" s="42"/>
    </row>
    <row r="37" spans="1:11" x14ac:dyDescent="0.35">
      <c r="A37" s="104" t="s">
        <v>1</v>
      </c>
      <c r="H37" s="42"/>
    </row>
    <row r="38" spans="1:11" ht="44.25" customHeight="1" x14ac:dyDescent="0.35">
      <c r="A38" s="217" t="s">
        <v>105</v>
      </c>
      <c r="B38" s="217"/>
      <c r="C38" s="217"/>
      <c r="D38" s="217"/>
      <c r="E38" s="217"/>
      <c r="F38" s="217"/>
      <c r="G38" s="217"/>
      <c r="H38" s="217"/>
      <c r="I38" s="217"/>
    </row>
    <row r="39" spans="1:11" ht="71.400000000000006" customHeight="1" x14ac:dyDescent="0.35">
      <c r="A39" s="210" t="s">
        <v>145</v>
      </c>
      <c r="B39" s="210"/>
      <c r="C39" s="210"/>
      <c r="D39" s="210"/>
      <c r="E39" s="210"/>
      <c r="F39" s="210"/>
      <c r="G39" s="210"/>
      <c r="H39" s="210"/>
      <c r="I39" s="210"/>
    </row>
    <row r="40" spans="1:11" ht="16" x14ac:dyDescent="0.35">
      <c r="A40" s="218" t="s">
        <v>56</v>
      </c>
      <c r="B40" s="218"/>
      <c r="C40" s="218"/>
      <c r="D40" s="218"/>
      <c r="E40" s="218"/>
      <c r="F40" s="218"/>
      <c r="G40" s="218"/>
      <c r="H40" s="218"/>
      <c r="I40" s="218"/>
    </row>
    <row r="41" spans="1:11" ht="16" x14ac:dyDescent="0.35">
      <c r="A41" s="218" t="s">
        <v>75</v>
      </c>
      <c r="B41" s="218"/>
      <c r="C41" s="218"/>
      <c r="D41" s="218"/>
      <c r="E41" s="218"/>
      <c r="F41" s="218"/>
      <c r="G41" s="218"/>
      <c r="H41" s="218"/>
      <c r="I41" s="218"/>
    </row>
    <row r="42" spans="1:11" ht="29.25" customHeight="1" x14ac:dyDescent="0.35">
      <c r="A42" s="212" t="s">
        <v>78</v>
      </c>
      <c r="B42" s="212"/>
      <c r="C42" s="212"/>
      <c r="D42" s="212"/>
      <c r="E42" s="212"/>
      <c r="F42" s="212"/>
      <c r="G42" s="212"/>
      <c r="H42" s="212"/>
      <c r="I42" s="212"/>
    </row>
    <row r="43" spans="1:11" ht="27.75" customHeight="1" x14ac:dyDescent="0.35">
      <c r="A43" s="212" t="s">
        <v>79</v>
      </c>
      <c r="B43" s="212"/>
      <c r="C43" s="212"/>
      <c r="D43" s="212"/>
      <c r="E43" s="212"/>
      <c r="F43" s="212"/>
      <c r="G43" s="212"/>
      <c r="H43" s="212"/>
      <c r="I43" s="212"/>
    </row>
    <row r="44" spans="1:11" ht="139.5" customHeight="1" x14ac:dyDescent="0.35">
      <c r="A44" s="217" t="s">
        <v>87</v>
      </c>
      <c r="B44" s="217"/>
      <c r="C44" s="217"/>
      <c r="D44" s="217"/>
      <c r="E44" s="217"/>
      <c r="F44" s="217"/>
      <c r="G44" s="217"/>
      <c r="H44" s="217"/>
      <c r="I44" s="217"/>
    </row>
    <row r="45" spans="1:11" ht="44.25" customHeight="1" x14ac:dyDescent="0.35">
      <c r="A45" s="217" t="s">
        <v>85</v>
      </c>
      <c r="B45" s="217"/>
      <c r="C45" s="217"/>
      <c r="D45" s="217"/>
      <c r="E45" s="217"/>
      <c r="F45" s="217"/>
      <c r="G45" s="217"/>
      <c r="H45" s="217"/>
      <c r="I45" s="217"/>
      <c r="J45" s="96"/>
    </row>
    <row r="46" spans="1:11" ht="17.25" customHeight="1" x14ac:dyDescent="0.35">
      <c r="A46" s="213" t="s">
        <v>86</v>
      </c>
      <c r="B46" s="213"/>
      <c r="C46" s="213"/>
      <c r="D46" s="213"/>
      <c r="E46" s="213"/>
      <c r="F46" s="213"/>
      <c r="G46" s="213"/>
      <c r="H46" s="213"/>
      <c r="I46" s="213"/>
    </row>
  </sheetData>
  <mergeCells count="15">
    <mergeCell ref="A1:I1"/>
    <mergeCell ref="K4:L4"/>
    <mergeCell ref="A42:I42"/>
    <mergeCell ref="A46:I46"/>
    <mergeCell ref="F32:H32"/>
    <mergeCell ref="F21:H21"/>
    <mergeCell ref="F33:H33"/>
    <mergeCell ref="F35:H35"/>
    <mergeCell ref="A39:I39"/>
    <mergeCell ref="A38:I38"/>
    <mergeCell ref="A40:I40"/>
    <mergeCell ref="A45:I45"/>
    <mergeCell ref="A41:I41"/>
    <mergeCell ref="A43:I43"/>
    <mergeCell ref="A44:I44"/>
  </mergeCells>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pageSetUpPr fitToPage="1"/>
  </sheetPr>
  <dimension ref="A1:L30"/>
  <sheetViews>
    <sheetView defaultGridColor="0" colorId="22" zoomScaleNormal="100" workbookViewId="0">
      <selection activeCell="H17" sqref="H17"/>
    </sheetView>
  </sheetViews>
  <sheetFormatPr defaultColWidth="9.84375" defaultRowHeight="15.5" x14ac:dyDescent="0.35"/>
  <cols>
    <col min="1" max="1" width="34.921875" style="32" customWidth="1"/>
    <col min="2" max="6" width="9" style="32" customWidth="1"/>
    <col min="7" max="7" width="10.4609375" style="32" customWidth="1"/>
    <col min="8" max="8" width="9" style="32" customWidth="1"/>
    <col min="9" max="9" width="10.4609375" style="32" customWidth="1"/>
    <col min="10" max="10" width="5.84375" style="32" customWidth="1"/>
    <col min="11" max="16384" width="9.84375" style="32"/>
  </cols>
  <sheetData>
    <row r="1" spans="1:12" ht="39.75" customHeight="1" x14ac:dyDescent="0.35">
      <c r="A1" s="193" t="s">
        <v>90</v>
      </c>
      <c r="B1" s="193"/>
      <c r="C1" s="193"/>
      <c r="D1" s="193"/>
      <c r="E1" s="193"/>
      <c r="F1" s="193"/>
      <c r="G1" s="193"/>
      <c r="H1" s="193"/>
      <c r="I1" s="193"/>
    </row>
    <row r="2" spans="1:12" ht="9.75" customHeight="1" x14ac:dyDescent="0.35">
      <c r="A2" s="33"/>
      <c r="B2" s="85"/>
      <c r="C2" s="33"/>
      <c r="D2" s="33"/>
      <c r="E2" s="33"/>
      <c r="F2" s="83"/>
      <c r="G2" s="33"/>
      <c r="H2" s="84"/>
      <c r="I2" s="33"/>
    </row>
    <row r="3" spans="1:12" s="33" customFormat="1" ht="65" x14ac:dyDescent="0.3">
      <c r="A3" s="103" t="s">
        <v>10</v>
      </c>
      <c r="B3" s="14" t="s">
        <v>64</v>
      </c>
      <c r="C3" s="89" t="s">
        <v>63</v>
      </c>
      <c r="D3" s="14" t="s">
        <v>67</v>
      </c>
      <c r="E3" s="14" t="s">
        <v>104</v>
      </c>
      <c r="F3" s="15" t="s">
        <v>66</v>
      </c>
      <c r="G3" s="15" t="s">
        <v>68</v>
      </c>
      <c r="H3" s="15" t="s">
        <v>69</v>
      </c>
      <c r="I3" s="15" t="s">
        <v>57</v>
      </c>
    </row>
    <row r="4" spans="1:12" s="33" customFormat="1" ht="14" customHeight="1" x14ac:dyDescent="0.3">
      <c r="A4" s="71" t="s">
        <v>102</v>
      </c>
      <c r="B4" s="72">
        <v>4</v>
      </c>
      <c r="C4" s="73">
        <v>1.2</v>
      </c>
      <c r="D4" s="74">
        <f>B4*C4</f>
        <v>4.8</v>
      </c>
      <c r="E4" s="73">
        <v>0</v>
      </c>
      <c r="F4" s="75">
        <f t="shared" ref="F4:F10" si="0">D4*E4</f>
        <v>0</v>
      </c>
      <c r="G4" s="75">
        <f t="shared" ref="G4:G6" si="1">F4*0.05</f>
        <v>0</v>
      </c>
      <c r="H4" s="75">
        <f>F4*0.1</f>
        <v>0</v>
      </c>
      <c r="I4" s="86">
        <f t="shared" ref="I4:I9" si="2">F4*F$2+G4*G$2+H4*H$2</f>
        <v>0</v>
      </c>
      <c r="K4" s="194" t="s">
        <v>92</v>
      </c>
      <c r="L4" s="194"/>
    </row>
    <row r="5" spans="1:12" s="33" customFormat="1" ht="13" x14ac:dyDescent="0.3">
      <c r="A5" s="77" t="s">
        <v>5</v>
      </c>
      <c r="B5" s="72">
        <v>2</v>
      </c>
      <c r="C5" s="73">
        <v>1</v>
      </c>
      <c r="D5" s="72">
        <f>B5*C5</f>
        <v>2</v>
      </c>
      <c r="E5" s="73">
        <v>0</v>
      </c>
      <c r="F5" s="75">
        <f t="shared" si="0"/>
        <v>0</v>
      </c>
      <c r="G5" s="75">
        <f t="shared" si="1"/>
        <v>0</v>
      </c>
      <c r="H5" s="75">
        <f t="shared" ref="H5" si="3">F5*0.1</f>
        <v>0</v>
      </c>
      <c r="I5" s="86">
        <f t="shared" si="2"/>
        <v>0</v>
      </c>
      <c r="K5" s="98" t="s">
        <v>93</v>
      </c>
      <c r="L5" s="113">
        <v>70.56</v>
      </c>
    </row>
    <row r="6" spans="1:12" s="33" customFormat="1" ht="14" customHeight="1" x14ac:dyDescent="0.3">
      <c r="A6" s="78" t="s">
        <v>4</v>
      </c>
      <c r="B6" s="74">
        <v>0.5</v>
      </c>
      <c r="C6" s="73">
        <v>1</v>
      </c>
      <c r="D6" s="74">
        <f t="shared" ref="D6" si="4">B6*C6</f>
        <v>0.5</v>
      </c>
      <c r="E6" s="73">
        <v>0</v>
      </c>
      <c r="F6" s="75">
        <f t="shared" si="0"/>
        <v>0</v>
      </c>
      <c r="G6" s="75">
        <f t="shared" si="1"/>
        <v>0</v>
      </c>
      <c r="H6" s="75">
        <f>F6*0.1</f>
        <v>0</v>
      </c>
      <c r="I6" s="86">
        <f t="shared" si="2"/>
        <v>0</v>
      </c>
      <c r="K6" s="98" t="s">
        <v>94</v>
      </c>
      <c r="L6" s="114">
        <v>52.37</v>
      </c>
    </row>
    <row r="7" spans="1:12" s="33" customFormat="1" ht="14" customHeight="1" x14ac:dyDescent="0.3">
      <c r="A7" s="78" t="s">
        <v>3</v>
      </c>
      <c r="B7" s="74">
        <v>0.5</v>
      </c>
      <c r="C7" s="73">
        <v>1</v>
      </c>
      <c r="D7" s="74">
        <f t="shared" ref="D7:D10" si="5">B7*C7</f>
        <v>0.5</v>
      </c>
      <c r="E7" s="73">
        <v>0</v>
      </c>
      <c r="F7" s="75">
        <f t="shared" si="0"/>
        <v>0</v>
      </c>
      <c r="G7" s="75">
        <f t="shared" ref="G7:G10" si="6">F7*0.05</f>
        <v>0</v>
      </c>
      <c r="H7" s="75">
        <f>F7*0.1</f>
        <v>0</v>
      </c>
      <c r="I7" s="86">
        <f t="shared" si="2"/>
        <v>0</v>
      </c>
      <c r="K7" s="98" t="s">
        <v>95</v>
      </c>
      <c r="L7" s="115">
        <v>28.34</v>
      </c>
    </row>
    <row r="8" spans="1:12" s="33" customFormat="1" ht="14" customHeight="1" x14ac:dyDescent="0.3">
      <c r="A8" s="78" t="s">
        <v>6</v>
      </c>
      <c r="B8" s="74">
        <v>0.5</v>
      </c>
      <c r="C8" s="74">
        <v>1.2</v>
      </c>
      <c r="D8" s="74">
        <f t="shared" si="5"/>
        <v>0.6</v>
      </c>
      <c r="E8" s="72">
        <v>0</v>
      </c>
      <c r="F8" s="88">
        <f t="shared" si="0"/>
        <v>0</v>
      </c>
      <c r="G8" s="88">
        <f t="shared" si="6"/>
        <v>0</v>
      </c>
      <c r="H8" s="88">
        <f>F8*0.1</f>
        <v>0</v>
      </c>
      <c r="I8" s="86">
        <f t="shared" si="2"/>
        <v>0</v>
      </c>
    </row>
    <row r="9" spans="1:12" s="33" customFormat="1" ht="14" customHeight="1" x14ac:dyDescent="0.3">
      <c r="A9" s="78" t="s">
        <v>7</v>
      </c>
      <c r="B9" s="72">
        <v>8</v>
      </c>
      <c r="C9" s="74">
        <v>1.2</v>
      </c>
      <c r="D9" s="74">
        <f t="shared" si="5"/>
        <v>9.6</v>
      </c>
      <c r="E9" s="72">
        <v>0</v>
      </c>
      <c r="F9" s="88">
        <f t="shared" si="0"/>
        <v>0</v>
      </c>
      <c r="G9" s="88">
        <f t="shared" si="6"/>
        <v>0</v>
      </c>
      <c r="H9" s="88">
        <f>F9*0.1</f>
        <v>0</v>
      </c>
      <c r="I9" s="86">
        <f t="shared" si="2"/>
        <v>0</v>
      </c>
    </row>
    <row r="10" spans="1:12" s="33" customFormat="1" ht="14" customHeight="1" x14ac:dyDescent="0.3">
      <c r="A10" s="78" t="s">
        <v>8</v>
      </c>
      <c r="B10" s="72">
        <v>4</v>
      </c>
      <c r="C10" s="73">
        <v>2</v>
      </c>
      <c r="D10" s="72">
        <f t="shared" si="5"/>
        <v>8</v>
      </c>
      <c r="E10" s="73">
        <v>116</v>
      </c>
      <c r="F10" s="87">
        <f t="shared" si="0"/>
        <v>928</v>
      </c>
      <c r="G10" s="75">
        <f t="shared" si="6"/>
        <v>46.400000000000006</v>
      </c>
      <c r="H10" s="75">
        <f>F10*0.1</f>
        <v>92.800000000000011</v>
      </c>
      <c r="I10" s="76">
        <f>F10*$L$6+G10*$L$5+H10*$L$7</f>
        <v>54503.295999999995</v>
      </c>
    </row>
    <row r="11" spans="1:12" s="33" customFormat="1" ht="16.5" customHeight="1" x14ac:dyDescent="0.3">
      <c r="A11" s="79" t="s">
        <v>100</v>
      </c>
      <c r="B11" s="80"/>
      <c r="C11" s="81"/>
      <c r="D11" s="73"/>
      <c r="E11" s="75"/>
      <c r="F11" s="219">
        <f>ROUND(SUM(F4:H10),-1)</f>
        <v>1070</v>
      </c>
      <c r="G11" s="220"/>
      <c r="H11" s="221"/>
      <c r="I11" s="82">
        <f>ROUND(I10, -2)</f>
        <v>54500</v>
      </c>
    </row>
    <row r="12" spans="1:12" s="33" customFormat="1" ht="13" x14ac:dyDescent="0.3"/>
    <row r="13" spans="1:12" x14ac:dyDescent="0.35">
      <c r="A13" s="104" t="s">
        <v>1</v>
      </c>
      <c r="B13" s="33"/>
      <c r="C13" s="33"/>
      <c r="D13" s="33"/>
      <c r="E13" s="33"/>
      <c r="F13" s="33"/>
      <c r="G13" s="33"/>
      <c r="H13" s="33"/>
      <c r="I13" s="33"/>
    </row>
    <row r="14" spans="1:12" ht="42.65" customHeight="1" x14ac:dyDescent="0.35">
      <c r="A14" s="195" t="s">
        <v>101</v>
      </c>
      <c r="B14" s="195"/>
      <c r="C14" s="195"/>
      <c r="D14" s="195"/>
      <c r="E14" s="195"/>
      <c r="F14" s="195"/>
      <c r="G14" s="195"/>
      <c r="H14" s="195"/>
      <c r="I14" s="195"/>
      <c r="J14" s="110"/>
      <c r="K14" s="110"/>
    </row>
    <row r="15" spans="1:12" ht="45" customHeight="1" x14ac:dyDescent="0.35">
      <c r="A15" s="210" t="s">
        <v>146</v>
      </c>
      <c r="B15" s="210"/>
      <c r="C15" s="210"/>
      <c r="D15" s="210"/>
      <c r="E15" s="210"/>
      <c r="F15" s="210"/>
      <c r="G15" s="210"/>
      <c r="H15" s="210"/>
      <c r="I15" s="210"/>
    </row>
    <row r="16" spans="1:12" ht="16" x14ac:dyDescent="0.35">
      <c r="A16" s="213" t="s">
        <v>58</v>
      </c>
      <c r="B16" s="213"/>
      <c r="C16" s="213"/>
      <c r="D16" s="213"/>
      <c r="E16" s="213"/>
      <c r="F16" s="213"/>
      <c r="G16" s="213"/>
      <c r="H16" s="213"/>
      <c r="I16" s="213"/>
    </row>
    <row r="18" spans="9:11" x14ac:dyDescent="0.35">
      <c r="I18" s="95"/>
      <c r="K18" s="119"/>
    </row>
    <row r="19" spans="9:11" hidden="1" x14ac:dyDescent="0.35"/>
    <row r="20" spans="9:11" s="33" customFormat="1" ht="13" x14ac:dyDescent="0.3"/>
    <row r="21" spans="9:11" s="33" customFormat="1" ht="14" customHeight="1" x14ac:dyDescent="0.3"/>
    <row r="22" spans="9:11" s="33" customFormat="1" ht="25.5" customHeight="1" x14ac:dyDescent="0.3"/>
    <row r="23" spans="9:11" s="33" customFormat="1" ht="14" customHeight="1" x14ac:dyDescent="0.3"/>
    <row r="24" spans="9:11" s="33" customFormat="1" ht="14" customHeight="1" x14ac:dyDescent="0.3"/>
    <row r="25" spans="9:11" s="33" customFormat="1" ht="14" customHeight="1" x14ac:dyDescent="0.3"/>
    <row r="26" spans="9:11" s="33" customFormat="1" ht="14" customHeight="1" x14ac:dyDescent="0.3"/>
    <row r="27" spans="9:11" s="33" customFormat="1" ht="14" customHeight="1" x14ac:dyDescent="0.3"/>
    <row r="28" spans="9:11" s="33" customFormat="1" ht="14" customHeight="1" x14ac:dyDescent="0.3"/>
    <row r="29" spans="9:11" s="33" customFormat="1" ht="14" customHeight="1" x14ac:dyDescent="0.3"/>
    <row r="30" spans="9:11" s="33" customFormat="1" ht="13" x14ac:dyDescent="0.3"/>
  </sheetData>
  <mergeCells count="6">
    <mergeCell ref="A16:I16"/>
    <mergeCell ref="A14:I14"/>
    <mergeCell ref="K4:L4"/>
    <mergeCell ref="A15:I15"/>
    <mergeCell ref="A1:I1"/>
    <mergeCell ref="F11:H11"/>
  </mergeCells>
  <phoneticPr fontId="0" type="noConversion"/>
  <pageMargins left="0.25" right="0.25" top="0.5" bottom="0.44" header="0.5" footer="0.5"/>
  <pageSetup scale="9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6"/>
  <sheetViews>
    <sheetView topLeftCell="A9" workbookViewId="0">
      <selection activeCell="D31" sqref="D31"/>
    </sheetView>
  </sheetViews>
  <sheetFormatPr defaultColWidth="8.921875" defaultRowHeight="15.5" x14ac:dyDescent="0.35"/>
  <cols>
    <col min="1" max="1" width="32.53515625" style="32" customWidth="1"/>
    <col min="2" max="2" width="10.4609375" style="32" customWidth="1"/>
    <col min="3" max="8" width="8.921875" style="32"/>
    <col min="9" max="9" width="9.4609375" style="32" customWidth="1"/>
    <col min="10" max="10" width="4.3828125" style="32" customWidth="1"/>
    <col min="11" max="16384" width="8.921875" style="32"/>
  </cols>
  <sheetData>
    <row r="1" spans="1:12" ht="32.25" customHeight="1" x14ac:dyDescent="0.35">
      <c r="A1" s="193" t="s">
        <v>89</v>
      </c>
      <c r="B1" s="193"/>
      <c r="C1" s="193"/>
      <c r="D1" s="193"/>
      <c r="E1" s="193"/>
      <c r="F1" s="193"/>
      <c r="G1" s="193"/>
      <c r="H1" s="193"/>
      <c r="I1" s="193"/>
    </row>
    <row r="2" spans="1:12" ht="11.25" customHeight="1" x14ac:dyDescent="0.35">
      <c r="B2" s="112"/>
    </row>
    <row r="3" spans="1:12" ht="65" x14ac:dyDescent="0.35">
      <c r="A3" s="103" t="s">
        <v>10</v>
      </c>
      <c r="B3" s="14" t="s">
        <v>65</v>
      </c>
      <c r="C3" s="89" t="s">
        <v>63</v>
      </c>
      <c r="D3" s="14" t="s">
        <v>67</v>
      </c>
      <c r="E3" s="14" t="s">
        <v>103</v>
      </c>
      <c r="F3" s="15" t="s">
        <v>66</v>
      </c>
      <c r="G3" s="15" t="s">
        <v>68</v>
      </c>
      <c r="H3" s="15" t="s">
        <v>69</v>
      </c>
      <c r="I3" s="15" t="s">
        <v>57</v>
      </c>
    </row>
    <row r="4" spans="1:12" x14ac:dyDescent="0.35">
      <c r="A4" s="71" t="s">
        <v>102</v>
      </c>
      <c r="B4" s="72">
        <v>4</v>
      </c>
      <c r="C4" s="73">
        <v>1.2</v>
      </c>
      <c r="D4" s="74">
        <f t="shared" ref="D4:D10" si="0">B4*C4</f>
        <v>4.8</v>
      </c>
      <c r="E4" s="73">
        <v>0</v>
      </c>
      <c r="F4" s="75">
        <f t="shared" ref="F4:F10" si="1">D4*E4</f>
        <v>0</v>
      </c>
      <c r="G4" s="75">
        <f t="shared" ref="G4:G10" si="2">F4*0.05</f>
        <v>0</v>
      </c>
      <c r="H4" s="75">
        <f t="shared" ref="H4:H10" si="3">F4*0.1</f>
        <v>0</v>
      </c>
      <c r="I4" s="91">
        <f>F4*'Table 2a'!F$2+G4*'Table 2a'!G$2+H4*'Table 2a'!H$2</f>
        <v>0</v>
      </c>
      <c r="K4" s="222" t="s">
        <v>92</v>
      </c>
      <c r="L4" s="223"/>
    </row>
    <row r="5" spans="1:12" ht="15" customHeight="1" x14ac:dyDescent="0.35">
      <c r="A5" s="77" t="s">
        <v>5</v>
      </c>
      <c r="B5" s="72">
        <v>2</v>
      </c>
      <c r="C5" s="73">
        <v>1</v>
      </c>
      <c r="D5" s="72">
        <f t="shared" si="0"/>
        <v>2</v>
      </c>
      <c r="E5" s="73">
        <v>0</v>
      </c>
      <c r="F5" s="75">
        <f t="shared" si="1"/>
        <v>0</v>
      </c>
      <c r="G5" s="75">
        <f t="shared" si="2"/>
        <v>0</v>
      </c>
      <c r="H5" s="75">
        <f t="shared" si="3"/>
        <v>0</v>
      </c>
      <c r="I5" s="91">
        <f>F5*'Table 2a'!F$2+G5*'Table 2a'!G$2+H5*'Table 2a'!H$2</f>
        <v>0</v>
      </c>
      <c r="K5" s="98" t="s">
        <v>93</v>
      </c>
      <c r="L5" s="113">
        <v>70.56</v>
      </c>
    </row>
    <row r="6" spans="1:12" x14ac:dyDescent="0.35">
      <c r="A6" s="78" t="s">
        <v>4</v>
      </c>
      <c r="B6" s="90">
        <v>0.5</v>
      </c>
      <c r="C6" s="72">
        <v>1</v>
      </c>
      <c r="D6" s="74">
        <f t="shared" si="0"/>
        <v>0.5</v>
      </c>
      <c r="E6" s="72">
        <v>0</v>
      </c>
      <c r="F6" s="88">
        <f t="shared" si="1"/>
        <v>0</v>
      </c>
      <c r="G6" s="88">
        <f t="shared" si="2"/>
        <v>0</v>
      </c>
      <c r="H6" s="88">
        <f t="shared" si="3"/>
        <v>0</v>
      </c>
      <c r="I6" s="92">
        <f>F6*'Table 2a'!F$2+G6*'Table 2a'!G$2+H6*'Table 2a'!H$2</f>
        <v>0</v>
      </c>
      <c r="K6" s="98" t="s">
        <v>94</v>
      </c>
      <c r="L6" s="113">
        <v>52.37</v>
      </c>
    </row>
    <row r="7" spans="1:12" x14ac:dyDescent="0.35">
      <c r="A7" s="78" t="s">
        <v>3</v>
      </c>
      <c r="B7" s="90">
        <v>0.5</v>
      </c>
      <c r="C7" s="72">
        <v>1</v>
      </c>
      <c r="D7" s="74">
        <f t="shared" si="0"/>
        <v>0.5</v>
      </c>
      <c r="E7" s="72">
        <v>0</v>
      </c>
      <c r="F7" s="88">
        <f t="shared" si="1"/>
        <v>0</v>
      </c>
      <c r="G7" s="88">
        <f t="shared" si="2"/>
        <v>0</v>
      </c>
      <c r="H7" s="88">
        <f t="shared" si="3"/>
        <v>0</v>
      </c>
      <c r="I7" s="92">
        <f>F7*'Table 2a'!F$2+G7*'Table 2a'!G$2+H7*'Table 2a'!H$2</f>
        <v>0</v>
      </c>
      <c r="K7" s="98" t="s">
        <v>95</v>
      </c>
      <c r="L7" s="115">
        <v>28.34</v>
      </c>
    </row>
    <row r="8" spans="1:12" x14ac:dyDescent="0.35">
      <c r="A8" s="78" t="s">
        <v>6</v>
      </c>
      <c r="B8" s="90">
        <v>0.5</v>
      </c>
      <c r="C8" s="74">
        <v>1.2</v>
      </c>
      <c r="D8" s="74">
        <f t="shared" si="0"/>
        <v>0.6</v>
      </c>
      <c r="E8" s="72">
        <v>0</v>
      </c>
      <c r="F8" s="88">
        <f t="shared" si="1"/>
        <v>0</v>
      </c>
      <c r="G8" s="88">
        <f t="shared" si="2"/>
        <v>0</v>
      </c>
      <c r="H8" s="88">
        <f t="shared" si="3"/>
        <v>0</v>
      </c>
      <c r="I8" s="92">
        <f>F8*'Table 2a'!F$2+G8*'Table 2a'!G$2+H8*'Table 2a'!H$2</f>
        <v>0</v>
      </c>
    </row>
    <row r="9" spans="1:12" x14ac:dyDescent="0.35">
      <c r="A9" s="78" t="s">
        <v>7</v>
      </c>
      <c r="B9" s="90">
        <v>8</v>
      </c>
      <c r="C9" s="74">
        <v>1.2</v>
      </c>
      <c r="D9" s="74">
        <f t="shared" si="0"/>
        <v>9.6</v>
      </c>
      <c r="E9" s="72">
        <v>0</v>
      </c>
      <c r="F9" s="88">
        <f t="shared" si="1"/>
        <v>0</v>
      </c>
      <c r="G9" s="88">
        <f t="shared" si="2"/>
        <v>0</v>
      </c>
      <c r="H9" s="88">
        <f t="shared" si="3"/>
        <v>0</v>
      </c>
      <c r="I9" s="92">
        <f>F9*'Table 2a'!F$2+G9*'Table 2a'!G$2+H9*'Table 2a'!H$2</f>
        <v>0</v>
      </c>
    </row>
    <row r="10" spans="1:12" x14ac:dyDescent="0.35">
      <c r="A10" s="78" t="s">
        <v>8</v>
      </c>
      <c r="B10" s="72">
        <v>4</v>
      </c>
      <c r="C10" s="73">
        <v>2</v>
      </c>
      <c r="D10" s="72">
        <f t="shared" si="0"/>
        <v>8</v>
      </c>
      <c r="E10" s="73">
        <v>46</v>
      </c>
      <c r="F10" s="75">
        <f t="shared" si="1"/>
        <v>368</v>
      </c>
      <c r="G10" s="75">
        <f t="shared" si="2"/>
        <v>18.400000000000002</v>
      </c>
      <c r="H10" s="75">
        <f t="shared" si="3"/>
        <v>36.800000000000004</v>
      </c>
      <c r="I10" s="93">
        <f>F10*L$6+G10*L$5+H10*L$7</f>
        <v>21613.376</v>
      </c>
      <c r="K10" s="32" t="s">
        <v>46</v>
      </c>
    </row>
    <row r="11" spans="1:12" x14ac:dyDescent="0.35">
      <c r="A11" s="79" t="s">
        <v>100</v>
      </c>
      <c r="B11" s="80"/>
      <c r="C11" s="81"/>
      <c r="D11" s="73"/>
      <c r="E11" s="75"/>
      <c r="F11" s="219">
        <f>SUM(F4:H10)</f>
        <v>423.2</v>
      </c>
      <c r="G11" s="220"/>
      <c r="H11" s="221"/>
      <c r="I11" s="94">
        <f>ROUND(SUM(I4:I10), -2)</f>
        <v>21600</v>
      </c>
      <c r="K11" s="119">
        <f>'Table 2a'!I11+'Table 2b'!I11</f>
        <v>76100</v>
      </c>
    </row>
    <row r="12" spans="1:12" x14ac:dyDescent="0.35">
      <c r="A12" s="33"/>
      <c r="B12" s="33"/>
      <c r="C12" s="33"/>
      <c r="D12" s="33"/>
      <c r="E12" s="33"/>
      <c r="F12" s="33"/>
      <c r="G12" s="33"/>
      <c r="H12" s="33"/>
      <c r="I12" s="33"/>
    </row>
    <row r="13" spans="1:12" x14ac:dyDescent="0.35">
      <c r="A13" s="104" t="s">
        <v>1</v>
      </c>
    </row>
    <row r="14" spans="1:12" ht="33" customHeight="1" x14ac:dyDescent="0.35">
      <c r="A14" s="217" t="s">
        <v>105</v>
      </c>
      <c r="B14" s="217"/>
      <c r="C14" s="217"/>
      <c r="D14" s="217"/>
      <c r="E14" s="217"/>
      <c r="F14" s="217"/>
      <c r="G14" s="217"/>
      <c r="H14" s="217"/>
      <c r="I14" s="217"/>
    </row>
    <row r="15" spans="1:12" ht="47.25" customHeight="1" x14ac:dyDescent="0.35">
      <c r="A15" s="210" t="s">
        <v>146</v>
      </c>
      <c r="B15" s="210"/>
      <c r="C15" s="210"/>
      <c r="D15" s="210"/>
      <c r="E15" s="210"/>
      <c r="F15" s="210"/>
      <c r="G15" s="210"/>
      <c r="H15" s="210"/>
      <c r="I15" s="210"/>
    </row>
    <row r="16" spans="1:12" ht="16.5" customHeight="1" x14ac:dyDescent="0.35">
      <c r="A16" s="213" t="s">
        <v>58</v>
      </c>
      <c r="B16" s="213"/>
      <c r="C16" s="213"/>
      <c r="D16" s="213"/>
      <c r="E16" s="213"/>
      <c r="F16" s="213"/>
      <c r="G16" s="213"/>
      <c r="H16" s="213"/>
      <c r="I16" s="213"/>
    </row>
  </sheetData>
  <mergeCells count="6">
    <mergeCell ref="A16:I16"/>
    <mergeCell ref="A1:I1"/>
    <mergeCell ref="A14:I14"/>
    <mergeCell ref="K4:L4"/>
    <mergeCell ref="F11:H11"/>
    <mergeCell ref="A15:I15"/>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32A41-660B-422B-93D1-22951F803340}">
  <dimension ref="A1:I8"/>
  <sheetViews>
    <sheetView zoomScaleNormal="100" workbookViewId="0">
      <selection activeCell="C12" sqref="C12"/>
    </sheetView>
  </sheetViews>
  <sheetFormatPr defaultColWidth="18" defaultRowHeight="13" x14ac:dyDescent="0.3"/>
  <cols>
    <col min="1" max="1" width="18" style="155"/>
    <col min="2" max="2" width="14.3828125" style="155" customWidth="1"/>
    <col min="3" max="3" width="14.15234375" style="155" customWidth="1"/>
    <col min="4" max="4" width="18" style="155"/>
    <col min="5" max="5" width="16.15234375" style="155" customWidth="1"/>
    <col min="6" max="7" width="13.84375" style="155" customWidth="1"/>
    <col min="8" max="8" width="4.921875" style="155" customWidth="1"/>
    <col min="9" max="16384" width="18" style="155"/>
  </cols>
  <sheetData>
    <row r="1" spans="1:9" x14ac:dyDescent="0.3">
      <c r="A1" s="169"/>
      <c r="B1" s="168"/>
      <c r="C1" s="168"/>
    </row>
    <row r="2" spans="1:9" x14ac:dyDescent="0.3">
      <c r="A2" s="225" t="s">
        <v>121</v>
      </c>
      <c r="B2" s="225"/>
      <c r="C2" s="225"/>
      <c r="D2" s="225"/>
      <c r="E2" s="225"/>
      <c r="F2" s="225"/>
      <c r="G2" s="226"/>
      <c r="H2" s="166"/>
    </row>
    <row r="3" spans="1:9" x14ac:dyDescent="0.3">
      <c r="A3" s="167" t="s">
        <v>37</v>
      </c>
      <c r="B3" s="167" t="s">
        <v>38</v>
      </c>
      <c r="C3" s="167" t="s">
        <v>39</v>
      </c>
      <c r="D3" s="167" t="s">
        <v>40</v>
      </c>
      <c r="E3" s="167" t="s">
        <v>41</v>
      </c>
      <c r="F3" s="167" t="s">
        <v>120</v>
      </c>
      <c r="G3" s="167" t="s">
        <v>119</v>
      </c>
      <c r="H3" s="166"/>
    </row>
    <row r="4" spans="1:9" ht="46.5" customHeight="1" x14ac:dyDescent="0.3">
      <c r="A4" s="167" t="s">
        <v>118</v>
      </c>
      <c r="B4" s="167" t="s">
        <v>117</v>
      </c>
      <c r="C4" s="167" t="s">
        <v>122</v>
      </c>
      <c r="D4" s="167" t="s">
        <v>116</v>
      </c>
      <c r="E4" s="167" t="s">
        <v>115</v>
      </c>
      <c r="F4" s="167" t="s">
        <v>114</v>
      </c>
      <c r="G4" s="167" t="s">
        <v>113</v>
      </c>
      <c r="H4" s="166"/>
    </row>
    <row r="5" spans="1:9" ht="46.5" customHeight="1" x14ac:dyDescent="0.3">
      <c r="A5" s="163" t="s">
        <v>123</v>
      </c>
      <c r="B5" s="162"/>
      <c r="C5" s="162"/>
      <c r="D5" s="161"/>
      <c r="E5" s="162"/>
      <c r="F5" s="162"/>
      <c r="G5" s="161"/>
      <c r="I5" s="160">
        <f>D5+G5</f>
        <v>0</v>
      </c>
    </row>
    <row r="6" spans="1:9" ht="11.25" customHeight="1" x14ac:dyDescent="0.3">
      <c r="A6" s="159"/>
      <c r="B6" s="158"/>
      <c r="C6" s="158"/>
      <c r="D6" s="157"/>
      <c r="E6" s="158"/>
      <c r="F6" s="158"/>
      <c r="G6" s="157"/>
    </row>
    <row r="7" spans="1:9" ht="50" customHeight="1" x14ac:dyDescent="0.3">
      <c r="A7" s="224" t="s">
        <v>124</v>
      </c>
      <c r="B7" s="224"/>
      <c r="C7" s="224"/>
      <c r="D7" s="224"/>
      <c r="E7" s="224"/>
      <c r="F7" s="224"/>
      <c r="G7" s="224"/>
    </row>
    <row r="8" spans="1:9" x14ac:dyDescent="0.3">
      <c r="A8" s="156"/>
      <c r="B8" s="156"/>
      <c r="C8" s="156"/>
      <c r="D8" s="156"/>
      <c r="E8" s="156"/>
      <c r="F8" s="156"/>
      <c r="G8" s="156"/>
    </row>
  </sheetData>
  <mergeCells count="2">
    <mergeCell ref="A7:G7"/>
    <mergeCell ref="A2:G2"/>
  </mergeCells>
  <pageMargins left="0.7" right="0.7" top="0.75" bottom="0.75" header="0.3" footer="0.3"/>
  <pageSetup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71166-D39B-4C3A-9068-D9F3946E2D62}">
  <dimension ref="A1:F21"/>
  <sheetViews>
    <sheetView topLeftCell="A9" workbookViewId="0">
      <selection activeCell="D23" sqref="D23"/>
    </sheetView>
  </sheetViews>
  <sheetFormatPr defaultColWidth="8.84375" defaultRowHeight="14.5" x14ac:dyDescent="0.35"/>
  <cols>
    <col min="1" max="1" width="18.15234375" style="170" bestFit="1" customWidth="1"/>
    <col min="2" max="2" width="9.84375" style="170" customWidth="1"/>
    <col min="3" max="3" width="10.3828125" style="170" customWidth="1"/>
    <col min="4" max="4" width="9.3828125" style="170" customWidth="1"/>
    <col min="5" max="5" width="12" style="170" customWidth="1"/>
    <col min="6" max="16384" width="8.84375" style="170"/>
  </cols>
  <sheetData>
    <row r="1" spans="1:6" s="155" customFormat="1" ht="15" x14ac:dyDescent="0.3">
      <c r="A1" s="227" t="s">
        <v>45</v>
      </c>
      <c r="B1" s="227"/>
      <c r="C1" s="227"/>
      <c r="D1" s="227"/>
      <c r="E1" s="227"/>
    </row>
    <row r="2" spans="1:6" s="155" customFormat="1" ht="13" x14ac:dyDescent="0.3">
      <c r="A2" s="179" t="s">
        <v>37</v>
      </c>
      <c r="B2" s="179" t="s">
        <v>38</v>
      </c>
      <c r="C2" s="179" t="s">
        <v>39</v>
      </c>
      <c r="D2" s="179" t="s">
        <v>40</v>
      </c>
      <c r="E2" s="179" t="s">
        <v>41</v>
      </c>
    </row>
    <row r="3" spans="1:6" s="155" customFormat="1" ht="104" x14ac:dyDescent="0.3">
      <c r="A3" s="179" t="s">
        <v>131</v>
      </c>
      <c r="B3" s="179" t="s">
        <v>130</v>
      </c>
      <c r="C3" s="179" t="s">
        <v>129</v>
      </c>
      <c r="D3" s="179" t="s">
        <v>128</v>
      </c>
      <c r="E3" s="179" t="s">
        <v>127</v>
      </c>
    </row>
    <row r="4" spans="1:6" s="155" customFormat="1" ht="17.25" customHeight="1" x14ac:dyDescent="0.3">
      <c r="A4" s="229" t="s">
        <v>59</v>
      </c>
      <c r="B4" s="230"/>
      <c r="C4" s="230"/>
      <c r="D4" s="230"/>
      <c r="E4" s="231"/>
    </row>
    <row r="5" spans="1:6" s="155" customFormat="1" ht="26" x14ac:dyDescent="0.3">
      <c r="A5" s="176" t="s">
        <v>132</v>
      </c>
      <c r="B5" s="162">
        <v>0</v>
      </c>
      <c r="C5" s="162">
        <v>1</v>
      </c>
      <c r="D5" s="162">
        <v>0</v>
      </c>
      <c r="E5" s="162">
        <f t="shared" ref="E5:E10" si="0">(B5*C5)+D5</f>
        <v>0</v>
      </c>
    </row>
    <row r="6" spans="1:6" s="155" customFormat="1" ht="26" x14ac:dyDescent="0.3">
      <c r="A6" s="176" t="s">
        <v>133</v>
      </c>
      <c r="B6" s="162">
        <v>0</v>
      </c>
      <c r="C6" s="162">
        <v>1</v>
      </c>
      <c r="D6" s="162">
        <v>0</v>
      </c>
      <c r="E6" s="162">
        <f t="shared" si="0"/>
        <v>0</v>
      </c>
    </row>
    <row r="7" spans="1:6" s="155" customFormat="1" ht="26" x14ac:dyDescent="0.3">
      <c r="A7" s="176" t="s">
        <v>134</v>
      </c>
      <c r="B7" s="162">
        <v>0</v>
      </c>
      <c r="C7" s="162">
        <v>1</v>
      </c>
      <c r="D7" s="162">
        <v>0</v>
      </c>
      <c r="E7" s="162">
        <f t="shared" si="0"/>
        <v>0</v>
      </c>
    </row>
    <row r="8" spans="1:6" s="155" customFormat="1" ht="26" x14ac:dyDescent="0.3">
      <c r="A8" s="176" t="s">
        <v>126</v>
      </c>
      <c r="B8" s="162">
        <v>0</v>
      </c>
      <c r="C8" s="162">
        <v>1</v>
      </c>
      <c r="D8" s="162">
        <v>0</v>
      </c>
      <c r="E8" s="162">
        <f t="shared" si="0"/>
        <v>0</v>
      </c>
      <c r="F8" s="178"/>
    </row>
    <row r="9" spans="1:6" s="155" customFormat="1" ht="28.5" customHeight="1" x14ac:dyDescent="0.3">
      <c r="A9" s="165" t="s">
        <v>135</v>
      </c>
      <c r="B9" s="177">
        <v>0</v>
      </c>
      <c r="C9" s="162">
        <v>1</v>
      </c>
      <c r="D9" s="162">
        <v>0</v>
      </c>
      <c r="E9" s="162">
        <f t="shared" si="0"/>
        <v>0</v>
      </c>
    </row>
    <row r="10" spans="1:6" s="155" customFormat="1" ht="28.5" customHeight="1" x14ac:dyDescent="0.3">
      <c r="A10" s="165" t="s">
        <v>125</v>
      </c>
      <c r="B10" s="177">
        <v>116</v>
      </c>
      <c r="C10" s="162">
        <v>2</v>
      </c>
      <c r="D10" s="162">
        <v>0</v>
      </c>
      <c r="E10" s="162">
        <f t="shared" si="0"/>
        <v>232</v>
      </c>
    </row>
    <row r="11" spans="1:6" s="155" customFormat="1" ht="16.25" customHeight="1" x14ac:dyDescent="0.3">
      <c r="A11" s="232" t="s">
        <v>60</v>
      </c>
      <c r="B11" s="233"/>
      <c r="C11" s="233"/>
      <c r="D11" s="233"/>
      <c r="E11" s="234"/>
    </row>
    <row r="12" spans="1:6" s="155" customFormat="1" ht="26" x14ac:dyDescent="0.3">
      <c r="A12" s="176" t="s">
        <v>132</v>
      </c>
      <c r="B12" s="162">
        <v>0</v>
      </c>
      <c r="C12" s="162">
        <v>1</v>
      </c>
      <c r="D12" s="162">
        <v>0</v>
      </c>
      <c r="E12" s="162">
        <f t="shared" ref="E12:E17" si="1">(B12*C12)+D12</f>
        <v>0</v>
      </c>
    </row>
    <row r="13" spans="1:6" s="155" customFormat="1" ht="26" x14ac:dyDescent="0.3">
      <c r="A13" s="176" t="s">
        <v>133</v>
      </c>
      <c r="B13" s="162">
        <v>0</v>
      </c>
      <c r="C13" s="162">
        <v>1</v>
      </c>
      <c r="D13" s="162">
        <v>0</v>
      </c>
      <c r="E13" s="162">
        <f t="shared" si="1"/>
        <v>0</v>
      </c>
    </row>
    <row r="14" spans="1:6" s="155" customFormat="1" ht="16.25" customHeight="1" x14ac:dyDescent="0.3">
      <c r="A14" s="176" t="s">
        <v>134</v>
      </c>
      <c r="B14" s="162">
        <v>0</v>
      </c>
      <c r="C14" s="162">
        <v>1</v>
      </c>
      <c r="D14" s="162">
        <v>0</v>
      </c>
      <c r="E14" s="162">
        <f t="shared" si="1"/>
        <v>0</v>
      </c>
    </row>
    <row r="15" spans="1:6" s="155" customFormat="1" ht="26" x14ac:dyDescent="0.3">
      <c r="A15" s="176" t="s">
        <v>126</v>
      </c>
      <c r="B15" s="162">
        <v>0</v>
      </c>
      <c r="C15" s="162">
        <v>1</v>
      </c>
      <c r="D15" s="162">
        <v>0</v>
      </c>
      <c r="E15" s="162">
        <f t="shared" si="1"/>
        <v>0</v>
      </c>
    </row>
    <row r="16" spans="1:6" s="155" customFormat="1" ht="16.25" customHeight="1" x14ac:dyDescent="0.3">
      <c r="A16" s="165" t="s">
        <v>135</v>
      </c>
      <c r="B16" s="177">
        <v>0</v>
      </c>
      <c r="C16" s="162">
        <v>1</v>
      </c>
      <c r="D16" s="162">
        <v>0</v>
      </c>
      <c r="E16" s="162">
        <f t="shared" si="1"/>
        <v>0</v>
      </c>
    </row>
    <row r="17" spans="1:5" s="155" customFormat="1" ht="29.25" customHeight="1" x14ac:dyDescent="0.3">
      <c r="A17" s="176" t="s">
        <v>125</v>
      </c>
      <c r="B17" s="162">
        <v>46</v>
      </c>
      <c r="C17" s="162">
        <v>2</v>
      </c>
      <c r="D17" s="162">
        <v>0</v>
      </c>
      <c r="E17" s="162">
        <f t="shared" si="1"/>
        <v>92</v>
      </c>
    </row>
    <row r="18" spans="1:5" s="155" customFormat="1" ht="13" x14ac:dyDescent="0.3">
      <c r="A18" s="164"/>
      <c r="B18" s="162"/>
      <c r="C18" s="162"/>
      <c r="D18" s="167" t="s">
        <v>46</v>
      </c>
      <c r="E18" s="175">
        <f>SUM(E4:E17)</f>
        <v>324</v>
      </c>
    </row>
    <row r="19" spans="1:5" s="155" customFormat="1" ht="9.75" customHeight="1" x14ac:dyDescent="0.3">
      <c r="A19" s="174"/>
      <c r="B19" s="173"/>
      <c r="C19" s="173"/>
      <c r="D19" s="172"/>
      <c r="E19" s="171"/>
    </row>
    <row r="20" spans="1:5" s="155" customFormat="1" ht="18" customHeight="1" x14ac:dyDescent="0.3">
      <c r="A20" s="228" t="s">
        <v>136</v>
      </c>
      <c r="B20" s="228"/>
      <c r="C20" s="228"/>
      <c r="D20" s="228"/>
      <c r="E20" s="228"/>
    </row>
    <row r="21" spans="1:5" s="155" customFormat="1" ht="80" customHeight="1" x14ac:dyDescent="0.3">
      <c r="A21" s="228"/>
      <c r="B21" s="228"/>
      <c r="C21" s="228"/>
      <c r="D21" s="228"/>
      <c r="E21" s="228"/>
    </row>
  </sheetData>
  <mergeCells count="4">
    <mergeCell ref="A1:E1"/>
    <mergeCell ref="A20:E21"/>
    <mergeCell ref="A4:E4"/>
    <mergeCell ref="A11:E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8741C-29F9-4395-BC2F-7874CE6B083D}">
  <dimension ref="A1:F10"/>
  <sheetViews>
    <sheetView workbookViewId="0">
      <selection activeCell="A2" sqref="A2"/>
    </sheetView>
  </sheetViews>
  <sheetFormatPr defaultColWidth="14.4609375" defaultRowHeight="32" customHeight="1" x14ac:dyDescent="0.35"/>
  <cols>
    <col min="1" max="16384" width="14.4609375" style="170"/>
  </cols>
  <sheetData>
    <row r="1" spans="1:6" s="155" customFormat="1" ht="32" customHeight="1" x14ac:dyDescent="0.3">
      <c r="A1" s="227" t="s">
        <v>34</v>
      </c>
      <c r="B1" s="227"/>
      <c r="C1" s="227"/>
      <c r="D1" s="227"/>
      <c r="E1" s="227"/>
      <c r="F1" s="227"/>
    </row>
    <row r="2" spans="1:6" s="155" customFormat="1" ht="32" customHeight="1" x14ac:dyDescent="0.3">
      <c r="A2" s="180"/>
      <c r="B2" s="235" t="s">
        <v>35</v>
      </c>
      <c r="C2" s="235"/>
      <c r="D2" s="180" t="s">
        <v>36</v>
      </c>
      <c r="E2" s="235"/>
      <c r="F2" s="235"/>
    </row>
    <row r="3" spans="1:6" s="155" customFormat="1" ht="32" customHeight="1" x14ac:dyDescent="0.3">
      <c r="A3" s="180"/>
      <c r="B3" s="181" t="s">
        <v>37</v>
      </c>
      <c r="C3" s="181" t="s">
        <v>38</v>
      </c>
      <c r="D3" s="181" t="s">
        <v>39</v>
      </c>
      <c r="E3" s="181" t="s">
        <v>40</v>
      </c>
      <c r="F3" s="181" t="s">
        <v>41</v>
      </c>
    </row>
    <row r="4" spans="1:6" s="155" customFormat="1" ht="71" customHeight="1" x14ac:dyDescent="0.3">
      <c r="A4" s="181" t="s">
        <v>42</v>
      </c>
      <c r="B4" s="180" t="s">
        <v>139</v>
      </c>
      <c r="C4" s="180" t="s">
        <v>149</v>
      </c>
      <c r="D4" s="180" t="s">
        <v>138</v>
      </c>
      <c r="E4" s="180" t="s">
        <v>43</v>
      </c>
      <c r="F4" s="180" t="s">
        <v>137</v>
      </c>
    </row>
    <row r="5" spans="1:6" s="155" customFormat="1" ht="32" customHeight="1" x14ac:dyDescent="0.3">
      <c r="A5" s="179">
        <v>1</v>
      </c>
      <c r="B5" s="162">
        <v>0</v>
      </c>
      <c r="C5" s="162">
        <v>116</v>
      </c>
      <c r="D5" s="162">
        <v>0</v>
      </c>
      <c r="E5" s="162">
        <v>0</v>
      </c>
      <c r="F5" s="162">
        <f>B5+C5+D5-E5</f>
        <v>116</v>
      </c>
    </row>
    <row r="6" spans="1:6" s="155" customFormat="1" ht="32" customHeight="1" x14ac:dyDescent="0.3">
      <c r="A6" s="179">
        <v>2</v>
      </c>
      <c r="B6" s="162">
        <v>0</v>
      </c>
      <c r="C6" s="162">
        <v>116</v>
      </c>
      <c r="D6" s="162">
        <v>0</v>
      </c>
      <c r="E6" s="162">
        <v>0</v>
      </c>
      <c r="F6" s="162">
        <f>B6+C6+D6-E6</f>
        <v>116</v>
      </c>
    </row>
    <row r="7" spans="1:6" s="155" customFormat="1" ht="32" customHeight="1" x14ac:dyDescent="0.3">
      <c r="A7" s="179">
        <v>3</v>
      </c>
      <c r="B7" s="162">
        <v>0</v>
      </c>
      <c r="C7" s="162">
        <v>116</v>
      </c>
      <c r="D7" s="162">
        <v>0</v>
      </c>
      <c r="E7" s="162">
        <v>0</v>
      </c>
      <c r="F7" s="162">
        <f>B7+C7+D7-E7</f>
        <v>116</v>
      </c>
    </row>
    <row r="8" spans="1:6" s="155" customFormat="1" ht="32" customHeight="1" x14ac:dyDescent="0.3">
      <c r="A8" s="179" t="s">
        <v>44</v>
      </c>
      <c r="B8" s="162">
        <v>0</v>
      </c>
      <c r="C8" s="162">
        <f>AVERAGE(C5:C7)</f>
        <v>116</v>
      </c>
      <c r="D8" s="162">
        <v>0</v>
      </c>
      <c r="E8" s="162">
        <v>0</v>
      </c>
      <c r="F8" s="167">
        <f>AVERAGE(F5:F7)</f>
        <v>116</v>
      </c>
    </row>
    <row r="9" spans="1:6" s="155" customFormat="1" ht="20.399999999999999" customHeight="1" x14ac:dyDescent="0.3">
      <c r="A9" s="236" t="s">
        <v>140</v>
      </c>
      <c r="B9" s="236"/>
      <c r="C9" s="236"/>
      <c r="D9" s="236"/>
      <c r="E9" s="236"/>
      <c r="F9" s="236"/>
    </row>
    <row r="10" spans="1:6" ht="32" customHeight="1" x14ac:dyDescent="0.35">
      <c r="A10" s="237" t="s">
        <v>150</v>
      </c>
      <c r="B10" s="237"/>
      <c r="C10" s="237"/>
      <c r="D10" s="237"/>
      <c r="E10" s="237"/>
      <c r="F10" s="237"/>
    </row>
  </sheetData>
  <mergeCells count="5">
    <mergeCell ref="A1:F1"/>
    <mergeCell ref="B2:C2"/>
    <mergeCell ref="E2:F2"/>
    <mergeCell ref="A9:F9"/>
    <mergeCell ref="A10:F1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0a649cfe-4b5c-4768-8616-91f3c5fa8351"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2020-07-14T12:45:46+00:00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cords_x0020_Status xmlns="0a649cfe-4b5c-4768-8616-91f3c5fa8351">Pending</Records_x0020_Status>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6" ma:contentTypeDescription="Create a new document." ma:contentTypeScope="" ma:versionID="e2639bbbb30a5e8a5e9fedbedbfe4134">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88fa74547581242d5b740bb33b8839be"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9D4736-79C9-4856-9C20-F2F89435F852}">
  <ds:schemaRefs>
    <ds:schemaRef ds:uri="Microsoft.SharePoint.Taxonomy.ContentTypeSync"/>
  </ds:schemaRefs>
</ds:datastoreItem>
</file>

<file path=customXml/itemProps2.xml><?xml version="1.0" encoding="utf-8"?>
<ds:datastoreItem xmlns:ds="http://schemas.openxmlformats.org/officeDocument/2006/customXml" ds:itemID="{3714231F-B0EA-4ED5-BE6C-754B7CD4EFE5}">
  <ds:schemaRefs>
    <ds:schemaRef ds:uri="http://schemas.microsoft.com/sharepoint/v3/contenttype/forms"/>
  </ds:schemaRefs>
</ds:datastoreItem>
</file>

<file path=customXml/itemProps3.xml><?xml version="1.0" encoding="utf-8"?>
<ds:datastoreItem xmlns:ds="http://schemas.openxmlformats.org/officeDocument/2006/customXml" ds:itemID="{56A37B0C-9414-4DAE-8B0E-BAB0F8EAB8E2}">
  <ds:schemaRefs>
    <ds:schemaRef ds:uri="4ffa91fb-a0ff-4ac5-b2db-65c790d184a4"/>
    <ds:schemaRef ds:uri="http://schemas.microsoft.com/sharepoint/v3"/>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0a649cfe-4b5c-4768-8616-91f3c5fa8351"/>
    <ds:schemaRef ds:uri="http://schemas.microsoft.com/office/2006/metadata/properties"/>
    <ds:schemaRef ds:uri="http://purl.org/dc/elements/1.1/"/>
    <ds:schemaRef ds:uri="80377dfa-2fcc-4c15-9433-ebfcd06defd6"/>
    <ds:schemaRef ds:uri="http://schemas.microsoft.com/sharepoint/v3/fields"/>
    <ds:schemaRef ds:uri="http://schemas.microsoft.com/sharepoint.v3"/>
    <ds:schemaRef ds:uri="http://www.w3.org/XML/1998/namespace"/>
  </ds:schemaRefs>
</ds:datastoreItem>
</file>

<file path=customXml/itemProps4.xml><?xml version="1.0" encoding="utf-8"?>
<ds:datastoreItem xmlns:ds="http://schemas.openxmlformats.org/officeDocument/2006/customXml" ds:itemID="{40805E3E-F3BE-4997-8C75-74B92553EB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Summary</vt:lpstr>
      <vt:lpstr>Table 1a</vt:lpstr>
      <vt:lpstr>Table 1b</vt:lpstr>
      <vt:lpstr>Table 2a</vt:lpstr>
      <vt:lpstr>Table 2b</vt:lpstr>
      <vt:lpstr>Capital O&amp;M</vt:lpstr>
      <vt:lpstr>Responses</vt:lpstr>
      <vt:lpstr>Respondents</vt:lpstr>
      <vt:lpstr>'Table 1a'!Print_Area</vt:lpstr>
    </vt:vector>
  </TitlesOfParts>
  <Company>Eastern Research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Wrigley, William</cp:lastModifiedBy>
  <cp:lastPrinted>2009-11-02T18:25:56Z</cp:lastPrinted>
  <dcterms:created xsi:type="dcterms:W3CDTF">2006-08-15T22:13:40Z</dcterms:created>
  <dcterms:modified xsi:type="dcterms:W3CDTF">2023-06-20T12:30:37Z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ies>
</file>