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pastorkovich_anne-marie_epa_gov/Documents/Downloads/"/>
    </mc:Choice>
  </mc:AlternateContent>
  <xr:revisionPtr revIDLastSave="0" documentId="8_{EC8EDCB2-650F-4570-B6FC-7B8C1B2C060D}" xr6:coauthVersionLast="47" xr6:coauthVersionMax="47" xr10:uidLastSave="{00000000-0000-0000-0000-000000000000}"/>
  <bookViews>
    <workbookView xWindow="19090" yWindow="1150" windowWidth="19420" windowHeight="10300" tabRatio="870" xr2:uid="{00000000-000D-0000-FFFF-FFFF00000000}"/>
  </bookViews>
  <sheets>
    <sheet name="Summary" sheetId="27" r:id="rId1"/>
    <sheet name="I-Biogas Producers" sheetId="5" r:id="rId2"/>
    <sheet name="II-RNG Producers" sheetId="23" r:id="rId3"/>
    <sheet name="III-RNG Importers" sheetId="29" r:id="rId4"/>
    <sheet name="IV-SFW" sheetId="26" r:id="rId5"/>
    <sheet name="V-RIN Generators" sheetId="16" r:id="rId6"/>
    <sheet name="VI-QAP " sheetId="22" r:id="rId7"/>
    <sheet name="VII -RNG RIN separators" sheetId="24" r:id="rId8"/>
    <sheet name="VIII - Third Parties" sheetId="25" r:id="rId9"/>
    <sheet name="IX-Producers of RF Biogas" sheetId="30" r:id="rId10"/>
    <sheet name="Labor Costs" sheetId="2" r:id="rId11"/>
  </sheet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25" l="1"/>
  <c r="K18" i="30"/>
  <c r="J18" i="30"/>
  <c r="M18" i="30"/>
  <c r="I10" i="30"/>
  <c r="J10" i="30" s="1"/>
  <c r="F10" i="30"/>
  <c r="K21" i="29"/>
  <c r="J21" i="29"/>
  <c r="I21" i="29"/>
  <c r="I12" i="29"/>
  <c r="J12" i="29" s="1"/>
  <c r="F12" i="29"/>
  <c r="I10" i="24"/>
  <c r="J10" i="24" s="1"/>
  <c r="F10" i="24"/>
  <c r="K10" i="24" s="1"/>
  <c r="I9" i="24"/>
  <c r="J9" i="24" s="1"/>
  <c r="F9" i="24"/>
  <c r="I11" i="16"/>
  <c r="J11" i="16" s="1"/>
  <c r="F11" i="16"/>
  <c r="K11" i="16" s="1"/>
  <c r="M7" i="25"/>
  <c r="K7" i="25"/>
  <c r="K14" i="22"/>
  <c r="J14" i="22"/>
  <c r="I14" i="22"/>
  <c r="M22" i="5"/>
  <c r="K22" i="5"/>
  <c r="J22" i="5"/>
  <c r="I22" i="5"/>
  <c r="I12" i="5"/>
  <c r="J12" i="5" s="1"/>
  <c r="F12" i="5"/>
  <c r="K12" i="5" s="1"/>
  <c r="I22" i="23"/>
  <c r="J12" i="23"/>
  <c r="I12" i="23"/>
  <c r="F12" i="23"/>
  <c r="K12" i="23" s="1"/>
  <c r="K13" i="30"/>
  <c r="K12" i="30"/>
  <c r="F13" i="30"/>
  <c r="F12" i="30"/>
  <c r="I13" i="30"/>
  <c r="J13" i="30" s="1"/>
  <c r="I12" i="30"/>
  <c r="J12" i="30" s="1"/>
  <c r="I9" i="30"/>
  <c r="K9" i="30" s="1"/>
  <c r="F9" i="30"/>
  <c r="I8" i="24"/>
  <c r="F8" i="24"/>
  <c r="K8" i="24" s="1"/>
  <c r="M14" i="22"/>
  <c r="G14" i="22"/>
  <c r="I16" i="30"/>
  <c r="J16" i="30" s="1"/>
  <c r="F16" i="30"/>
  <c r="I15" i="30"/>
  <c r="J15" i="30" s="1"/>
  <c r="F15" i="30"/>
  <c r="I14" i="30"/>
  <c r="F14" i="30"/>
  <c r="I11" i="30"/>
  <c r="J11" i="30" s="1"/>
  <c r="F11" i="30"/>
  <c r="I8" i="30"/>
  <c r="J8" i="30" s="1"/>
  <c r="F8" i="30"/>
  <c r="I7" i="30"/>
  <c r="F7" i="30"/>
  <c r="I6" i="30"/>
  <c r="J6" i="30" s="1"/>
  <c r="F6" i="30"/>
  <c r="I5" i="30"/>
  <c r="J5" i="30" s="1"/>
  <c r="F5" i="30"/>
  <c r="I13" i="24"/>
  <c r="J13" i="24" s="1"/>
  <c r="F13" i="24"/>
  <c r="I8" i="26"/>
  <c r="J8" i="26" s="1"/>
  <c r="F8" i="26"/>
  <c r="J9" i="26"/>
  <c r="I7" i="26"/>
  <c r="J7" i="26" s="1"/>
  <c r="I6" i="26"/>
  <c r="J6" i="26" s="1"/>
  <c r="J10" i="26" s="1"/>
  <c r="D7" i="27" s="1"/>
  <c r="I5" i="26"/>
  <c r="J5" i="26" s="1"/>
  <c r="F7" i="26"/>
  <c r="F6" i="26"/>
  <c r="G18" i="30"/>
  <c r="I6" i="22"/>
  <c r="J6" i="22" s="1"/>
  <c r="F6" i="22"/>
  <c r="K6" i="22" s="1"/>
  <c r="I8" i="16"/>
  <c r="J8" i="16" s="1"/>
  <c r="F8" i="16"/>
  <c r="K8" i="16" s="1"/>
  <c r="I17" i="29"/>
  <c r="F17" i="29"/>
  <c r="M10" i="26"/>
  <c r="G10" i="26"/>
  <c r="F9" i="26"/>
  <c r="F5" i="26"/>
  <c r="I16" i="16"/>
  <c r="J16" i="16" s="1"/>
  <c r="F16" i="16"/>
  <c r="I16" i="29"/>
  <c r="J16" i="29" s="1"/>
  <c r="F16" i="29"/>
  <c r="K16" i="29" s="1"/>
  <c r="I17" i="23"/>
  <c r="J17" i="23" s="1"/>
  <c r="F17" i="23"/>
  <c r="D12" i="27" l="1"/>
  <c r="K10" i="30"/>
  <c r="J9" i="30"/>
  <c r="K12" i="29"/>
  <c r="K9" i="24"/>
  <c r="K15" i="30"/>
  <c r="K16" i="30"/>
  <c r="K5" i="30"/>
  <c r="E12" i="27" s="1"/>
  <c r="K13" i="24"/>
  <c r="K14" i="30"/>
  <c r="J14" i="30"/>
  <c r="K11" i="30"/>
  <c r="K6" i="30"/>
  <c r="K7" i="30"/>
  <c r="K8" i="30"/>
  <c r="K8" i="26"/>
  <c r="K9" i="26"/>
  <c r="K7" i="26"/>
  <c r="K6" i="26"/>
  <c r="K10" i="26" s="1"/>
  <c r="E7" i="27" s="1"/>
  <c r="K5" i="26"/>
  <c r="I18" i="30"/>
  <c r="C12" i="27" s="1"/>
  <c r="K16" i="16"/>
  <c r="K17" i="29"/>
  <c r="J17" i="29"/>
  <c r="I10" i="26"/>
  <c r="C7" i="27" s="1"/>
  <c r="K17" i="23"/>
  <c r="M21" i="29"/>
  <c r="G21" i="29"/>
  <c r="I19" i="29"/>
  <c r="J19" i="29" s="1"/>
  <c r="F19" i="29"/>
  <c r="I18" i="29"/>
  <c r="J18" i="29" s="1"/>
  <c r="F18" i="29"/>
  <c r="I15" i="29"/>
  <c r="J15" i="29" s="1"/>
  <c r="F15" i="29"/>
  <c r="I14" i="29"/>
  <c r="J14" i="29" s="1"/>
  <c r="F14" i="29"/>
  <c r="I13" i="29"/>
  <c r="J13" i="29" s="1"/>
  <c r="F13" i="29"/>
  <c r="I11" i="29"/>
  <c r="J11" i="29" s="1"/>
  <c r="F11" i="29"/>
  <c r="I10" i="29"/>
  <c r="F10" i="29"/>
  <c r="I9" i="29"/>
  <c r="F9" i="29"/>
  <c r="I8" i="29"/>
  <c r="J8" i="29" s="1"/>
  <c r="F8" i="29"/>
  <c r="I7" i="29"/>
  <c r="J7" i="29" s="1"/>
  <c r="F7" i="29"/>
  <c r="G22" i="23"/>
  <c r="M22" i="23"/>
  <c r="I20" i="23"/>
  <c r="J20" i="23" s="1"/>
  <c r="I15" i="23"/>
  <c r="J15" i="23" s="1"/>
  <c r="F15" i="23"/>
  <c r="F20" i="23"/>
  <c r="I19" i="23"/>
  <c r="J19" i="23" s="1"/>
  <c r="F19" i="23"/>
  <c r="I18" i="23"/>
  <c r="J18" i="23" s="1"/>
  <c r="F18" i="23"/>
  <c r="I16" i="23"/>
  <c r="J16" i="23" s="1"/>
  <c r="F16" i="23"/>
  <c r="I14" i="23"/>
  <c r="F14" i="23"/>
  <c r="I13" i="23"/>
  <c r="J13" i="23" s="1"/>
  <c r="F13" i="23"/>
  <c r="I11" i="23"/>
  <c r="J11" i="23" s="1"/>
  <c r="F11" i="23"/>
  <c r="I10" i="23"/>
  <c r="J10" i="23" s="1"/>
  <c r="J22" i="23" s="1"/>
  <c r="F10" i="23"/>
  <c r="I9" i="23"/>
  <c r="J9" i="23" s="1"/>
  <c r="F9" i="23"/>
  <c r="I8" i="23"/>
  <c r="F8" i="23"/>
  <c r="I7" i="23"/>
  <c r="J7" i="23" s="1"/>
  <c r="F7" i="23"/>
  <c r="I6" i="23"/>
  <c r="J6" i="23" s="1"/>
  <c r="F6" i="23"/>
  <c r="I15" i="24"/>
  <c r="J15" i="24" s="1"/>
  <c r="F15" i="24"/>
  <c r="I14" i="24"/>
  <c r="J14" i="24" s="1"/>
  <c r="F14" i="24"/>
  <c r="I12" i="24"/>
  <c r="J12" i="24" s="1"/>
  <c r="F12" i="24"/>
  <c r="I11" i="24"/>
  <c r="J11" i="24" s="1"/>
  <c r="F11" i="24"/>
  <c r="I7" i="24"/>
  <c r="F7" i="24"/>
  <c r="I6" i="24"/>
  <c r="F6" i="24"/>
  <c r="I5" i="24"/>
  <c r="F5" i="24"/>
  <c r="G17" i="24"/>
  <c r="M17" i="24"/>
  <c r="K18" i="29" l="1"/>
  <c r="K9" i="29"/>
  <c r="K19" i="29"/>
  <c r="K15" i="29"/>
  <c r="K14" i="29"/>
  <c r="K13" i="29"/>
  <c r="K11" i="29"/>
  <c r="K18" i="23"/>
  <c r="C6" i="27"/>
  <c r="K10" i="29"/>
  <c r="K8" i="29"/>
  <c r="K7" i="29"/>
  <c r="J10" i="29"/>
  <c r="D6" i="27" s="1"/>
  <c r="K15" i="23"/>
  <c r="K20" i="23"/>
  <c r="K8" i="23"/>
  <c r="K19" i="23"/>
  <c r="K16" i="23"/>
  <c r="K14" i="23"/>
  <c r="K11" i="23"/>
  <c r="K13" i="23"/>
  <c r="K9" i="23"/>
  <c r="K6" i="23"/>
  <c r="K10" i="23"/>
  <c r="K22" i="23" s="1"/>
  <c r="J14" i="23"/>
  <c r="D5" i="27" s="1"/>
  <c r="C5" i="27"/>
  <c r="K7" i="23"/>
  <c r="K15" i="24"/>
  <c r="K6" i="24"/>
  <c r="K7" i="24"/>
  <c r="I17" i="24"/>
  <c r="K5" i="24"/>
  <c r="J5" i="24"/>
  <c r="K11" i="24"/>
  <c r="K12" i="24"/>
  <c r="K14" i="24"/>
  <c r="J6" i="24"/>
  <c r="E6" i="27" l="1"/>
  <c r="E5" i="27"/>
  <c r="K17" i="24"/>
  <c r="J17" i="24"/>
  <c r="I19" i="16" l="1"/>
  <c r="J19" i="16" s="1"/>
  <c r="F19" i="16"/>
  <c r="I18" i="16"/>
  <c r="J18" i="16" s="1"/>
  <c r="F18" i="16"/>
  <c r="I15" i="16"/>
  <c r="J15" i="16" s="1"/>
  <c r="F15" i="16"/>
  <c r="I14" i="16"/>
  <c r="J14" i="16" s="1"/>
  <c r="F14" i="16"/>
  <c r="I13" i="16"/>
  <c r="J13" i="16" s="1"/>
  <c r="F13" i="16"/>
  <c r="I12" i="16"/>
  <c r="J12" i="16" s="1"/>
  <c r="F12" i="16"/>
  <c r="I10" i="16"/>
  <c r="J10" i="16" s="1"/>
  <c r="F10" i="16"/>
  <c r="I9" i="16"/>
  <c r="J9" i="16" s="1"/>
  <c r="F9" i="16"/>
  <c r="I7" i="16"/>
  <c r="J7" i="16" s="1"/>
  <c r="F7" i="16"/>
  <c r="K15" i="16" l="1"/>
  <c r="K13" i="16"/>
  <c r="K10" i="16"/>
  <c r="K14" i="16"/>
  <c r="K18" i="16"/>
  <c r="K12" i="16"/>
  <c r="K9" i="16"/>
  <c r="K7" i="16"/>
  <c r="I18" i="5" l="1"/>
  <c r="J18" i="5" s="1"/>
  <c r="F18" i="5"/>
  <c r="I15" i="5"/>
  <c r="J15" i="5" s="1"/>
  <c r="F15" i="5"/>
  <c r="I20" i="5"/>
  <c r="J20" i="5" s="1"/>
  <c r="F20" i="5"/>
  <c r="I16" i="5"/>
  <c r="J16" i="5" s="1"/>
  <c r="F16" i="5"/>
  <c r="J10" i="5"/>
  <c r="F10" i="5"/>
  <c r="K10" i="5" s="1"/>
  <c r="I8" i="5"/>
  <c r="J8" i="5" s="1"/>
  <c r="F8" i="5"/>
  <c r="F10" i="2"/>
  <c r="K15" i="5" l="1"/>
  <c r="K18" i="5"/>
  <c r="K20" i="5"/>
  <c r="K16" i="5"/>
  <c r="K8" i="5"/>
  <c r="I19" i="5" l="1"/>
  <c r="I17" i="5"/>
  <c r="I14" i="5"/>
  <c r="I13" i="5"/>
  <c r="I11" i="5"/>
  <c r="I9" i="5"/>
  <c r="I7" i="5"/>
  <c r="I6" i="5"/>
  <c r="J11" i="5" l="1"/>
  <c r="J19" i="5"/>
  <c r="J13" i="5"/>
  <c r="J14" i="5"/>
  <c r="J6" i="5"/>
  <c r="J17" i="5"/>
  <c r="J7" i="5"/>
  <c r="J9" i="5"/>
  <c r="I6" i="25"/>
  <c r="J6" i="25" s="1"/>
  <c r="I5" i="25"/>
  <c r="J5" i="25" s="1"/>
  <c r="I11" i="22"/>
  <c r="J11" i="22" s="1"/>
  <c r="I10" i="22"/>
  <c r="J10" i="22" s="1"/>
  <c r="I9" i="22"/>
  <c r="J9" i="22" s="1"/>
  <c r="I8" i="22"/>
  <c r="J8" i="22" s="1"/>
  <c r="I7" i="22"/>
  <c r="J7" i="22" s="1"/>
  <c r="G22" i="5" l="1"/>
  <c r="G7" i="25" l="1"/>
  <c r="M21" i="16" l="1"/>
  <c r="B23" i="27" s="1"/>
  <c r="G21" i="16"/>
  <c r="B21" i="27" s="1"/>
  <c r="I7" i="25" l="1"/>
  <c r="C11" i="27" s="1"/>
  <c r="J21" i="16"/>
  <c r="I21" i="16"/>
  <c r="C9" i="27" l="1"/>
  <c r="D5" i="2" l="1"/>
  <c r="F5" i="2" s="1"/>
  <c r="D6" i="2"/>
  <c r="F6" i="2" s="1"/>
  <c r="D7" i="2"/>
  <c r="F7" i="2" s="1"/>
  <c r="D8" i="2"/>
  <c r="F8" i="2" s="1"/>
  <c r="D9" i="27"/>
  <c r="D11" i="27"/>
  <c r="C8" i="27"/>
  <c r="D8" i="27"/>
  <c r="D4" i="27" l="1"/>
  <c r="C4" i="27"/>
  <c r="D10" i="27"/>
  <c r="C10" i="27"/>
  <c r="F9" i="2"/>
  <c r="C13" i="27" l="1"/>
  <c r="D13" i="27"/>
  <c r="F10" i="22"/>
  <c r="K10" i="22" s="1"/>
  <c r="E10" i="27"/>
  <c r="F9" i="22"/>
  <c r="K9" i="22" s="1"/>
  <c r="F11" i="5"/>
  <c r="K11" i="5" s="1"/>
  <c r="F19" i="5"/>
  <c r="K19" i="5" s="1"/>
  <c r="F9" i="5"/>
  <c r="K9" i="5" s="1"/>
  <c r="F5" i="25"/>
  <c r="K5" i="25" s="1"/>
  <c r="E11" i="27" s="1"/>
  <c r="F7" i="22"/>
  <c r="K7" i="22" s="1"/>
  <c r="F13" i="5"/>
  <c r="K13" i="5" s="1"/>
  <c r="F6" i="25"/>
  <c r="K6" i="25" s="1"/>
  <c r="F11" i="22"/>
  <c r="K11" i="22" s="1"/>
  <c r="F7" i="5"/>
  <c r="K7" i="5" s="1"/>
  <c r="F14" i="5"/>
  <c r="K14" i="5" s="1"/>
  <c r="F6" i="5"/>
  <c r="K6" i="5" s="1"/>
  <c r="F17" i="5"/>
  <c r="K17" i="5" s="1"/>
  <c r="F8" i="22"/>
  <c r="K8" i="22" s="1"/>
  <c r="E9" i="27" l="1"/>
  <c r="K21" i="16"/>
  <c r="E8" i="27" s="1"/>
  <c r="E4" i="27"/>
  <c r="E13" i="27" l="1"/>
</calcChain>
</file>

<file path=xl/sharedStrings.xml><?xml version="1.0" encoding="utf-8"?>
<sst xmlns="http://schemas.openxmlformats.org/spreadsheetml/2006/main" count="563" uniqueCount="278">
  <si>
    <t>Summary</t>
  </si>
  <si>
    <t>Type of Respondent</t>
  </si>
  <si>
    <t>Total Responses per Year</t>
  </si>
  <si>
    <t>Total Hours per Year</t>
  </si>
  <si>
    <t>Total Cost per Year (Labor and Non-Labor)</t>
  </si>
  <si>
    <t>GRAND TOTAL</t>
  </si>
  <si>
    <t>TOTAL NUMBER of Respondents:</t>
  </si>
  <si>
    <t xml:space="preserve">Non-Labor Costs* Only: </t>
  </si>
  <si>
    <t xml:space="preserve">*Non-Labor Costs include capital, O&amp;M, and purchased services. </t>
  </si>
  <si>
    <t xml:space="preserve">These costs are reflected in the "OMB Inventory." </t>
  </si>
  <si>
    <t>Annual Respondent Burden and Cost by Type of Party</t>
  </si>
  <si>
    <t>Information Collection Activity</t>
  </si>
  <si>
    <t>Hours and Cost</t>
  </si>
  <si>
    <t>Total Hours and Cost</t>
  </si>
  <si>
    <t>Forms &amp; Notes</t>
  </si>
  <si>
    <t>Citation</t>
  </si>
  <si>
    <t>Activity</t>
  </si>
  <si>
    <t>Standard Industry Mix Hours/ Response</t>
  </si>
  <si>
    <t>Clerical Only Hours/ Response</t>
  </si>
  <si>
    <t xml:space="preserve">Purchased Services Hours/ Response </t>
  </si>
  <si>
    <t>Total Cost/ Response (dollars)</t>
  </si>
  <si>
    <t>Number of Respondents</t>
  </si>
  <si>
    <t>Number of Responses per party/year</t>
  </si>
  <si>
    <t>Total Number of Responses per Year</t>
  </si>
  <si>
    <t>Total Hours/ Year</t>
  </si>
  <si>
    <t>Total Cost/Year (Labor and Non-Labor)</t>
  </si>
  <si>
    <t xml:space="preserve">Non-Labor Only Portion of Column K (ALL PURCHASED SERVICES) </t>
  </si>
  <si>
    <t>40 CFR Part 80</t>
  </si>
  <si>
    <t>Reporting: Registration by Biogas Producers; set up initial system accounts with EPA</t>
  </si>
  <si>
    <t xml:space="preserve">OTAQREG; assumes 3 hours, divided by 3, to annualize for ICR. </t>
  </si>
  <si>
    <t xml:space="preserve">OTAQREG; asumes 3 hours, divided by 3, to annualize for ICR. </t>
  </si>
  <si>
    <t>OTAQREG; assumes 36 hours, divided by 3, to annualize for ICR.</t>
  </si>
  <si>
    <t xml:space="preserve">Reporting: Registration by Biogas Producers; Third Party Engineering Review </t>
  </si>
  <si>
    <t xml:space="preserve">OTAQREG; assumes 48 hours, divided by 3, to annualize for ICR. All purchased services. </t>
  </si>
  <si>
    <t xml:space="preserve">Reporting: Update registration as needed to reflect changes in information, etc. </t>
  </si>
  <si>
    <t xml:space="preserve">OTAQREG; assumes 10% of respondents do this each year of this ICR. </t>
  </si>
  <si>
    <t>Recordkeeping: Internal systems updates (e.g. to program PTDs and batch number generation)</t>
  </si>
  <si>
    <t>One time burden; 24 hours divided by 3 years to annualize</t>
  </si>
  <si>
    <t>Recordkeeping: Assign batch numbers</t>
  </si>
  <si>
    <t xml:space="preserve">Recordkeeping: keep copies of registration, reporting, and other compliance records, PTDs under 80.155(a) and keep records specific to biogas production under 80.155(b), including contracts, affidavits, etc. </t>
  </si>
  <si>
    <t xml:space="preserve">Recordkeeping: PTD requirements </t>
  </si>
  <si>
    <t>Assumes weekly frequency and a somewhat automated process; PTDs are CBP.</t>
  </si>
  <si>
    <t xml:space="preserve">Estimate assumes a monthly frequency. Assumes all purchased services. </t>
  </si>
  <si>
    <t>Reporting: additional requirements for Foreign Entities; letter from RCO, bond posting, English language translations, etc. requirements specific to foreign entities.</t>
  </si>
  <si>
    <t>CBP</t>
  </si>
  <si>
    <t>Reporting: Attest Engagements (annual)</t>
  </si>
  <si>
    <t>Total Cost/Year</t>
  </si>
  <si>
    <t xml:space="preserve">Non-Labor Only Portion of Column K (All Purchased Services ) </t>
  </si>
  <si>
    <t xml:space="preserve">Recordkeeping: Internal systems updates </t>
  </si>
  <si>
    <t xml:space="preserve">Recordkeeping: keep copies of registration, reporting, and other compliance records, PTDs under 80.155(a) and keep records specific to generation and assignment of RINs under 80.155(d), including contracts, affidavits, etc. </t>
  </si>
  <si>
    <t xml:space="preserve">Assumes weekly and a customary business practice (CBP) process. Since information to be retained is somewhat detailed related to RIN generation and assignment, assumes appropriate amount of time for weekly oversight. </t>
  </si>
  <si>
    <t xml:space="preserve">Non-Labor Only Portion of Column K (Capital, O&amp;M and Purchased Services) </t>
  </si>
  <si>
    <t>Reporting: Registration; set up initial system accounts with EPA</t>
  </si>
  <si>
    <t xml:space="preserve">New registrants; OTAQREG; assumes 3 hours, divided by 3, to annualize for ICR. </t>
  </si>
  <si>
    <t>Reporting:  submit company and facility  program registration information under 80.145(e)(1) and 1090.805 and perform necessary association with third parties (auditor) following forms &amp; procedures</t>
  </si>
  <si>
    <t xml:space="preserve">New registrants; OTAQREG; asumes 3 hours, divided by 3, to annualize for ICR. </t>
  </si>
  <si>
    <t>Reporting: Update registration as needed to reflect changes in information and changes needed due to new regulation.</t>
  </si>
  <si>
    <t>OTAQREG; assumes 176 existing registrants will need to update registration.</t>
  </si>
  <si>
    <t xml:space="preserve">Reporting: EMTS (RIN generation/transactional reporting) </t>
  </si>
  <si>
    <t>Reporting: additional requirements for foreign RNG producers</t>
  </si>
  <si>
    <t>Reporting: Batch Verification (4x/year)</t>
  </si>
  <si>
    <t>Reporting: Agreggate RIN Verification (4x/year)</t>
  </si>
  <si>
    <t>Reporting: On-Site Audit Report (4x/year)</t>
  </si>
  <si>
    <t>Reporting: Mass Balance</t>
  </si>
  <si>
    <t>Reporting: Potentially Invalid RINs (4x/year)</t>
  </si>
  <si>
    <t xml:space="preserve">Notes to the Table: </t>
  </si>
  <si>
    <t>Reporting:  submit company and facility  program registration information and  perform necessary association with third parties (auditor) following forms &amp; procedures</t>
  </si>
  <si>
    <t>80.1450 &amp; 1090 subpart I</t>
  </si>
  <si>
    <t>Registration by attest auditor or engineer for RFS program only</t>
  </si>
  <si>
    <t>OTAQ REG USER GUIDE</t>
  </si>
  <si>
    <t>80.1450 &amp; 40 CFR part 1090 subpart I</t>
  </si>
  <si>
    <t>Association "handshake" within registration with client</t>
  </si>
  <si>
    <t xml:space="preserve">This table exists to get an accurate respondent count, because these auditors do register with EPA . </t>
  </si>
  <si>
    <t>Labor Costs</t>
  </si>
  <si>
    <t>Labor Type</t>
  </si>
  <si>
    <t>Labor Cost/hour</t>
  </si>
  <si>
    <r>
      <t>Labor + Overhead/ hour</t>
    </r>
    <r>
      <rPr>
        <i/>
        <vertAlign val="superscript"/>
        <sz val="11"/>
        <color theme="1"/>
        <rFont val="Calibri"/>
        <family val="2"/>
        <scheme val="minor"/>
      </rPr>
      <t>a</t>
    </r>
  </si>
  <si>
    <t>Portion attributed/hour</t>
  </si>
  <si>
    <t>Employer Cost/hour</t>
  </si>
  <si>
    <t>Managerial (CEO - 11-1011)</t>
  </si>
  <si>
    <t>Professional/Technical (Refinery Operators - 51-8093)</t>
  </si>
  <si>
    <t>Clerical (Secretaries and Administrative Assistants 43-6010)</t>
  </si>
  <si>
    <t>Legal (Lawyer 23-1011)</t>
  </si>
  <si>
    <t>Total Employer Cost/hour</t>
  </si>
  <si>
    <r>
      <t>Purchased Services</t>
    </r>
    <r>
      <rPr>
        <vertAlign val="superscript"/>
        <sz val="11"/>
        <color theme="3" tint="0.39997558519241921"/>
        <rFont val="Calibri"/>
        <family val="2"/>
        <scheme val="minor"/>
      </rPr>
      <t>b</t>
    </r>
  </si>
  <si>
    <r>
      <rPr>
        <vertAlign val="superscript"/>
        <sz val="11"/>
        <color theme="1"/>
        <rFont val="Calibri"/>
        <family val="2"/>
        <scheme val="minor"/>
      </rPr>
      <t xml:space="preserve">a </t>
    </r>
    <r>
      <rPr>
        <sz val="10"/>
        <color theme="1"/>
        <rFont val="Calibri"/>
        <family val="2"/>
        <scheme val="minor"/>
      </rPr>
      <t>Overhead is calculated to be equal to the cost of labor; i.e. 2x labor cost, rounded up.</t>
    </r>
  </si>
  <si>
    <r>
      <rPr>
        <vertAlign val="super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T</t>
    </r>
    <r>
      <rPr>
        <sz val="10"/>
        <rFont val="Calibri"/>
        <family val="2"/>
        <scheme val="minor"/>
      </rPr>
      <t>he cost of purchased services (for example, cost of attest auditors) is calculated at 2.5 times the Total Employer Cost. Increased from 2 times (as a result of industry consultation/comment on RFS ICR 2060-0725).</t>
    </r>
  </si>
  <si>
    <t xml:space="preserve">“May 2021 National Industry-Specific Occupational Employment and Wage Estimates for NAICS 324000 - Petroleum and Coal Products Manufacturing” </t>
  </si>
  <si>
    <t>US Bureau of Labor Statistics</t>
  </si>
  <si>
    <t xml:space="preserve">See: https://www.bls.gov/oes/current/naics3_324000.htm (accessed May 2, 2022). </t>
  </si>
  <si>
    <t xml:space="preserve">For each labor category, mean hourly wage was selected. </t>
  </si>
  <si>
    <t>40 CFR part 80</t>
  </si>
  <si>
    <t>Reporting: Registration by Biogas Producers; providing all detail information in 80.135</t>
  </si>
  <si>
    <t>§80.170, 80.1469 et seq.</t>
  </si>
  <si>
    <t>We estimate all parties will participate in QAP. QAP reports are submitted by QAP providers and are shown on Tab V-QAP of this Appendix.</t>
  </si>
  <si>
    <t>New registrants; OTAQREG; assumes 3 hours, divided by 3, to annualize for ICR. 75 domestic plus 20 foreign</t>
  </si>
  <si>
    <t>New registrants; OTAQREG; asumes 3 hours, divided by 3, to annualize for ICR. 75 domestic plus 20 foreign</t>
  </si>
  <si>
    <t>New registrants; OTAQREG; assumes 36 hours, divided by 3, to annualize for ICR. 75 domestic plus 20 foreign</t>
  </si>
  <si>
    <t>§80.105, 80.155, and see  80.1426(f)(3)(vi)</t>
  </si>
  <si>
    <t xml:space="preserve">Recordkeeping: related to participation in QAP </t>
  </si>
  <si>
    <t>Reporting: Registration by Biogas Producers; submit company and facility  program registration information under 80.135 and 1090.805 and perform necessary association with third parties (auditor) following forms &amp; procedures</t>
  </si>
  <si>
    <t>Reporting:  submit company and facility  program registration information under 80.135 and 1090.805 and perform necessary association with third parties (auditor) following forms &amp; procedures</t>
  </si>
  <si>
    <t>Reporting: Registration;  including the specific registration items applicable to these parties under 80.135</t>
  </si>
  <si>
    <t>§80.165 and 80.1464</t>
  </si>
  <si>
    <t xml:space="preserve">Assumes no new registrants as a result of this proposed rule, but assumes additional reporting burden, as a result of new regulations. </t>
  </si>
  <si>
    <t xml:space="preserve">NOTE: QAP Providers perform third party services, are separate from other Third Parties because of they incur R&amp;R burden directly. </t>
  </si>
  <si>
    <t xml:space="preserve">New registrants; OTAQREG; assumes 36 hours, divided by 3, to annualize for ICR. </t>
  </si>
  <si>
    <t>Existing registrants; OTAQREG</t>
  </si>
  <si>
    <t xml:space="preserve">I-Biogas Producers </t>
  </si>
  <si>
    <t xml:space="preserve">II-RNG Producers </t>
  </si>
  <si>
    <t>III-RNG Importers</t>
  </si>
  <si>
    <t>IV-SFW</t>
  </si>
  <si>
    <t>V-Biogas Closed Distribution System RIN Generators</t>
  </si>
  <si>
    <t>VI-QAP Providers</t>
  </si>
  <si>
    <t>VII-RNG RIN separators</t>
  </si>
  <si>
    <t>VIII-Third Parties</t>
  </si>
  <si>
    <t>Table I - Biogas Producers - assumes 176 domestic and 20 foreign respondents, for a total of 196: General Requirements in 40 CFR 80.105</t>
  </si>
  <si>
    <t>IX-Producers of Renewable Fuel from Biogas used as biointermediate or RNG used as feedstock</t>
  </si>
  <si>
    <t>§80.105, 80.135, 80. 1450, and 40 CFR part 1090 subpart I</t>
  </si>
  <si>
    <t xml:space="preserve">§80.105, 80.135, 80.1450, and 40 CFR part 1090, subpart I </t>
  </si>
  <si>
    <t>§80.105, 80.135, 80.1450, and 40 CFR part 1090, supbart I</t>
  </si>
  <si>
    <t xml:space="preserve">§80.105, 80.135, 80.1450, 40 CFR part 1090 subpart I </t>
  </si>
  <si>
    <t>§80.105, 80.145, 80.1454</t>
  </si>
  <si>
    <t>§ 80.105, 80.145, 80.1454</t>
  </si>
  <si>
    <t>§80.105, 80.150 and §80.1453 or 40 CFR part 1090, subpart L, as applicable</t>
  </si>
  <si>
    <t>§80.105, 80.165 and 80.1464; 1090.1800</t>
  </si>
  <si>
    <t>§80.105, 80.160</t>
  </si>
  <si>
    <t>§80.105, 80.170, 80.1469 et seq.</t>
  </si>
  <si>
    <t xml:space="preserve">Assumes one batch per month  and a somewhat automated process. </t>
  </si>
  <si>
    <t xml:space="preserve">Recordkeeping: Assign batch numbers to volumes </t>
  </si>
  <si>
    <t>§80.110, 80.135, 80. 1450,  40 CFR part 1090, subpart I</t>
  </si>
  <si>
    <t xml:space="preserve">§80.110, 80.135, 80.1450, 40 CFR part 1090, subpart I </t>
  </si>
  <si>
    <t xml:space="preserve">§80.110, 80.135, 80.1450, 40 CFR part 1090,  subpart I </t>
  </si>
  <si>
    <t xml:space="preserve">§80.110, 80.135, 80.1450, subpart I </t>
  </si>
  <si>
    <t>§80.110, 80.140, 80.1451</t>
  </si>
  <si>
    <t>§80.110, 80.145, 80.1454</t>
  </si>
  <si>
    <t>§80.110, 80.155, and see  80.1426</t>
  </si>
  <si>
    <t>§80.110, 80.150 and §80.1453 or 40 CFR part 1090, subpart L, as applicable</t>
  </si>
  <si>
    <t>§  80.110, 80.145, 80.1454</t>
  </si>
  <si>
    <t xml:space="preserve">Assumes monthly  and a somewhat automated process. </t>
  </si>
  <si>
    <t>§80.110,  80.160</t>
  </si>
  <si>
    <t>§80.80.110, 80.140, 80.1452</t>
  </si>
  <si>
    <t>§80.110, 80.160</t>
  </si>
  <si>
    <t>Recordkeeping: independent third party determination; third party gives report to the regulated party who keeps it ; see detail in 80.160(h)</t>
  </si>
  <si>
    <t xml:space="preserve">Assumes one batch per month and a somewhat automated process. </t>
  </si>
  <si>
    <t xml:space="preserve">Assumes one instance per month. </t>
  </si>
  <si>
    <t>§ 80.110, 80.145, 80.1454</t>
  </si>
  <si>
    <t>§80.110, 80.165 and 80.1464</t>
  </si>
  <si>
    <t xml:space="preserve">Reporting: Registration; updates registration as needed; for changes in information, address, etc. </t>
  </si>
  <si>
    <t>Assumes 10% of total parties</t>
  </si>
  <si>
    <t>Assumes monthly  frequency and a somewhat automated process; PTDs are CBP.</t>
  </si>
  <si>
    <t>§80.110, 80.165, and 80.1464</t>
  </si>
  <si>
    <t>§80.110, 80.170, 80.1469 et seq.</t>
  </si>
  <si>
    <t xml:space="preserve">I am not sure how many responses, 12 was a place holder. </t>
  </si>
  <si>
    <t>§80.170, 80.1451</t>
  </si>
  <si>
    <t>§ 80.170, 80.1451(g)</t>
  </si>
  <si>
    <t>§80.170, 80.1451(g)</t>
  </si>
  <si>
    <t>§80.170, 80.185, 80.1474</t>
  </si>
  <si>
    <t>§80.135</t>
  </si>
  <si>
    <t xml:space="preserve">Registration: initial or update to registration steps </t>
  </si>
  <si>
    <t>OTAQREG; assumes 3 hours divided by 3 to annualize burden</t>
  </si>
  <si>
    <t xml:space="preserve">Assumes monthly and a customary business practice (CBP) process. Assumes a minimal amount of clerical oversight daily to ensure proper filing/retention throughout the compliance period. </t>
  </si>
  <si>
    <t>Assumes monthly frequency and a somewhat automated process; PTDs are CBP.</t>
  </si>
  <si>
    <t>Assumes one EMTS report per month; EMTS</t>
  </si>
  <si>
    <t xml:space="preserve">Estimate assumes a monthly frequency to keep records, for R&amp;R, considers continuous monitoring in developing estimate. Assumes all purchased services. </t>
  </si>
  <si>
    <t>Recordkeeping: perform/retain records of sampling, testing and measurement.</t>
  </si>
  <si>
    <t xml:space="preserve">Assumes monthly and a customary business practice (CBP) process. Since information to be retained is somewhat detailed related to RIN generation and assignment, assumes appropriate amount of time for weekly oversight. </t>
  </si>
  <si>
    <t>80.1454, 80.1479</t>
  </si>
  <si>
    <t>80.1454, 80.1479, 1090.805</t>
  </si>
  <si>
    <t>Reporting: Registration of Feedstock Aggregator</t>
  </si>
  <si>
    <t>Recordkeeping: RF Producer or Bioint Producer QAP; reports submitted by QAP provider, see Tab VI; recorkdeeping only</t>
  </si>
  <si>
    <t>80.1471(f), 80.1479</t>
  </si>
  <si>
    <t>80.1453(f), 80.1479</t>
  </si>
  <si>
    <t>Recordkeeping: PTD requirements; initial programming by feedstock aggregator</t>
  </si>
  <si>
    <t>Recordkeeping: feedstock aggregator to keep records for collection</t>
  </si>
  <si>
    <t>OTAQREG</t>
  </si>
  <si>
    <t>80.1453, 80.1479</t>
  </si>
  <si>
    <t xml:space="preserve">Recordkeeping: PTD use </t>
  </si>
  <si>
    <t>CBP; assumes one PTD per month</t>
  </si>
  <si>
    <t>CBP; assumes 12 hour one-time burden divided by 3 years to annualize</t>
  </si>
  <si>
    <t>NOTE: The 0 values are correct - hours and $ are billed to their clients in these estimates and are Purchased Services to them.</t>
  </si>
  <si>
    <t>§80.115, 80.135, 80. 1450,  subpart I</t>
  </si>
  <si>
    <t xml:space="preserve">§80.115, 80.135, 80.1450, subpart I </t>
  </si>
  <si>
    <t>§80.115, 80.150 and §80.1453 or 40 CFR part 1090, subpart L, as applicable</t>
  </si>
  <si>
    <t>§80.115, 80.165 and 80.1464</t>
  </si>
  <si>
    <t xml:space="preserve">§80.115, 80.155, </t>
  </si>
  <si>
    <t>§80.115, 80.145, 80.1454</t>
  </si>
  <si>
    <t>Recordkeeping: perform/retain records of sampling, testing and measurement related to continous measurement of natural gas withdrawn from national gas commercial pipeline system.</t>
  </si>
  <si>
    <t>Reporting: Registration;  including the specific registration items applicable to these parties under 80.135(e)</t>
  </si>
  <si>
    <t>The cost, hours, and submissions associated with third party registrants and attest engagements fully passed on to regulated parties as purchased services.</t>
  </si>
  <si>
    <t>80.120, 80.135, 80.1450, 40 CFR part 1090, subpart I</t>
  </si>
  <si>
    <t>80.120, 80.140, 80.1451</t>
  </si>
  <si>
    <t xml:space="preserve">Reporting: Registration;  including the specific registration items applicable to these parties under 80.135(g), including biogas producer and RF producer connection documentation </t>
  </si>
  <si>
    <t>80.120, 80.145, 80.1454</t>
  </si>
  <si>
    <t>Recordkeeping: create and retain records</t>
  </si>
  <si>
    <t>80.120, 80.145, 80.1453</t>
  </si>
  <si>
    <t>80.120(f), 80.155</t>
  </si>
  <si>
    <t xml:space="preserve">Recordkeeping: perform and retain continuous measurements </t>
  </si>
  <si>
    <t>80.120, 80.170</t>
  </si>
  <si>
    <t>80.120, 80.165, 80.1464, 40 CFR 1090.1800, 1090,1805</t>
  </si>
  <si>
    <t>Recordkeeping: QAP</t>
  </si>
  <si>
    <t>Recordkeeping: install meters and then perform/retain records of sampling, testing and measurement.   80.110(f) contains specific RNG producer sampling, testing, measurement in paragraphs (i)-(iii)</t>
  </si>
  <si>
    <t xml:space="preserve">Recordkeeping: PTD requirements, including custodial PTDs  </t>
  </si>
  <si>
    <t>Table  IV -  Parties who Use Alternative Recorkdeeping for SFW: RF Producer or Biointermediate Producer who producers fuel from Separated yard waste, Separated food waste (SFW), or biogenic waste/fats/greases who uses feedstock aggregator; Alternative Recordkeeping provisions of 80.1479; assumes 35 RF Producers, 5 Biointermediate Producers, and 40 Feedstock Aggregators.</t>
  </si>
  <si>
    <t xml:space="preserve">Table 4 -  BCDS RIN Generators* - assumes 25 existing plus 5 new; 30 total </t>
  </si>
  <si>
    <t xml:space="preserve">Table 5 - QAP Providers* Based upon four registered QAP providers. There is not a change in burden for services already provided under 2060-0725, but the forms are modified and there may be additional clients for QAP providers. </t>
  </si>
  <si>
    <t>New registrants; OTAQREG; assumes 6 hours, divided by 3, to annualize for ICR.</t>
  </si>
  <si>
    <t>§80.140, 80.1451, 1452</t>
  </si>
  <si>
    <t>Reporting of RIN separations in EMTS</t>
  </si>
  <si>
    <t>EMTS</t>
  </si>
  <si>
    <t xml:space="preserve">Table  IX - Producers of RF from Biogas used as Biointermediate or RNG used as a feedstock - see 80.120; assumes 10 new respondents registering new pathways under 2060-0725. </t>
  </si>
  <si>
    <t xml:space="preserve">Estimate assumes a monthly frequency to keep records, for R&amp;R, considers continuous monitoring in developing estimate. </t>
  </si>
  <si>
    <t xml:space="preserve">Capital and O&amp;M Costs </t>
  </si>
  <si>
    <t>We estimate all parties will participate in QAP. QAP reports are submitted by QAP providers and are shown on Tab VI-QAP of this Appendix.</t>
  </si>
  <si>
    <t>We estimate RF producers, since biointermediate producers already required to participate in QAP. QAP reports are submitted by QAP providers and are shown on Tab VI-QAP of this Appendix.</t>
  </si>
  <si>
    <t>§80.110, 80.140, 80.1451, 80.1452</t>
  </si>
  <si>
    <t>Within system. Follow directions at https://www.epa.gov/fuels-registration-reporting-and-compliance-help/how-submit-attest-engagements</t>
  </si>
  <si>
    <t>80.120, 80.140, 80.1451, 80.1452</t>
  </si>
  <si>
    <t>§80.105, 80.140, 80.1451, 80.1452</t>
  </si>
  <si>
    <t>Reporting: monthly batch reports that include detailed information about each batch of biogas, such as production date, volume, designation, etc.; all items listed in 80.140(b); RIN retirement for process heat</t>
  </si>
  <si>
    <t>80.140, 80.1451, 80.1452</t>
  </si>
  <si>
    <t xml:space="preserve">Assumes one EMTS report per week; EMTS; quarterly RFS0107;  higher monthly frequency used to calculate. </t>
  </si>
  <si>
    <t>Engineering Review Submission Guide https://www.epa.gov/fuels-registration-reporting-and-compliance-help/user-guide-engineering-review-web-forms-otaqreg</t>
  </si>
  <si>
    <t>OTAQ DC FUEL User Guides https://www.epa.gov/fuels-registration-reporting-and-compliance-help/user-guides-otaqdcfuel-central-data-exchange-cdx</t>
  </si>
  <si>
    <t xml:space="preserve">Helpful Registration Links - new registrants and updates: </t>
  </si>
  <si>
    <t xml:space="preserve">Links to User Guides: </t>
  </si>
  <si>
    <t>RFS EMTS User Guide: https://www.epa.gov/fuels-registration-reporting-and-compliance-help/users-guide-epa-moderated-transaction-system-emts</t>
  </si>
  <si>
    <t xml:space="preserve">   Attest Engagement Instructions: https://www.epa.gov/fuels-registration-reporting-and-compliance-help/how-submit-attest-engagements</t>
  </si>
  <si>
    <t xml:space="preserve">   How to Register a New Company in OTAQREG https://www.epa.gov/fuels-registration-reporting-and-compliance-help/how-register-new-company-facility-or-user-part-80</t>
  </si>
  <si>
    <t xml:space="preserve">   How to Update Existing Companies Facilities and Users https://www.epa.gov/fuels-registration-reporting-and-compliance-help/how-update-existing-companies-facilities-and-users</t>
  </si>
  <si>
    <t>Table II - RNG Producers - assumes 100 currently registered domestic entities, plus 75 new across period covered by ICR; assumes 20 foreign, total of 195 parties. General requirements in 40 CFR 80.110.</t>
  </si>
  <si>
    <t xml:space="preserve">Table III - RNG Importers - assumes two respondents; one existing, one new; General requirements in 40 CFR 80.110. </t>
  </si>
  <si>
    <t>LIST OF NEW OR UPDATED RFS FORMS &amp; INSTRUCTIONS ON TAB II -RNG PRODUCERS: RFS0107, RFS4800, RFS4900, RFS5400</t>
  </si>
  <si>
    <t>LIST OF NEW OR UPDATED RFS FORMS &amp; INSTRUCTIONS ON TAB V - BCDS RIN GENERATORS: RFS0107, RFS5000, RFS5100</t>
  </si>
  <si>
    <t xml:space="preserve">Many of these parties would already be registered and performing recordkeeping and reporting under 2060-0725, 2060-0731, 2060-0740. </t>
  </si>
  <si>
    <t xml:space="preserve">QAP providers already perform recordkeeping and reporting under 2060-0725, 2060-0731, 2060-0740; table represents new activities based on final rule. </t>
  </si>
  <si>
    <t>Notes to Table: Many of these respondents are already registered/performing recordkeeping and reporting under 2060-0725, 2060-0731, 2060-0740</t>
  </si>
  <si>
    <t xml:space="preserve">Note to Table: These parties are already registered and conducting recordkeeping under 2060-0725, 2060-0731, 2060-0740; table address alternative recordkeeping only for them. </t>
  </si>
  <si>
    <t xml:space="preserve">Note to Table: Assumes most of these parties are already registered and performing recordkeeping/reporting under 2060-0725, 2060-0731, 2060-0740; new burden associated with final rule. </t>
  </si>
  <si>
    <t>Table 6 - RNG RIN Separators - estimate 200 new registrants; general requirements in 40 CFR 80.115.</t>
  </si>
  <si>
    <t xml:space="preserve">Of the total, $5,659,472 is purchased services and $25,000 is capital, O&amp;M. </t>
  </si>
  <si>
    <t xml:space="preserve">Assumes one EMTS report per month  </t>
  </si>
  <si>
    <t xml:space="preserve">RNG RIN-less producer report </t>
  </si>
  <si>
    <t>Reporting: periodic submission of reports, as applicable: reporting parties who own RINs, RNG producer supplemental reporting, RNG RIN retirement reporting</t>
  </si>
  <si>
    <t xml:space="preserve"> monthly RFS4900</t>
  </si>
  <si>
    <t>quarterly RFS0107 and quarterly RFS4800, quarterly 5400</t>
  </si>
  <si>
    <t>Reporting: monthly batch reports that include detailed information about each batch of biogas, such as production date, volume, designation, etc.</t>
  </si>
  <si>
    <t>monthly RFS4100</t>
  </si>
  <si>
    <t xml:space="preserve">Table 7 - Third Party Auditors, 3PEngineers* who register and associate with respondents for whom they submit reports. Assumes 5 new of each. Reports appear on individual respondents' tabs. </t>
  </si>
  <si>
    <t>LIST OF NEW OR UPDATED FORMS &amp; INSTRUCTIONS ON TAB VIII - Third Parties:  none, forms appear on tabs w/ respondents for whom services are performed.</t>
  </si>
  <si>
    <t>Reporting: quarterly reports - biogas closed system under 80.140</t>
  </si>
  <si>
    <t>Reporting: quarterly reports - biogas closed system under 80.140 - dispensing report</t>
  </si>
  <si>
    <t>LIST OF NEW OR UPDATED FORMS &amp; INSTRUCTIONS ON TAB VII - RNG RIN SEPARATORS:  RFS0107, RFS5200, RFS5300</t>
  </si>
  <si>
    <t>Reporting: monthly reporting by separators under 80.140</t>
  </si>
  <si>
    <t>Reporting: quarterly reporting by separators under 80.140, as applicable</t>
  </si>
  <si>
    <t>Reporting: RNG importer who generates RINs for foreign producer</t>
  </si>
  <si>
    <t xml:space="preserve">Reporting: RIN retirements in EMTS. </t>
  </si>
  <si>
    <t>Reporting: RIN activity report, as applicable</t>
  </si>
  <si>
    <t>Reporting: quarterly reporting of retirement of RINs for RNG used as a feedstock  or process heat</t>
  </si>
  <si>
    <t xml:space="preserve">EMTS </t>
  </si>
  <si>
    <t>LIST OF NEW OR UPDATED FORMS &amp; INSTRUCTIONS ON TAB IX - PRODUCERS OF RF BIOGAS…RFS0107, RFS5400</t>
  </si>
  <si>
    <t>quarterly RFS0107</t>
  </si>
  <si>
    <t>monthly RFS5000</t>
  </si>
  <si>
    <t>monthly RFS5100</t>
  </si>
  <si>
    <t xml:space="preserve"> quarterly RFS2400</t>
  </si>
  <si>
    <t>monthly RFS5200</t>
  </si>
  <si>
    <t xml:space="preserve">monthly RFS5300 </t>
  </si>
  <si>
    <t>quarterly RFS5400</t>
  </si>
  <si>
    <t>LIST OF NEW OR UPDATED FORMS &amp; INSTRUCTIONS ON TAB III - BIOGAS IMPORTERS:  RFS0107</t>
  </si>
  <si>
    <t>(However, note that RFS0107 and RFS1700 forms that may already applicable to these parties under 2060-0725, 2060-0740 have minor edits with no additional burden.)</t>
  </si>
  <si>
    <t xml:space="preserve">LIST OF NEW OR UPDATED RFS FORMS &amp; INSTRUCTIONS ON TAB I - BIOGAS PRODUCERS:  RFS0107, RFS1701, RFS4000, RFS4100, RFS5400 </t>
  </si>
  <si>
    <t>LIST OF NEW OR UPDATED FORMS &amp; INSTRUCTIONS ON TAB IV - SFW: RFS0107, RFS1701</t>
  </si>
  <si>
    <t>LIST OF NEW OR UPDATED FORMS &amp; INSTRUCTIONS ON TAB VI - QAP PROVIDERS:  RFS2001, RFS2101, RFS2201, RFS2301, RFS2400</t>
  </si>
  <si>
    <t xml:space="preserve"> quarterly RFS2001</t>
  </si>
  <si>
    <t xml:space="preserve"> quarterly RFS2101</t>
  </si>
  <si>
    <t xml:space="preserve"> quarterly RFS2201</t>
  </si>
  <si>
    <t xml:space="preserve"> quarterly RFS2301</t>
  </si>
  <si>
    <t xml:space="preserve"> quarterly RFS0107, RFS1701, RFS4000, RFS5400, as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</si>
</sst>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  <numFmt numFmtId="166" formatCode="#,##0.0"/>
    <numFmt numFmtId="167" formatCode="0.0000"/>
  </numFmts>
  <fonts count="4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20"/>
      <name val="Arial"/>
      <family val="2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2"/>
      <name val="Calibri"/>
      <family val="2"/>
      <scheme val="minor"/>
    </font>
    <font>
      <i/>
      <sz val="10.5"/>
      <name val="Calibri"/>
      <family val="2"/>
      <scheme val="minor"/>
    </font>
    <font>
      <sz val="10"/>
      <name val="Calibri"/>
      <family val="2"/>
      <scheme val="minor"/>
    </font>
    <font>
      <sz val="16"/>
      <color theme="5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8"/>
      <name val="Calibri"/>
      <family val="2"/>
      <scheme val="minor"/>
    </font>
    <font>
      <sz val="10.5"/>
      <name val="Times New Roman"/>
      <family val="1"/>
    </font>
    <font>
      <i/>
      <sz val="10.5"/>
      <name val="Times New Roman"/>
      <family val="1"/>
    </font>
    <font>
      <sz val="10"/>
      <name val="Times New Roman"/>
      <family val="1"/>
    </font>
    <font>
      <sz val="11"/>
      <color theme="3" tint="0.39997558519241921"/>
      <name val="Calibri"/>
      <family val="2"/>
      <scheme val="minor"/>
    </font>
    <font>
      <vertAlign val="superscript"/>
      <sz val="11"/>
      <color theme="3" tint="0.39997558519241921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8" tint="0.39997558519241921"/>
      <name val="Calibri"/>
      <family val="2"/>
      <scheme val="minor"/>
    </font>
    <font>
      <sz val="11"/>
      <color theme="8" tint="0.39997558519241921"/>
      <name val="Calibri"/>
      <family val="2"/>
      <scheme val="minor"/>
    </font>
    <font>
      <sz val="48"/>
      <name val="Calibri"/>
      <family val="2"/>
      <scheme val="minor"/>
    </font>
    <font>
      <b/>
      <sz val="12"/>
      <name val="Calibri"/>
      <family val="2"/>
      <scheme val="minor"/>
    </font>
    <font>
      <b/>
      <sz val="10.5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94">
    <xf numFmtId="0" fontId="0" fillId="0" borderId="0" xfId="0"/>
    <xf numFmtId="0" fontId="1" fillId="0" borderId="0" xfId="0" applyFont="1"/>
    <xf numFmtId="0" fontId="0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0" fontId="10" fillId="0" borderId="0" xfId="1" applyFont="1"/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3" xfId="0" applyBorder="1"/>
    <xf numFmtId="0" fontId="0" fillId="0" borderId="18" xfId="0" applyBorder="1"/>
    <xf numFmtId="3" fontId="0" fillId="0" borderId="19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/>
    <xf numFmtId="0" fontId="12" fillId="0" borderId="0" xfId="0" applyFont="1"/>
    <xf numFmtId="0" fontId="0" fillId="0" borderId="0" xfId="0" applyAlignment="1">
      <alignment horizontal="left"/>
    </xf>
    <xf numFmtId="0" fontId="0" fillId="0" borderId="24" xfId="0" applyBorder="1"/>
    <xf numFmtId="0" fontId="0" fillId="0" borderId="6" xfId="0" applyBorder="1" applyAlignment="1">
      <alignment horizontal="left" wrapText="1"/>
    </xf>
    <xf numFmtId="2" fontId="0" fillId="0" borderId="7" xfId="0" applyNumberFormat="1" applyBorder="1" applyAlignment="1">
      <alignment horizontal="left"/>
    </xf>
    <xf numFmtId="3" fontId="15" fillId="0" borderId="7" xfId="0" applyNumberFormat="1" applyFont="1" applyFill="1" applyBorder="1" applyAlignment="1">
      <alignment horizontal="center"/>
    </xf>
    <xf numFmtId="2" fontId="15" fillId="0" borderId="7" xfId="0" applyNumberFormat="1" applyFont="1" applyFill="1" applyBorder="1" applyAlignment="1">
      <alignment horizontal="center"/>
    </xf>
    <xf numFmtId="0" fontId="0" fillId="0" borderId="0" xfId="0" applyFont="1" applyFill="1"/>
    <xf numFmtId="0" fontId="16" fillId="0" borderId="0" xfId="1" applyFont="1"/>
    <xf numFmtId="0" fontId="16" fillId="0" borderId="0" xfId="1" applyFont="1" applyFill="1"/>
    <xf numFmtId="0" fontId="13" fillId="0" borderId="0" xfId="0" applyFont="1"/>
    <xf numFmtId="0" fontId="18" fillId="0" borderId="7" xfId="0" applyFont="1" applyFill="1" applyBorder="1" applyAlignment="1">
      <alignment horizontal="left" wrapText="1"/>
    </xf>
    <xf numFmtId="3" fontId="18" fillId="0" borderId="7" xfId="0" applyNumberFormat="1" applyFont="1" applyFill="1" applyBorder="1" applyAlignment="1">
      <alignment horizontal="center"/>
    </xf>
    <xf numFmtId="0" fontId="18" fillId="2" borderId="7" xfId="0" applyFont="1" applyFill="1" applyBorder="1" applyAlignment="1">
      <alignment horizontal="left" wrapText="1"/>
    </xf>
    <xf numFmtId="2" fontId="18" fillId="0" borderId="7" xfId="0" applyNumberFormat="1" applyFont="1" applyFill="1" applyBorder="1" applyAlignment="1">
      <alignment horizontal="center"/>
    </xf>
    <xf numFmtId="0" fontId="14" fillId="0" borderId="0" xfId="0" applyFont="1" applyFill="1"/>
    <xf numFmtId="0" fontId="13" fillId="0" borderId="0" xfId="1" applyFont="1" applyFill="1"/>
    <xf numFmtId="0" fontId="20" fillId="4" borderId="23" xfId="0" applyFont="1" applyFill="1" applyBorder="1"/>
    <xf numFmtId="0" fontId="20" fillId="4" borderId="25" xfId="0" applyFont="1" applyFill="1" applyBorder="1"/>
    <xf numFmtId="3" fontId="20" fillId="4" borderId="23" xfId="0" applyNumberFormat="1" applyFont="1" applyFill="1" applyBorder="1"/>
    <xf numFmtId="0" fontId="20" fillId="2" borderId="25" xfId="0" applyFont="1" applyFill="1" applyBorder="1"/>
    <xf numFmtId="0" fontId="20" fillId="0" borderId="26" xfId="0" applyFont="1" applyBorder="1"/>
    <xf numFmtId="0" fontId="20" fillId="0" borderId="5" xfId="0" applyFont="1" applyBorder="1"/>
    <xf numFmtId="0" fontId="12" fillId="0" borderId="0" xfId="0" applyFont="1" applyFill="1"/>
    <xf numFmtId="2" fontId="18" fillId="2" borderId="7" xfId="0" applyNumberFormat="1" applyFont="1" applyFill="1" applyBorder="1" applyAlignment="1">
      <alignment horizontal="center"/>
    </xf>
    <xf numFmtId="3" fontId="18" fillId="2" borderId="7" xfId="0" applyNumberFormat="1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/>
    <xf numFmtId="3" fontId="18" fillId="0" borderId="7" xfId="0" applyNumberFormat="1" applyFont="1" applyFill="1" applyBorder="1" applyAlignment="1">
      <alignment horizontal="center" wrapText="1"/>
    </xf>
    <xf numFmtId="0" fontId="18" fillId="0" borderId="7" xfId="0" applyFont="1" applyFill="1" applyBorder="1"/>
    <xf numFmtId="0" fontId="18" fillId="0" borderId="0" xfId="1" applyFont="1" applyFill="1"/>
    <xf numFmtId="0" fontId="18" fillId="0" borderId="0" xfId="0" applyFont="1" applyFill="1"/>
    <xf numFmtId="0" fontId="18" fillId="0" borderId="0" xfId="1" applyFont="1"/>
    <xf numFmtId="0" fontId="23" fillId="0" borderId="0" xfId="0" applyFont="1"/>
    <xf numFmtId="0" fontId="21" fillId="2" borderId="7" xfId="0" applyFont="1" applyFill="1" applyBorder="1" applyAlignment="1">
      <alignment horizontal="left" wrapText="1"/>
    </xf>
    <xf numFmtId="3" fontId="18" fillId="2" borderId="7" xfId="0" applyNumberFormat="1" applyFont="1" applyFill="1" applyBorder="1" applyAlignment="1">
      <alignment horizontal="center" wrapText="1"/>
    </xf>
    <xf numFmtId="3" fontId="18" fillId="2" borderId="7" xfId="0" applyNumberFormat="1" applyFont="1" applyFill="1" applyBorder="1" applyAlignment="1">
      <alignment horizontal="center" vertical="center" wrapText="1"/>
    </xf>
    <xf numFmtId="0" fontId="18" fillId="2" borderId="0" xfId="1" applyFont="1" applyFill="1"/>
    <xf numFmtId="0" fontId="18" fillId="2" borderId="0" xfId="0" applyFont="1" applyFill="1"/>
    <xf numFmtId="0" fontId="21" fillId="2" borderId="7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 wrapText="1"/>
    </xf>
    <xf numFmtId="0" fontId="18" fillId="2" borderId="7" xfId="0" applyNumberFormat="1" applyFont="1" applyFill="1" applyBorder="1" applyAlignment="1">
      <alignment horizontal="center" wrapText="1"/>
    </xf>
    <xf numFmtId="0" fontId="18" fillId="2" borderId="7" xfId="0" applyFont="1" applyFill="1" applyBorder="1" applyAlignment="1">
      <alignment wrapText="1"/>
    </xf>
    <xf numFmtId="0" fontId="18" fillId="2" borderId="7" xfId="0" applyFont="1" applyFill="1" applyBorder="1"/>
    <xf numFmtId="43" fontId="18" fillId="2" borderId="7" xfId="2" applyFont="1" applyFill="1" applyBorder="1" applyAlignment="1">
      <alignment horizontal="center"/>
    </xf>
    <xf numFmtId="3" fontId="18" fillId="2" borderId="0" xfId="0" applyNumberFormat="1" applyFont="1" applyFill="1"/>
    <xf numFmtId="0" fontId="13" fillId="2" borderId="0" xfId="0" applyFont="1" applyFill="1"/>
    <xf numFmtId="0" fontId="16" fillId="0" borderId="0" xfId="0" applyFont="1"/>
    <xf numFmtId="165" fontId="18" fillId="0" borderId="7" xfId="2" applyNumberFormat="1" applyFont="1" applyFill="1" applyBorder="1" applyAlignment="1">
      <alignment horizontal="center" wrapText="1"/>
    </xf>
    <xf numFmtId="2" fontId="18" fillId="0" borderId="7" xfId="2" applyNumberFormat="1" applyFont="1" applyFill="1" applyBorder="1" applyAlignment="1">
      <alignment horizontal="center" wrapText="1"/>
    </xf>
    <xf numFmtId="2" fontId="18" fillId="0" borderId="7" xfId="2" applyNumberFormat="1" applyFont="1" applyFill="1" applyBorder="1" applyAlignment="1">
      <alignment horizontal="center"/>
    </xf>
    <xf numFmtId="165" fontId="18" fillId="0" borderId="7" xfId="2" applyNumberFormat="1" applyFont="1" applyFill="1" applyBorder="1" applyAlignment="1">
      <alignment horizontal="center"/>
    </xf>
    <xf numFmtId="165" fontId="18" fillId="3" borderId="7" xfId="2" applyNumberFormat="1" applyFont="1" applyFill="1" applyBorder="1" applyAlignment="1">
      <alignment horizontal="center" wrapText="1"/>
    </xf>
    <xf numFmtId="0" fontId="18" fillId="0" borderId="7" xfId="0" applyFont="1" applyFill="1" applyBorder="1" applyAlignment="1">
      <alignment vertical="top"/>
    </xf>
    <xf numFmtId="0" fontId="18" fillId="0" borderId="7" xfId="0" applyFont="1" applyFill="1" applyBorder="1" applyAlignment="1">
      <alignment vertical="top" wrapText="1"/>
    </xf>
    <xf numFmtId="2" fontId="18" fillId="0" borderId="7" xfId="0" applyNumberFormat="1" applyFont="1" applyFill="1" applyBorder="1" applyAlignment="1">
      <alignment horizontal="center" wrapText="1"/>
    </xf>
    <xf numFmtId="1" fontId="18" fillId="0" borderId="7" xfId="0" applyNumberFormat="1" applyFont="1" applyFill="1" applyBorder="1" applyAlignment="1">
      <alignment horizontal="center" wrapText="1"/>
    </xf>
    <xf numFmtId="0" fontId="18" fillId="0" borderId="7" xfId="0" applyNumberFormat="1" applyFont="1" applyFill="1" applyBorder="1" applyAlignment="1">
      <alignment horizontal="center" vertical="center" wrapText="1"/>
    </xf>
    <xf numFmtId="1" fontId="18" fillId="0" borderId="7" xfId="0" applyNumberFormat="1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 applyProtection="1">
      <alignment wrapText="1"/>
      <protection locked="0"/>
    </xf>
    <xf numFmtId="0" fontId="25" fillId="0" borderId="7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15" fillId="0" borderId="7" xfId="0" applyFont="1" applyFill="1" applyBorder="1"/>
    <xf numFmtId="0" fontId="25" fillId="0" borderId="7" xfId="0" applyFont="1" applyFill="1" applyBorder="1" applyAlignment="1"/>
    <xf numFmtId="0" fontId="15" fillId="0" borderId="7" xfId="0" applyFont="1" applyFill="1" applyBorder="1" applyAlignment="1">
      <alignment horizontal="center" wrapText="1"/>
    </xf>
    <xf numFmtId="0" fontId="13" fillId="0" borderId="7" xfId="0" applyFont="1" applyFill="1" applyBorder="1"/>
    <xf numFmtId="0" fontId="13" fillId="0" borderId="7" xfId="0" applyFont="1" applyFill="1" applyBorder="1" applyAlignment="1">
      <alignment wrapText="1"/>
    </xf>
    <xf numFmtId="2" fontId="13" fillId="0" borderId="7" xfId="0" applyNumberFormat="1" applyFont="1" applyFill="1" applyBorder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 wrapText="1"/>
    </xf>
    <xf numFmtId="166" fontId="15" fillId="0" borderId="7" xfId="0" applyNumberFormat="1" applyFont="1" applyFill="1" applyBorder="1" applyAlignment="1">
      <alignment horizontal="center" wrapText="1"/>
    </xf>
    <xf numFmtId="0" fontId="16" fillId="0" borderId="0" xfId="0" applyFont="1" applyFill="1"/>
    <xf numFmtId="0" fontId="25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/>
    <xf numFmtId="0" fontId="17" fillId="0" borderId="7" xfId="0" applyFont="1" applyFill="1" applyBorder="1" applyAlignment="1">
      <alignment horizontal="center" wrapText="1"/>
    </xf>
    <xf numFmtId="167" fontId="15" fillId="0" borderId="7" xfId="0" applyNumberFormat="1" applyFont="1" applyFill="1" applyBorder="1" applyAlignment="1">
      <alignment horizontal="left" wrapText="1"/>
    </xf>
    <xf numFmtId="2" fontId="15" fillId="0" borderId="7" xfId="0" applyNumberFormat="1" applyFont="1" applyFill="1" applyBorder="1" applyAlignment="1">
      <alignment horizontal="center" wrapText="1"/>
    </xf>
    <xf numFmtId="167" fontId="13" fillId="0" borderId="7" xfId="0" applyNumberFormat="1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center" vertical="center"/>
    </xf>
    <xf numFmtId="0" fontId="19" fillId="0" borderId="0" xfId="0" applyFont="1" applyFill="1"/>
    <xf numFmtId="0" fontId="0" fillId="0" borderId="0" xfId="0" applyFont="1" applyFill="1" applyAlignment="1">
      <alignment wrapText="1"/>
    </xf>
    <xf numFmtId="0" fontId="0" fillId="2" borderId="0" xfId="0" applyFill="1"/>
    <xf numFmtId="0" fontId="18" fillId="2" borderId="7" xfId="0" applyFont="1" applyFill="1" applyBorder="1" applyAlignment="1" applyProtection="1">
      <alignment wrapText="1"/>
      <protection locked="0"/>
    </xf>
    <xf numFmtId="2" fontId="28" fillId="0" borderId="13" xfId="0" applyNumberFormat="1" applyFont="1" applyBorder="1" applyAlignment="1">
      <alignment horizontal="center"/>
    </xf>
    <xf numFmtId="2" fontId="28" fillId="0" borderId="11" xfId="0" applyNumberFormat="1" applyFon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18" fillId="0" borderId="7" xfId="0" applyFont="1" applyFill="1" applyBorder="1" applyAlignment="1">
      <alignment horizontal="center" wrapText="1"/>
    </xf>
    <xf numFmtId="0" fontId="24" fillId="0" borderId="0" xfId="0" applyFont="1" applyFill="1"/>
    <xf numFmtId="0" fontId="23" fillId="0" borderId="0" xfId="0" applyFont="1" applyFill="1"/>
    <xf numFmtId="0" fontId="32" fillId="0" borderId="0" xfId="0" applyFont="1" applyFill="1"/>
    <xf numFmtId="2" fontId="18" fillId="0" borderId="7" xfId="0" applyNumberFormat="1" applyFont="1" applyFill="1" applyBorder="1" applyAlignment="1">
      <alignment horizontal="center" vertical="center" wrapText="1"/>
    </xf>
    <xf numFmtId="43" fontId="18" fillId="0" borderId="7" xfId="2" applyFont="1" applyFill="1" applyBorder="1" applyAlignment="1">
      <alignment horizontal="center"/>
    </xf>
    <xf numFmtId="0" fontId="33" fillId="0" borderId="0" xfId="0" applyFont="1" applyFill="1"/>
    <xf numFmtId="0" fontId="0" fillId="0" borderId="23" xfId="0" applyBorder="1" applyAlignment="1">
      <alignment wrapText="1"/>
    </xf>
    <xf numFmtId="0" fontId="0" fillId="0" borderId="0" xfId="0" applyAlignment="1">
      <alignment vertical="center"/>
    </xf>
    <xf numFmtId="43" fontId="25" fillId="0" borderId="7" xfId="2" applyFont="1" applyFill="1" applyBorder="1" applyAlignment="1">
      <alignment horizontal="center"/>
    </xf>
    <xf numFmtId="43" fontId="15" fillId="3" borderId="7" xfId="2" applyFont="1" applyFill="1" applyBorder="1" applyAlignment="1">
      <alignment horizontal="center" wrapText="1"/>
    </xf>
    <xf numFmtId="43" fontId="25" fillId="3" borderId="7" xfId="2" applyFont="1" applyFill="1" applyBorder="1" applyAlignment="1">
      <alignment horizontal="center" vertical="center" wrapText="1"/>
    </xf>
    <xf numFmtId="43" fontId="18" fillId="3" borderId="7" xfId="2" applyFont="1" applyFill="1" applyBorder="1" applyAlignment="1">
      <alignment horizontal="center"/>
    </xf>
    <xf numFmtId="3" fontId="18" fillId="3" borderId="7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/>
    <xf numFmtId="0" fontId="15" fillId="0" borderId="7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wrapText="1"/>
    </xf>
    <xf numFmtId="0" fontId="17" fillId="0" borderId="7" xfId="0" applyFont="1" applyFill="1" applyBorder="1" applyAlignment="1">
      <alignment horizontal="center"/>
    </xf>
    <xf numFmtId="0" fontId="34" fillId="0" borderId="0" xfId="0" applyFont="1"/>
    <xf numFmtId="0" fontId="18" fillId="0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/>
    <xf numFmtId="0" fontId="21" fillId="2" borderId="7" xfId="0" applyFont="1" applyFill="1" applyBorder="1" applyAlignment="1"/>
    <xf numFmtId="0" fontId="18" fillId="2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wrapText="1"/>
    </xf>
    <xf numFmtId="0" fontId="34" fillId="0" borderId="0" xfId="0" applyFont="1" applyAlignment="1">
      <alignment wrapText="1"/>
    </xf>
    <xf numFmtId="0" fontId="35" fillId="0" borderId="24" xfId="0" applyFont="1" applyBorder="1" applyAlignment="1">
      <alignment horizontal="center" vertical="center" wrapText="1"/>
    </xf>
    <xf numFmtId="164" fontId="36" fillId="0" borderId="24" xfId="0" applyNumberFormat="1" applyFont="1" applyBorder="1" applyAlignment="1">
      <alignment horizontal="center"/>
    </xf>
    <xf numFmtId="164" fontId="36" fillId="0" borderId="25" xfId="0" applyNumberFormat="1" applyFont="1" applyBorder="1" applyAlignment="1">
      <alignment horizontal="center"/>
    </xf>
    <xf numFmtId="164" fontId="36" fillId="0" borderId="5" xfId="0" applyNumberFormat="1" applyFont="1" applyBorder="1" applyAlignment="1">
      <alignment horizontal="center"/>
    </xf>
    <xf numFmtId="2" fontId="18" fillId="2" borderId="7" xfId="2" applyNumberFormat="1" applyFont="1" applyFill="1" applyBorder="1" applyAlignment="1">
      <alignment horizontal="center" vertical="center" wrapText="1"/>
    </xf>
    <xf numFmtId="2" fontId="18" fillId="0" borderId="7" xfId="2" applyNumberFormat="1" applyFont="1" applyFill="1" applyBorder="1" applyAlignment="1">
      <alignment horizontal="center" vertical="center" wrapText="1"/>
    </xf>
    <xf numFmtId="44" fontId="18" fillId="3" borderId="7" xfId="2" applyNumberFormat="1" applyFont="1" applyFill="1" applyBorder="1" applyAlignment="1">
      <alignment horizontal="center" vertical="center" wrapText="1"/>
    </xf>
    <xf numFmtId="44" fontId="18" fillId="3" borderId="7" xfId="0" applyNumberFormat="1" applyFont="1" applyFill="1" applyBorder="1" applyAlignment="1">
      <alignment horizontal="center" vertical="center" wrapText="1"/>
    </xf>
    <xf numFmtId="0" fontId="0" fillId="0" borderId="23" xfId="0" applyFont="1" applyBorder="1" applyAlignment="1">
      <alignment wrapText="1"/>
    </xf>
    <xf numFmtId="0" fontId="18" fillId="0" borderId="0" xfId="1" applyFont="1" applyFill="1" applyBorder="1"/>
    <xf numFmtId="0" fontId="18" fillId="0" borderId="0" xfId="0" applyFont="1" applyFill="1" applyBorder="1"/>
    <xf numFmtId="0" fontId="18" fillId="0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/>
    <xf numFmtId="0" fontId="18" fillId="2" borderId="7" xfId="0" applyFont="1" applyFill="1" applyBorder="1" applyAlignment="1">
      <alignment horizontal="center" vertical="center" wrapText="1"/>
    </xf>
    <xf numFmtId="0" fontId="37" fillId="2" borderId="0" xfId="0" applyFont="1" applyFill="1"/>
    <xf numFmtId="0" fontId="18" fillId="0" borderId="7" xfId="0" applyFont="1" applyFill="1" applyBorder="1" applyAlignment="1">
      <alignment horizontal="center" vertical="center" wrapText="1"/>
    </xf>
    <xf numFmtId="0" fontId="0" fillId="0" borderId="23" xfId="0" applyFont="1" applyBorder="1"/>
    <xf numFmtId="0" fontId="15" fillId="5" borderId="7" xfId="0" applyFont="1" applyFill="1" applyBorder="1" applyAlignment="1">
      <alignment horizontal="center" wrapText="1"/>
    </xf>
    <xf numFmtId="0" fontId="1" fillId="0" borderId="26" xfId="0" applyFont="1" applyBorder="1"/>
    <xf numFmtId="3" fontId="1" fillId="0" borderId="4" xfId="0" applyNumberFormat="1" applyFon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164" fontId="36" fillId="0" borderId="7" xfId="0" applyNumberFormat="1" applyFont="1" applyBorder="1" applyAlignment="1">
      <alignment horizontal="center"/>
    </xf>
    <xf numFmtId="0" fontId="0" fillId="0" borderId="7" xfId="0" applyBorder="1" applyAlignment="1">
      <alignment wrapText="1"/>
    </xf>
    <xf numFmtId="0" fontId="18" fillId="2" borderId="7" xfId="0" applyFont="1" applyFill="1" applyBorder="1" applyAlignment="1">
      <alignment horizont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/>
    </xf>
    <xf numFmtId="44" fontId="18" fillId="2" borderId="7" xfId="2" applyNumberFormat="1" applyFont="1" applyFill="1" applyBorder="1" applyAlignment="1">
      <alignment horizontal="center"/>
    </xf>
    <xf numFmtId="44" fontId="18" fillId="3" borderId="7" xfId="2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vertical="top" wrapText="1"/>
    </xf>
    <xf numFmtId="0" fontId="18" fillId="8" borderId="7" xfId="0" applyFont="1" applyFill="1" applyBorder="1" applyAlignment="1">
      <alignment vertical="top"/>
    </xf>
    <xf numFmtId="0" fontId="0" fillId="7" borderId="0" xfId="0" applyFont="1" applyFill="1"/>
    <xf numFmtId="0" fontId="18" fillId="0" borderId="7" xfId="0" applyFont="1" applyFill="1" applyBorder="1" applyAlignment="1">
      <alignment horizontal="left" vertical="top" wrapText="1"/>
    </xf>
    <xf numFmtId="0" fontId="18" fillId="0" borderId="7" xfId="0" applyFont="1" applyFill="1" applyBorder="1" applyAlignment="1">
      <alignment horizontal="center"/>
    </xf>
    <xf numFmtId="0" fontId="27" fillId="0" borderId="7" xfId="0" applyFont="1" applyFill="1" applyBorder="1" applyAlignment="1"/>
    <xf numFmtId="0" fontId="27" fillId="0" borderId="7" xfId="0" applyFont="1" applyFill="1" applyBorder="1" applyAlignment="1">
      <alignment horizontal="center" vertical="center" wrapText="1"/>
    </xf>
    <xf numFmtId="167" fontId="18" fillId="0" borderId="7" xfId="0" applyNumberFormat="1" applyFont="1" applyFill="1" applyBorder="1" applyAlignment="1">
      <alignment horizontal="left" wrapText="1"/>
    </xf>
    <xf numFmtId="167" fontId="18" fillId="0" borderId="7" xfId="0" applyNumberFormat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wrapText="1"/>
    </xf>
    <xf numFmtId="3" fontId="15" fillId="0" borderId="7" xfId="0" applyNumberFormat="1" applyFont="1" applyFill="1" applyBorder="1" applyAlignment="1">
      <alignment horizontal="center" wrapText="1"/>
    </xf>
    <xf numFmtId="0" fontId="18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15" fillId="0" borderId="7" xfId="0" applyFont="1" applyFill="1" applyBorder="1" applyAlignment="1">
      <alignment horizontal="center" vertical="center" wrapText="1"/>
    </xf>
    <xf numFmtId="1" fontId="18" fillId="0" borderId="7" xfId="2" applyNumberFormat="1" applyFont="1" applyFill="1" applyBorder="1" applyAlignment="1">
      <alignment horizontal="center" wrapText="1"/>
    </xf>
    <xf numFmtId="1" fontId="18" fillId="0" borderId="7" xfId="3" applyNumberFormat="1" applyFont="1" applyFill="1" applyBorder="1" applyAlignment="1">
      <alignment horizontal="center" wrapText="1"/>
    </xf>
    <xf numFmtId="0" fontId="34" fillId="9" borderId="0" xfId="0" applyFont="1" applyFill="1" applyAlignment="1">
      <alignment wrapText="1"/>
    </xf>
    <xf numFmtId="0" fontId="18" fillId="2" borderId="7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/>
    </xf>
    <xf numFmtId="167" fontId="15" fillId="5" borderId="7" xfId="0" applyNumberFormat="1" applyFont="1" applyFill="1" applyBorder="1" applyAlignment="1">
      <alignment horizontal="left" wrapText="1"/>
    </xf>
    <xf numFmtId="167" fontId="13" fillId="5" borderId="7" xfId="0" applyNumberFormat="1" applyFont="1" applyFill="1" applyBorder="1" applyAlignment="1">
      <alignment horizontal="left" vertical="center" wrapText="1"/>
    </xf>
    <xf numFmtId="167" fontId="15" fillId="8" borderId="7" xfId="0" applyNumberFormat="1" applyFont="1" applyFill="1" applyBorder="1" applyAlignment="1">
      <alignment horizontal="left" wrapText="1"/>
    </xf>
    <xf numFmtId="3" fontId="18" fillId="4" borderId="7" xfId="0" applyNumberFormat="1" applyFont="1" applyFill="1" applyBorder="1" applyAlignment="1">
      <alignment horizontal="center"/>
    </xf>
    <xf numFmtId="44" fontId="18" fillId="4" borderId="7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2" fontId="18" fillId="2" borderId="7" xfId="2" applyNumberFormat="1" applyFont="1" applyFill="1" applyBorder="1" applyAlignment="1">
      <alignment horizontal="center" wrapText="1"/>
    </xf>
    <xf numFmtId="0" fontId="18" fillId="2" borderId="7" xfId="0" applyNumberFormat="1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left" wrapText="1"/>
    </xf>
    <xf numFmtId="44" fontId="25" fillId="3" borderId="7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2" fontId="18" fillId="3" borderId="7" xfId="0" applyNumberFormat="1" applyFont="1" applyFill="1" applyBorder="1" applyAlignment="1">
      <alignment horizontal="center"/>
    </xf>
    <xf numFmtId="2" fontId="18" fillId="2" borderId="7" xfId="0" applyNumberFormat="1" applyFont="1" applyFill="1" applyBorder="1" applyAlignment="1">
      <alignment horizontal="center" wrapText="1"/>
    </xf>
    <xf numFmtId="2" fontId="18" fillId="2" borderId="7" xfId="0" applyNumberFormat="1" applyFont="1" applyFill="1" applyBorder="1" applyAlignment="1">
      <alignment horizontal="center" vertical="center" wrapText="1"/>
    </xf>
    <xf numFmtId="0" fontId="18" fillId="2" borderId="27" xfId="0" applyFont="1" applyFill="1" applyBorder="1" applyAlignment="1">
      <alignment horizontal="center" vertical="center" wrapText="1"/>
    </xf>
    <xf numFmtId="44" fontId="18" fillId="10" borderId="7" xfId="0" applyNumberFormat="1" applyFont="1" applyFill="1" applyBorder="1" applyAlignment="1">
      <alignment horizontal="center" vertical="center"/>
    </xf>
    <xf numFmtId="1" fontId="18" fillId="3" borderId="7" xfId="2" applyNumberFormat="1" applyFont="1" applyFill="1" applyBorder="1" applyAlignment="1">
      <alignment horizontal="center" wrapText="1"/>
    </xf>
    <xf numFmtId="2" fontId="27" fillId="3" borderId="7" xfId="0" applyNumberFormat="1" applyFont="1" applyFill="1" applyBorder="1" applyAlignment="1">
      <alignment horizontal="center" vertical="center"/>
    </xf>
    <xf numFmtId="44" fontId="18" fillId="3" borderId="7" xfId="0" applyNumberFormat="1" applyFont="1" applyFill="1" applyBorder="1" applyAlignment="1">
      <alignment horizontal="center"/>
    </xf>
    <xf numFmtId="2" fontId="18" fillId="4" borderId="7" xfId="0" applyNumberFormat="1" applyFont="1" applyFill="1" applyBorder="1" applyAlignment="1">
      <alignment horizontal="center" vertical="center" wrapText="1"/>
    </xf>
    <xf numFmtId="0" fontId="0" fillId="6" borderId="0" xfId="0" applyFill="1"/>
    <xf numFmtId="164" fontId="20" fillId="6" borderId="23" xfId="0" applyNumberFormat="1" applyFont="1" applyFill="1" applyBorder="1"/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indent="1"/>
    </xf>
    <xf numFmtId="0" fontId="33" fillId="0" borderId="0" xfId="0" applyFont="1" applyFill="1" applyAlignment="1">
      <alignment horizontal="left" indent="1"/>
    </xf>
    <xf numFmtId="0" fontId="33" fillId="2" borderId="0" xfId="0" applyFont="1" applyFill="1"/>
    <xf numFmtId="0" fontId="3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33" fillId="6" borderId="18" xfId="0" applyFont="1" applyFill="1" applyBorder="1"/>
    <xf numFmtId="0" fontId="33" fillId="6" borderId="19" xfId="0" applyFont="1" applyFill="1" applyBorder="1"/>
    <xf numFmtId="0" fontId="18" fillId="6" borderId="19" xfId="0" applyFont="1" applyFill="1" applyBorder="1"/>
    <xf numFmtId="0" fontId="18" fillId="6" borderId="24" xfId="0" applyFont="1" applyFill="1" applyBorder="1"/>
    <xf numFmtId="0" fontId="24" fillId="6" borderId="26" xfId="0" applyFont="1" applyFill="1" applyBorder="1"/>
    <xf numFmtId="0" fontId="24" fillId="6" borderId="4" xfId="0" applyFont="1" applyFill="1" applyBorder="1"/>
    <xf numFmtId="0" fontId="24" fillId="6" borderId="5" xfId="0" applyFont="1" applyFill="1" applyBorder="1"/>
    <xf numFmtId="0" fontId="24" fillId="6" borderId="30" xfId="0" applyFont="1" applyFill="1" applyBorder="1"/>
    <xf numFmtId="0" fontId="13" fillId="2" borderId="0" xfId="1" applyFont="1" applyFill="1"/>
    <xf numFmtId="0" fontId="0" fillId="2" borderId="0" xfId="0" applyFont="1" applyFill="1"/>
    <xf numFmtId="165" fontId="18" fillId="3" borderId="7" xfId="2" applyNumberFormat="1" applyFont="1" applyFill="1" applyBorder="1" applyAlignment="1">
      <alignment horizontal="center" vertical="center" wrapText="1"/>
    </xf>
    <xf numFmtId="1" fontId="15" fillId="3" borderId="7" xfId="0" applyNumberFormat="1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wrapText="1"/>
    </xf>
    <xf numFmtId="0" fontId="0" fillId="6" borderId="19" xfId="0" applyFont="1" applyFill="1" applyBorder="1"/>
    <xf numFmtId="0" fontId="0" fillId="6" borderId="24" xfId="0" applyFont="1" applyFill="1" applyBorder="1"/>
    <xf numFmtId="0" fontId="0" fillId="6" borderId="4" xfId="0" applyFont="1" applyFill="1" applyBorder="1"/>
    <xf numFmtId="0" fontId="0" fillId="6" borderId="5" xfId="0" applyFont="1" applyFill="1" applyBorder="1"/>
    <xf numFmtId="0" fontId="33" fillId="6" borderId="4" xfId="0" applyFont="1" applyFill="1" applyBorder="1" applyAlignment="1">
      <alignment horizontal="left"/>
    </xf>
    <xf numFmtId="0" fontId="33" fillId="6" borderId="5" xfId="0" applyFont="1" applyFill="1" applyBorder="1" applyAlignment="1">
      <alignment horizontal="left"/>
    </xf>
    <xf numFmtId="0" fontId="41" fillId="6" borderId="26" xfId="0" applyFont="1" applyFill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7" xfId="0" applyFont="1" applyFill="1" applyBorder="1" applyAlignment="1"/>
    <xf numFmtId="0" fontId="38" fillId="11" borderId="7" xfId="0" applyFont="1" applyFill="1" applyBorder="1" applyAlignment="1">
      <alignment horizontal="center" wrapText="1"/>
    </xf>
    <xf numFmtId="0" fontId="38" fillId="11" borderId="7" xfId="0" applyFont="1" applyFill="1" applyBorder="1" applyAlignment="1">
      <alignment wrapText="1"/>
    </xf>
    <xf numFmtId="0" fontId="18" fillId="0" borderId="7" xfId="0" applyFont="1" applyFill="1" applyBorder="1" applyAlignment="1">
      <alignment wrapText="1"/>
    </xf>
    <xf numFmtId="0" fontId="18" fillId="0" borderId="7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/>
    </xf>
    <xf numFmtId="0" fontId="18" fillId="2" borderId="7" xfId="0" applyFont="1" applyFill="1" applyBorder="1" applyAlignment="1"/>
    <xf numFmtId="0" fontId="33" fillId="11" borderId="7" xfId="0" applyFont="1" applyFill="1" applyBorder="1" applyAlignment="1">
      <alignment horizontal="center"/>
    </xf>
    <xf numFmtId="0" fontId="33" fillId="11" borderId="7" xfId="0" applyFont="1" applyFill="1" applyBorder="1" applyAlignment="1"/>
    <xf numFmtId="0" fontId="18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40" fillId="11" borderId="7" xfId="0" applyFont="1" applyFill="1" applyBorder="1" applyAlignment="1"/>
    <xf numFmtId="0" fontId="18" fillId="0" borderId="7" xfId="0" applyFont="1" applyFill="1" applyBorder="1" applyAlignment="1"/>
    <xf numFmtId="0" fontId="33" fillId="11" borderId="7" xfId="0" applyFont="1" applyFill="1" applyBorder="1" applyAlignment="1">
      <alignment horizontal="center" wrapText="1"/>
    </xf>
    <xf numFmtId="0" fontId="33" fillId="11" borderId="7" xfId="0" applyFont="1" applyFill="1" applyBorder="1" applyAlignment="1">
      <alignment wrapText="1"/>
    </xf>
    <xf numFmtId="0" fontId="18" fillId="6" borderId="7" xfId="0" applyFont="1" applyFill="1" applyBorder="1" applyAlignment="1">
      <alignment horizontal="center"/>
    </xf>
    <xf numFmtId="0" fontId="18" fillId="6" borderId="7" xfId="0" applyFont="1" applyFill="1" applyBorder="1" applyAlignment="1"/>
    <xf numFmtId="0" fontId="15" fillId="0" borderId="28" xfId="0" applyFont="1" applyFill="1" applyBorder="1" applyAlignment="1">
      <alignment wrapText="1"/>
    </xf>
    <xf numFmtId="0" fontId="15" fillId="0" borderId="29" xfId="0" applyFont="1" applyFill="1" applyBorder="1" applyAlignment="1">
      <alignment wrapText="1"/>
    </xf>
    <xf numFmtId="0" fontId="15" fillId="0" borderId="7" xfId="0" applyFont="1" applyFill="1" applyBorder="1" applyAlignment="1">
      <alignment horizontal="center"/>
    </xf>
    <xf numFmtId="0" fontId="15" fillId="0" borderId="7" xfId="0" applyFont="1" applyFill="1" applyBorder="1" applyAlignment="1"/>
    <xf numFmtId="0" fontId="39" fillId="11" borderId="7" xfId="0" applyFont="1" applyFill="1" applyBorder="1" applyAlignment="1">
      <alignment horizontal="center"/>
    </xf>
    <xf numFmtId="0" fontId="39" fillId="11" borderId="7" xfId="0" applyFont="1" applyFill="1" applyBorder="1" applyAlignment="1"/>
    <xf numFmtId="0" fontId="15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28" fillId="0" borderId="18" xfId="0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8" fillId="0" borderId="20" xfId="0" applyFont="1" applyBorder="1" applyAlignment="1">
      <alignment horizontal="left"/>
    </xf>
    <xf numFmtId="0" fontId="28" fillId="0" borderId="21" xfId="0" applyFont="1" applyBorder="1" applyAlignment="1">
      <alignment horizontal="left"/>
    </xf>
    <xf numFmtId="0" fontId="28" fillId="0" borderId="22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2" borderId="0" xfId="0" applyFill="1" applyAlignment="1">
      <alignment wrapText="1"/>
    </xf>
    <xf numFmtId="0" fontId="13" fillId="2" borderId="0" xfId="0" applyFont="1" applyFill="1" applyBorder="1" applyAlignment="1">
      <alignment horizontal="left" wrapText="1"/>
    </xf>
    <xf numFmtId="0" fontId="13" fillId="2" borderId="0" xfId="0" applyFont="1" applyFill="1" applyAlignment="1">
      <alignment wrapText="1"/>
    </xf>
  </cellXfs>
  <cellStyles count="4">
    <cellStyle name="Comma" xfId="2" builtinId="3"/>
    <cellStyle name="Currency" xfId="3" builtinId="4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8"/>
  <sheetViews>
    <sheetView tabSelected="1" topLeftCell="A61" workbookViewId="0">
      <selection activeCell="B23" sqref="B23"/>
    </sheetView>
  </sheetViews>
  <sheetFormatPr defaultRowHeight="14.5" x14ac:dyDescent="0.35"/>
  <cols>
    <col min="2" max="2" width="22.26953125" bestFit="1" customWidth="1"/>
    <col min="3" max="5" width="20.7265625" customWidth="1"/>
    <col min="6" max="6" width="14.81640625" bestFit="1" customWidth="1"/>
  </cols>
  <sheetData>
    <row r="1" spans="2:17" ht="15" thickBot="1" x14ac:dyDescent="0.4"/>
    <row r="2" spans="2:17" ht="19" thickBot="1" x14ac:dyDescent="0.5">
      <c r="B2" s="249" t="s">
        <v>0</v>
      </c>
      <c r="C2" s="250"/>
      <c r="D2" s="250"/>
      <c r="E2" s="251"/>
    </row>
    <row r="3" spans="2:17" ht="29.5" thickBot="1" x14ac:dyDescent="0.4">
      <c r="B3" s="16" t="s">
        <v>1</v>
      </c>
      <c r="C3" s="17" t="s">
        <v>2</v>
      </c>
      <c r="D3" s="17" t="s">
        <v>3</v>
      </c>
      <c r="E3" s="143" t="s">
        <v>4</v>
      </c>
    </row>
    <row r="4" spans="2:17" x14ac:dyDescent="0.35">
      <c r="B4" s="19" t="s">
        <v>108</v>
      </c>
      <c r="C4" s="20">
        <f>'I-Biogas Producers'!I22</f>
        <v>16093</v>
      </c>
      <c r="D4" s="20">
        <f>'I-Biogas Producers'!J22</f>
        <v>32067.699999999997</v>
      </c>
      <c r="E4" s="144">
        <f>'I-Biogas Producers'!K22</f>
        <v>4347786.8</v>
      </c>
    </row>
    <row r="5" spans="2:17" x14ac:dyDescent="0.35">
      <c r="B5" s="151" t="s">
        <v>109</v>
      </c>
      <c r="C5" s="21">
        <f>'II-RNG Producers'!I22</f>
        <v>15620</v>
      </c>
      <c r="D5" s="21">
        <f>'II-RNG Producers'!J22</f>
        <v>30807.200000000001</v>
      </c>
      <c r="E5" s="145">
        <f>'II-RNG Producers'!K22</f>
        <v>4114902.4</v>
      </c>
    </row>
    <row r="6" spans="2:17" x14ac:dyDescent="0.35">
      <c r="B6" s="160" t="s">
        <v>110</v>
      </c>
      <c r="C6" s="21">
        <f>'III-RNG Importers'!I21</f>
        <v>240</v>
      </c>
      <c r="D6" s="21">
        <f>'III-RNG Importers'!J21</f>
        <v>357.2</v>
      </c>
      <c r="E6" s="145">
        <f>'III-RNG Importers'!K21</f>
        <v>28998.400000000001</v>
      </c>
    </row>
    <row r="7" spans="2:17" x14ac:dyDescent="0.35">
      <c r="B7" s="160" t="s">
        <v>111</v>
      </c>
      <c r="C7" s="21">
        <f>'IV-SFW'!I10</f>
        <v>1076</v>
      </c>
      <c r="D7" s="21">
        <f>'IV-SFW'!J10</f>
        <v>4231</v>
      </c>
      <c r="E7" s="145">
        <f>'IV-SFW'!K10</f>
        <v>399188</v>
      </c>
    </row>
    <row r="8" spans="2:17" ht="43.5" x14ac:dyDescent="0.35">
      <c r="B8" s="117" t="s">
        <v>112</v>
      </c>
      <c r="C8" s="21">
        <f>'V-RIN Generators'!I21</f>
        <v>2713</v>
      </c>
      <c r="D8" s="21">
        <f>'V-RIN Generators'!J21</f>
        <v>3211</v>
      </c>
      <c r="E8" s="145">
        <f>'V-RIN Generators'!K21</f>
        <v>323012</v>
      </c>
    </row>
    <row r="9" spans="2:17" ht="96.5" x14ac:dyDescent="0.35">
      <c r="B9" s="18" t="s">
        <v>113</v>
      </c>
      <c r="C9" s="21">
        <f>'VI-QAP '!I14</f>
        <v>81</v>
      </c>
      <c r="D9" s="21">
        <f>'VI-QAP '!J14</f>
        <v>1057</v>
      </c>
      <c r="E9" s="145">
        <f>'VI-QAP '!K14</f>
        <v>150236</v>
      </c>
      <c r="F9" s="193" t="s">
        <v>105</v>
      </c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</row>
    <row r="10" spans="2:17" x14ac:dyDescent="0.35">
      <c r="B10" s="18" t="s">
        <v>114</v>
      </c>
      <c r="C10" s="21">
        <f>'VII -RNG RIN separators'!I17</f>
        <v>21800</v>
      </c>
      <c r="D10" s="21">
        <f>'VII -RNG RIN separators'!J17</f>
        <v>10700</v>
      </c>
      <c r="E10" s="145">
        <f>'VII -RNG RIN separators'!K17</f>
        <v>1887840</v>
      </c>
    </row>
    <row r="11" spans="2:17" ht="84.5" x14ac:dyDescent="0.35">
      <c r="B11" s="18" t="s">
        <v>115</v>
      </c>
      <c r="C11" s="21">
        <f>'VIII - Third Parties'!I7</f>
        <v>10</v>
      </c>
      <c r="D11" s="21">
        <f>'VIII - Third Parties'!J7</f>
        <v>0</v>
      </c>
      <c r="E11" s="145">
        <f>'VIII - Third Parties'!K7</f>
        <v>0</v>
      </c>
      <c r="F11" s="193" t="s">
        <v>180</v>
      </c>
      <c r="G11" s="135"/>
      <c r="H11" s="135"/>
      <c r="I11" s="135"/>
      <c r="J11" s="135"/>
      <c r="K11" s="135"/>
      <c r="L11" s="135"/>
      <c r="M11" s="135"/>
      <c r="N11" s="135"/>
    </row>
    <row r="12" spans="2:17" ht="72.5" x14ac:dyDescent="0.35">
      <c r="B12" s="166" t="s">
        <v>117</v>
      </c>
      <c r="C12" s="164">
        <f>'IX-Producers of RF Biogas'!I18</f>
        <v>721</v>
      </c>
      <c r="D12" s="164">
        <f>'IX-Producers of RF Biogas'!J18</f>
        <v>962</v>
      </c>
      <c r="E12" s="165">
        <f>'IX-Producers of RF Biogas'!K18</f>
        <v>151984</v>
      </c>
      <c r="F12" s="142"/>
      <c r="G12" s="135"/>
      <c r="H12" s="135"/>
      <c r="I12" s="135"/>
      <c r="J12" s="135"/>
      <c r="K12" s="135"/>
      <c r="L12" s="135"/>
      <c r="M12" s="135"/>
      <c r="N12" s="135"/>
    </row>
    <row r="13" spans="2:17" ht="15" thickBot="1" x14ac:dyDescent="0.4">
      <c r="B13" s="162" t="s">
        <v>5</v>
      </c>
      <c r="C13" s="163">
        <f>SUM(C4:C12)</f>
        <v>58354</v>
      </c>
      <c r="D13" s="163">
        <f>SUM(D4:D12)</f>
        <v>83393.099999999991</v>
      </c>
      <c r="E13" s="146">
        <f>SUM(E4:E12)</f>
        <v>11403947.6</v>
      </c>
    </row>
    <row r="16" spans="2:17" x14ac:dyDescent="0.35">
      <c r="K16" s="24"/>
    </row>
    <row r="18" spans="2:8" ht="15" thickBot="1" x14ac:dyDescent="0.4"/>
    <row r="19" spans="2:8" x14ac:dyDescent="0.35">
      <c r="B19" s="19"/>
      <c r="C19" s="25"/>
      <c r="H19" s="2"/>
    </row>
    <row r="20" spans="2:8" x14ac:dyDescent="0.35">
      <c r="B20" s="40" t="s">
        <v>6</v>
      </c>
      <c r="C20" s="41"/>
    </row>
    <row r="21" spans="2:8" x14ac:dyDescent="0.35">
      <c r="B21" s="42">
        <f>'I-Biogas Producers'!G22+'II-RNG Producers'!G22+'III-RNG Importers'!G21+'IV-SFW'!G10+'V-RIN Generators'!G21+'VI-QAP '!G14+'VII -RNG RIN separators'!G17+'VIII - Third Parties'!G7+'IX-Producers of RF Biogas'!G18</f>
        <v>7835</v>
      </c>
      <c r="C21" s="41"/>
    </row>
    <row r="22" spans="2:8" x14ac:dyDescent="0.35">
      <c r="B22" s="40" t="s">
        <v>7</v>
      </c>
      <c r="C22" s="43"/>
    </row>
    <row r="23" spans="2:8" x14ac:dyDescent="0.35">
      <c r="B23" s="219">
        <f>'I-Biogas Producers'!M22+'II-RNG Producers'!M22+'III-RNG Importers'!M21+'IV-SFW'!M10+'V-RIN Generators'!M21+'VI-QAP '!M14+'VII -RNG RIN separators'!M17+'VIII - Third Parties'!M7+'IX-Producers of RF Biogas'!M18+25000</f>
        <v>5684472</v>
      </c>
      <c r="C23" s="43"/>
    </row>
    <row r="24" spans="2:8" ht="15" thickBot="1" x14ac:dyDescent="0.4">
      <c r="B24" s="44"/>
      <c r="C24" s="45"/>
    </row>
    <row r="26" spans="2:8" x14ac:dyDescent="0.35">
      <c r="B26" s="1" t="s">
        <v>8</v>
      </c>
      <c r="C26" s="1"/>
      <c r="D26" s="1"/>
    </row>
    <row r="27" spans="2:8" x14ac:dyDescent="0.35">
      <c r="B27" s="1" t="s">
        <v>9</v>
      </c>
      <c r="C27" s="1"/>
      <c r="D27" s="1"/>
    </row>
    <row r="28" spans="2:8" x14ac:dyDescent="0.35">
      <c r="B28" s="218" t="s">
        <v>240</v>
      </c>
      <c r="C28" s="218"/>
      <c r="D28" s="218"/>
    </row>
  </sheetData>
  <mergeCells count="1">
    <mergeCell ref="B2:E2"/>
  </mergeCells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49F42-7E3D-41E0-926E-08F1F49FCB18}">
  <sheetPr>
    <tabColor rgb="FF00B050"/>
  </sheetPr>
  <dimension ref="A1:N34"/>
  <sheetViews>
    <sheetView topLeftCell="A16" workbookViewId="0">
      <selection activeCell="J13" sqref="J13"/>
    </sheetView>
  </sheetViews>
  <sheetFormatPr defaultRowHeight="14.5" x14ac:dyDescent="0.35"/>
  <cols>
    <col min="1" max="1" width="13.26953125" customWidth="1"/>
    <col min="2" max="2" width="21.7265625" customWidth="1"/>
    <col min="7" max="7" width="12.1796875" customWidth="1"/>
    <col min="8" max="8" width="9.7265625" style="189" customWidth="1"/>
    <col min="12" max="12" width="22.26953125" customWidth="1"/>
    <col min="13" max="13" width="12.1796875" bestFit="1" customWidth="1"/>
  </cols>
  <sheetData>
    <row r="1" spans="1:14" x14ac:dyDescent="0.35">
      <c r="A1" s="274" t="s">
        <v>10</v>
      </c>
      <c r="B1" s="274"/>
      <c r="C1" s="274"/>
      <c r="D1" s="274"/>
      <c r="E1" s="274"/>
      <c r="F1" s="274"/>
      <c r="G1" s="274"/>
      <c r="H1" s="274"/>
      <c r="I1" s="275"/>
      <c r="J1" s="275"/>
      <c r="K1" s="275"/>
      <c r="L1" s="275"/>
      <c r="M1" s="87"/>
      <c r="N1" s="2"/>
    </row>
    <row r="2" spans="1:14" ht="22.5" customHeight="1" x14ac:dyDescent="0.35">
      <c r="A2" s="276" t="s">
        <v>210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87"/>
      <c r="N2" s="2"/>
    </row>
    <row r="3" spans="1:14" x14ac:dyDescent="0.35">
      <c r="A3" s="274" t="s">
        <v>11</v>
      </c>
      <c r="B3" s="274"/>
      <c r="C3" s="274" t="s">
        <v>12</v>
      </c>
      <c r="D3" s="274"/>
      <c r="E3" s="274"/>
      <c r="F3" s="274"/>
      <c r="G3" s="274" t="s">
        <v>13</v>
      </c>
      <c r="H3" s="274"/>
      <c r="I3" s="274"/>
      <c r="J3" s="274"/>
      <c r="K3" s="274"/>
      <c r="L3" s="278" t="s">
        <v>14</v>
      </c>
      <c r="M3" s="84"/>
      <c r="N3" s="1"/>
    </row>
    <row r="4" spans="1:14" ht="94.5" x14ac:dyDescent="0.35">
      <c r="A4" s="169" t="s">
        <v>15</v>
      </c>
      <c r="B4" s="88" t="s">
        <v>16</v>
      </c>
      <c r="C4" s="88" t="s">
        <v>17</v>
      </c>
      <c r="D4" s="88" t="s">
        <v>18</v>
      </c>
      <c r="E4" s="88" t="s">
        <v>19</v>
      </c>
      <c r="F4" s="88" t="s">
        <v>20</v>
      </c>
      <c r="G4" s="88" t="s">
        <v>21</v>
      </c>
      <c r="H4" s="88" t="s">
        <v>22</v>
      </c>
      <c r="I4" s="88" t="s">
        <v>23</v>
      </c>
      <c r="J4" s="88" t="s">
        <v>24</v>
      </c>
      <c r="K4" s="88" t="s">
        <v>46</v>
      </c>
      <c r="L4" s="279"/>
      <c r="M4" s="84" t="s">
        <v>51</v>
      </c>
      <c r="N4" s="2"/>
    </row>
    <row r="5" spans="1:14" ht="156" x14ac:dyDescent="0.35">
      <c r="A5" s="99" t="s">
        <v>190</v>
      </c>
      <c r="B5" s="36" t="s">
        <v>52</v>
      </c>
      <c r="C5" s="47">
        <v>1</v>
      </c>
      <c r="D5" s="47">
        <v>0</v>
      </c>
      <c r="E5" s="47">
        <v>0</v>
      </c>
      <c r="F5" s="64">
        <f>(C5*'Labor Costs'!$F$9)+(D5*('Labor Costs'!$D$7))+(E5*'Labor Costs'!$F$10)</f>
        <v>92</v>
      </c>
      <c r="G5" s="48">
        <v>10</v>
      </c>
      <c r="H5" s="48">
        <v>1</v>
      </c>
      <c r="I5" s="48">
        <f t="shared" ref="I5:I9" si="0">G5*H5</f>
        <v>10</v>
      </c>
      <c r="J5" s="48">
        <f t="shared" ref="J5:J9" si="1">(C5+D5+E5)*I5</f>
        <v>10</v>
      </c>
      <c r="K5" s="35">
        <f t="shared" ref="K5:K9" si="2">F5*I5</f>
        <v>920</v>
      </c>
      <c r="L5" s="195" t="s">
        <v>95</v>
      </c>
      <c r="M5" s="114">
        <v>0</v>
      </c>
      <c r="N5" s="2"/>
    </row>
    <row r="6" spans="1:14" ht="117.5" x14ac:dyDescent="0.35">
      <c r="A6" s="99" t="s">
        <v>190</v>
      </c>
      <c r="B6" s="36" t="s">
        <v>101</v>
      </c>
      <c r="C6" s="47">
        <v>1</v>
      </c>
      <c r="D6" s="47">
        <v>0</v>
      </c>
      <c r="E6" s="47">
        <v>0</v>
      </c>
      <c r="F6" s="58">
        <f>(C6*'Labor Costs'!$F$9)+(D6*('Labor Costs'!$D$7))+(E6*'Labor Costs'!$F$10)</f>
        <v>92</v>
      </c>
      <c r="G6" s="48">
        <v>10</v>
      </c>
      <c r="H6" s="48">
        <v>1</v>
      </c>
      <c r="I6" s="48">
        <f t="shared" si="0"/>
        <v>10</v>
      </c>
      <c r="J6" s="48">
        <f t="shared" si="1"/>
        <v>10</v>
      </c>
      <c r="K6" s="35">
        <f t="shared" si="2"/>
        <v>920</v>
      </c>
      <c r="L6" s="195" t="s">
        <v>96</v>
      </c>
      <c r="M6" s="114">
        <v>0</v>
      </c>
      <c r="N6" s="2"/>
    </row>
    <row r="7" spans="1:14" ht="104.5" x14ac:dyDescent="0.35">
      <c r="A7" s="199" t="s">
        <v>190</v>
      </c>
      <c r="B7" s="36" t="s">
        <v>192</v>
      </c>
      <c r="C7" s="47">
        <v>12</v>
      </c>
      <c r="D7" s="47">
        <v>0</v>
      </c>
      <c r="E7" s="47">
        <v>0</v>
      </c>
      <c r="F7" s="58">
        <f>(C7*'Labor Costs'!$F$9)+(D7*('Labor Costs'!$D$7))+(E7*'Labor Costs'!$F$10)</f>
        <v>1104</v>
      </c>
      <c r="G7" s="48">
        <v>10</v>
      </c>
      <c r="H7" s="48">
        <v>1</v>
      </c>
      <c r="I7" s="48">
        <f t="shared" si="0"/>
        <v>10</v>
      </c>
      <c r="J7" s="48">
        <v>90</v>
      </c>
      <c r="K7" s="35">
        <f t="shared" si="2"/>
        <v>11040</v>
      </c>
      <c r="L7" s="82" t="s">
        <v>106</v>
      </c>
      <c r="M7" s="148">
        <v>0</v>
      </c>
      <c r="N7" s="2"/>
    </row>
    <row r="8" spans="1:14" ht="78.5" x14ac:dyDescent="0.35">
      <c r="A8" s="199" t="s">
        <v>190</v>
      </c>
      <c r="B8" s="36" t="s">
        <v>56</v>
      </c>
      <c r="C8" s="47">
        <v>12</v>
      </c>
      <c r="D8" s="47">
        <v>0</v>
      </c>
      <c r="E8" s="47">
        <v>0</v>
      </c>
      <c r="F8" s="58">
        <f>(C8*'Labor Costs'!$F$9)+(D8*('Labor Costs'!$D$7))+(E8*'Labor Costs'!$F$10)</f>
        <v>1104</v>
      </c>
      <c r="G8" s="48">
        <v>1</v>
      </c>
      <c r="H8" s="48">
        <v>1</v>
      </c>
      <c r="I8" s="48">
        <f t="shared" si="0"/>
        <v>1</v>
      </c>
      <c r="J8" s="48">
        <f t="shared" si="1"/>
        <v>12</v>
      </c>
      <c r="K8" s="35">
        <f t="shared" si="2"/>
        <v>1104</v>
      </c>
      <c r="L8" s="82" t="s">
        <v>175</v>
      </c>
      <c r="M8" s="114">
        <v>0</v>
      </c>
      <c r="N8" s="2"/>
    </row>
    <row r="9" spans="1:14" ht="42" x14ac:dyDescent="0.35">
      <c r="A9" s="199" t="s">
        <v>217</v>
      </c>
      <c r="B9" s="36" t="s">
        <v>256</v>
      </c>
      <c r="C9" s="47">
        <v>1</v>
      </c>
      <c r="D9" s="47">
        <v>0</v>
      </c>
      <c r="E9" s="47">
        <v>0</v>
      </c>
      <c r="F9" s="58">
        <f>(C9*'Labor Costs'!$F$9)+(D9*('Labor Costs'!$D$7))+(E9*'Labor Costs'!$F$10)</f>
        <v>92</v>
      </c>
      <c r="G9" s="48">
        <v>10</v>
      </c>
      <c r="H9" s="48">
        <v>12</v>
      </c>
      <c r="I9" s="48">
        <f t="shared" si="0"/>
        <v>120</v>
      </c>
      <c r="J9" s="48">
        <f t="shared" si="1"/>
        <v>120</v>
      </c>
      <c r="K9" s="35">
        <f t="shared" si="2"/>
        <v>11040</v>
      </c>
      <c r="L9" s="212" t="s">
        <v>259</v>
      </c>
      <c r="M9" s="114">
        <v>0</v>
      </c>
      <c r="N9" s="2"/>
    </row>
    <row r="10" spans="1:14" ht="42" x14ac:dyDescent="0.35">
      <c r="A10" s="199" t="s">
        <v>217</v>
      </c>
      <c r="B10" s="36" t="s">
        <v>257</v>
      </c>
      <c r="C10" s="47">
        <v>0.5</v>
      </c>
      <c r="D10" s="47">
        <v>0</v>
      </c>
      <c r="E10" s="47">
        <v>0</v>
      </c>
      <c r="F10" s="58">
        <f>(C10*'Labor Costs'!$F$9)+(D10*('Labor Costs'!$D$7))+(E10*'Labor Costs'!$F$10)</f>
        <v>46</v>
      </c>
      <c r="G10" s="48">
        <v>10</v>
      </c>
      <c r="H10" s="48">
        <v>4</v>
      </c>
      <c r="I10" s="48">
        <f t="shared" ref="I10" si="3">G10*H10</f>
        <v>40</v>
      </c>
      <c r="J10" s="48">
        <f t="shared" ref="J10" si="4">(C10+D10+E10)*I10</f>
        <v>20</v>
      </c>
      <c r="K10" s="35">
        <f t="shared" ref="K10" si="5">F10*I10</f>
        <v>1840</v>
      </c>
      <c r="L10" s="212" t="s">
        <v>261</v>
      </c>
      <c r="M10" s="114">
        <v>0</v>
      </c>
      <c r="N10" s="2"/>
    </row>
    <row r="11" spans="1:14" ht="52.5" x14ac:dyDescent="0.35">
      <c r="A11" s="199" t="s">
        <v>191</v>
      </c>
      <c r="B11" s="36" t="s">
        <v>258</v>
      </c>
      <c r="C11" s="47">
        <v>0.5</v>
      </c>
      <c r="D11" s="47">
        <v>0</v>
      </c>
      <c r="E11" s="47">
        <v>0</v>
      </c>
      <c r="F11" s="58">
        <f>(C11*'Labor Costs'!$F$9)+(D11*('Labor Costs'!$D$7))+(E11*'Labor Costs'!$F$10)</f>
        <v>46</v>
      </c>
      <c r="G11" s="48">
        <v>10</v>
      </c>
      <c r="H11" s="48">
        <v>4</v>
      </c>
      <c r="I11" s="48">
        <f t="shared" ref="I11:I13" si="6">G11*H11</f>
        <v>40</v>
      </c>
      <c r="J11" s="48">
        <f t="shared" ref="J11:J13" si="7">(C11+D11+E11)*I11</f>
        <v>20</v>
      </c>
      <c r="K11" s="35">
        <f t="shared" ref="K11:K13" si="8">F11*I11</f>
        <v>1840</v>
      </c>
      <c r="L11" s="212" t="s">
        <v>267</v>
      </c>
      <c r="M11" s="114">
        <v>0</v>
      </c>
      <c r="N11" s="2"/>
    </row>
    <row r="12" spans="1:14" ht="28" x14ac:dyDescent="0.35">
      <c r="A12" s="199" t="s">
        <v>193</v>
      </c>
      <c r="B12" s="36" t="s">
        <v>194</v>
      </c>
      <c r="C12" s="47">
        <v>1</v>
      </c>
      <c r="D12" s="47">
        <v>0</v>
      </c>
      <c r="E12" s="47">
        <v>0</v>
      </c>
      <c r="F12" s="58">
        <f>(C12*'Labor Costs'!$F$9)+(D12*('Labor Costs'!$D$7))+(E12*'Labor Costs'!$F$10)</f>
        <v>92</v>
      </c>
      <c r="G12" s="48">
        <v>10</v>
      </c>
      <c r="H12" s="48">
        <v>12</v>
      </c>
      <c r="I12" s="48">
        <f t="shared" si="6"/>
        <v>120</v>
      </c>
      <c r="J12" s="48">
        <f t="shared" si="7"/>
        <v>120</v>
      </c>
      <c r="K12" s="35">
        <f t="shared" si="8"/>
        <v>11040</v>
      </c>
      <c r="L12" s="82" t="s">
        <v>44</v>
      </c>
      <c r="M12" s="114">
        <v>0</v>
      </c>
      <c r="N12" s="2"/>
    </row>
    <row r="13" spans="1:14" ht="28" x14ac:dyDescent="0.35">
      <c r="A13" s="199" t="s">
        <v>195</v>
      </c>
      <c r="B13" s="36" t="s">
        <v>40</v>
      </c>
      <c r="C13" s="47">
        <v>0.5</v>
      </c>
      <c r="D13" s="47">
        <v>0</v>
      </c>
      <c r="E13" s="47">
        <v>0</v>
      </c>
      <c r="F13" s="58">
        <f>(C13*'Labor Costs'!$F$9)+(D13*('Labor Costs'!$D$7))+(E13*'Labor Costs'!$F$10)</f>
        <v>46</v>
      </c>
      <c r="G13" s="48">
        <v>10</v>
      </c>
      <c r="H13" s="48">
        <v>12</v>
      </c>
      <c r="I13" s="48">
        <f t="shared" si="6"/>
        <v>120</v>
      </c>
      <c r="J13" s="48">
        <f t="shared" si="7"/>
        <v>60</v>
      </c>
      <c r="K13" s="35">
        <f t="shared" si="8"/>
        <v>5520</v>
      </c>
      <c r="L13" s="82" t="s">
        <v>44</v>
      </c>
      <c r="M13" s="114">
        <v>0</v>
      </c>
      <c r="N13" s="2"/>
    </row>
    <row r="14" spans="1:14" ht="91" x14ac:dyDescent="0.35">
      <c r="A14" s="199" t="s">
        <v>196</v>
      </c>
      <c r="B14" s="36" t="s">
        <v>197</v>
      </c>
      <c r="C14" s="47">
        <v>0</v>
      </c>
      <c r="D14" s="47">
        <v>0</v>
      </c>
      <c r="E14" s="47">
        <v>1</v>
      </c>
      <c r="F14" s="58">
        <f>(C14*'Labor Costs'!$F$9)+(D14*('Labor Costs'!$D$7))+(E14*'Labor Costs'!$F$10)</f>
        <v>230</v>
      </c>
      <c r="G14" s="48">
        <v>10</v>
      </c>
      <c r="H14" s="48">
        <v>12</v>
      </c>
      <c r="I14" s="48">
        <f t="shared" ref="I14:I16" si="9">G14*H14</f>
        <v>120</v>
      </c>
      <c r="J14" s="48">
        <f t="shared" ref="J14:J16" si="10">(C14+D14+E14)*I14</f>
        <v>120</v>
      </c>
      <c r="K14" s="200">
        <f t="shared" ref="K14:K16" si="11">F14*I14</f>
        <v>27600</v>
      </c>
      <c r="L14" s="82" t="s">
        <v>164</v>
      </c>
      <c r="M14" s="217">
        <v>27600</v>
      </c>
      <c r="N14" s="2"/>
    </row>
    <row r="15" spans="1:14" ht="78" x14ac:dyDescent="0.35">
      <c r="A15" s="99" t="s">
        <v>199</v>
      </c>
      <c r="B15" s="36" t="s">
        <v>45</v>
      </c>
      <c r="C15" s="47">
        <v>0</v>
      </c>
      <c r="D15" s="47">
        <v>0</v>
      </c>
      <c r="E15" s="47">
        <v>32</v>
      </c>
      <c r="F15" s="58">
        <f>(C15*'Labor Costs'!$F$9)+(D15*('Labor Costs'!$D$7))+(E15*'Labor Costs'!$F$10)</f>
        <v>7360</v>
      </c>
      <c r="G15" s="48">
        <v>10</v>
      </c>
      <c r="H15" s="48">
        <v>1</v>
      </c>
      <c r="I15" s="48">
        <f t="shared" si="9"/>
        <v>10</v>
      </c>
      <c r="J15" s="48">
        <f t="shared" si="10"/>
        <v>320</v>
      </c>
      <c r="K15" s="200">
        <f t="shared" si="11"/>
        <v>73600</v>
      </c>
      <c r="L15" s="220" t="s">
        <v>216</v>
      </c>
      <c r="M15" s="201">
        <v>73600</v>
      </c>
      <c r="N15" s="2"/>
    </row>
    <row r="16" spans="1:14" ht="78" x14ac:dyDescent="0.35">
      <c r="A16" s="99" t="s">
        <v>198</v>
      </c>
      <c r="B16" s="36" t="s">
        <v>200</v>
      </c>
      <c r="C16" s="47">
        <v>0.5</v>
      </c>
      <c r="D16" s="47">
        <v>0</v>
      </c>
      <c r="E16" s="47">
        <v>0</v>
      </c>
      <c r="F16" s="58">
        <f>(C16*'Labor Costs'!$F$9)+(D16*('Labor Costs'!$D$7))+(E16*'Labor Costs'!$F$10)</f>
        <v>46</v>
      </c>
      <c r="G16" s="48">
        <v>10</v>
      </c>
      <c r="H16" s="48">
        <v>12</v>
      </c>
      <c r="I16" s="48">
        <f t="shared" si="9"/>
        <v>120</v>
      </c>
      <c r="J16" s="48">
        <f t="shared" si="10"/>
        <v>60</v>
      </c>
      <c r="K16" s="200">
        <f t="shared" si="11"/>
        <v>5520</v>
      </c>
      <c r="L16" s="82" t="s">
        <v>94</v>
      </c>
      <c r="M16" s="217">
        <v>5520</v>
      </c>
      <c r="N16" s="2"/>
    </row>
    <row r="17" spans="1:14" x14ac:dyDescent="0.35">
      <c r="A17" s="101"/>
      <c r="B17" s="90"/>
      <c r="C17" s="91"/>
      <c r="D17" s="91"/>
      <c r="E17" s="91"/>
      <c r="F17" s="92"/>
      <c r="G17" s="92"/>
      <c r="H17" s="186"/>
      <c r="I17" s="92"/>
      <c r="J17" s="92"/>
      <c r="K17" s="92"/>
      <c r="L17" s="106"/>
      <c r="M17" s="102"/>
      <c r="N17" s="2"/>
    </row>
    <row r="18" spans="1:14" x14ac:dyDescent="0.35">
      <c r="A18" s="280" t="s">
        <v>5</v>
      </c>
      <c r="B18" s="280"/>
      <c r="C18" s="169"/>
      <c r="D18" s="28"/>
      <c r="E18" s="28"/>
      <c r="F18" s="28"/>
      <c r="G18" s="28">
        <f>SUM(G5:G17)</f>
        <v>111</v>
      </c>
      <c r="H18" s="187"/>
      <c r="I18" s="28">
        <f>SUM(I5:I17)</f>
        <v>721</v>
      </c>
      <c r="J18" s="28">
        <f>SUM(J5:J17)</f>
        <v>962</v>
      </c>
      <c r="K18" s="28">
        <f>SUM(K5:K17)</f>
        <v>151984</v>
      </c>
      <c r="L18" s="89"/>
      <c r="M18" s="202">
        <f>SUM(M5:M17)</f>
        <v>106720</v>
      </c>
      <c r="N18" s="2"/>
    </row>
    <row r="19" spans="1:14" x14ac:dyDescent="0.35">
      <c r="A19" s="54"/>
      <c r="B19" s="54"/>
      <c r="C19" s="54"/>
      <c r="D19" s="54"/>
      <c r="E19" s="54"/>
      <c r="F19" s="54"/>
      <c r="G19" s="54"/>
      <c r="H19" s="188"/>
      <c r="I19" s="54"/>
      <c r="J19" s="54"/>
      <c r="K19" s="54"/>
      <c r="L19" s="54"/>
      <c r="M19" s="54"/>
      <c r="N19" s="54"/>
    </row>
    <row r="20" spans="1:14" x14ac:dyDescent="0.35">
      <c r="H20"/>
      <c r="K20" s="54"/>
      <c r="L20" s="54"/>
      <c r="M20" s="54"/>
      <c r="N20" s="54"/>
    </row>
    <row r="21" spans="1:14" x14ac:dyDescent="0.35">
      <c r="A21" t="s">
        <v>224</v>
      </c>
      <c r="H21"/>
    </row>
    <row r="22" spans="1:14" x14ac:dyDescent="0.35">
      <c r="A22" s="53" t="s">
        <v>228</v>
      </c>
      <c r="B22" s="54"/>
      <c r="C22" s="54"/>
      <c r="D22" s="54"/>
      <c r="E22" s="54"/>
      <c r="F22" s="54"/>
      <c r="G22" s="54"/>
      <c r="H22" s="54"/>
      <c r="I22" s="54"/>
      <c r="J22" s="54"/>
    </row>
    <row r="23" spans="1:14" x14ac:dyDescent="0.35">
      <c r="A23" s="53" t="s">
        <v>229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4" x14ac:dyDescent="0.35">
      <c r="A24" s="53"/>
      <c r="B24" s="54"/>
      <c r="C24" s="54"/>
      <c r="D24" s="54"/>
      <c r="E24" s="54"/>
      <c r="F24" s="54"/>
      <c r="G24" s="54"/>
      <c r="H24" s="54"/>
      <c r="I24" s="54"/>
      <c r="J24" s="54"/>
    </row>
    <row r="25" spans="1:14" x14ac:dyDescent="0.35">
      <c r="A25" s="85" t="s">
        <v>225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14" x14ac:dyDescent="0.35">
      <c r="A26" s="221"/>
      <c r="B26" s="222"/>
      <c r="C26" s="224"/>
      <c r="D26" s="224"/>
      <c r="E26" s="224"/>
      <c r="F26" s="224"/>
      <c r="G26" s="224"/>
      <c r="H26" s="224"/>
      <c r="I26" s="224"/>
      <c r="J26" s="116"/>
    </row>
    <row r="27" spans="1:14" x14ac:dyDescent="0.35">
      <c r="A27" s="221" t="s">
        <v>223</v>
      </c>
      <c r="B27" s="222"/>
      <c r="C27" s="224"/>
      <c r="D27" s="224"/>
      <c r="E27" s="224"/>
      <c r="F27" s="224"/>
      <c r="G27" s="224"/>
      <c r="H27" s="224"/>
      <c r="I27" s="224"/>
      <c r="J27" s="116"/>
    </row>
    <row r="28" spans="1:14" x14ac:dyDescent="0.35">
      <c r="A28" s="221" t="s">
        <v>226</v>
      </c>
      <c r="B28" s="221"/>
      <c r="C28" s="225"/>
      <c r="D28" s="225"/>
      <c r="E28" s="225"/>
      <c r="F28" s="225"/>
      <c r="G28" s="225"/>
      <c r="H28" s="225"/>
      <c r="I28" s="225"/>
      <c r="J28" s="54"/>
    </row>
    <row r="29" spans="1:14" x14ac:dyDescent="0.35">
      <c r="A29" s="225" t="s">
        <v>227</v>
      </c>
      <c r="B29" s="225"/>
      <c r="C29" s="225"/>
      <c r="D29" s="225"/>
      <c r="E29" s="225"/>
      <c r="F29" s="225"/>
      <c r="G29" s="225"/>
      <c r="H29" s="225"/>
      <c r="I29" s="225"/>
      <c r="J29" s="54"/>
    </row>
    <row r="30" spans="1:14" ht="15" thickBot="1" x14ac:dyDescent="0.4">
      <c r="A30" s="225"/>
      <c r="B30" s="225"/>
      <c r="C30" s="225"/>
      <c r="D30" s="225"/>
      <c r="E30" s="225"/>
      <c r="F30" s="225"/>
      <c r="G30" s="225"/>
      <c r="H30" s="225"/>
      <c r="I30" s="225"/>
      <c r="J30" s="54"/>
    </row>
    <row r="31" spans="1:14" x14ac:dyDescent="0.35">
      <c r="A31" s="226" t="s">
        <v>260</v>
      </c>
      <c r="B31" s="227"/>
      <c r="C31" s="227"/>
      <c r="D31" s="228"/>
      <c r="E31" s="228"/>
      <c r="F31" s="229"/>
      <c r="G31" s="228"/>
      <c r="H31" s="229"/>
      <c r="I31" s="54"/>
      <c r="J31" s="54"/>
    </row>
    <row r="32" spans="1:14" ht="15" thickBot="1" x14ac:dyDescent="0.4">
      <c r="A32" s="230"/>
      <c r="B32" s="231"/>
      <c r="C32" s="231"/>
      <c r="D32" s="231"/>
      <c r="E32" s="231"/>
      <c r="F32" s="232"/>
      <c r="G32" s="231"/>
      <c r="H32" s="232"/>
      <c r="I32" s="111"/>
      <c r="J32" s="111"/>
    </row>
    <row r="33" spans="1:10" x14ac:dyDescent="0.35">
      <c r="A33" s="111"/>
      <c r="B33" s="111"/>
      <c r="C33" s="111"/>
      <c r="D33" s="111"/>
      <c r="E33" s="111"/>
      <c r="F33" s="111"/>
      <c r="G33" s="111"/>
      <c r="H33" s="111"/>
      <c r="I33" s="111"/>
      <c r="J33" s="111"/>
    </row>
    <row r="34" spans="1:10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</row>
  </sheetData>
  <mergeCells count="7">
    <mergeCell ref="A18:B18"/>
    <mergeCell ref="A1:L1"/>
    <mergeCell ref="A2:L2"/>
    <mergeCell ref="A3:B3"/>
    <mergeCell ref="C3:F3"/>
    <mergeCell ref="G3:K3"/>
    <mergeCell ref="L3:L4"/>
  </mergeCells>
  <dataValidations count="1">
    <dataValidation allowBlank="1" showInputMessage="1" showErrorMessage="1" promptTitle="Insert Form Name" prompt="e.g. &quot;Contractor Financial Disclosure Form&quot;" sqref="L5:L17" xr:uid="{719BED87-BF5C-4891-9245-5F1238D4E7DE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N25"/>
  <sheetViews>
    <sheetView workbookViewId="0">
      <selection activeCell="Q22" sqref="Q22"/>
    </sheetView>
  </sheetViews>
  <sheetFormatPr defaultRowHeight="14.5" x14ac:dyDescent="0.35"/>
  <cols>
    <col min="1" max="1" width="11.26953125" customWidth="1"/>
    <col min="2" max="2" width="21.453125" bestFit="1" customWidth="1"/>
    <col min="3" max="4" width="11.81640625" customWidth="1"/>
    <col min="5" max="5" width="10.453125" customWidth="1"/>
    <col min="6" max="6" width="11.81640625" customWidth="1"/>
  </cols>
  <sheetData>
    <row r="2" spans="2:14" ht="15" thickBot="1" x14ac:dyDescent="0.4"/>
    <row r="3" spans="2:14" ht="19" thickBot="1" x14ac:dyDescent="0.5">
      <c r="B3" s="281" t="s">
        <v>73</v>
      </c>
      <c r="C3" s="282"/>
      <c r="D3" s="282"/>
      <c r="E3" s="282"/>
      <c r="F3" s="283"/>
    </row>
    <row r="4" spans="2:14" ht="45.5" x14ac:dyDescent="0.35">
      <c r="B4" s="6" t="s">
        <v>74</v>
      </c>
      <c r="C4" s="7" t="s">
        <v>75</v>
      </c>
      <c r="D4" s="7" t="s">
        <v>76</v>
      </c>
      <c r="E4" s="8" t="s">
        <v>77</v>
      </c>
      <c r="F4" s="9" t="s">
        <v>78</v>
      </c>
    </row>
    <row r="5" spans="2:14" ht="29" x14ac:dyDescent="0.35">
      <c r="B5" s="26" t="s">
        <v>79</v>
      </c>
      <c r="C5" s="27">
        <v>126.33</v>
      </c>
      <c r="D5" s="27">
        <f>ROUNDUP(C5*2,0)</f>
        <v>253</v>
      </c>
      <c r="E5" s="10">
        <v>0.05</v>
      </c>
      <c r="F5" s="11">
        <f>D5*E5</f>
        <v>12.65</v>
      </c>
    </row>
    <row r="6" spans="2:14" ht="43.5" x14ac:dyDescent="0.35">
      <c r="B6" s="26" t="s">
        <v>80</v>
      </c>
      <c r="C6" s="10">
        <v>41.32</v>
      </c>
      <c r="D6" s="27">
        <f t="shared" ref="D6:D8" si="0">ROUNDUP(C6*2,0)</f>
        <v>83</v>
      </c>
      <c r="E6" s="10">
        <v>0.7</v>
      </c>
      <c r="F6" s="109">
        <f t="shared" ref="F6:F8" si="1">D6*E6</f>
        <v>58.099999999999994</v>
      </c>
    </row>
    <row r="7" spans="2:14" ht="43.5" x14ac:dyDescent="0.35">
      <c r="B7" s="26" t="s">
        <v>81</v>
      </c>
      <c r="C7" s="10">
        <v>26.88</v>
      </c>
      <c r="D7" s="27">
        <f t="shared" si="0"/>
        <v>54</v>
      </c>
      <c r="E7" s="10">
        <v>0.2</v>
      </c>
      <c r="F7" s="109">
        <f t="shared" si="1"/>
        <v>10.8</v>
      </c>
    </row>
    <row r="8" spans="2:14" ht="15" thickBot="1" x14ac:dyDescent="0.4">
      <c r="B8" s="12" t="s">
        <v>82</v>
      </c>
      <c r="C8" s="13">
        <v>98.36</v>
      </c>
      <c r="D8" s="27">
        <f t="shared" si="0"/>
        <v>197</v>
      </c>
      <c r="E8" s="13">
        <v>0.05</v>
      </c>
      <c r="F8" s="14">
        <f t="shared" si="1"/>
        <v>9.8500000000000014</v>
      </c>
    </row>
    <row r="9" spans="2:14" x14ac:dyDescent="0.35">
      <c r="B9" s="284" t="s">
        <v>83</v>
      </c>
      <c r="C9" s="285"/>
      <c r="D9" s="285"/>
      <c r="E9" s="286"/>
      <c r="F9" s="107">
        <f>ROUNDUP(SUM(F5:F8),0)</f>
        <v>92</v>
      </c>
    </row>
    <row r="10" spans="2:14" ht="17" thickBot="1" x14ac:dyDescent="0.4">
      <c r="B10" s="287" t="s">
        <v>84</v>
      </c>
      <c r="C10" s="288"/>
      <c r="D10" s="288"/>
      <c r="E10" s="289"/>
      <c r="F10" s="108">
        <f>F9*2.5</f>
        <v>230</v>
      </c>
    </row>
    <row r="11" spans="2:14" x14ac:dyDescent="0.35">
      <c r="B11" s="290" t="s">
        <v>85</v>
      </c>
      <c r="C11" s="290"/>
      <c r="D11" s="290"/>
      <c r="E11" s="290"/>
      <c r="F11" s="291"/>
      <c r="G11" s="291"/>
      <c r="H11" s="291"/>
      <c r="I11" s="105"/>
      <c r="J11" s="105"/>
      <c r="K11" s="105"/>
      <c r="L11" s="105"/>
      <c r="M11" s="105"/>
      <c r="N11" s="105"/>
    </row>
    <row r="12" spans="2:14" x14ac:dyDescent="0.35">
      <c r="B12" s="291"/>
      <c r="C12" s="291"/>
      <c r="D12" s="291"/>
      <c r="E12" s="291"/>
      <c r="F12" s="291"/>
      <c r="G12" s="291"/>
      <c r="H12" s="291"/>
      <c r="I12" s="105"/>
      <c r="J12" s="105"/>
      <c r="K12" s="105"/>
      <c r="L12" s="105"/>
      <c r="M12" s="105"/>
      <c r="N12" s="105"/>
    </row>
    <row r="13" spans="2:14" x14ac:dyDescent="0.35">
      <c r="B13" s="292" t="s">
        <v>86</v>
      </c>
      <c r="C13" s="292"/>
      <c r="D13" s="292"/>
      <c r="E13" s="292"/>
      <c r="F13" s="293"/>
      <c r="G13" s="293"/>
      <c r="H13" s="293"/>
      <c r="I13" s="105"/>
      <c r="J13" s="105"/>
      <c r="K13" s="105"/>
      <c r="L13" s="105"/>
      <c r="M13" s="105"/>
      <c r="N13" s="105"/>
    </row>
    <row r="14" spans="2:14" x14ac:dyDescent="0.35">
      <c r="B14" s="293"/>
      <c r="C14" s="293"/>
      <c r="D14" s="293"/>
      <c r="E14" s="293"/>
      <c r="F14" s="293"/>
      <c r="G14" s="293"/>
      <c r="H14" s="293"/>
      <c r="I14" s="105"/>
      <c r="J14" s="105"/>
      <c r="K14" s="105"/>
      <c r="L14" s="105"/>
      <c r="M14" s="105"/>
      <c r="N14" s="105"/>
    </row>
    <row r="15" spans="2:14" ht="14.5" customHeight="1" x14ac:dyDescent="0.35">
      <c r="B15" s="69"/>
      <c r="C15" s="69"/>
      <c r="D15" s="69"/>
      <c r="E15" s="69"/>
      <c r="F15" s="69"/>
      <c r="G15" s="69"/>
      <c r="H15" s="69"/>
      <c r="I15" s="105"/>
      <c r="J15" s="105"/>
      <c r="K15" s="105"/>
      <c r="L15" s="105"/>
      <c r="M15" s="105"/>
      <c r="N15" s="105"/>
    </row>
    <row r="16" spans="2:14" x14ac:dyDescent="0.35">
      <c r="B16" s="69"/>
      <c r="C16" s="69"/>
      <c r="D16" s="69"/>
      <c r="E16" s="69"/>
      <c r="F16" s="69"/>
      <c r="G16" s="69"/>
      <c r="H16" s="69"/>
      <c r="I16" s="105"/>
      <c r="J16" s="105"/>
      <c r="K16" s="105"/>
      <c r="L16" s="105"/>
      <c r="M16" s="105"/>
      <c r="N16" s="105"/>
    </row>
    <row r="17" spans="2:14" x14ac:dyDescent="0.35">
      <c r="B17" s="105" t="s">
        <v>87</v>
      </c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</row>
    <row r="18" spans="2:14" x14ac:dyDescent="0.35">
      <c r="B18" s="105" t="s">
        <v>88</v>
      </c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</row>
    <row r="19" spans="2:14" x14ac:dyDescent="0.35">
      <c r="B19" s="105" t="s">
        <v>89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</row>
    <row r="20" spans="2:14" x14ac:dyDescent="0.35">
      <c r="B20" s="105" t="s">
        <v>90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</row>
    <row r="21" spans="2:14" x14ac:dyDescent="0.35"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</row>
    <row r="22" spans="2:14" x14ac:dyDescent="0.35"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5"/>
      <c r="M22" s="105"/>
      <c r="N22" s="105"/>
    </row>
    <row r="23" spans="2:14" x14ac:dyDescent="0.35"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</row>
    <row r="24" spans="2:14" x14ac:dyDescent="0.35"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2:14" x14ac:dyDescent="0.35"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</row>
  </sheetData>
  <mergeCells count="5">
    <mergeCell ref="B3:F3"/>
    <mergeCell ref="B9:E9"/>
    <mergeCell ref="B10:E10"/>
    <mergeCell ref="B11:H12"/>
    <mergeCell ref="B13:H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BZ240"/>
  <sheetViews>
    <sheetView topLeftCell="A19" zoomScale="90" zoomScaleNormal="90" workbookViewId="0">
      <selection activeCell="L12" sqref="L12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2.54296875" bestFit="1" customWidth="1"/>
    <col min="12" max="12" width="19.453125" customWidth="1"/>
    <col min="13" max="13" width="17.453125" customWidth="1"/>
  </cols>
  <sheetData>
    <row r="1" spans="1:70" ht="15.5" x14ac:dyDescent="0.35">
      <c r="A1" s="252" t="s">
        <v>10</v>
      </c>
      <c r="B1" s="252"/>
      <c r="C1" s="252"/>
      <c r="D1" s="252"/>
      <c r="E1" s="252"/>
      <c r="F1" s="252"/>
      <c r="G1" s="252"/>
      <c r="H1" s="252"/>
      <c r="I1" s="253"/>
      <c r="J1" s="253"/>
      <c r="K1" s="253"/>
      <c r="L1" s="253"/>
      <c r="M1" s="130"/>
      <c r="N1" s="46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5" x14ac:dyDescent="0.35">
      <c r="A2" s="254" t="s">
        <v>116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130"/>
      <c r="N2" s="46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0" s="1" customFormat="1" x14ac:dyDescent="0.35">
      <c r="A3" s="257" t="s">
        <v>11</v>
      </c>
      <c r="B3" s="257"/>
      <c r="C3" s="257" t="s">
        <v>12</v>
      </c>
      <c r="D3" s="257"/>
      <c r="E3" s="257"/>
      <c r="F3" s="257"/>
      <c r="G3" s="257" t="s">
        <v>13</v>
      </c>
      <c r="H3" s="257"/>
      <c r="I3" s="257"/>
      <c r="J3" s="257"/>
      <c r="K3" s="257"/>
      <c r="L3" s="258" t="s">
        <v>14</v>
      </c>
      <c r="M3" s="127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</row>
    <row r="4" spans="1:70" ht="52.5" x14ac:dyDescent="0.35">
      <c r="A4" s="126" t="s">
        <v>15</v>
      </c>
      <c r="B4" s="110" t="s">
        <v>16</v>
      </c>
      <c r="C4" s="110" t="s">
        <v>17</v>
      </c>
      <c r="D4" s="110" t="s">
        <v>18</v>
      </c>
      <c r="E4" s="110" t="s">
        <v>19</v>
      </c>
      <c r="F4" s="110" t="s">
        <v>20</v>
      </c>
      <c r="G4" s="110" t="s">
        <v>21</v>
      </c>
      <c r="H4" s="110" t="s">
        <v>22</v>
      </c>
      <c r="I4" s="110" t="s">
        <v>23</v>
      </c>
      <c r="J4" s="110" t="s">
        <v>24</v>
      </c>
      <c r="K4" s="110" t="s">
        <v>25</v>
      </c>
      <c r="L4" s="259"/>
      <c r="M4" s="127" t="s">
        <v>26</v>
      </c>
      <c r="N4" s="46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0" x14ac:dyDescent="0.35">
      <c r="A5" s="110" t="s">
        <v>27</v>
      </c>
      <c r="B5" s="34"/>
      <c r="C5" s="110"/>
      <c r="D5" s="110"/>
      <c r="E5" s="110"/>
      <c r="F5" s="110"/>
      <c r="G5" s="110"/>
      <c r="H5" s="110"/>
      <c r="I5" s="110"/>
      <c r="J5" s="110"/>
      <c r="K5" s="110"/>
      <c r="L5" s="175"/>
      <c r="M5" s="127"/>
      <c r="N5" s="46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0" ht="39.5" x14ac:dyDescent="0.35">
      <c r="A6" s="141" t="s">
        <v>118</v>
      </c>
      <c r="B6" s="34" t="s">
        <v>28</v>
      </c>
      <c r="C6" s="78">
        <v>1</v>
      </c>
      <c r="D6" s="78">
        <v>0</v>
      </c>
      <c r="E6" s="78">
        <v>0</v>
      </c>
      <c r="F6" s="78">
        <f>(C6*'Labor Costs'!$F$9)+(D6*('Labor Costs'!$D$7))+(E6*'Labor Costs'!$F$10)</f>
        <v>92</v>
      </c>
      <c r="G6" s="73">
        <v>196</v>
      </c>
      <c r="H6" s="78">
        <v>1</v>
      </c>
      <c r="I6" s="78">
        <f>G6*H6</f>
        <v>196</v>
      </c>
      <c r="J6" s="78">
        <f t="shared" ref="J6:J11" si="0">(C6+D6+E6)*I6</f>
        <v>196</v>
      </c>
      <c r="K6" s="78">
        <f t="shared" ref="K6:K11" si="1">F6*I6</f>
        <v>18032</v>
      </c>
      <c r="L6" s="174" t="s">
        <v>29</v>
      </c>
      <c r="M6" s="114">
        <v>0</v>
      </c>
      <c r="N6" s="46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ht="104.5" x14ac:dyDescent="0.35">
      <c r="A7" s="141" t="s">
        <v>119</v>
      </c>
      <c r="B7" s="34" t="s">
        <v>100</v>
      </c>
      <c r="C7" s="37">
        <v>1</v>
      </c>
      <c r="D7" s="37">
        <v>0</v>
      </c>
      <c r="E7" s="37">
        <v>0</v>
      </c>
      <c r="F7" s="78">
        <f>(C7*'Labor Costs'!$F$9)+(D7*('Labor Costs'!$D$7))+(E7*'Labor Costs'!$F$10)</f>
        <v>92</v>
      </c>
      <c r="G7" s="37">
        <v>196</v>
      </c>
      <c r="H7" s="37">
        <v>1</v>
      </c>
      <c r="I7" s="37">
        <f>G7*H7</f>
        <v>196</v>
      </c>
      <c r="J7" s="37">
        <f t="shared" si="0"/>
        <v>196</v>
      </c>
      <c r="K7" s="37">
        <f t="shared" si="1"/>
        <v>18032</v>
      </c>
      <c r="L7" s="174" t="s">
        <v>30</v>
      </c>
      <c r="M7" s="114">
        <v>0</v>
      </c>
      <c r="N7" s="46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</row>
    <row r="8" spans="1:70" ht="39.5" x14ac:dyDescent="0.35">
      <c r="A8" s="141" t="s">
        <v>119</v>
      </c>
      <c r="B8" s="34" t="s">
        <v>92</v>
      </c>
      <c r="C8" s="37">
        <v>12</v>
      </c>
      <c r="D8" s="37">
        <v>0</v>
      </c>
      <c r="E8" s="37">
        <v>0</v>
      </c>
      <c r="F8" s="72">
        <f>(C8*'Labor Costs'!$F$9)+(D8*('Labor Costs'!$D$7))+(E8*'Labor Costs'!$F$10)</f>
        <v>1104</v>
      </c>
      <c r="G8" s="37">
        <v>196</v>
      </c>
      <c r="H8" s="37">
        <v>1</v>
      </c>
      <c r="I8" s="37">
        <f>G8*H8</f>
        <v>196</v>
      </c>
      <c r="J8" s="37">
        <f t="shared" si="0"/>
        <v>2352</v>
      </c>
      <c r="K8" s="37">
        <f t="shared" si="1"/>
        <v>216384</v>
      </c>
      <c r="L8" s="174" t="s">
        <v>31</v>
      </c>
      <c r="M8" s="114">
        <v>0</v>
      </c>
      <c r="N8" s="46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</row>
    <row r="9" spans="1:70" ht="52" x14ac:dyDescent="0.35">
      <c r="A9" s="141" t="s">
        <v>120</v>
      </c>
      <c r="B9" s="34" t="s">
        <v>32</v>
      </c>
      <c r="C9" s="37">
        <v>0</v>
      </c>
      <c r="D9" s="37">
        <v>0</v>
      </c>
      <c r="E9" s="37">
        <v>16</v>
      </c>
      <c r="F9" s="72">
        <f>(C9*'Labor Costs'!$F$9)+(D9*('Labor Costs'!$D$7))+(E9*'Labor Costs'!$F$10)</f>
        <v>3680</v>
      </c>
      <c r="G9" s="37">
        <v>196</v>
      </c>
      <c r="H9" s="37">
        <v>1</v>
      </c>
      <c r="I9" s="37">
        <f>G9*H9</f>
        <v>196</v>
      </c>
      <c r="J9" s="37">
        <f t="shared" si="0"/>
        <v>3136</v>
      </c>
      <c r="K9" s="209">
        <f t="shared" si="1"/>
        <v>721280</v>
      </c>
      <c r="L9" s="174" t="s">
        <v>33</v>
      </c>
      <c r="M9" s="149">
        <v>721280</v>
      </c>
      <c r="N9" s="46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</row>
    <row r="10" spans="1:70" ht="39.5" x14ac:dyDescent="0.35">
      <c r="A10" s="141" t="s">
        <v>121</v>
      </c>
      <c r="B10" s="34" t="s">
        <v>34</v>
      </c>
      <c r="C10" s="37">
        <v>0.5</v>
      </c>
      <c r="D10" s="37">
        <v>0</v>
      </c>
      <c r="E10" s="37">
        <v>0</v>
      </c>
      <c r="F10" s="72">
        <f>(C10*'Labor Costs'!$F$9)+(D10*('Labor Costs'!$D$7))+(E10*'Labor Costs'!$F$10)</f>
        <v>46</v>
      </c>
      <c r="G10" s="37">
        <v>20</v>
      </c>
      <c r="H10" s="37">
        <v>1</v>
      </c>
      <c r="I10" s="37">
        <v>1</v>
      </c>
      <c r="J10" s="37">
        <f t="shared" si="0"/>
        <v>0.5</v>
      </c>
      <c r="K10" s="37">
        <f t="shared" si="1"/>
        <v>46</v>
      </c>
      <c r="L10" s="174" t="s">
        <v>35</v>
      </c>
      <c r="M10" s="114">
        <v>0</v>
      </c>
      <c r="N10" s="46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</row>
    <row r="11" spans="1:70" ht="104" customHeight="1" x14ac:dyDescent="0.35">
      <c r="A11" s="141" t="s">
        <v>218</v>
      </c>
      <c r="B11" s="36" t="s">
        <v>246</v>
      </c>
      <c r="C11" s="47">
        <v>0.5</v>
      </c>
      <c r="D11" s="47">
        <v>0</v>
      </c>
      <c r="E11" s="47">
        <v>0</v>
      </c>
      <c r="F11" s="210">
        <f>(C11*'Labor Costs'!$F$9)+(D11*('Labor Costs'!$D$7))+(E11*'Labor Costs'!$F$10)</f>
        <v>46</v>
      </c>
      <c r="G11" s="47">
        <v>196</v>
      </c>
      <c r="H11" s="47">
        <v>12</v>
      </c>
      <c r="I11" s="47">
        <f>G11*H11</f>
        <v>2352</v>
      </c>
      <c r="J11" s="47">
        <f t="shared" si="0"/>
        <v>1176</v>
      </c>
      <c r="K11" s="47">
        <f t="shared" si="1"/>
        <v>108192</v>
      </c>
      <c r="L11" s="220" t="s">
        <v>247</v>
      </c>
      <c r="M11" s="211">
        <v>0</v>
      </c>
      <c r="N11" s="46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</row>
    <row r="12" spans="1:70" ht="104" customHeight="1" x14ac:dyDescent="0.35">
      <c r="A12" s="141" t="s">
        <v>218</v>
      </c>
      <c r="B12" s="36" t="s">
        <v>219</v>
      </c>
      <c r="C12" s="47">
        <v>1</v>
      </c>
      <c r="D12" s="47">
        <v>0</v>
      </c>
      <c r="E12" s="47">
        <v>0</v>
      </c>
      <c r="F12" s="210">
        <f>(C12*'Labor Costs'!$F$9)+(D12*('Labor Costs'!$D$7))+(E12*'Labor Costs'!$F$10)</f>
        <v>92</v>
      </c>
      <c r="G12" s="47">
        <v>196</v>
      </c>
      <c r="H12" s="47">
        <v>4</v>
      </c>
      <c r="I12" s="47">
        <f>G12*H12</f>
        <v>784</v>
      </c>
      <c r="J12" s="47">
        <f t="shared" ref="J12" si="2">(C12+D12+E12)*I12</f>
        <v>784</v>
      </c>
      <c r="K12" s="47">
        <f t="shared" ref="K12" si="3">F12*I12</f>
        <v>72128</v>
      </c>
      <c r="L12" s="240" t="s">
        <v>277</v>
      </c>
      <c r="M12" s="211">
        <v>0</v>
      </c>
      <c r="N12" s="46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ht="39.5" x14ac:dyDescent="0.35">
      <c r="A13" s="141" t="s">
        <v>122</v>
      </c>
      <c r="B13" s="34" t="s">
        <v>36</v>
      </c>
      <c r="C13" s="37">
        <v>8</v>
      </c>
      <c r="D13" s="37">
        <v>0</v>
      </c>
      <c r="E13" s="37">
        <v>0</v>
      </c>
      <c r="F13" s="78">
        <f>(C13*'Labor Costs'!$F$9)+(D13*('Labor Costs'!$D$7))+(E13*'Labor Costs'!$F$10)</f>
        <v>736</v>
      </c>
      <c r="G13" s="37">
        <v>196</v>
      </c>
      <c r="H13" s="37">
        <v>1</v>
      </c>
      <c r="I13" s="37">
        <f t="shared" ref="I13:I20" si="4">G13*H13</f>
        <v>196</v>
      </c>
      <c r="J13" s="37">
        <f t="shared" ref="J13:J20" si="5">(C13+D13+E13)*I13</f>
        <v>1568</v>
      </c>
      <c r="K13" s="37">
        <f t="shared" ref="K13:K20" si="6">F13*I13</f>
        <v>144256</v>
      </c>
      <c r="L13" s="174" t="s">
        <v>37</v>
      </c>
      <c r="M13" s="114">
        <v>0</v>
      </c>
      <c r="N13" s="46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ht="52" x14ac:dyDescent="0.35">
      <c r="A14" s="141" t="s">
        <v>123</v>
      </c>
      <c r="B14" s="34" t="s">
        <v>129</v>
      </c>
      <c r="C14" s="37">
        <v>1</v>
      </c>
      <c r="D14" s="37">
        <v>0</v>
      </c>
      <c r="E14" s="37">
        <v>0</v>
      </c>
      <c r="F14" s="78">
        <f>(C14*'Labor Costs'!$F$9)+(D14*('Labor Costs'!$D$7))+(E14*'Labor Costs'!$F$10)</f>
        <v>92</v>
      </c>
      <c r="G14" s="37">
        <v>196</v>
      </c>
      <c r="H14" s="37">
        <v>12</v>
      </c>
      <c r="I14" s="37">
        <f t="shared" si="4"/>
        <v>2352</v>
      </c>
      <c r="J14" s="37">
        <f t="shared" si="5"/>
        <v>2352</v>
      </c>
      <c r="K14" s="37">
        <f t="shared" si="6"/>
        <v>216384</v>
      </c>
      <c r="L14" s="174" t="s">
        <v>128</v>
      </c>
      <c r="M14" s="114">
        <v>0</v>
      </c>
      <c r="N14" s="46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ht="130" x14ac:dyDescent="0.35">
      <c r="A15" s="141" t="s">
        <v>122</v>
      </c>
      <c r="B15" s="34" t="s">
        <v>39</v>
      </c>
      <c r="C15" s="37">
        <v>4</v>
      </c>
      <c r="D15" s="37">
        <v>0.1</v>
      </c>
      <c r="E15" s="37">
        <v>0</v>
      </c>
      <c r="F15" s="78">
        <f>(C15*'Labor Costs'!$F$9)+(D15*('Labor Costs'!$D$7))+(E15*'Labor Costs'!$F$10)</f>
        <v>373.4</v>
      </c>
      <c r="G15" s="37">
        <v>196</v>
      </c>
      <c r="H15" s="37">
        <v>12</v>
      </c>
      <c r="I15" s="37">
        <f t="shared" si="4"/>
        <v>2352</v>
      </c>
      <c r="J15" s="37">
        <f t="shared" si="5"/>
        <v>9643.1999999999989</v>
      </c>
      <c r="K15" s="37">
        <f t="shared" si="6"/>
        <v>878236.79999999993</v>
      </c>
      <c r="L15" s="174" t="s">
        <v>161</v>
      </c>
      <c r="M15" s="114">
        <v>0</v>
      </c>
      <c r="N15" s="46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ht="52.5" x14ac:dyDescent="0.35">
      <c r="A16" s="141" t="s">
        <v>124</v>
      </c>
      <c r="B16" s="34" t="s">
        <v>40</v>
      </c>
      <c r="C16" s="37">
        <v>1</v>
      </c>
      <c r="D16" s="37">
        <v>0</v>
      </c>
      <c r="E16" s="37">
        <v>0</v>
      </c>
      <c r="F16" s="78">
        <f>(C16*'Labor Costs'!$F$9)+(D16*('Labor Costs'!$D$7))+(E16*'Labor Costs'!$F$10)</f>
        <v>92</v>
      </c>
      <c r="G16" s="37">
        <v>196</v>
      </c>
      <c r="H16" s="37">
        <v>12</v>
      </c>
      <c r="I16" s="37">
        <f t="shared" si="4"/>
        <v>2352</v>
      </c>
      <c r="J16" s="37">
        <f t="shared" si="5"/>
        <v>2352</v>
      </c>
      <c r="K16" s="37">
        <f t="shared" si="6"/>
        <v>216384</v>
      </c>
      <c r="L16" s="174" t="s">
        <v>162</v>
      </c>
      <c r="M16" s="114">
        <v>0</v>
      </c>
      <c r="N16" s="46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8" ht="52" x14ac:dyDescent="0.35">
      <c r="A17" s="141" t="s">
        <v>98</v>
      </c>
      <c r="B17" s="34" t="s">
        <v>165</v>
      </c>
      <c r="C17" s="37">
        <v>0</v>
      </c>
      <c r="D17" s="37">
        <v>0</v>
      </c>
      <c r="E17" s="37">
        <v>1</v>
      </c>
      <c r="F17" s="78">
        <f>(C17*'Labor Costs'!$F$9)+(D17*('Labor Costs'!$D$7))+(E17*'Labor Costs'!$F$10)</f>
        <v>230</v>
      </c>
      <c r="G17" s="37">
        <v>196</v>
      </c>
      <c r="H17" s="37">
        <v>12</v>
      </c>
      <c r="I17" s="37">
        <f t="shared" si="4"/>
        <v>2352</v>
      </c>
      <c r="J17" s="37">
        <f t="shared" si="5"/>
        <v>2352</v>
      </c>
      <c r="K17" s="122">
        <f t="shared" si="6"/>
        <v>540960</v>
      </c>
      <c r="L17" s="174" t="s">
        <v>42</v>
      </c>
      <c r="M17" s="149">
        <v>540960</v>
      </c>
      <c r="N17" s="46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8" ht="86.25" customHeight="1" x14ac:dyDescent="0.35">
      <c r="A18" s="141" t="s">
        <v>126</v>
      </c>
      <c r="B18" s="34" t="s">
        <v>43</v>
      </c>
      <c r="C18" s="37">
        <v>4</v>
      </c>
      <c r="D18" s="37">
        <v>0</v>
      </c>
      <c r="E18" s="37">
        <v>0</v>
      </c>
      <c r="F18" s="78">
        <f>(C18*'Labor Costs'!$F$9)+(D18*('Labor Costs'!$D$7))+(E18*'Labor Costs'!$F$10)</f>
        <v>368</v>
      </c>
      <c r="G18" s="37">
        <v>20</v>
      </c>
      <c r="H18" s="37">
        <v>1</v>
      </c>
      <c r="I18" s="37">
        <f t="shared" si="4"/>
        <v>20</v>
      </c>
      <c r="J18" s="37">
        <f t="shared" si="5"/>
        <v>80</v>
      </c>
      <c r="K18" s="37">
        <f t="shared" si="6"/>
        <v>7360</v>
      </c>
      <c r="L18" s="174" t="s">
        <v>44</v>
      </c>
      <c r="M18" s="114">
        <v>0</v>
      </c>
      <c r="N18" s="46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8" ht="104" x14ac:dyDescent="0.35">
      <c r="A19" s="141" t="s">
        <v>125</v>
      </c>
      <c r="B19" s="34" t="s">
        <v>45</v>
      </c>
      <c r="C19" s="37">
        <v>0</v>
      </c>
      <c r="D19" s="37">
        <v>0</v>
      </c>
      <c r="E19" s="47">
        <v>24</v>
      </c>
      <c r="F19" s="78">
        <f>(C19*'Labor Costs'!$F$9)+(D19*('Labor Costs'!$D$7))+(E19*'Labor Costs'!$F$10)</f>
        <v>5520</v>
      </c>
      <c r="G19" s="37">
        <v>196</v>
      </c>
      <c r="H19" s="37">
        <v>1</v>
      </c>
      <c r="I19" s="37">
        <f t="shared" si="4"/>
        <v>196</v>
      </c>
      <c r="J19" s="37">
        <f t="shared" si="5"/>
        <v>4704</v>
      </c>
      <c r="K19" s="122">
        <f t="shared" si="6"/>
        <v>1081920</v>
      </c>
      <c r="L19" s="220" t="s">
        <v>216</v>
      </c>
      <c r="M19" s="149">
        <v>1081920</v>
      </c>
      <c r="N19" s="46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8" ht="91" x14ac:dyDescent="0.35">
      <c r="A20" s="141" t="s">
        <v>127</v>
      </c>
      <c r="B20" s="34" t="s">
        <v>99</v>
      </c>
      <c r="C20" s="37">
        <v>0.5</v>
      </c>
      <c r="D20" s="37">
        <v>0</v>
      </c>
      <c r="E20" s="37">
        <v>0</v>
      </c>
      <c r="F20" s="78">
        <f>(C20*'Labor Costs'!$F$9)+(D20*('Labor Costs'!$D$7))+(E20*'Labor Costs'!$F$10)</f>
        <v>46</v>
      </c>
      <c r="G20" s="37">
        <v>196</v>
      </c>
      <c r="H20" s="37">
        <v>12</v>
      </c>
      <c r="I20" s="37">
        <f t="shared" si="4"/>
        <v>2352</v>
      </c>
      <c r="J20" s="37">
        <f t="shared" si="5"/>
        <v>1176</v>
      </c>
      <c r="K20" s="67">
        <f t="shared" si="6"/>
        <v>108192</v>
      </c>
      <c r="L20" s="176" t="s">
        <v>213</v>
      </c>
      <c r="M20" s="147">
        <v>0</v>
      </c>
      <c r="N20" s="46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8" x14ac:dyDescent="0.35">
      <c r="A21" s="34"/>
      <c r="B21" s="34"/>
      <c r="C21" s="37"/>
      <c r="D21" s="37"/>
      <c r="E21" s="37"/>
      <c r="F21" s="78"/>
      <c r="G21" s="37"/>
      <c r="H21" s="37"/>
      <c r="I21" s="37"/>
      <c r="J21" s="37"/>
      <c r="K21" s="37"/>
      <c r="L21" s="174"/>
      <c r="M21" s="114"/>
      <c r="N21" s="46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1:78" x14ac:dyDescent="0.35">
      <c r="A22" s="256" t="s">
        <v>5</v>
      </c>
      <c r="B22" s="256"/>
      <c r="C22" s="37"/>
      <c r="D22" s="37"/>
      <c r="E22" s="37"/>
      <c r="F22" s="37"/>
      <c r="G22" s="74">
        <f>SUM(G6:G21)</f>
        <v>2588</v>
      </c>
      <c r="H22" s="37"/>
      <c r="I22" s="74">
        <f>SUM(I6:I21)</f>
        <v>16093</v>
      </c>
      <c r="J22" s="74">
        <f>SUM(J6:J21)</f>
        <v>32067.699999999997</v>
      </c>
      <c r="K22" s="115">
        <f>SUM(K6:K21)</f>
        <v>4347786.8</v>
      </c>
      <c r="L22" s="52"/>
      <c r="M22" s="171">
        <f>SUM(M6:M21)</f>
        <v>2344160</v>
      </c>
      <c r="N22" s="11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</row>
    <row r="23" spans="1:78" x14ac:dyDescent="0.35">
      <c r="L23" s="54"/>
      <c r="M23" s="54"/>
      <c r="N23" s="46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</row>
    <row r="24" spans="1:78" x14ac:dyDescent="0.35">
      <c r="L24" s="54"/>
      <c r="M24" s="54"/>
      <c r="N24" s="46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</row>
    <row r="25" spans="1:78" x14ac:dyDescent="0.35">
      <c r="A25" t="s">
        <v>224</v>
      </c>
      <c r="L25" s="54"/>
      <c r="M25" s="54"/>
      <c r="N25" s="46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</row>
    <row r="26" spans="1:78" x14ac:dyDescent="0.35">
      <c r="A26" s="53" t="s">
        <v>228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46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  <row r="27" spans="1:78" x14ac:dyDescent="0.35">
      <c r="A27" s="53" t="s">
        <v>229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46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</row>
    <row r="28" spans="1:78" x14ac:dyDescent="0.3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46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</row>
    <row r="29" spans="1:78" x14ac:dyDescent="0.35">
      <c r="A29" s="85" t="s">
        <v>225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46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</row>
    <row r="30" spans="1:78" x14ac:dyDescent="0.35">
      <c r="A30" s="221" t="s">
        <v>222</v>
      </c>
      <c r="B30" s="222"/>
      <c r="C30" s="224"/>
      <c r="D30" s="224"/>
      <c r="E30" s="224"/>
      <c r="F30" s="224"/>
      <c r="G30" s="224"/>
      <c r="H30" s="224"/>
      <c r="I30" s="224"/>
      <c r="J30" s="116"/>
      <c r="K30" s="116"/>
      <c r="L30" s="54"/>
      <c r="M30" s="54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</row>
    <row r="31" spans="1:78" ht="15.5" x14ac:dyDescent="0.35">
      <c r="A31" s="221" t="s">
        <v>223</v>
      </c>
      <c r="B31" s="222"/>
      <c r="C31" s="224"/>
      <c r="D31" s="224"/>
      <c r="E31" s="224"/>
      <c r="F31" s="224"/>
      <c r="G31" s="224"/>
      <c r="H31" s="224"/>
      <c r="I31" s="224"/>
      <c r="J31" s="116"/>
      <c r="K31" s="116"/>
      <c r="L31" s="54"/>
      <c r="M31" s="54"/>
      <c r="N31" s="23"/>
      <c r="O31" s="23"/>
      <c r="P31" s="23"/>
      <c r="Q31" s="23"/>
      <c r="R31" s="23"/>
      <c r="S31" s="23"/>
      <c r="T31" s="23"/>
      <c r="U31" s="55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55"/>
      <c r="AO31" s="23"/>
      <c r="AP31" s="23"/>
      <c r="AQ31" s="23"/>
      <c r="AR31" s="23"/>
      <c r="AS31" s="23"/>
      <c r="AT31" s="23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Z31" s="15"/>
    </row>
    <row r="32" spans="1:78" ht="15.5" x14ac:dyDescent="0.35">
      <c r="A32" s="221" t="s">
        <v>226</v>
      </c>
      <c r="B32" s="221"/>
      <c r="C32" s="225"/>
      <c r="D32" s="225"/>
      <c r="E32" s="225"/>
      <c r="F32" s="225"/>
      <c r="G32" s="225"/>
      <c r="H32" s="225"/>
      <c r="I32" s="225"/>
      <c r="J32" s="54"/>
      <c r="K32" s="54"/>
      <c r="L32" s="54"/>
      <c r="M32" s="54"/>
      <c r="N32" s="46"/>
      <c r="O32" s="46"/>
      <c r="P32" s="46"/>
      <c r="Q32" s="46"/>
      <c r="R32" s="46"/>
      <c r="S32" s="46"/>
      <c r="T32" s="46"/>
      <c r="U32" s="53"/>
      <c r="V32" s="46"/>
      <c r="W32" s="46"/>
      <c r="X32" s="46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55"/>
      <c r="AO32" s="23"/>
      <c r="AP32" s="23"/>
      <c r="AQ32" s="23"/>
      <c r="AR32" s="23"/>
      <c r="AS32" s="23"/>
      <c r="AT32" s="23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31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Z32" s="15"/>
    </row>
    <row r="33" spans="1:78" ht="15.5" x14ac:dyDescent="0.35">
      <c r="A33" s="225" t="s">
        <v>227</v>
      </c>
      <c r="B33" s="225"/>
      <c r="C33" s="225"/>
      <c r="D33" s="225"/>
      <c r="E33" s="225"/>
      <c r="F33" s="225"/>
      <c r="G33" s="225"/>
      <c r="H33" s="225"/>
      <c r="I33" s="225"/>
      <c r="J33" s="54"/>
      <c r="K33" s="54"/>
      <c r="L33" s="54"/>
      <c r="M33" s="54"/>
      <c r="N33" s="46"/>
      <c r="O33" s="46"/>
      <c r="P33" s="46"/>
      <c r="Q33" s="46"/>
      <c r="R33" s="46"/>
      <c r="S33" s="46"/>
      <c r="T33" s="46"/>
      <c r="U33" s="53"/>
      <c r="V33" s="46"/>
      <c r="W33" s="46"/>
      <c r="X33" s="46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55"/>
      <c r="AO33" s="23"/>
      <c r="AP33" s="23"/>
      <c r="AQ33" s="23"/>
      <c r="AR33" s="23"/>
      <c r="AS33" s="23"/>
      <c r="AT33" s="23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31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Z33" s="15"/>
    </row>
    <row r="34" spans="1:78" ht="15" thickBot="1" x14ac:dyDescent="0.4">
      <c r="A34" s="225"/>
      <c r="B34" s="225"/>
      <c r="C34" s="225"/>
      <c r="D34" s="225"/>
      <c r="E34" s="225"/>
      <c r="F34" s="225"/>
      <c r="G34" s="225"/>
      <c r="H34" s="225"/>
      <c r="I34" s="225"/>
      <c r="J34" s="54"/>
      <c r="K34" s="54"/>
      <c r="L34" s="54"/>
      <c r="M34" s="54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</row>
    <row r="35" spans="1:78" x14ac:dyDescent="0.35">
      <c r="A35" s="226" t="s">
        <v>270</v>
      </c>
      <c r="B35" s="227"/>
      <c r="C35" s="227"/>
      <c r="D35" s="228"/>
      <c r="E35" s="228"/>
      <c r="F35" s="229"/>
      <c r="G35" s="229"/>
      <c r="H35" s="229"/>
      <c r="I35" s="54"/>
      <c r="J35" s="54"/>
      <c r="K35" s="54"/>
      <c r="L35" s="54"/>
      <c r="M35" s="54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</row>
    <row r="36" spans="1:78" ht="15" thickBot="1" x14ac:dyDescent="0.4">
      <c r="A36" s="230"/>
      <c r="B36" s="231"/>
      <c r="C36" s="231"/>
      <c r="D36" s="231"/>
      <c r="E36" s="231"/>
      <c r="F36" s="231"/>
      <c r="G36" s="231"/>
      <c r="H36" s="232"/>
      <c r="I36" s="111"/>
      <c r="J36" s="111"/>
      <c r="K36" s="111"/>
      <c r="L36" s="111"/>
      <c r="M36" s="111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</row>
    <row r="37" spans="1:78" x14ac:dyDescent="0.35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</row>
    <row r="38" spans="1:78" x14ac:dyDescent="0.3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</row>
    <row r="39" spans="1:78" x14ac:dyDescent="0.3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</row>
    <row r="40" spans="1:78" x14ac:dyDescent="0.3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</row>
    <row r="41" spans="1:78" x14ac:dyDescent="0.35">
      <c r="A41" s="22"/>
      <c r="B41" s="22"/>
      <c r="C41" s="22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</row>
    <row r="42" spans="1:78" x14ac:dyDescent="0.35">
      <c r="A42" s="30"/>
      <c r="B42" s="30"/>
      <c r="C42" s="30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</row>
    <row r="43" spans="1:78" x14ac:dyDescent="0.35">
      <c r="A43" s="112"/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112"/>
      <c r="M43" s="112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</row>
    <row r="44" spans="1:78" x14ac:dyDescent="0.3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</row>
    <row r="45" spans="1:78" s="2" customFormat="1" x14ac:dyDescent="0.3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</row>
    <row r="46" spans="1:78" s="3" customFormat="1" ht="15.5" x14ac:dyDescent="0.3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</row>
    <row r="47" spans="1:78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</row>
    <row r="48" spans="1:78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</row>
    <row r="49" spans="1:70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</row>
    <row r="50" spans="1:70" x14ac:dyDescent="0.35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46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</row>
    <row r="51" spans="1:70" x14ac:dyDescent="0.35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46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</row>
    <row r="52" spans="1:70" s="2" customFormat="1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</row>
    <row r="53" spans="1:70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</row>
    <row r="54" spans="1:70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</row>
    <row r="55" spans="1:70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</row>
    <row r="56" spans="1:70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</row>
    <row r="57" spans="1:70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</row>
    <row r="58" spans="1:70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</row>
    <row r="59" spans="1:70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</row>
    <row r="60" spans="1:70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</row>
    <row r="61" spans="1:70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</row>
    <row r="62" spans="1:70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</row>
    <row r="63" spans="1:70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</row>
    <row r="64" spans="1:70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</row>
    <row r="65" spans="1:70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</row>
    <row r="66" spans="1:70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</row>
    <row r="67" spans="1:70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</row>
    <row r="68" spans="1:70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</row>
    <row r="69" spans="1:70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</row>
    <row r="70" spans="1:70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</row>
    <row r="71" spans="1:70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</row>
    <row r="72" spans="1:70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</row>
    <row r="73" spans="1:70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</row>
    <row r="74" spans="1:70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</row>
    <row r="75" spans="1:70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</row>
    <row r="76" spans="1:70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</row>
    <row r="77" spans="1:70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</row>
    <row r="78" spans="1:70" x14ac:dyDescent="0.35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</row>
    <row r="79" spans="1:70" x14ac:dyDescent="0.35">
      <c r="A79" s="46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</row>
    <row r="80" spans="1:70" x14ac:dyDescent="0.3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</row>
    <row r="81" spans="1:70" x14ac:dyDescent="0.35">
      <c r="A81" s="46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</row>
    <row r="82" spans="1:70" x14ac:dyDescent="0.35">
      <c r="A82" s="46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</row>
    <row r="83" spans="1:70" x14ac:dyDescent="0.35">
      <c r="A83" s="46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</row>
    <row r="84" spans="1:70" x14ac:dyDescent="0.35">
      <c r="A84" s="46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</row>
    <row r="85" spans="1:70" x14ac:dyDescent="0.35">
      <c r="A85" s="46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</row>
    <row r="86" spans="1:70" x14ac:dyDescent="0.35">
      <c r="A86" s="46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</row>
    <row r="87" spans="1:70" x14ac:dyDescent="0.35">
      <c r="A87" s="46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</row>
    <row r="88" spans="1:70" x14ac:dyDescent="0.35">
      <c r="A88" s="46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</row>
    <row r="89" spans="1:70" x14ac:dyDescent="0.35">
      <c r="A89" s="46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</row>
    <row r="90" spans="1:70" x14ac:dyDescent="0.35">
      <c r="A90" s="46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</row>
    <row r="91" spans="1:70" x14ac:dyDescent="0.35">
      <c r="A91" s="46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</row>
    <row r="92" spans="1:70" x14ac:dyDescent="0.35">
      <c r="A92" s="46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</row>
    <row r="93" spans="1:70" x14ac:dyDescent="0.35">
      <c r="A93" s="46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</row>
    <row r="94" spans="1:70" x14ac:dyDescent="0.35">
      <c r="A94" s="46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</row>
    <row r="95" spans="1:70" x14ac:dyDescent="0.35">
      <c r="A95" s="46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</row>
    <row r="96" spans="1:70" x14ac:dyDescent="0.35">
      <c r="A96" s="46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</row>
    <row r="97" spans="1:70" x14ac:dyDescent="0.35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</row>
    <row r="98" spans="1:70" x14ac:dyDescent="0.35">
      <c r="A98" s="46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</row>
    <row r="99" spans="1:70" x14ac:dyDescent="0.35">
      <c r="A99" s="46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</row>
    <row r="100" spans="1:70" x14ac:dyDescent="0.35">
      <c r="A100" s="46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</row>
    <row r="101" spans="1:70" x14ac:dyDescent="0.35">
      <c r="A101" s="46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</row>
    <row r="102" spans="1:70" x14ac:dyDescent="0.35">
      <c r="A102" s="46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</row>
    <row r="103" spans="1:70" x14ac:dyDescent="0.35">
      <c r="A103" s="46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</row>
    <row r="104" spans="1:70" x14ac:dyDescent="0.35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</row>
    <row r="105" spans="1:70" x14ac:dyDescent="0.35">
      <c r="A105" s="46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</row>
    <row r="106" spans="1:70" x14ac:dyDescent="0.35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</row>
    <row r="107" spans="1:70" x14ac:dyDescent="0.35">
      <c r="A107" s="46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</row>
    <row r="108" spans="1:70" x14ac:dyDescent="0.3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</row>
    <row r="109" spans="1:70" x14ac:dyDescent="0.35">
      <c r="A109" s="46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</row>
    <row r="110" spans="1:70" x14ac:dyDescent="0.35">
      <c r="A110" s="46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</row>
    <row r="111" spans="1:70" x14ac:dyDescent="0.35">
      <c r="A111" s="46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</row>
    <row r="112" spans="1:70" x14ac:dyDescent="0.35">
      <c r="A112" s="46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</row>
    <row r="113" spans="1:70" x14ac:dyDescent="0.35">
      <c r="A113" s="46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</row>
    <row r="114" spans="1:70" x14ac:dyDescent="0.35">
      <c r="A114" s="46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</row>
    <row r="115" spans="1:70" x14ac:dyDescent="0.3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</row>
    <row r="116" spans="1:70" x14ac:dyDescent="0.35">
      <c r="A116" s="46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  <c r="AQ116" s="23"/>
      <c r="AR116" s="23"/>
      <c r="AS116" s="23"/>
      <c r="AT116" s="23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</row>
    <row r="117" spans="1:70" x14ac:dyDescent="0.35">
      <c r="A117" s="46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</row>
    <row r="118" spans="1:70" x14ac:dyDescent="0.35">
      <c r="A118" s="46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</row>
    <row r="119" spans="1:70" x14ac:dyDescent="0.35">
      <c r="A119" s="46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</row>
    <row r="120" spans="1:70" x14ac:dyDescent="0.35">
      <c r="A120" s="46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</row>
    <row r="121" spans="1:70" x14ac:dyDescent="0.35">
      <c r="A121" s="46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</row>
    <row r="122" spans="1:70" x14ac:dyDescent="0.35">
      <c r="A122" s="46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  <c r="AQ122" s="23"/>
      <c r="AR122" s="23"/>
      <c r="AS122" s="23"/>
      <c r="AT122" s="23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</row>
    <row r="123" spans="1:70" x14ac:dyDescent="0.35">
      <c r="A123" s="46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  <c r="AQ123" s="23"/>
      <c r="AR123" s="23"/>
      <c r="AS123" s="23"/>
      <c r="AT123" s="23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</row>
    <row r="124" spans="1:70" x14ac:dyDescent="0.35">
      <c r="A124" s="46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  <c r="AQ124" s="23"/>
      <c r="AR124" s="23"/>
      <c r="AS124" s="23"/>
      <c r="AT124" s="23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</row>
    <row r="125" spans="1:70" x14ac:dyDescent="0.35">
      <c r="A125" s="46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</row>
    <row r="126" spans="1:70" x14ac:dyDescent="0.35">
      <c r="A126" s="46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</row>
    <row r="127" spans="1:70" x14ac:dyDescent="0.35">
      <c r="A127" s="46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</row>
    <row r="128" spans="1:70" x14ac:dyDescent="0.35">
      <c r="A128" s="46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</row>
    <row r="129" spans="1:70" x14ac:dyDescent="0.35">
      <c r="A129" s="46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</row>
    <row r="130" spans="1:70" x14ac:dyDescent="0.35">
      <c r="A130" s="46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</row>
    <row r="131" spans="1:70" x14ac:dyDescent="0.35">
      <c r="A131" s="46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</row>
    <row r="132" spans="1:70" x14ac:dyDescent="0.35">
      <c r="A132" s="46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</row>
    <row r="133" spans="1:70" x14ac:dyDescent="0.35">
      <c r="A133" s="46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</row>
    <row r="134" spans="1:70" x14ac:dyDescent="0.35">
      <c r="A134" s="46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</row>
    <row r="135" spans="1:70" x14ac:dyDescent="0.35">
      <c r="A135" s="46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</row>
    <row r="136" spans="1:70" x14ac:dyDescent="0.35">
      <c r="A136" s="46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</row>
    <row r="137" spans="1:70" x14ac:dyDescent="0.35">
      <c r="A137" s="46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</row>
    <row r="138" spans="1:70" x14ac:dyDescent="0.35">
      <c r="A138" s="46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</row>
    <row r="139" spans="1:70" x14ac:dyDescent="0.35">
      <c r="A139" s="46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</row>
    <row r="140" spans="1:70" x14ac:dyDescent="0.35">
      <c r="A140" s="46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</row>
    <row r="141" spans="1:70" x14ac:dyDescent="0.35">
      <c r="A141" s="46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</row>
    <row r="142" spans="1:70" x14ac:dyDescent="0.35">
      <c r="A142" s="46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</row>
    <row r="143" spans="1:70" x14ac:dyDescent="0.35">
      <c r="A143" s="46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</row>
    <row r="144" spans="1:70" x14ac:dyDescent="0.35">
      <c r="A144" s="46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</row>
    <row r="145" spans="1:70" x14ac:dyDescent="0.35">
      <c r="A145" s="46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</row>
    <row r="146" spans="1:70" x14ac:dyDescent="0.35">
      <c r="A146" s="46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</row>
    <row r="147" spans="1:70" x14ac:dyDescent="0.3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  <c r="AR147" s="23"/>
      <c r="AS147" s="23"/>
      <c r="AT147" s="23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</row>
    <row r="148" spans="1:70" x14ac:dyDescent="0.35">
      <c r="A148" s="46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  <c r="AR148" s="23"/>
      <c r="AS148" s="23"/>
      <c r="AT148" s="23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</row>
    <row r="149" spans="1:70" x14ac:dyDescent="0.35">
      <c r="A149" s="46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  <c r="AR149" s="23"/>
      <c r="AS149" s="23"/>
      <c r="AT149" s="23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</row>
    <row r="150" spans="1:70" x14ac:dyDescent="0.35">
      <c r="A150" s="46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  <c r="AR150" s="23"/>
      <c r="AS150" s="23"/>
      <c r="AT150" s="23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</row>
    <row r="151" spans="1:70" x14ac:dyDescent="0.35">
      <c r="A151" s="46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  <c r="AR151" s="23"/>
      <c r="AS151" s="23"/>
      <c r="AT151" s="23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</row>
    <row r="152" spans="1:70" x14ac:dyDescent="0.3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  <c r="AR152" s="23"/>
      <c r="AS152" s="23"/>
      <c r="AT152" s="23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</row>
    <row r="153" spans="1:70" x14ac:dyDescent="0.35">
      <c r="A153" s="46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  <c r="AR153" s="23"/>
      <c r="AS153" s="23"/>
      <c r="AT153" s="23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</row>
    <row r="154" spans="1:70" x14ac:dyDescent="0.35">
      <c r="A154" s="46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  <c r="AR154" s="23"/>
      <c r="AS154" s="23"/>
      <c r="AT154" s="23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</row>
    <row r="155" spans="1:70" x14ac:dyDescent="0.35">
      <c r="A155" s="46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  <c r="AR155" s="23"/>
      <c r="AS155" s="23"/>
      <c r="AT155" s="23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</row>
    <row r="156" spans="1:70" x14ac:dyDescent="0.35">
      <c r="A156" s="46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</row>
    <row r="157" spans="1:70" x14ac:dyDescent="0.35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</row>
    <row r="158" spans="1:70" x14ac:dyDescent="0.3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  <c r="AR158" s="23"/>
      <c r="AS158" s="23"/>
      <c r="AT158" s="23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</row>
    <row r="159" spans="1:70" x14ac:dyDescent="0.35">
      <c r="A159" s="46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  <c r="AR159" s="23"/>
      <c r="AS159" s="23"/>
      <c r="AT159" s="23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</row>
    <row r="160" spans="1:70" x14ac:dyDescent="0.35">
      <c r="A160" s="46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  <c r="AR160" s="23"/>
      <c r="AS160" s="23"/>
      <c r="AT160" s="23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</row>
    <row r="161" spans="1:70" x14ac:dyDescent="0.35">
      <c r="A161" s="46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  <c r="AR161" s="23"/>
      <c r="AS161" s="23"/>
      <c r="AT161" s="23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</row>
    <row r="162" spans="1:70" x14ac:dyDescent="0.35">
      <c r="A162" s="46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  <c r="AR162" s="23"/>
      <c r="AS162" s="23"/>
      <c r="AT162" s="23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</row>
    <row r="163" spans="1:70" x14ac:dyDescent="0.35">
      <c r="A163" s="46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</row>
    <row r="164" spans="1:70" x14ac:dyDescent="0.35">
      <c r="A164" s="46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  <c r="AR164" s="23"/>
      <c r="AS164" s="23"/>
      <c r="AT164" s="23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</row>
    <row r="165" spans="1:70" x14ac:dyDescent="0.35">
      <c r="A165" s="46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  <c r="AR165" s="23"/>
      <c r="AS165" s="23"/>
      <c r="AT165" s="23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</row>
    <row r="166" spans="1:70" x14ac:dyDescent="0.35">
      <c r="A166" s="46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  <c r="AR166" s="23"/>
      <c r="AS166" s="23"/>
      <c r="AT166" s="23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</row>
    <row r="167" spans="1:70" x14ac:dyDescent="0.35">
      <c r="A167" s="46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  <c r="AR167" s="23"/>
      <c r="AS167" s="23"/>
      <c r="AT167" s="23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</row>
    <row r="168" spans="1:70" x14ac:dyDescent="0.35">
      <c r="A168" s="46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  <c r="AR168" s="23"/>
      <c r="AS168" s="23"/>
      <c r="AT168" s="23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</row>
    <row r="169" spans="1:70" x14ac:dyDescent="0.35">
      <c r="A169" s="46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  <c r="AR169" s="23"/>
      <c r="AS169" s="23"/>
      <c r="AT169" s="23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</row>
    <row r="170" spans="1:70" x14ac:dyDescent="0.35">
      <c r="A170" s="46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  <c r="AT170" s="23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</row>
    <row r="171" spans="1:70" x14ac:dyDescent="0.35">
      <c r="A171" s="46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  <c r="AT171" s="23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</row>
    <row r="172" spans="1:70" x14ac:dyDescent="0.35">
      <c r="A172" s="46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3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</row>
    <row r="173" spans="1:70" x14ac:dyDescent="0.35">
      <c r="A173" s="46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  <c r="AR173" s="23"/>
      <c r="AS173" s="23"/>
      <c r="AT173" s="23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</row>
    <row r="174" spans="1:70" x14ac:dyDescent="0.35">
      <c r="A174" s="46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  <c r="AR174" s="23"/>
      <c r="AS174" s="23"/>
      <c r="AT174" s="23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</row>
    <row r="175" spans="1:70" x14ac:dyDescent="0.35">
      <c r="A175" s="46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  <c r="AR175" s="23"/>
      <c r="AS175" s="23"/>
      <c r="AT175" s="23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</row>
    <row r="176" spans="1:70" x14ac:dyDescent="0.35">
      <c r="A176" s="46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  <c r="AR176" s="23"/>
      <c r="AS176" s="23"/>
      <c r="AT176" s="23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</row>
    <row r="177" spans="1:70" x14ac:dyDescent="0.35">
      <c r="A177" s="46"/>
      <c r="B177" s="46"/>
      <c r="C177" s="46"/>
      <c r="D177" s="46"/>
      <c r="E177" s="46"/>
      <c r="F177" s="46"/>
      <c r="G177" s="46"/>
      <c r="H177" s="46"/>
      <c r="I177" s="46"/>
      <c r="J177" s="46"/>
      <c r="K177" s="46"/>
      <c r="L177" s="46"/>
      <c r="M177" s="46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  <c r="AR177" s="23"/>
      <c r="AS177" s="23"/>
      <c r="AT177" s="23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</row>
    <row r="178" spans="1:70" x14ac:dyDescent="0.35">
      <c r="A178" s="46"/>
      <c r="B178" s="46"/>
      <c r="C178" s="46"/>
      <c r="D178" s="46"/>
      <c r="E178" s="46"/>
      <c r="F178" s="46"/>
      <c r="G178" s="46"/>
      <c r="H178" s="46"/>
      <c r="I178" s="46"/>
      <c r="J178" s="46"/>
      <c r="K178" s="46"/>
      <c r="L178" s="46"/>
      <c r="M178" s="46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  <c r="AR178" s="23"/>
      <c r="AS178" s="23"/>
      <c r="AT178" s="23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</row>
    <row r="179" spans="1:70" x14ac:dyDescent="0.35">
      <c r="A179" s="46"/>
      <c r="B179" s="46"/>
      <c r="C179" s="46"/>
      <c r="D179" s="46"/>
      <c r="E179" s="46"/>
      <c r="F179" s="46"/>
      <c r="G179" s="46"/>
      <c r="H179" s="46"/>
      <c r="I179" s="46"/>
      <c r="J179" s="46"/>
      <c r="K179" s="46"/>
      <c r="L179" s="46"/>
      <c r="M179" s="46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  <c r="AR179" s="23"/>
      <c r="AS179" s="23"/>
      <c r="AT179" s="23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</row>
    <row r="180" spans="1:70" x14ac:dyDescent="0.35">
      <c r="A180" s="46"/>
      <c r="B180" s="46"/>
      <c r="C180" s="46"/>
      <c r="D180" s="46"/>
      <c r="E180" s="46"/>
      <c r="F180" s="46"/>
      <c r="G180" s="46"/>
      <c r="H180" s="46"/>
      <c r="I180" s="46"/>
      <c r="J180" s="46"/>
      <c r="K180" s="46"/>
      <c r="L180" s="46"/>
      <c r="M180" s="46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</row>
    <row r="181" spans="1:70" x14ac:dyDescent="0.35">
      <c r="A181" s="46"/>
      <c r="B181" s="46"/>
      <c r="C181" s="46"/>
      <c r="D181" s="46"/>
      <c r="E181" s="46"/>
      <c r="F181" s="46"/>
      <c r="G181" s="46"/>
      <c r="H181" s="46"/>
      <c r="I181" s="46"/>
      <c r="J181" s="46"/>
      <c r="K181" s="46"/>
      <c r="L181" s="46"/>
      <c r="M181" s="46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  <c r="AR181" s="23"/>
      <c r="AS181" s="23"/>
      <c r="AT181" s="23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</row>
    <row r="182" spans="1:70" x14ac:dyDescent="0.35">
      <c r="A182" s="46"/>
      <c r="B182" s="46"/>
      <c r="C182" s="46"/>
      <c r="D182" s="46"/>
      <c r="E182" s="46"/>
      <c r="F182" s="46"/>
      <c r="G182" s="46"/>
      <c r="H182" s="46"/>
      <c r="I182" s="46"/>
      <c r="J182" s="46"/>
      <c r="K182" s="46"/>
      <c r="L182" s="46"/>
      <c r="M182" s="46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  <c r="AR182" s="23"/>
      <c r="AS182" s="23"/>
      <c r="AT182" s="23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</row>
    <row r="183" spans="1:70" x14ac:dyDescent="0.35">
      <c r="A183" s="46"/>
      <c r="B183" s="46"/>
      <c r="C183" s="46"/>
      <c r="D183" s="46"/>
      <c r="E183" s="46"/>
      <c r="F183" s="46"/>
      <c r="G183" s="46"/>
      <c r="H183" s="46"/>
      <c r="I183" s="46"/>
      <c r="J183" s="46"/>
      <c r="K183" s="46"/>
      <c r="L183" s="46"/>
      <c r="M183" s="46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  <c r="AR183" s="23"/>
      <c r="AS183" s="23"/>
      <c r="AT183" s="23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</row>
    <row r="184" spans="1:70" x14ac:dyDescent="0.35">
      <c r="A184" s="46"/>
      <c r="B184" s="46"/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  <c r="AR184" s="23"/>
      <c r="AS184" s="23"/>
      <c r="AT184" s="23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</row>
    <row r="185" spans="1:70" x14ac:dyDescent="0.35">
      <c r="A185" s="46"/>
      <c r="B185" s="46"/>
      <c r="C185" s="46"/>
      <c r="D185" s="46"/>
      <c r="E185" s="46"/>
      <c r="F185" s="46"/>
      <c r="G185" s="46"/>
      <c r="H185" s="46"/>
      <c r="I185" s="46"/>
      <c r="J185" s="46"/>
      <c r="K185" s="46"/>
      <c r="L185" s="46"/>
      <c r="M185" s="46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  <c r="AR185" s="23"/>
      <c r="AS185" s="23"/>
      <c r="AT185" s="23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</row>
    <row r="186" spans="1:70" x14ac:dyDescent="0.35">
      <c r="A186" s="46"/>
      <c r="B186" s="46"/>
      <c r="C186" s="46"/>
      <c r="D186" s="46"/>
      <c r="E186" s="46"/>
      <c r="F186" s="46"/>
      <c r="G186" s="46"/>
      <c r="H186" s="46"/>
      <c r="I186" s="46"/>
      <c r="J186" s="46"/>
      <c r="K186" s="46"/>
      <c r="L186" s="46"/>
      <c r="M186" s="46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  <c r="AR186" s="23"/>
      <c r="AS186" s="23"/>
      <c r="AT186" s="23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</row>
    <row r="187" spans="1:70" x14ac:dyDescent="0.35">
      <c r="A187" s="46"/>
      <c r="B187" s="46"/>
      <c r="C187" s="46"/>
      <c r="D187" s="46"/>
      <c r="E187" s="46"/>
      <c r="F187" s="46"/>
      <c r="G187" s="46"/>
      <c r="H187" s="46"/>
      <c r="I187" s="46"/>
      <c r="J187" s="46"/>
      <c r="K187" s="46"/>
      <c r="L187" s="46"/>
      <c r="M187" s="46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  <c r="AR187" s="23"/>
      <c r="AS187" s="23"/>
      <c r="AT187" s="23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</row>
    <row r="188" spans="1:70" x14ac:dyDescent="0.35">
      <c r="A188" s="46"/>
      <c r="B188" s="46"/>
      <c r="C188" s="46"/>
      <c r="D188" s="46"/>
      <c r="E188" s="46"/>
      <c r="F188" s="46"/>
      <c r="G188" s="46"/>
      <c r="H188" s="46"/>
      <c r="I188" s="46"/>
      <c r="J188" s="46"/>
      <c r="K188" s="46"/>
      <c r="L188" s="46"/>
      <c r="M188" s="46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  <c r="AR188" s="23"/>
      <c r="AS188" s="23"/>
      <c r="AT188" s="23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</row>
    <row r="189" spans="1:70" x14ac:dyDescent="0.35">
      <c r="A189" s="46"/>
      <c r="B189" s="46"/>
      <c r="C189" s="46"/>
      <c r="D189" s="46"/>
      <c r="E189" s="46"/>
      <c r="F189" s="46"/>
      <c r="G189" s="46"/>
      <c r="H189" s="46"/>
      <c r="I189" s="46"/>
      <c r="J189" s="46"/>
      <c r="K189" s="46"/>
      <c r="L189" s="46"/>
      <c r="M189" s="46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  <c r="AR189" s="23"/>
      <c r="AS189" s="23"/>
      <c r="AT189" s="23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</row>
    <row r="190" spans="1:70" x14ac:dyDescent="0.35">
      <c r="A190" s="46"/>
      <c r="B190" s="46"/>
      <c r="C190" s="46"/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  <c r="AR190" s="23"/>
      <c r="AS190" s="23"/>
      <c r="AT190" s="23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</row>
    <row r="191" spans="1:70" x14ac:dyDescent="0.35">
      <c r="A191" s="46"/>
      <c r="B191" s="46"/>
      <c r="C191" s="46"/>
      <c r="D191" s="46"/>
      <c r="E191" s="46"/>
      <c r="F191" s="46"/>
      <c r="G191" s="46"/>
      <c r="H191" s="46"/>
      <c r="I191" s="46"/>
      <c r="J191" s="46"/>
      <c r="K191" s="46"/>
      <c r="L191" s="46"/>
      <c r="M191" s="46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  <c r="AT191" s="23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</row>
    <row r="192" spans="1:70" x14ac:dyDescent="0.35">
      <c r="A192" s="46"/>
      <c r="B192" s="46"/>
      <c r="C192" s="46"/>
      <c r="D192" s="46"/>
      <c r="E192" s="46"/>
      <c r="F192" s="46"/>
      <c r="G192" s="46"/>
      <c r="H192" s="46"/>
      <c r="I192" s="46"/>
      <c r="J192" s="46"/>
      <c r="K192" s="46"/>
      <c r="L192" s="46"/>
      <c r="M192" s="46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</row>
    <row r="193" spans="1:70" x14ac:dyDescent="0.35">
      <c r="A193" s="46"/>
      <c r="B193" s="46"/>
      <c r="C193" s="46"/>
      <c r="D193" s="46"/>
      <c r="E193" s="46"/>
      <c r="F193" s="46"/>
      <c r="G193" s="46"/>
      <c r="H193" s="46"/>
      <c r="I193" s="46"/>
      <c r="J193" s="46"/>
      <c r="K193" s="46"/>
      <c r="L193" s="46"/>
      <c r="M193" s="46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</row>
    <row r="194" spans="1:70" x14ac:dyDescent="0.35">
      <c r="A194" s="46"/>
      <c r="B194" s="46"/>
      <c r="C194" s="46"/>
      <c r="D194" s="46"/>
      <c r="E194" s="46"/>
      <c r="F194" s="46"/>
      <c r="G194" s="46"/>
      <c r="H194" s="46"/>
      <c r="I194" s="46"/>
      <c r="J194" s="46"/>
      <c r="K194" s="46"/>
      <c r="L194" s="46"/>
      <c r="M194" s="46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</row>
    <row r="195" spans="1:70" x14ac:dyDescent="0.35">
      <c r="A195" s="46"/>
      <c r="B195" s="46"/>
      <c r="C195" s="46"/>
      <c r="D195" s="46"/>
      <c r="E195" s="46"/>
      <c r="F195" s="46"/>
      <c r="G195" s="46"/>
      <c r="H195" s="46"/>
      <c r="I195" s="46"/>
      <c r="J195" s="46"/>
      <c r="K195" s="46"/>
      <c r="L195" s="46"/>
      <c r="M195" s="46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</row>
    <row r="196" spans="1:70" x14ac:dyDescent="0.35">
      <c r="A196" s="46"/>
      <c r="B196" s="46"/>
      <c r="C196" s="46"/>
      <c r="D196" s="46"/>
      <c r="E196" s="46"/>
      <c r="F196" s="46"/>
      <c r="G196" s="46"/>
      <c r="H196" s="46"/>
      <c r="I196" s="46"/>
      <c r="J196" s="46"/>
      <c r="K196" s="46"/>
      <c r="L196" s="46"/>
      <c r="M196" s="46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</row>
    <row r="197" spans="1:70" x14ac:dyDescent="0.35">
      <c r="A197" s="46"/>
      <c r="B197" s="46"/>
      <c r="C197" s="46"/>
      <c r="D197" s="46"/>
      <c r="E197" s="46"/>
      <c r="F197" s="46"/>
      <c r="G197" s="46"/>
      <c r="H197" s="46"/>
      <c r="I197" s="46"/>
      <c r="J197" s="46"/>
      <c r="K197" s="46"/>
      <c r="L197" s="46"/>
      <c r="M197" s="46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  <c r="AR197" s="23"/>
      <c r="AS197" s="23"/>
      <c r="AT197" s="23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</row>
    <row r="198" spans="1:70" x14ac:dyDescent="0.35">
      <c r="A198" s="46"/>
      <c r="B198" s="46"/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6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</row>
    <row r="199" spans="1:70" x14ac:dyDescent="0.35">
      <c r="A199" s="46"/>
      <c r="B199" s="46"/>
      <c r="C199" s="46"/>
      <c r="D199" s="46"/>
      <c r="E199" s="46"/>
      <c r="F199" s="46"/>
      <c r="G199" s="46"/>
      <c r="H199" s="46"/>
      <c r="I199" s="46"/>
      <c r="J199" s="46"/>
      <c r="K199" s="46"/>
      <c r="L199" s="46"/>
      <c r="M199" s="46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  <c r="AR199" s="23"/>
      <c r="AS199" s="23"/>
      <c r="AT199" s="23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</row>
    <row r="200" spans="1:70" x14ac:dyDescent="0.35">
      <c r="A200" s="46"/>
      <c r="B200" s="46"/>
      <c r="C200" s="46"/>
      <c r="D200" s="46"/>
      <c r="E200" s="46"/>
      <c r="F200" s="46"/>
      <c r="G200" s="46"/>
      <c r="H200" s="46"/>
      <c r="I200" s="46"/>
      <c r="J200" s="46"/>
      <c r="K200" s="46"/>
      <c r="L200" s="46"/>
      <c r="M200" s="46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  <c r="AR200" s="23"/>
      <c r="AS200" s="23"/>
      <c r="AT200" s="23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</row>
    <row r="201" spans="1:70" x14ac:dyDescent="0.35">
      <c r="A201" s="46"/>
      <c r="B201" s="46"/>
      <c r="C201" s="46"/>
      <c r="D201" s="46"/>
      <c r="E201" s="46"/>
      <c r="F201" s="46"/>
      <c r="G201" s="46"/>
      <c r="H201" s="46"/>
      <c r="I201" s="46"/>
      <c r="J201" s="46"/>
      <c r="K201" s="46"/>
      <c r="L201" s="46"/>
      <c r="M201" s="46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  <c r="AR201" s="23"/>
      <c r="AS201" s="23"/>
      <c r="AT201" s="23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</row>
    <row r="202" spans="1:70" x14ac:dyDescent="0.35">
      <c r="A202" s="46"/>
      <c r="B202" s="46"/>
      <c r="C202" s="46"/>
      <c r="D202" s="46"/>
      <c r="E202" s="46"/>
      <c r="F202" s="46"/>
      <c r="G202" s="46"/>
      <c r="H202" s="46"/>
      <c r="I202" s="46"/>
      <c r="J202" s="46"/>
      <c r="K202" s="46"/>
      <c r="L202" s="46"/>
      <c r="M202" s="46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  <c r="AR202" s="23"/>
      <c r="AS202" s="23"/>
      <c r="AT202" s="23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</row>
    <row r="203" spans="1:70" x14ac:dyDescent="0.35">
      <c r="A203" s="46"/>
      <c r="B203" s="46"/>
      <c r="C203" s="46"/>
      <c r="D203" s="46"/>
      <c r="E203" s="46"/>
      <c r="F203" s="46"/>
      <c r="G203" s="46"/>
      <c r="H203" s="46"/>
      <c r="I203" s="46"/>
      <c r="J203" s="46"/>
      <c r="K203" s="46"/>
      <c r="L203" s="46"/>
      <c r="M203" s="46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  <c r="AR203" s="23"/>
      <c r="AS203" s="23"/>
      <c r="AT203" s="23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</row>
    <row r="204" spans="1:70" x14ac:dyDescent="0.35">
      <c r="A204" s="46"/>
      <c r="B204" s="46"/>
      <c r="C204" s="46"/>
      <c r="D204" s="46"/>
      <c r="E204" s="46"/>
      <c r="F204" s="46"/>
      <c r="G204" s="46"/>
      <c r="H204" s="46"/>
      <c r="I204" s="46"/>
      <c r="J204" s="46"/>
      <c r="K204" s="46"/>
      <c r="L204" s="46"/>
      <c r="M204" s="46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  <c r="AR204" s="23"/>
      <c r="AS204" s="23"/>
      <c r="AT204" s="23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</row>
    <row r="205" spans="1:70" x14ac:dyDescent="0.35">
      <c r="A205" s="46"/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  <c r="AR205" s="23"/>
      <c r="AS205" s="23"/>
      <c r="AT205" s="23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</row>
    <row r="206" spans="1:70" x14ac:dyDescent="0.35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  <c r="AR206" s="23"/>
      <c r="AS206" s="23"/>
      <c r="AT206" s="23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</row>
    <row r="207" spans="1:70" x14ac:dyDescent="0.35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  <c r="M207" s="46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  <c r="AR207" s="23"/>
      <c r="AS207" s="23"/>
      <c r="AT207" s="23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</row>
    <row r="208" spans="1:70" x14ac:dyDescent="0.35">
      <c r="A208" s="46"/>
      <c r="B208" s="46"/>
      <c r="C208" s="46"/>
      <c r="D208" s="46"/>
      <c r="E208" s="46"/>
      <c r="F208" s="46"/>
      <c r="G208" s="46"/>
      <c r="H208" s="46"/>
      <c r="I208" s="46"/>
      <c r="J208" s="46"/>
      <c r="K208" s="46"/>
      <c r="L208" s="46"/>
      <c r="M208" s="46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  <c r="AR208" s="23"/>
      <c r="AS208" s="23"/>
      <c r="AT208" s="23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</row>
    <row r="209" spans="1:70" x14ac:dyDescent="0.35">
      <c r="A209" s="46"/>
      <c r="B209" s="46"/>
      <c r="C209" s="46"/>
      <c r="D209" s="46"/>
      <c r="E209" s="46"/>
      <c r="F209" s="46"/>
      <c r="G209" s="46"/>
      <c r="H209" s="46"/>
      <c r="I209" s="46"/>
      <c r="J209" s="46"/>
      <c r="K209" s="46"/>
      <c r="L209" s="46"/>
      <c r="M209" s="46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  <c r="AR209" s="23"/>
      <c r="AS209" s="23"/>
      <c r="AT209" s="23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</row>
    <row r="210" spans="1:70" x14ac:dyDescent="0.35">
      <c r="A210" s="46"/>
      <c r="B210" s="46"/>
      <c r="C210" s="46"/>
      <c r="D210" s="46"/>
      <c r="E210" s="46"/>
      <c r="F210" s="46"/>
      <c r="G210" s="46"/>
      <c r="H210" s="46"/>
      <c r="I210" s="46"/>
      <c r="J210" s="46"/>
      <c r="K210" s="46"/>
      <c r="L210" s="46"/>
      <c r="M210" s="46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  <c r="AR210" s="23"/>
      <c r="AS210" s="23"/>
      <c r="AT210" s="23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</row>
    <row r="211" spans="1:70" x14ac:dyDescent="0.35">
      <c r="A211" s="46"/>
      <c r="B211" s="46"/>
      <c r="C211" s="46"/>
      <c r="D211" s="46"/>
      <c r="E211" s="46"/>
      <c r="F211" s="46"/>
      <c r="G211" s="46"/>
      <c r="H211" s="46"/>
      <c r="I211" s="46"/>
      <c r="J211" s="46"/>
      <c r="K211" s="46"/>
      <c r="L211" s="46"/>
      <c r="M211" s="46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  <c r="AR211" s="23"/>
      <c r="AS211" s="23"/>
      <c r="AT211" s="23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</row>
    <row r="212" spans="1:70" x14ac:dyDescent="0.35">
      <c r="A212" s="46"/>
      <c r="B212" s="46"/>
      <c r="C212" s="46"/>
      <c r="D212" s="46"/>
      <c r="E212" s="46"/>
      <c r="F212" s="46"/>
      <c r="G212" s="46"/>
      <c r="H212" s="46"/>
      <c r="I212" s="46"/>
      <c r="J212" s="46"/>
      <c r="K212" s="46"/>
      <c r="L212" s="46"/>
      <c r="M212" s="46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  <c r="AR212" s="23"/>
      <c r="AS212" s="23"/>
      <c r="AT212" s="23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</row>
    <row r="213" spans="1:70" x14ac:dyDescent="0.35">
      <c r="A213" s="46"/>
      <c r="B213" s="46"/>
      <c r="C213" s="46"/>
      <c r="D213" s="46"/>
      <c r="E213" s="46"/>
      <c r="F213" s="46"/>
      <c r="G213" s="46"/>
      <c r="H213" s="46"/>
      <c r="I213" s="46"/>
      <c r="J213" s="46"/>
      <c r="K213" s="46"/>
      <c r="L213" s="46"/>
      <c r="M213" s="46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  <c r="AR213" s="23"/>
      <c r="AS213" s="23"/>
      <c r="AT213" s="23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</row>
    <row r="214" spans="1:70" x14ac:dyDescent="0.35">
      <c r="A214" s="46"/>
      <c r="B214" s="46"/>
      <c r="C214" s="46"/>
      <c r="D214" s="46"/>
      <c r="E214" s="46"/>
      <c r="F214" s="46"/>
      <c r="G214" s="46"/>
      <c r="H214" s="46"/>
      <c r="I214" s="46"/>
      <c r="J214" s="46"/>
      <c r="K214" s="46"/>
      <c r="L214" s="46"/>
      <c r="M214" s="46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  <c r="AR214" s="23"/>
      <c r="AS214" s="23"/>
      <c r="AT214" s="23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</row>
    <row r="215" spans="1:70" x14ac:dyDescent="0.35">
      <c r="A215" s="46"/>
      <c r="B215" s="46"/>
      <c r="C215" s="46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  <c r="AT215" s="23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</row>
    <row r="216" spans="1:70" x14ac:dyDescent="0.35">
      <c r="A216" s="46"/>
      <c r="B216" s="46"/>
      <c r="C216" s="46"/>
      <c r="D216" s="46"/>
      <c r="E216" s="46"/>
      <c r="F216" s="46"/>
      <c r="G216" s="46"/>
      <c r="H216" s="46"/>
      <c r="I216" s="46"/>
      <c r="J216" s="46"/>
      <c r="K216" s="46"/>
      <c r="L216" s="46"/>
      <c r="M216" s="46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  <c r="AR216" s="23"/>
      <c r="AS216" s="23"/>
      <c r="AT216" s="23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</row>
    <row r="217" spans="1:70" x14ac:dyDescent="0.35">
      <c r="A217" s="46"/>
      <c r="B217" s="46"/>
      <c r="C217" s="46"/>
      <c r="D217" s="46"/>
      <c r="E217" s="46"/>
      <c r="F217" s="46"/>
      <c r="G217" s="46"/>
      <c r="H217" s="46"/>
      <c r="I217" s="46"/>
      <c r="J217" s="46"/>
      <c r="K217" s="46"/>
      <c r="L217" s="46"/>
      <c r="M217" s="46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  <c r="AR217" s="23"/>
      <c r="AS217" s="23"/>
      <c r="AT217" s="23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</row>
    <row r="218" spans="1:70" x14ac:dyDescent="0.35">
      <c r="A218" s="46"/>
      <c r="B218" s="46"/>
      <c r="C218" s="46"/>
      <c r="D218" s="46"/>
      <c r="E218" s="46"/>
      <c r="F218" s="46"/>
      <c r="G218" s="46"/>
      <c r="H218" s="46"/>
      <c r="I218" s="46"/>
      <c r="J218" s="46"/>
      <c r="K218" s="46"/>
      <c r="L218" s="46"/>
      <c r="M218" s="46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  <c r="AR218" s="23"/>
      <c r="AS218" s="23"/>
      <c r="AT218" s="23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</row>
    <row r="219" spans="1:70" x14ac:dyDescent="0.35">
      <c r="A219" s="46"/>
      <c r="B219" s="46"/>
      <c r="C219" s="46"/>
      <c r="D219" s="46"/>
      <c r="E219" s="46"/>
      <c r="F219" s="46"/>
      <c r="G219" s="46"/>
      <c r="H219" s="46"/>
      <c r="I219" s="46"/>
      <c r="J219" s="46"/>
      <c r="K219" s="46"/>
      <c r="L219" s="46"/>
      <c r="M219" s="46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  <c r="AR219" s="23"/>
      <c r="AS219" s="23"/>
      <c r="AT219" s="23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</row>
    <row r="220" spans="1:70" x14ac:dyDescent="0.35">
      <c r="A220" s="46"/>
      <c r="B220" s="46"/>
      <c r="C220" s="46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  <c r="AR220" s="23"/>
      <c r="AS220" s="23"/>
      <c r="AT220" s="23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</row>
    <row r="221" spans="1:70" x14ac:dyDescent="0.35">
      <c r="A221" s="46"/>
      <c r="B221" s="46"/>
      <c r="C221" s="46"/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  <c r="AR221" s="23"/>
      <c r="AS221" s="23"/>
      <c r="AT221" s="23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</row>
    <row r="222" spans="1:70" x14ac:dyDescent="0.35">
      <c r="A222" s="46"/>
      <c r="B222" s="46"/>
      <c r="C222" s="46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  <c r="AR222" s="23"/>
      <c r="AS222" s="23"/>
      <c r="AT222" s="23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</row>
    <row r="223" spans="1:70" x14ac:dyDescent="0.35">
      <c r="A223" s="46"/>
      <c r="B223" s="46"/>
      <c r="C223" s="46"/>
      <c r="D223" s="46"/>
      <c r="E223" s="46"/>
      <c r="F223" s="46"/>
      <c r="G223" s="46"/>
      <c r="H223" s="46"/>
      <c r="I223" s="46"/>
      <c r="J223" s="46"/>
      <c r="K223" s="46"/>
      <c r="L223" s="46"/>
      <c r="M223" s="46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  <c r="AR223" s="23"/>
      <c r="AS223" s="23"/>
      <c r="AT223" s="23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</row>
    <row r="224" spans="1:70" x14ac:dyDescent="0.35">
      <c r="A224" s="46"/>
      <c r="B224" s="46"/>
      <c r="C224" s="46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  <c r="AR224" s="23"/>
      <c r="AS224" s="23"/>
      <c r="AT224" s="23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</row>
    <row r="225" spans="1:70" x14ac:dyDescent="0.35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  <c r="M225" s="46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  <c r="AR225" s="23"/>
      <c r="AS225" s="23"/>
      <c r="AT225" s="23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</row>
    <row r="226" spans="1:70" x14ac:dyDescent="0.35">
      <c r="A226" s="46"/>
      <c r="B226" s="46"/>
      <c r="C226" s="46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  <c r="AR226" s="23"/>
      <c r="AS226" s="23"/>
      <c r="AT226" s="23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</row>
    <row r="227" spans="1:70" x14ac:dyDescent="0.35">
      <c r="A227" s="46"/>
      <c r="B227" s="46"/>
      <c r="C227" s="46"/>
      <c r="D227" s="46"/>
      <c r="E227" s="46"/>
      <c r="F227" s="46"/>
      <c r="G227" s="46"/>
      <c r="H227" s="46"/>
      <c r="I227" s="46"/>
      <c r="J227" s="46"/>
      <c r="K227" s="46"/>
      <c r="L227" s="46"/>
      <c r="M227" s="46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  <c r="AR227" s="23"/>
      <c r="AS227" s="23"/>
      <c r="AT227" s="23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</row>
    <row r="228" spans="1:70" x14ac:dyDescent="0.35">
      <c r="A228" s="46"/>
      <c r="B228" s="46"/>
      <c r="C228" s="46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  <c r="AR228" s="23"/>
      <c r="AS228" s="23"/>
      <c r="AT228" s="23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</row>
    <row r="229" spans="1:70" x14ac:dyDescent="0.35">
      <c r="A229" s="46"/>
      <c r="B229" s="46"/>
      <c r="C229" s="46"/>
      <c r="D229" s="46"/>
      <c r="E229" s="46"/>
      <c r="F229" s="46"/>
      <c r="G229" s="46"/>
      <c r="H229" s="46"/>
      <c r="I229" s="46"/>
      <c r="J229" s="46"/>
      <c r="K229" s="46"/>
      <c r="L229" s="46"/>
      <c r="M229" s="46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  <c r="AR229" s="23"/>
      <c r="AS229" s="23"/>
      <c r="AT229" s="23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</row>
    <row r="230" spans="1:70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  <c r="AR230" s="23"/>
      <c r="AS230" s="23"/>
      <c r="AT230" s="23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</row>
    <row r="231" spans="1:70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  <c r="AR231" s="23"/>
      <c r="AS231" s="23"/>
      <c r="AT231" s="23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</row>
    <row r="232" spans="1:70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  <c r="AR232" s="23"/>
      <c r="AS232" s="23"/>
      <c r="AT232" s="23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</row>
    <row r="233" spans="1:70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</row>
    <row r="234" spans="1:70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</row>
    <row r="235" spans="1:70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</row>
    <row r="236" spans="1:70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</row>
    <row r="237" spans="1:70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</row>
    <row r="238" spans="1:70" x14ac:dyDescent="0.35"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</row>
    <row r="239" spans="1:70" x14ac:dyDescent="0.35"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</row>
    <row r="240" spans="1:70" x14ac:dyDescent="0.35"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</row>
  </sheetData>
  <mergeCells count="7">
    <mergeCell ref="A1:L1"/>
    <mergeCell ref="A2:L2"/>
    <mergeCell ref="A22:B22"/>
    <mergeCell ref="A3:B3"/>
    <mergeCell ref="C3:F3"/>
    <mergeCell ref="G3:K3"/>
    <mergeCell ref="L3:L4"/>
  </mergeCells>
  <pageMargins left="0.7" right="0.7" top="0.75" bottom="0.75" header="0.3" footer="0.3"/>
  <pageSetup scale="67" fitToHeight="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P65"/>
  <sheetViews>
    <sheetView topLeftCell="A19" zoomScale="89" zoomScaleNormal="89" workbookViewId="0">
      <selection activeCell="F39" sqref="F39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1.453125" bestFit="1" customWidth="1"/>
    <col min="12" max="12" width="20" bestFit="1" customWidth="1"/>
    <col min="13" max="13" width="17.453125" customWidth="1"/>
    <col min="14" max="14" width="18.1796875" customWidth="1"/>
  </cols>
  <sheetData>
    <row r="1" spans="1:16" x14ac:dyDescent="0.35">
      <c r="A1" s="260" t="s">
        <v>10</v>
      </c>
      <c r="B1" s="260"/>
      <c r="C1" s="260"/>
      <c r="D1" s="260"/>
      <c r="E1" s="260"/>
      <c r="F1" s="260"/>
      <c r="G1" s="260"/>
      <c r="H1" s="260"/>
      <c r="I1" s="261"/>
      <c r="J1" s="261"/>
      <c r="K1" s="261"/>
      <c r="L1" s="261"/>
      <c r="M1" s="156"/>
      <c r="N1" s="61"/>
      <c r="O1" s="23"/>
      <c r="P1" s="2"/>
    </row>
    <row r="2" spans="1:16" x14ac:dyDescent="0.35">
      <c r="A2" s="262" t="s">
        <v>230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156"/>
      <c r="N2" s="61"/>
      <c r="O2" s="23"/>
      <c r="P2" s="2"/>
    </row>
    <row r="3" spans="1:16" s="1" customFormat="1" ht="16.149999999999999" customHeight="1" x14ac:dyDescent="0.35">
      <c r="A3" s="260" t="s">
        <v>11</v>
      </c>
      <c r="B3" s="260"/>
      <c r="C3" s="260" t="s">
        <v>12</v>
      </c>
      <c r="D3" s="260"/>
      <c r="E3" s="260"/>
      <c r="F3" s="260"/>
      <c r="G3" s="260" t="s">
        <v>13</v>
      </c>
      <c r="H3" s="260"/>
      <c r="I3" s="260"/>
      <c r="J3" s="260"/>
      <c r="K3" s="260"/>
      <c r="L3" s="264" t="s">
        <v>14</v>
      </c>
      <c r="M3" s="157"/>
      <c r="N3" s="61"/>
      <c r="O3" s="50"/>
    </row>
    <row r="4" spans="1:16" ht="52.5" x14ac:dyDescent="0.35">
      <c r="A4" s="155" t="s">
        <v>15</v>
      </c>
      <c r="B4" s="167" t="s">
        <v>16</v>
      </c>
      <c r="C4" s="167" t="s">
        <v>17</v>
      </c>
      <c r="D4" s="167" t="s">
        <v>18</v>
      </c>
      <c r="E4" s="167" t="s">
        <v>19</v>
      </c>
      <c r="F4" s="167" t="s">
        <v>20</v>
      </c>
      <c r="G4" s="167" t="s">
        <v>21</v>
      </c>
      <c r="H4" s="167" t="s">
        <v>22</v>
      </c>
      <c r="I4" s="167" t="s">
        <v>23</v>
      </c>
      <c r="J4" s="167" t="s">
        <v>24</v>
      </c>
      <c r="K4" s="167" t="s">
        <v>46</v>
      </c>
      <c r="L4" s="265"/>
      <c r="M4" s="157" t="s">
        <v>47</v>
      </c>
      <c r="N4" s="66" t="s">
        <v>212</v>
      </c>
      <c r="O4" s="23"/>
      <c r="P4" s="2"/>
    </row>
    <row r="5" spans="1:16" x14ac:dyDescent="0.35">
      <c r="A5" s="36" t="s">
        <v>91</v>
      </c>
      <c r="B5" s="36"/>
      <c r="C5" s="47"/>
      <c r="D5" s="47"/>
      <c r="E5" s="47"/>
      <c r="F5" s="58"/>
      <c r="G5" s="48"/>
      <c r="H5" s="48"/>
      <c r="I5" s="48"/>
      <c r="J5" s="48"/>
      <c r="K5" s="48"/>
      <c r="L5" s="157"/>
      <c r="M5" s="157"/>
      <c r="N5" s="61"/>
      <c r="O5" s="23"/>
      <c r="P5" s="2"/>
    </row>
    <row r="6" spans="1:16" ht="65" x14ac:dyDescent="0.35">
      <c r="A6" s="141" t="s">
        <v>130</v>
      </c>
      <c r="B6" s="36" t="s">
        <v>52</v>
      </c>
      <c r="C6" s="47">
        <v>1</v>
      </c>
      <c r="D6" s="47">
        <v>0</v>
      </c>
      <c r="E6" s="47">
        <v>0</v>
      </c>
      <c r="F6" s="64">
        <f>(C6*'Labor Costs'!$F$9)+(D6*('Labor Costs'!$D$7))+(E6*'Labor Costs'!$F$10)</f>
        <v>92</v>
      </c>
      <c r="G6" s="48">
        <v>95</v>
      </c>
      <c r="H6" s="48">
        <v>1</v>
      </c>
      <c r="I6" s="48">
        <f t="shared" ref="I6:I20" si="0">G6*H6</f>
        <v>95</v>
      </c>
      <c r="J6" s="48">
        <f t="shared" ref="J6:J20" si="1">(C6+D6+E6)*I6</f>
        <v>95</v>
      </c>
      <c r="K6" s="35">
        <f t="shared" ref="K6:K20" si="2">F6*I6</f>
        <v>8740</v>
      </c>
      <c r="L6" s="154" t="s">
        <v>95</v>
      </c>
      <c r="M6" s="114">
        <v>0</v>
      </c>
      <c r="N6" s="61"/>
      <c r="O6" s="23"/>
      <c r="P6" s="2"/>
    </row>
    <row r="7" spans="1:16" ht="91.5" x14ac:dyDescent="0.35">
      <c r="A7" s="141" t="s">
        <v>131</v>
      </c>
      <c r="B7" s="36" t="s">
        <v>101</v>
      </c>
      <c r="C7" s="47">
        <v>1</v>
      </c>
      <c r="D7" s="47">
        <v>0</v>
      </c>
      <c r="E7" s="47">
        <v>0</v>
      </c>
      <c r="F7" s="58">
        <f>(C7*'Labor Costs'!$F$9)+(D7*('Labor Costs'!$D$7))+(E7*'Labor Costs'!$F$10)</f>
        <v>92</v>
      </c>
      <c r="G7" s="48">
        <v>95</v>
      </c>
      <c r="H7" s="48">
        <v>1</v>
      </c>
      <c r="I7" s="48">
        <f t="shared" si="0"/>
        <v>95</v>
      </c>
      <c r="J7" s="48">
        <f t="shared" si="1"/>
        <v>95</v>
      </c>
      <c r="K7" s="35">
        <f t="shared" si="2"/>
        <v>8740</v>
      </c>
      <c r="L7" s="154" t="s">
        <v>96</v>
      </c>
      <c r="M7" s="114">
        <v>0</v>
      </c>
      <c r="N7" s="61"/>
      <c r="O7" s="23"/>
      <c r="P7" s="2"/>
    </row>
    <row r="8" spans="1:16" ht="65" x14ac:dyDescent="0.35">
      <c r="A8" s="141" t="s">
        <v>132</v>
      </c>
      <c r="B8" s="36" t="s">
        <v>102</v>
      </c>
      <c r="C8" s="47">
        <v>12</v>
      </c>
      <c r="D8" s="47">
        <v>0</v>
      </c>
      <c r="E8" s="47">
        <v>0</v>
      </c>
      <c r="F8" s="58">
        <f>(C8*'Labor Costs'!$F$9)+(D8*('Labor Costs'!$D$7))+(E8*'Labor Costs'!$F$10)</f>
        <v>1104</v>
      </c>
      <c r="G8" s="48">
        <v>95</v>
      </c>
      <c r="H8" s="48">
        <v>1</v>
      </c>
      <c r="I8" s="48">
        <f t="shared" si="0"/>
        <v>95</v>
      </c>
      <c r="J8" s="48">
        <v>90</v>
      </c>
      <c r="K8" s="35">
        <f t="shared" si="2"/>
        <v>104880</v>
      </c>
      <c r="L8" s="82" t="s">
        <v>97</v>
      </c>
      <c r="M8" s="148">
        <v>0</v>
      </c>
      <c r="N8" s="61"/>
      <c r="O8" s="23"/>
      <c r="P8" s="2"/>
    </row>
    <row r="9" spans="1:16" ht="52.5" x14ac:dyDescent="0.35">
      <c r="A9" s="141" t="s">
        <v>133</v>
      </c>
      <c r="B9" s="36" t="s">
        <v>56</v>
      </c>
      <c r="C9" s="47">
        <v>12</v>
      </c>
      <c r="D9" s="47">
        <v>0</v>
      </c>
      <c r="E9" s="47">
        <v>0</v>
      </c>
      <c r="F9" s="58">
        <f>(C9*'Labor Costs'!$F$9)+(D9*('Labor Costs'!$D$7))+(E9*'Labor Costs'!$F$10)</f>
        <v>1104</v>
      </c>
      <c r="G9" s="48">
        <v>100</v>
      </c>
      <c r="H9" s="48">
        <v>1</v>
      </c>
      <c r="I9" s="48">
        <f t="shared" si="0"/>
        <v>100</v>
      </c>
      <c r="J9" s="48">
        <f t="shared" si="1"/>
        <v>1200</v>
      </c>
      <c r="K9" s="35">
        <f t="shared" si="2"/>
        <v>110400</v>
      </c>
      <c r="L9" s="82" t="s">
        <v>57</v>
      </c>
      <c r="M9" s="114">
        <v>0</v>
      </c>
      <c r="N9" s="61"/>
      <c r="O9" s="23"/>
      <c r="P9" s="2"/>
    </row>
    <row r="10" spans="1:16" ht="26.5" x14ac:dyDescent="0.35">
      <c r="A10" s="141" t="s">
        <v>134</v>
      </c>
      <c r="B10" s="36" t="s">
        <v>242</v>
      </c>
      <c r="C10" s="47">
        <v>0.33</v>
      </c>
      <c r="D10" s="47">
        <v>0</v>
      </c>
      <c r="E10" s="47">
        <v>0</v>
      </c>
      <c r="F10" s="58">
        <f>(C10*'Labor Costs'!$F$9)+(D10*('Labor Costs'!$D$7))+(E10*'Labor Costs'!$F$10)</f>
        <v>30.360000000000003</v>
      </c>
      <c r="G10" s="48">
        <v>195</v>
      </c>
      <c r="H10" s="48">
        <v>12</v>
      </c>
      <c r="I10" s="48">
        <f t="shared" si="0"/>
        <v>2340</v>
      </c>
      <c r="J10" s="48">
        <f t="shared" si="1"/>
        <v>772.2</v>
      </c>
      <c r="K10" s="35">
        <f t="shared" si="2"/>
        <v>71042.400000000009</v>
      </c>
      <c r="L10" s="212" t="s">
        <v>244</v>
      </c>
      <c r="M10" s="114">
        <v>0</v>
      </c>
      <c r="N10" s="61"/>
      <c r="O10" s="23"/>
      <c r="P10" s="2"/>
    </row>
    <row r="11" spans="1:16" ht="39.5" x14ac:dyDescent="0.35">
      <c r="A11" s="141" t="s">
        <v>215</v>
      </c>
      <c r="B11" s="36" t="s">
        <v>58</v>
      </c>
      <c r="C11" s="47">
        <v>0.5</v>
      </c>
      <c r="D11" s="47">
        <v>0</v>
      </c>
      <c r="E11" s="47">
        <v>0</v>
      </c>
      <c r="F11" s="58">
        <f>(C11*'Labor Costs'!$F$9)+(D11*('Labor Costs'!$D$7))+(E11*'Labor Costs'!$F$10)</f>
        <v>46</v>
      </c>
      <c r="G11" s="48">
        <v>195</v>
      </c>
      <c r="H11" s="48">
        <v>12</v>
      </c>
      <c r="I11" s="48">
        <f t="shared" si="0"/>
        <v>2340</v>
      </c>
      <c r="J11" s="48">
        <f t="shared" si="1"/>
        <v>1170</v>
      </c>
      <c r="K11" s="35">
        <f t="shared" si="2"/>
        <v>107640</v>
      </c>
      <c r="L11" s="220" t="s">
        <v>241</v>
      </c>
      <c r="M11" s="114">
        <v>0</v>
      </c>
      <c r="N11" s="61"/>
      <c r="O11" s="23"/>
      <c r="P11" s="2"/>
    </row>
    <row r="12" spans="1:16" ht="64" customHeight="1" x14ac:dyDescent="0.35">
      <c r="A12" s="141" t="s">
        <v>215</v>
      </c>
      <c r="B12" s="36" t="s">
        <v>243</v>
      </c>
      <c r="C12" s="47">
        <v>1</v>
      </c>
      <c r="D12" s="47">
        <v>0</v>
      </c>
      <c r="E12" s="47">
        <v>0</v>
      </c>
      <c r="F12" s="58">
        <f>(C12*'Labor Costs'!$F$9)+(D12*('Labor Costs'!$D$7))+(E12*'Labor Costs'!$F$10)</f>
        <v>92</v>
      </c>
      <c r="G12" s="48">
        <v>195</v>
      </c>
      <c r="H12" s="48">
        <v>4</v>
      </c>
      <c r="I12" s="48">
        <f t="shared" ref="I12" si="3">G12*H12</f>
        <v>780</v>
      </c>
      <c r="J12" s="48">
        <f t="shared" ref="J12" si="4">(C12+D12+E12)*I12</f>
        <v>780</v>
      </c>
      <c r="K12" s="35">
        <f t="shared" ref="K12" si="5">F12*I12</f>
        <v>71760</v>
      </c>
      <c r="L12" s="240" t="s">
        <v>245</v>
      </c>
      <c r="M12" s="114">
        <v>0</v>
      </c>
      <c r="N12" s="61"/>
      <c r="O12" s="23"/>
      <c r="P12" s="2"/>
    </row>
    <row r="13" spans="1:16" ht="39" x14ac:dyDescent="0.35">
      <c r="A13" s="141" t="s">
        <v>135</v>
      </c>
      <c r="B13" s="36" t="s">
        <v>48</v>
      </c>
      <c r="C13" s="47">
        <v>8</v>
      </c>
      <c r="D13" s="47">
        <v>0</v>
      </c>
      <c r="E13" s="47">
        <v>0</v>
      </c>
      <c r="F13" s="58">
        <f>(C13*'Labor Costs'!$F$9)+(D13*('Labor Costs'!$D$7))+(E13*'Labor Costs'!$F$10)</f>
        <v>736</v>
      </c>
      <c r="G13" s="48">
        <v>195</v>
      </c>
      <c r="H13" s="48">
        <v>1</v>
      </c>
      <c r="I13" s="48">
        <f t="shared" si="0"/>
        <v>195</v>
      </c>
      <c r="J13" s="48">
        <f t="shared" si="1"/>
        <v>1560</v>
      </c>
      <c r="K13" s="35">
        <f t="shared" si="2"/>
        <v>143520</v>
      </c>
      <c r="L13" s="154" t="s">
        <v>37</v>
      </c>
      <c r="M13" s="114">
        <v>0</v>
      </c>
      <c r="N13" s="61"/>
      <c r="O13" s="23"/>
      <c r="P13" s="2"/>
    </row>
    <row r="14" spans="1:16" ht="143" x14ac:dyDescent="0.35">
      <c r="A14" s="141" t="s">
        <v>135</v>
      </c>
      <c r="B14" s="36" t="s">
        <v>49</v>
      </c>
      <c r="C14" s="47">
        <v>4</v>
      </c>
      <c r="D14" s="47">
        <v>0</v>
      </c>
      <c r="E14" s="47">
        <v>0</v>
      </c>
      <c r="F14" s="58">
        <f>(C14*'Labor Costs'!$F$9)+(D14*('Labor Costs'!$D$7))+(E14*'Labor Costs'!$F$10)</f>
        <v>368</v>
      </c>
      <c r="G14" s="48">
        <v>195</v>
      </c>
      <c r="H14" s="48">
        <v>12</v>
      </c>
      <c r="I14" s="48">
        <f t="shared" si="0"/>
        <v>2340</v>
      </c>
      <c r="J14" s="48">
        <f t="shared" si="1"/>
        <v>9360</v>
      </c>
      <c r="K14" s="35">
        <f t="shared" si="2"/>
        <v>861120</v>
      </c>
      <c r="L14" s="154" t="s">
        <v>50</v>
      </c>
      <c r="M14" s="114">
        <v>0</v>
      </c>
      <c r="N14" s="61"/>
      <c r="O14" s="23"/>
      <c r="P14" s="2"/>
    </row>
    <row r="15" spans="1:16" ht="91.5" x14ac:dyDescent="0.35">
      <c r="A15" s="141" t="s">
        <v>136</v>
      </c>
      <c r="B15" s="36" t="s">
        <v>201</v>
      </c>
      <c r="C15" s="47">
        <v>1</v>
      </c>
      <c r="D15" s="47">
        <v>0</v>
      </c>
      <c r="E15" s="47">
        <v>12</v>
      </c>
      <c r="F15" s="58">
        <f>(C15*'Labor Costs'!$F$9)+(D15*('Labor Costs'!$D$7))+(E15*'Labor Costs'!$F$10)</f>
        <v>2852</v>
      </c>
      <c r="G15" s="48">
        <v>195</v>
      </c>
      <c r="H15" s="48">
        <v>1</v>
      </c>
      <c r="I15" s="48">
        <f t="shared" si="0"/>
        <v>195</v>
      </c>
      <c r="J15" s="48">
        <f t="shared" si="1"/>
        <v>2535</v>
      </c>
      <c r="K15" s="123">
        <f t="shared" si="2"/>
        <v>556140</v>
      </c>
      <c r="L15" s="203" t="s">
        <v>211</v>
      </c>
      <c r="M15" s="150">
        <v>556140</v>
      </c>
      <c r="N15" s="213">
        <v>25000</v>
      </c>
      <c r="O15" s="23"/>
      <c r="P15" s="2"/>
    </row>
    <row r="16" spans="1:16" ht="52.5" x14ac:dyDescent="0.35">
      <c r="A16" s="141" t="s">
        <v>137</v>
      </c>
      <c r="B16" s="36" t="s">
        <v>202</v>
      </c>
      <c r="C16" s="47">
        <v>1.5</v>
      </c>
      <c r="D16" s="47">
        <v>0</v>
      </c>
      <c r="E16" s="47">
        <v>0</v>
      </c>
      <c r="F16" s="58">
        <f>(C16*'Labor Costs'!$F$9)+(D16*('Labor Costs'!$D$7))+(E16*'Labor Costs'!$F$10)</f>
        <v>138</v>
      </c>
      <c r="G16" s="48">
        <v>195</v>
      </c>
      <c r="H16" s="48">
        <v>12</v>
      </c>
      <c r="I16" s="48">
        <f>G16*H16</f>
        <v>2340</v>
      </c>
      <c r="J16" s="48">
        <f>(C16+D16+E16)*I16</f>
        <v>3510</v>
      </c>
      <c r="K16" s="35">
        <f>F16*I16</f>
        <v>322920</v>
      </c>
      <c r="L16" s="154" t="s">
        <v>162</v>
      </c>
      <c r="M16" s="148">
        <v>0</v>
      </c>
      <c r="N16" s="61"/>
      <c r="O16" s="23"/>
      <c r="P16" s="2"/>
    </row>
    <row r="17" spans="1:16" ht="39" x14ac:dyDescent="0.35">
      <c r="A17" s="141" t="s">
        <v>138</v>
      </c>
      <c r="B17" s="36" t="s">
        <v>38</v>
      </c>
      <c r="C17" s="47">
        <v>1</v>
      </c>
      <c r="D17" s="47">
        <v>0</v>
      </c>
      <c r="E17" s="47">
        <v>0</v>
      </c>
      <c r="F17" s="58">
        <f>(C17*'Labor Costs'!$F$9)+(D17*('Labor Costs'!$D$7))+(E17*'Labor Costs'!$F$10)</f>
        <v>92</v>
      </c>
      <c r="G17" s="48">
        <v>195</v>
      </c>
      <c r="H17" s="48">
        <v>12</v>
      </c>
      <c r="I17" s="48">
        <f t="shared" ref="I17" si="6">G17*H17</f>
        <v>2340</v>
      </c>
      <c r="J17" s="48">
        <f t="shared" ref="J17" si="7">(C17+D17+E17)*I17</f>
        <v>2340</v>
      </c>
      <c r="K17" s="35">
        <f t="shared" ref="K17" si="8">F17*I17</f>
        <v>215280</v>
      </c>
      <c r="L17" s="154" t="s">
        <v>139</v>
      </c>
      <c r="M17" s="148">
        <v>0</v>
      </c>
      <c r="N17" s="61"/>
      <c r="O17" s="23"/>
      <c r="P17" s="2"/>
    </row>
    <row r="18" spans="1:16" ht="39.5" x14ac:dyDescent="0.35">
      <c r="A18" s="36" t="s">
        <v>140</v>
      </c>
      <c r="B18" s="36" t="s">
        <v>59</v>
      </c>
      <c r="C18" s="47">
        <v>4</v>
      </c>
      <c r="D18" s="47">
        <v>0</v>
      </c>
      <c r="E18" s="47">
        <v>0</v>
      </c>
      <c r="F18" s="58">
        <f>(C18*'Labor Costs'!$F$9)+(D18*('Labor Costs'!$D$7))+(E18*'Labor Costs'!$F$10)</f>
        <v>368</v>
      </c>
      <c r="G18" s="48">
        <v>20</v>
      </c>
      <c r="H18" s="48">
        <v>1</v>
      </c>
      <c r="I18" s="48">
        <f t="shared" si="0"/>
        <v>20</v>
      </c>
      <c r="J18" s="48">
        <f t="shared" si="1"/>
        <v>80</v>
      </c>
      <c r="K18" s="35">
        <f t="shared" si="2"/>
        <v>7360</v>
      </c>
      <c r="L18" s="154" t="s">
        <v>44</v>
      </c>
      <c r="M18" s="114">
        <v>0</v>
      </c>
      <c r="N18" s="61"/>
      <c r="O18" s="23"/>
      <c r="P18" s="2"/>
    </row>
    <row r="19" spans="1:16" ht="104" x14ac:dyDescent="0.35">
      <c r="A19" s="141" t="s">
        <v>103</v>
      </c>
      <c r="B19" s="36" t="s">
        <v>45</v>
      </c>
      <c r="C19" s="47">
        <v>0</v>
      </c>
      <c r="D19" s="47">
        <v>0</v>
      </c>
      <c r="E19" s="47">
        <v>32</v>
      </c>
      <c r="F19" s="58">
        <f>(C19*'Labor Costs'!$F$9)+(D19*('Labor Costs'!$D$7))+(E19*'Labor Costs'!$F$10)</f>
        <v>7360</v>
      </c>
      <c r="G19" s="48">
        <v>195</v>
      </c>
      <c r="H19" s="48">
        <v>1</v>
      </c>
      <c r="I19" s="48">
        <f t="shared" si="0"/>
        <v>195</v>
      </c>
      <c r="J19" s="48">
        <f t="shared" si="1"/>
        <v>6240</v>
      </c>
      <c r="K19" s="123">
        <f t="shared" si="2"/>
        <v>1435200</v>
      </c>
      <c r="L19" s="220" t="s">
        <v>216</v>
      </c>
      <c r="M19" s="150">
        <v>1435200</v>
      </c>
      <c r="N19" s="61"/>
      <c r="O19" s="23"/>
      <c r="P19" s="2"/>
    </row>
    <row r="20" spans="1:16" ht="91" x14ac:dyDescent="0.35">
      <c r="A20" s="141" t="s">
        <v>93</v>
      </c>
      <c r="B20" s="34" t="s">
        <v>99</v>
      </c>
      <c r="C20" s="47">
        <v>0.5</v>
      </c>
      <c r="D20" s="47">
        <v>0</v>
      </c>
      <c r="E20" s="47">
        <v>0</v>
      </c>
      <c r="F20" s="58">
        <f>(C20*'Labor Costs'!$F$9)+(D20*('Labor Costs'!$D$7))+(E20*'Labor Costs'!$F$10)</f>
        <v>46</v>
      </c>
      <c r="G20" s="48">
        <v>195</v>
      </c>
      <c r="H20" s="48">
        <v>12</v>
      </c>
      <c r="I20" s="48">
        <f t="shared" si="0"/>
        <v>2340</v>
      </c>
      <c r="J20" s="48">
        <f t="shared" si="1"/>
        <v>1170</v>
      </c>
      <c r="K20" s="35">
        <f t="shared" si="2"/>
        <v>107640</v>
      </c>
      <c r="L20" s="157" t="s">
        <v>213</v>
      </c>
      <c r="M20" s="148">
        <v>0</v>
      </c>
      <c r="N20" s="61"/>
      <c r="O20" s="23"/>
      <c r="P20" s="2"/>
    </row>
    <row r="21" spans="1:16" x14ac:dyDescent="0.35">
      <c r="A21" s="36"/>
      <c r="B21" s="65"/>
      <c r="C21" s="47"/>
      <c r="D21" s="47"/>
      <c r="E21" s="47"/>
      <c r="F21" s="48"/>
      <c r="G21" s="48"/>
      <c r="H21" s="48"/>
      <c r="I21" s="48"/>
      <c r="J21" s="48"/>
      <c r="K21" s="48"/>
      <c r="L21" s="157"/>
      <c r="M21" s="59"/>
      <c r="N21" s="61"/>
      <c r="O21" s="23"/>
      <c r="P21" s="2"/>
    </row>
    <row r="22" spans="1:16" x14ac:dyDescent="0.35">
      <c r="A22" s="65" t="s">
        <v>5</v>
      </c>
      <c r="B22" s="66"/>
      <c r="C22" s="155"/>
      <c r="D22" s="48"/>
      <c r="E22" s="48"/>
      <c r="F22" s="66"/>
      <c r="G22" s="48">
        <f>SUM(G6:G21)</f>
        <v>2355</v>
      </c>
      <c r="H22" s="48"/>
      <c r="I22" s="48">
        <f>SUM(I8:I21)</f>
        <v>15620</v>
      </c>
      <c r="J22" s="48">
        <f>SUM(J8:J21)</f>
        <v>30807.200000000001</v>
      </c>
      <c r="K22" s="48">
        <f>SUM(K8:K21)</f>
        <v>4114902.4</v>
      </c>
      <c r="L22" s="66"/>
      <c r="M22" s="171">
        <f>SUM(M6:M21)</f>
        <v>1991340</v>
      </c>
      <c r="N22" s="61"/>
      <c r="O22" s="23"/>
      <c r="P22" s="2"/>
    </row>
    <row r="23" spans="1:16" x14ac:dyDescent="0.35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23"/>
      <c r="P23" s="2"/>
    </row>
    <row r="24" spans="1:16" x14ac:dyDescent="0.35">
      <c r="A24" s="61"/>
      <c r="B24" s="61"/>
      <c r="C24" s="61"/>
      <c r="D24" s="61"/>
      <c r="E24" s="61"/>
      <c r="F24" s="61"/>
      <c r="G24" s="68"/>
      <c r="H24" s="61"/>
      <c r="I24" s="68"/>
      <c r="J24" s="68"/>
      <c r="K24" s="61"/>
      <c r="L24" s="61"/>
      <c r="M24" s="61"/>
      <c r="N24" s="61"/>
      <c r="O24" s="23"/>
      <c r="P24" s="2"/>
    </row>
    <row r="25" spans="1:16" x14ac:dyDescent="0.35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23"/>
      <c r="P25" s="2"/>
    </row>
    <row r="26" spans="1:16" ht="61.5" x14ac:dyDescent="1.35">
      <c r="A26" s="234" t="s">
        <v>236</v>
      </c>
      <c r="B26" s="158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23"/>
      <c r="P26" s="2"/>
    </row>
    <row r="27" spans="1:16" x14ac:dyDescent="0.35">
      <c r="L27" s="61"/>
      <c r="M27" s="61"/>
      <c r="N27" s="61"/>
      <c r="O27" s="23"/>
      <c r="P27" s="2"/>
    </row>
    <row r="28" spans="1:16" x14ac:dyDescent="0.35">
      <c r="A28" t="s">
        <v>224</v>
      </c>
      <c r="L28" s="61"/>
      <c r="M28" s="61"/>
      <c r="N28" s="61"/>
      <c r="O28" s="23"/>
      <c r="P28" s="2"/>
    </row>
    <row r="29" spans="1:16" x14ac:dyDescent="0.35">
      <c r="A29" s="53" t="s">
        <v>228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61"/>
      <c r="M29" s="61"/>
      <c r="N29" s="61"/>
      <c r="O29" s="23"/>
      <c r="P29" s="2"/>
    </row>
    <row r="30" spans="1:16" x14ac:dyDescent="0.35">
      <c r="A30" s="53" t="s">
        <v>229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69"/>
      <c r="M30" s="69"/>
      <c r="N30" s="69"/>
      <c r="O30" s="2"/>
      <c r="P30" s="2"/>
    </row>
    <row r="31" spans="1:16" x14ac:dyDescent="0.3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69"/>
      <c r="M31" s="69"/>
      <c r="N31" s="69"/>
      <c r="O31" s="2"/>
      <c r="P31" s="2"/>
    </row>
    <row r="32" spans="1:16" x14ac:dyDescent="0.35">
      <c r="A32" s="85" t="s">
        <v>225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69"/>
      <c r="M32" s="69"/>
      <c r="N32" s="69"/>
      <c r="O32" s="2"/>
      <c r="P32" s="2"/>
    </row>
    <row r="33" spans="1:16" x14ac:dyDescent="0.35">
      <c r="A33" s="221" t="s">
        <v>222</v>
      </c>
      <c r="B33" s="222"/>
      <c r="C33" s="224"/>
      <c r="D33" s="224"/>
      <c r="E33" s="224"/>
      <c r="F33" s="224"/>
      <c r="G33" s="224"/>
      <c r="H33" s="224"/>
      <c r="I33" s="224"/>
      <c r="J33" s="116"/>
      <c r="K33" s="116"/>
      <c r="L33" s="69"/>
      <c r="M33" s="69"/>
      <c r="N33" s="69"/>
      <c r="O33" s="2"/>
      <c r="P33" s="2"/>
    </row>
    <row r="34" spans="1:16" x14ac:dyDescent="0.35">
      <c r="A34" s="221" t="s">
        <v>223</v>
      </c>
      <c r="B34" s="222"/>
      <c r="C34" s="224"/>
      <c r="D34" s="224"/>
      <c r="E34" s="224"/>
      <c r="F34" s="224"/>
      <c r="G34" s="224"/>
      <c r="H34" s="224"/>
      <c r="I34" s="224"/>
      <c r="J34" s="116"/>
      <c r="K34" s="116"/>
      <c r="L34" s="69"/>
      <c r="M34" s="69"/>
      <c r="N34" s="69"/>
      <c r="O34" s="2"/>
      <c r="P34" s="2"/>
    </row>
    <row r="35" spans="1:16" x14ac:dyDescent="0.35">
      <c r="A35" s="221" t="s">
        <v>226</v>
      </c>
      <c r="B35" s="221"/>
      <c r="C35" s="225"/>
      <c r="D35" s="225"/>
      <c r="E35" s="225"/>
      <c r="F35" s="225"/>
      <c r="G35" s="225"/>
      <c r="H35" s="225"/>
      <c r="I35" s="225"/>
      <c r="J35" s="54"/>
      <c r="K35" s="54"/>
      <c r="L35" s="69"/>
      <c r="M35" s="69"/>
      <c r="N35" s="69"/>
      <c r="O35" s="2"/>
      <c r="P35" s="2"/>
    </row>
    <row r="36" spans="1:16" x14ac:dyDescent="0.35">
      <c r="A36" s="225" t="s">
        <v>227</v>
      </c>
      <c r="B36" s="225"/>
      <c r="C36" s="225"/>
      <c r="D36" s="225"/>
      <c r="E36" s="225"/>
      <c r="F36" s="225"/>
      <c r="G36" s="225"/>
      <c r="H36" s="225"/>
      <c r="I36" s="225"/>
      <c r="J36" s="54"/>
      <c r="K36" s="54"/>
      <c r="L36" s="69"/>
      <c r="M36" s="69"/>
      <c r="N36" s="69"/>
      <c r="O36" s="2"/>
      <c r="P36" s="2"/>
    </row>
    <row r="37" spans="1:16" ht="15" thickBot="1" x14ac:dyDescent="0.4">
      <c r="A37" s="225"/>
      <c r="B37" s="225"/>
      <c r="C37" s="225"/>
      <c r="D37" s="225"/>
      <c r="E37" s="225"/>
      <c r="F37" s="225"/>
      <c r="G37" s="225"/>
      <c r="H37" s="225"/>
      <c r="I37" s="225"/>
      <c r="J37" s="54"/>
      <c r="K37" s="54"/>
      <c r="L37" s="69"/>
      <c r="M37" s="69"/>
      <c r="N37" s="69"/>
      <c r="O37" s="2"/>
      <c r="P37" s="2"/>
    </row>
    <row r="38" spans="1:16" x14ac:dyDescent="0.35">
      <c r="A38" s="226" t="s">
        <v>232</v>
      </c>
      <c r="B38" s="227"/>
      <c r="C38" s="227"/>
      <c r="D38" s="228"/>
      <c r="E38" s="228"/>
      <c r="F38" s="228"/>
      <c r="G38" s="229"/>
      <c r="H38" s="54"/>
      <c r="I38" s="54"/>
      <c r="J38" s="54"/>
      <c r="K38" s="54"/>
      <c r="L38" s="69"/>
      <c r="M38" s="69"/>
      <c r="N38" s="69"/>
      <c r="O38" s="2"/>
      <c r="P38" s="2"/>
    </row>
    <row r="39" spans="1:16" ht="15" thickBot="1" x14ac:dyDescent="0.4">
      <c r="A39" s="230"/>
      <c r="B39" s="231"/>
      <c r="C39" s="231"/>
      <c r="D39" s="231"/>
      <c r="E39" s="231"/>
      <c r="F39" s="231"/>
      <c r="G39" s="232"/>
      <c r="H39" s="111"/>
      <c r="I39" s="111"/>
      <c r="J39" s="111"/>
      <c r="K39" s="111"/>
      <c r="L39" s="69"/>
      <c r="M39" s="69"/>
      <c r="N39" s="69"/>
      <c r="O39" s="2"/>
      <c r="P39" s="2"/>
    </row>
    <row r="40" spans="1:16" x14ac:dyDescent="0.3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2"/>
      <c r="P40" s="2"/>
    </row>
    <row r="41" spans="1:16" x14ac:dyDescent="0.3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2"/>
      <c r="P41" s="2"/>
    </row>
    <row r="42" spans="1:16" x14ac:dyDescent="0.3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2"/>
      <c r="P42" s="2"/>
    </row>
    <row r="43" spans="1:16" x14ac:dyDescent="0.3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2"/>
      <c r="P43" s="2"/>
    </row>
    <row r="44" spans="1:16" x14ac:dyDescent="0.3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2"/>
      <c r="P44" s="2"/>
    </row>
    <row r="45" spans="1:16" x14ac:dyDescent="0.3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2"/>
      <c r="P45" s="2"/>
    </row>
    <row r="46" spans="1:16" x14ac:dyDescent="0.35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2"/>
      <c r="P46" s="2"/>
    </row>
    <row r="47" spans="1:16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"/>
      <c r="P47" s="2"/>
    </row>
    <row r="48" spans="1:16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"/>
      <c r="P48" s="2"/>
    </row>
    <row r="49" spans="1:16" x14ac:dyDescent="0.3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"/>
      <c r="P49" s="2"/>
    </row>
    <row r="50" spans="1:16" x14ac:dyDescent="0.3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"/>
      <c r="P50" s="2"/>
    </row>
    <row r="51" spans="1:16" x14ac:dyDescent="0.3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"/>
      <c r="P51" s="2"/>
    </row>
    <row r="52" spans="1:16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2"/>
      <c r="P52" s="2"/>
    </row>
    <row r="53" spans="1:16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6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6" x14ac:dyDescent="0.3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</row>
    <row r="56" spans="1:16" s="2" customFormat="1" ht="18" customHeight="1" x14ac:dyDescent="0.35">
      <c r="A56" s="33"/>
      <c r="B56" s="70"/>
      <c r="C56" s="33"/>
      <c r="D56" s="33"/>
      <c r="E56" s="33"/>
      <c r="F56" s="70"/>
      <c r="G56" s="33"/>
      <c r="H56" s="33"/>
      <c r="I56" s="33"/>
      <c r="J56" s="33"/>
      <c r="K56" s="33"/>
      <c r="L56" s="33"/>
      <c r="M56" s="33"/>
      <c r="N56" s="33"/>
    </row>
    <row r="57" spans="1:16" s="3" customFormat="1" ht="15.5" x14ac:dyDescent="0.35">
      <c r="A57" s="70"/>
      <c r="B57" s="33"/>
      <c r="C57" s="70"/>
      <c r="D57" s="70"/>
      <c r="E57" s="70"/>
      <c r="F57" s="33"/>
      <c r="G57" s="70"/>
      <c r="H57" s="70"/>
      <c r="I57" s="70"/>
      <c r="J57" s="70"/>
      <c r="K57" s="70"/>
      <c r="L57" s="70"/>
      <c r="M57" s="70"/>
      <c r="N57" s="70"/>
    </row>
    <row r="62" spans="1:16" x14ac:dyDescent="0.35">
      <c r="B62" s="2"/>
      <c r="F62" s="2"/>
    </row>
    <row r="63" spans="1:16" s="2" customFormat="1" ht="25" x14ac:dyDescent="0.5">
      <c r="B63" s="5"/>
      <c r="F63" s="5"/>
    </row>
    <row r="64" spans="1:16" ht="25" x14ac:dyDescent="0.5">
      <c r="A64" s="4"/>
      <c r="B64" s="5"/>
      <c r="C64" s="5"/>
      <c r="D64" s="5"/>
      <c r="E64" s="5"/>
      <c r="F64" s="5"/>
      <c r="G64" s="5"/>
      <c r="H64" s="5"/>
      <c r="I64" s="5"/>
      <c r="J64" s="5"/>
    </row>
    <row r="65" spans="1:10" ht="25" x14ac:dyDescent="0.5">
      <c r="A65" s="5"/>
      <c r="C65" s="5"/>
      <c r="D65" s="5"/>
      <c r="E65" s="5"/>
      <c r="G65" s="5"/>
      <c r="H65" s="5"/>
      <c r="I65" s="5"/>
      <c r="J65" s="5"/>
    </row>
  </sheetData>
  <mergeCells count="6"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scale="60" fitToHeight="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C9811-CC88-49F0-A7D4-D2FF83458261}">
  <sheetPr>
    <tabColor rgb="FF00B050"/>
    <pageSetUpPr fitToPage="1"/>
  </sheetPr>
  <dimension ref="A1:P64"/>
  <sheetViews>
    <sheetView topLeftCell="A18" workbookViewId="0">
      <selection activeCell="F42" sqref="F42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1.453125" bestFit="1" customWidth="1"/>
    <col min="12" max="13" width="17.453125" customWidth="1"/>
  </cols>
  <sheetData>
    <row r="1" spans="1:16" x14ac:dyDescent="0.35">
      <c r="A1" s="260" t="s">
        <v>10</v>
      </c>
      <c r="B1" s="260"/>
      <c r="C1" s="260"/>
      <c r="D1" s="260"/>
      <c r="E1" s="260"/>
      <c r="F1" s="260"/>
      <c r="G1" s="260"/>
      <c r="H1" s="260"/>
      <c r="I1" s="261"/>
      <c r="J1" s="261"/>
      <c r="K1" s="261"/>
      <c r="L1" s="261"/>
      <c r="M1" s="138"/>
      <c r="N1" s="61"/>
      <c r="O1" s="23"/>
      <c r="P1" s="2"/>
    </row>
    <row r="2" spans="1:16" x14ac:dyDescent="0.35">
      <c r="A2" s="262" t="s">
        <v>231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139"/>
      <c r="N2" s="61"/>
      <c r="O2" s="23"/>
      <c r="P2" s="2"/>
    </row>
    <row r="3" spans="1:16" x14ac:dyDescent="0.35">
      <c r="A3" s="260" t="s">
        <v>11</v>
      </c>
      <c r="B3" s="260"/>
      <c r="C3" s="260" t="s">
        <v>12</v>
      </c>
      <c r="D3" s="260"/>
      <c r="E3" s="260"/>
      <c r="F3" s="260"/>
      <c r="G3" s="260" t="s">
        <v>13</v>
      </c>
      <c r="H3" s="260"/>
      <c r="I3" s="260"/>
      <c r="J3" s="260"/>
      <c r="K3" s="260"/>
      <c r="L3" s="264" t="s">
        <v>14</v>
      </c>
      <c r="M3" s="140"/>
      <c r="N3" s="61"/>
      <c r="O3" s="50"/>
      <c r="P3" s="1"/>
    </row>
    <row r="4" spans="1:16" ht="52.5" x14ac:dyDescent="0.35">
      <c r="A4" s="62" t="s">
        <v>15</v>
      </c>
      <c r="B4" s="63" t="s">
        <v>16</v>
      </c>
      <c r="C4" s="63" t="s">
        <v>17</v>
      </c>
      <c r="D4" s="63" t="s">
        <v>18</v>
      </c>
      <c r="E4" s="63" t="s">
        <v>19</v>
      </c>
      <c r="F4" s="63" t="s">
        <v>20</v>
      </c>
      <c r="G4" s="63" t="s">
        <v>21</v>
      </c>
      <c r="H4" s="63" t="s">
        <v>22</v>
      </c>
      <c r="I4" s="63" t="s">
        <v>23</v>
      </c>
      <c r="J4" s="63" t="s">
        <v>24</v>
      </c>
      <c r="K4" s="63" t="s">
        <v>46</v>
      </c>
      <c r="L4" s="265"/>
      <c r="M4" s="140" t="s">
        <v>47</v>
      </c>
      <c r="N4" s="61"/>
      <c r="O4" s="23"/>
      <c r="P4" s="2"/>
    </row>
    <row r="5" spans="1:16" x14ac:dyDescent="0.35">
      <c r="A5" s="36" t="s">
        <v>91</v>
      </c>
      <c r="B5" s="57"/>
      <c r="C5" s="47"/>
      <c r="D5" s="47"/>
      <c r="E5" s="47"/>
      <c r="F5" s="58"/>
      <c r="G5" s="48"/>
      <c r="H5" s="48"/>
      <c r="I5" s="48"/>
      <c r="J5" s="48"/>
      <c r="K5" s="48"/>
      <c r="L5" s="140"/>
      <c r="M5" s="140"/>
      <c r="N5" s="61"/>
      <c r="O5" s="23"/>
      <c r="P5" s="2"/>
    </row>
    <row r="6" spans="1:16" x14ac:dyDescent="0.35">
      <c r="A6" s="36"/>
      <c r="B6" s="36"/>
      <c r="C6" s="47"/>
      <c r="D6" s="47"/>
      <c r="E6" s="47"/>
      <c r="F6" s="58"/>
      <c r="G6" s="48"/>
      <c r="H6" s="48"/>
      <c r="I6" s="48"/>
      <c r="J6" s="48"/>
      <c r="K6" s="35"/>
      <c r="L6" s="136"/>
      <c r="M6" s="136"/>
      <c r="N6" s="61"/>
      <c r="O6" s="23"/>
      <c r="P6" s="2"/>
    </row>
    <row r="7" spans="1:16" ht="52" x14ac:dyDescent="0.35">
      <c r="A7" s="141" t="s">
        <v>130</v>
      </c>
      <c r="B7" s="36" t="s">
        <v>52</v>
      </c>
      <c r="C7" s="47">
        <v>1</v>
      </c>
      <c r="D7" s="47">
        <v>0</v>
      </c>
      <c r="E7" s="47">
        <v>0</v>
      </c>
      <c r="F7" s="64">
        <f>(C7*'Labor Costs'!$F$9)+(D7*('Labor Costs'!$D$7))+(E7*'Labor Costs'!$F$10)</f>
        <v>92</v>
      </c>
      <c r="G7" s="48">
        <v>1</v>
      </c>
      <c r="H7" s="48">
        <v>1</v>
      </c>
      <c r="I7" s="48">
        <f t="shared" ref="I7:I19" si="0">G7*H7</f>
        <v>1</v>
      </c>
      <c r="J7" s="48">
        <f t="shared" ref="J7:J19" si="1">(C7+D7+E7)*I7</f>
        <v>1</v>
      </c>
      <c r="K7" s="35">
        <f t="shared" ref="K7:K19" si="2">F7*I7</f>
        <v>92</v>
      </c>
      <c r="L7" s="136" t="s">
        <v>53</v>
      </c>
      <c r="M7" s="114">
        <v>0</v>
      </c>
      <c r="N7" s="61"/>
      <c r="O7" s="23"/>
      <c r="P7" s="2"/>
    </row>
    <row r="8" spans="1:16" ht="91.5" x14ac:dyDescent="0.35">
      <c r="A8" s="141" t="s">
        <v>131</v>
      </c>
      <c r="B8" s="36" t="s">
        <v>101</v>
      </c>
      <c r="C8" s="47">
        <v>1</v>
      </c>
      <c r="D8" s="47">
        <v>0</v>
      </c>
      <c r="E8" s="47">
        <v>0</v>
      </c>
      <c r="F8" s="58">
        <f>(C8*'Labor Costs'!$F$9)+(D8*('Labor Costs'!$D$7))+(E8*'Labor Costs'!$F$10)</f>
        <v>92</v>
      </c>
      <c r="G8" s="48">
        <v>1</v>
      </c>
      <c r="H8" s="48">
        <v>1</v>
      </c>
      <c r="I8" s="48">
        <f t="shared" si="0"/>
        <v>1</v>
      </c>
      <c r="J8" s="48">
        <f t="shared" si="1"/>
        <v>1</v>
      </c>
      <c r="K8" s="35">
        <f t="shared" si="2"/>
        <v>92</v>
      </c>
      <c r="L8" s="136" t="s">
        <v>55</v>
      </c>
      <c r="M8" s="114">
        <v>0</v>
      </c>
      <c r="N8" s="61"/>
      <c r="O8" s="23"/>
      <c r="P8" s="2"/>
    </row>
    <row r="9" spans="1:16" ht="65" x14ac:dyDescent="0.35">
      <c r="A9" s="141" t="s">
        <v>132</v>
      </c>
      <c r="B9" s="36" t="s">
        <v>102</v>
      </c>
      <c r="C9" s="47">
        <v>12</v>
      </c>
      <c r="D9" s="47">
        <v>0</v>
      </c>
      <c r="E9" s="47">
        <v>0</v>
      </c>
      <c r="F9" s="58">
        <f>(C9*'Labor Costs'!$F$9)+(D9*('Labor Costs'!$D$7))+(E9*'Labor Costs'!$F$10)</f>
        <v>1104</v>
      </c>
      <c r="G9" s="48">
        <v>1</v>
      </c>
      <c r="H9" s="48">
        <v>1</v>
      </c>
      <c r="I9" s="48">
        <f t="shared" si="0"/>
        <v>1</v>
      </c>
      <c r="J9" s="48">
        <v>90</v>
      </c>
      <c r="K9" s="35">
        <f t="shared" si="2"/>
        <v>1104</v>
      </c>
      <c r="L9" s="82" t="s">
        <v>106</v>
      </c>
      <c r="M9" s="148">
        <v>0</v>
      </c>
      <c r="N9" s="61"/>
      <c r="O9" s="23"/>
      <c r="P9" s="2"/>
    </row>
    <row r="10" spans="1:16" ht="52.5" x14ac:dyDescent="0.35">
      <c r="A10" s="141" t="s">
        <v>133</v>
      </c>
      <c r="B10" s="36" t="s">
        <v>56</v>
      </c>
      <c r="C10" s="47">
        <v>12</v>
      </c>
      <c r="D10" s="47">
        <v>0</v>
      </c>
      <c r="E10" s="47">
        <v>0</v>
      </c>
      <c r="F10" s="58">
        <f>(C10*'Labor Costs'!$F$9)+(D10*('Labor Costs'!$D$7))+(E10*'Labor Costs'!$F$10)</f>
        <v>1104</v>
      </c>
      <c r="G10" s="48">
        <v>1</v>
      </c>
      <c r="H10" s="48">
        <v>1</v>
      </c>
      <c r="I10" s="48">
        <f t="shared" si="0"/>
        <v>1</v>
      </c>
      <c r="J10" s="48">
        <f t="shared" si="1"/>
        <v>12</v>
      </c>
      <c r="K10" s="35">
        <f t="shared" si="2"/>
        <v>1104</v>
      </c>
      <c r="L10" s="82" t="s">
        <v>107</v>
      </c>
      <c r="M10" s="114">
        <v>0</v>
      </c>
      <c r="N10" s="61"/>
      <c r="O10" s="23"/>
      <c r="P10" s="2"/>
    </row>
    <row r="11" spans="1:16" ht="39.5" x14ac:dyDescent="0.35">
      <c r="A11" s="141" t="s">
        <v>141</v>
      </c>
      <c r="B11" s="36" t="s">
        <v>58</v>
      </c>
      <c r="C11" s="47">
        <v>1</v>
      </c>
      <c r="D11" s="47">
        <v>0</v>
      </c>
      <c r="E11" s="47">
        <v>0</v>
      </c>
      <c r="F11" s="58">
        <f>(C11*'Labor Costs'!$F$9)+(D11*('Labor Costs'!$D$7))+(E11*'Labor Costs'!$F$10)</f>
        <v>92</v>
      </c>
      <c r="G11" s="48">
        <v>2</v>
      </c>
      <c r="H11" s="48">
        <v>12</v>
      </c>
      <c r="I11" s="48">
        <f t="shared" si="0"/>
        <v>24</v>
      </c>
      <c r="J11" s="48">
        <f t="shared" si="1"/>
        <v>24</v>
      </c>
      <c r="K11" s="35">
        <f t="shared" si="2"/>
        <v>2208</v>
      </c>
      <c r="L11" s="136" t="s">
        <v>163</v>
      </c>
      <c r="M11" s="114">
        <v>0</v>
      </c>
      <c r="N11" s="61"/>
      <c r="O11" s="23"/>
      <c r="P11" s="2"/>
    </row>
    <row r="12" spans="1:16" ht="39.5" x14ac:dyDescent="0.35">
      <c r="A12" s="141" t="s">
        <v>141</v>
      </c>
      <c r="B12" s="36" t="s">
        <v>255</v>
      </c>
      <c r="C12" s="47">
        <v>0.5</v>
      </c>
      <c r="D12" s="47">
        <v>0</v>
      </c>
      <c r="E12" s="47">
        <v>0</v>
      </c>
      <c r="F12" s="58">
        <f>(C12*'Labor Costs'!$F$9)+(D12*('Labor Costs'!$D$7))+(E12*'Labor Costs'!$F$10)</f>
        <v>46</v>
      </c>
      <c r="G12" s="48">
        <v>2</v>
      </c>
      <c r="H12" s="48">
        <v>4</v>
      </c>
      <c r="I12" s="48">
        <f t="shared" ref="I12" si="3">G12*H12</f>
        <v>8</v>
      </c>
      <c r="J12" s="48">
        <f t="shared" ref="J12" si="4">(C12+D12+E12)*I12</f>
        <v>4</v>
      </c>
      <c r="K12" s="35">
        <f t="shared" ref="K12" si="5">F12*I12</f>
        <v>368</v>
      </c>
      <c r="L12" s="239" t="s">
        <v>261</v>
      </c>
      <c r="M12" s="114"/>
      <c r="N12" s="61"/>
      <c r="O12" s="23"/>
      <c r="P12" s="2"/>
    </row>
    <row r="13" spans="1:16" ht="39" x14ac:dyDescent="0.35">
      <c r="A13" s="141" t="s">
        <v>135</v>
      </c>
      <c r="B13" s="36" t="s">
        <v>48</v>
      </c>
      <c r="C13" s="47">
        <v>8</v>
      </c>
      <c r="D13" s="47">
        <v>0</v>
      </c>
      <c r="E13" s="47">
        <v>0</v>
      </c>
      <c r="F13" s="58">
        <f>(C13*'Labor Costs'!$F$9)+(D13*('Labor Costs'!$D$7))+(E13*'Labor Costs'!$F$10)</f>
        <v>736</v>
      </c>
      <c r="G13" s="48">
        <v>2</v>
      </c>
      <c r="H13" s="48">
        <v>1</v>
      </c>
      <c r="I13" s="48">
        <f t="shared" si="0"/>
        <v>2</v>
      </c>
      <c r="J13" s="48">
        <f t="shared" si="1"/>
        <v>16</v>
      </c>
      <c r="K13" s="35">
        <f t="shared" si="2"/>
        <v>1472</v>
      </c>
      <c r="L13" s="136" t="s">
        <v>37</v>
      </c>
      <c r="M13" s="114">
        <v>0</v>
      </c>
      <c r="N13" s="61"/>
      <c r="O13" s="23"/>
      <c r="P13" s="2"/>
    </row>
    <row r="14" spans="1:16" ht="156" x14ac:dyDescent="0.35">
      <c r="A14" s="141" t="s">
        <v>135</v>
      </c>
      <c r="B14" s="36" t="s">
        <v>49</v>
      </c>
      <c r="C14" s="47">
        <v>1</v>
      </c>
      <c r="D14" s="47">
        <v>0</v>
      </c>
      <c r="E14" s="47">
        <v>0</v>
      </c>
      <c r="F14" s="58">
        <f>(C14*'Labor Costs'!$F$9)+(D14*('Labor Costs'!$D$7))+(E14*'Labor Costs'!$F$10)</f>
        <v>92</v>
      </c>
      <c r="G14" s="48">
        <v>2</v>
      </c>
      <c r="H14" s="48">
        <v>12</v>
      </c>
      <c r="I14" s="48">
        <f t="shared" si="0"/>
        <v>24</v>
      </c>
      <c r="J14" s="48">
        <f t="shared" si="1"/>
        <v>24</v>
      </c>
      <c r="K14" s="35">
        <f t="shared" si="2"/>
        <v>2208</v>
      </c>
      <c r="L14" s="136" t="s">
        <v>166</v>
      </c>
      <c r="M14" s="114">
        <v>0</v>
      </c>
      <c r="N14" s="61"/>
      <c r="O14" s="23"/>
      <c r="P14" s="2"/>
    </row>
    <row r="15" spans="1:16" ht="65" x14ac:dyDescent="0.35">
      <c r="A15" s="141" t="s">
        <v>137</v>
      </c>
      <c r="B15" s="36" t="s">
        <v>40</v>
      </c>
      <c r="C15" s="47">
        <v>0.05</v>
      </c>
      <c r="D15" s="47">
        <v>0</v>
      </c>
      <c r="E15" s="47">
        <v>0</v>
      </c>
      <c r="F15" s="58">
        <f>(C15*'Labor Costs'!$F$9)+(D15*('Labor Costs'!$D$7))+(E15*'Labor Costs'!$F$10)</f>
        <v>4.6000000000000005</v>
      </c>
      <c r="G15" s="48">
        <v>2</v>
      </c>
      <c r="H15" s="48">
        <v>52</v>
      </c>
      <c r="I15" s="48">
        <f>G15*H15</f>
        <v>104</v>
      </c>
      <c r="J15" s="48">
        <f>(C15+D15+E15)*I15</f>
        <v>5.2</v>
      </c>
      <c r="K15" s="35">
        <f>F15*I15</f>
        <v>478.40000000000003</v>
      </c>
      <c r="L15" s="136" t="s">
        <v>41</v>
      </c>
      <c r="M15" s="148">
        <v>0</v>
      </c>
      <c r="N15" s="61"/>
      <c r="O15" s="23"/>
      <c r="P15" s="2"/>
    </row>
    <row r="16" spans="1:16" ht="52" x14ac:dyDescent="0.35">
      <c r="A16" s="141" t="s">
        <v>146</v>
      </c>
      <c r="B16" s="36" t="s">
        <v>38</v>
      </c>
      <c r="C16" s="47">
        <v>2</v>
      </c>
      <c r="D16" s="47">
        <v>0</v>
      </c>
      <c r="E16" s="47">
        <v>0</v>
      </c>
      <c r="F16" s="58">
        <f>(C16*'Labor Costs'!$F$9)+(D16*('Labor Costs'!$D$7))+(E16*'Labor Costs'!$F$10)</f>
        <v>184</v>
      </c>
      <c r="G16" s="48">
        <v>2</v>
      </c>
      <c r="H16" s="48">
        <v>12</v>
      </c>
      <c r="I16" s="48">
        <f t="shared" ref="I16:I17" si="6">G16*H16</f>
        <v>24</v>
      </c>
      <c r="J16" s="48">
        <f t="shared" ref="J16:J17" si="7">(C16+D16+E16)*I16</f>
        <v>48</v>
      </c>
      <c r="K16" s="35">
        <f t="shared" ref="K16:K17" si="8">F16*I16</f>
        <v>4416</v>
      </c>
      <c r="L16" s="136" t="s">
        <v>144</v>
      </c>
      <c r="M16" s="114">
        <v>0</v>
      </c>
      <c r="N16" s="61"/>
      <c r="O16" s="23"/>
      <c r="P16" s="2"/>
    </row>
    <row r="17" spans="1:16" ht="65.5" x14ac:dyDescent="0.35">
      <c r="A17" s="141" t="s">
        <v>142</v>
      </c>
      <c r="B17" s="36" t="s">
        <v>143</v>
      </c>
      <c r="C17" s="47">
        <v>4</v>
      </c>
      <c r="D17" s="47">
        <v>0</v>
      </c>
      <c r="E17" s="47">
        <v>0</v>
      </c>
      <c r="F17" s="58">
        <f>(C17*'Labor Costs'!$F$9)+(D17*('Labor Costs'!$D$7))+(E17*'Labor Costs'!$F$10)</f>
        <v>368</v>
      </c>
      <c r="G17" s="48">
        <v>2</v>
      </c>
      <c r="H17" s="48">
        <v>12</v>
      </c>
      <c r="I17" s="48">
        <f t="shared" si="6"/>
        <v>24</v>
      </c>
      <c r="J17" s="48">
        <f t="shared" si="7"/>
        <v>96</v>
      </c>
      <c r="K17" s="35">
        <f t="shared" si="8"/>
        <v>8832</v>
      </c>
      <c r="L17" s="159" t="s">
        <v>145</v>
      </c>
      <c r="M17" s="150">
        <v>8832</v>
      </c>
      <c r="N17" s="61"/>
      <c r="O17" s="23"/>
      <c r="P17" s="2"/>
    </row>
    <row r="18" spans="1:16" ht="104" x14ac:dyDescent="0.35">
      <c r="A18" s="141" t="s">
        <v>147</v>
      </c>
      <c r="B18" s="36" t="s">
        <v>45</v>
      </c>
      <c r="C18" s="47">
        <v>0</v>
      </c>
      <c r="D18" s="47">
        <v>0</v>
      </c>
      <c r="E18" s="47">
        <v>12</v>
      </c>
      <c r="F18" s="58">
        <f>(C18*'Labor Costs'!$F$9)+(D18*('Labor Costs'!$D$7))+(E18*'Labor Costs'!$F$10)</f>
        <v>2760</v>
      </c>
      <c r="G18" s="48">
        <v>2</v>
      </c>
      <c r="H18" s="48">
        <v>1</v>
      </c>
      <c r="I18" s="48">
        <f t="shared" si="0"/>
        <v>2</v>
      </c>
      <c r="J18" s="48">
        <f t="shared" si="1"/>
        <v>24</v>
      </c>
      <c r="K18" s="123">
        <f t="shared" si="2"/>
        <v>5520</v>
      </c>
      <c r="L18" s="220" t="s">
        <v>216</v>
      </c>
      <c r="M18" s="150">
        <v>5520</v>
      </c>
      <c r="N18" s="61"/>
      <c r="O18" s="23"/>
      <c r="P18" s="2"/>
    </row>
    <row r="19" spans="1:16" ht="104" x14ac:dyDescent="0.35">
      <c r="A19" s="141" t="s">
        <v>93</v>
      </c>
      <c r="B19" s="34" t="s">
        <v>99</v>
      </c>
      <c r="C19" s="47">
        <v>0.5</v>
      </c>
      <c r="D19" s="47">
        <v>0</v>
      </c>
      <c r="E19" s="47">
        <v>0</v>
      </c>
      <c r="F19" s="58">
        <f>(C19*'Labor Costs'!$F$9)+(D19*('Labor Costs'!$D$7))+(E19*'Labor Costs'!$F$10)</f>
        <v>46</v>
      </c>
      <c r="G19" s="48">
        <v>2</v>
      </c>
      <c r="H19" s="48">
        <v>12</v>
      </c>
      <c r="I19" s="48">
        <f t="shared" si="0"/>
        <v>24</v>
      </c>
      <c r="J19" s="48">
        <f t="shared" si="1"/>
        <v>12</v>
      </c>
      <c r="K19" s="35">
        <f t="shared" si="2"/>
        <v>1104</v>
      </c>
      <c r="L19" s="140" t="s">
        <v>213</v>
      </c>
      <c r="M19" s="148">
        <v>0</v>
      </c>
      <c r="N19" s="61"/>
      <c r="O19" s="23"/>
      <c r="P19" s="2"/>
    </row>
    <row r="20" spans="1:16" x14ac:dyDescent="0.35">
      <c r="A20" s="36"/>
      <c r="B20" s="65"/>
      <c r="C20" s="47"/>
      <c r="D20" s="47"/>
      <c r="E20" s="47"/>
      <c r="F20" s="48"/>
      <c r="G20" s="48"/>
      <c r="H20" s="48"/>
      <c r="I20" s="48"/>
      <c r="J20" s="48"/>
      <c r="K20" s="48"/>
      <c r="L20" s="140"/>
      <c r="M20" s="59"/>
      <c r="N20" s="61"/>
      <c r="O20" s="23"/>
      <c r="P20" s="2"/>
    </row>
    <row r="21" spans="1:16" x14ac:dyDescent="0.35">
      <c r="A21" s="65" t="s">
        <v>5</v>
      </c>
      <c r="B21" s="66"/>
      <c r="C21" s="137"/>
      <c r="D21" s="48"/>
      <c r="E21" s="48"/>
      <c r="F21" s="66"/>
      <c r="G21" s="48">
        <f>SUM(G7:G20)</f>
        <v>22</v>
      </c>
      <c r="H21" s="48"/>
      <c r="I21" s="48">
        <f>SUM(I7:I19)</f>
        <v>240</v>
      </c>
      <c r="J21" s="48">
        <f>SUM(J7:J19)</f>
        <v>357.2</v>
      </c>
      <c r="K21" s="48">
        <f>SUM(K7:K19)</f>
        <v>28998.400000000001</v>
      </c>
      <c r="L21" s="66"/>
      <c r="M21" s="170">
        <f>SUM(M7:M20)</f>
        <v>14352</v>
      </c>
      <c r="N21" s="61"/>
      <c r="O21" s="23"/>
      <c r="P21" s="2"/>
    </row>
    <row r="22" spans="1:16" x14ac:dyDescent="0.35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23"/>
      <c r="P22" s="2"/>
    </row>
    <row r="23" spans="1:16" x14ac:dyDescent="0.35">
      <c r="A23" s="61"/>
      <c r="B23" s="61"/>
      <c r="C23" s="61"/>
      <c r="D23" s="61"/>
      <c r="E23" s="61"/>
      <c r="F23" s="61"/>
      <c r="G23" s="68"/>
      <c r="H23" s="61"/>
      <c r="I23" s="68"/>
      <c r="J23" s="68"/>
      <c r="K23" s="61"/>
      <c r="L23" s="61"/>
      <c r="M23" s="61"/>
      <c r="N23" s="61"/>
      <c r="O23" s="23"/>
      <c r="P23" s="2"/>
    </row>
    <row r="24" spans="1:16" x14ac:dyDescent="0.35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23"/>
      <c r="P24" s="2"/>
    </row>
    <row r="25" spans="1:16" x14ac:dyDescent="0.35">
      <c r="A25" t="s">
        <v>224</v>
      </c>
      <c r="L25" s="61"/>
      <c r="M25" s="61"/>
      <c r="N25" s="61"/>
      <c r="O25" s="23"/>
      <c r="P25" s="2"/>
    </row>
    <row r="26" spans="1:16" x14ac:dyDescent="0.35">
      <c r="A26" s="53" t="s">
        <v>228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61"/>
      <c r="M26" s="61"/>
      <c r="N26" s="61"/>
      <c r="O26" s="23"/>
      <c r="P26" s="2"/>
    </row>
    <row r="27" spans="1:16" x14ac:dyDescent="0.35">
      <c r="A27" s="53" t="s">
        <v>229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61"/>
      <c r="M27" s="61"/>
      <c r="N27" s="61"/>
      <c r="O27" s="23"/>
      <c r="P27" s="2"/>
    </row>
    <row r="28" spans="1:16" x14ac:dyDescent="0.35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61"/>
      <c r="M28" s="61"/>
      <c r="N28" s="61"/>
      <c r="O28" s="23"/>
      <c r="P28" s="2"/>
    </row>
    <row r="29" spans="1:16" x14ac:dyDescent="0.35">
      <c r="A29" s="85" t="s">
        <v>225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69"/>
      <c r="M29" s="69"/>
      <c r="N29" s="69"/>
      <c r="O29" s="2"/>
      <c r="P29" s="2"/>
    </row>
    <row r="30" spans="1:16" x14ac:dyDescent="0.35">
      <c r="A30" s="221"/>
      <c r="B30" s="222"/>
      <c r="C30" s="224"/>
      <c r="D30" s="224"/>
      <c r="E30" s="224"/>
      <c r="F30" s="224"/>
      <c r="G30" s="224"/>
      <c r="H30" s="224"/>
      <c r="I30" s="224"/>
      <c r="J30" s="116"/>
      <c r="K30" s="116"/>
      <c r="L30" s="69"/>
      <c r="M30" s="69"/>
      <c r="N30" s="69"/>
      <c r="O30" s="2"/>
      <c r="P30" s="2"/>
    </row>
    <row r="31" spans="1:16" x14ac:dyDescent="0.35">
      <c r="A31" s="221" t="s">
        <v>223</v>
      </c>
      <c r="B31" s="222"/>
      <c r="C31" s="224"/>
      <c r="D31" s="224"/>
      <c r="E31" s="224"/>
      <c r="F31" s="224"/>
      <c r="G31" s="224"/>
      <c r="H31" s="224"/>
      <c r="I31" s="224"/>
      <c r="J31" s="116"/>
      <c r="K31" s="116"/>
      <c r="L31" s="69"/>
      <c r="M31" s="69"/>
      <c r="N31" s="69"/>
      <c r="O31" s="2"/>
      <c r="P31" s="2"/>
    </row>
    <row r="32" spans="1:16" x14ac:dyDescent="0.35">
      <c r="A32" s="221" t="s">
        <v>226</v>
      </c>
      <c r="B32" s="221"/>
      <c r="C32" s="225"/>
      <c r="D32" s="225"/>
      <c r="E32" s="225"/>
      <c r="F32" s="225"/>
      <c r="G32" s="225"/>
      <c r="H32" s="225"/>
      <c r="I32" s="225"/>
      <c r="J32" s="54"/>
      <c r="K32" s="54"/>
      <c r="L32" s="69"/>
      <c r="M32" s="69"/>
      <c r="N32" s="69"/>
      <c r="O32" s="2"/>
      <c r="P32" s="2"/>
    </row>
    <row r="33" spans="1:16" x14ac:dyDescent="0.35">
      <c r="A33" s="225" t="s">
        <v>227</v>
      </c>
      <c r="B33" s="225"/>
      <c r="C33" s="225"/>
      <c r="D33" s="225"/>
      <c r="E33" s="225"/>
      <c r="F33" s="225"/>
      <c r="G33" s="225"/>
      <c r="H33" s="225"/>
      <c r="I33" s="225"/>
      <c r="J33" s="54"/>
      <c r="K33" s="54"/>
      <c r="L33" s="69"/>
      <c r="M33" s="69"/>
      <c r="N33" s="69"/>
      <c r="O33" s="2"/>
      <c r="P33" s="2"/>
    </row>
    <row r="34" spans="1:16" ht="15" thickBot="1" x14ac:dyDescent="0.4">
      <c r="A34" s="225"/>
      <c r="B34" s="225"/>
      <c r="C34" s="225"/>
      <c r="D34" s="225"/>
      <c r="E34" s="225"/>
      <c r="F34" s="225"/>
      <c r="G34" s="225"/>
      <c r="H34" s="225"/>
      <c r="I34" s="225"/>
      <c r="J34" s="54"/>
      <c r="K34" s="54"/>
      <c r="L34" s="69"/>
      <c r="M34" s="69"/>
      <c r="N34" s="69"/>
      <c r="O34" s="2"/>
      <c r="P34" s="2"/>
    </row>
    <row r="35" spans="1:16" x14ac:dyDescent="0.35">
      <c r="A35" s="226" t="s">
        <v>268</v>
      </c>
      <c r="B35" s="227"/>
      <c r="C35" s="227"/>
      <c r="D35" s="228"/>
      <c r="E35" s="228"/>
      <c r="F35" s="229"/>
      <c r="G35" s="54"/>
      <c r="H35" s="54"/>
      <c r="I35" s="54"/>
      <c r="J35" s="54"/>
      <c r="K35" s="54"/>
      <c r="L35" s="69"/>
      <c r="M35" s="69"/>
      <c r="N35" s="69"/>
      <c r="O35" s="2"/>
      <c r="P35" s="2"/>
    </row>
    <row r="36" spans="1:16" ht="15" thickBot="1" x14ac:dyDescent="0.4">
      <c r="A36" s="230"/>
      <c r="B36" s="231"/>
      <c r="C36" s="231"/>
      <c r="D36" s="231"/>
      <c r="E36" s="231"/>
      <c r="F36" s="232"/>
      <c r="G36" s="111"/>
      <c r="H36" s="111"/>
      <c r="I36" s="111"/>
      <c r="J36" s="111"/>
      <c r="K36" s="111"/>
      <c r="L36" s="69"/>
      <c r="M36" s="69"/>
      <c r="N36" s="69"/>
      <c r="O36" s="2"/>
      <c r="P36" s="2"/>
    </row>
    <row r="37" spans="1:16" x14ac:dyDescent="0.35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2"/>
      <c r="P37" s="2"/>
    </row>
    <row r="38" spans="1:16" x14ac:dyDescent="0.35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2"/>
      <c r="P38" s="2"/>
    </row>
    <row r="39" spans="1:16" x14ac:dyDescent="0.35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2"/>
      <c r="P39" s="2"/>
    </row>
    <row r="40" spans="1:16" x14ac:dyDescent="0.35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2"/>
      <c r="P40" s="2"/>
    </row>
    <row r="41" spans="1:16" x14ac:dyDescent="0.35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2"/>
      <c r="P41" s="2"/>
    </row>
    <row r="42" spans="1:16" x14ac:dyDescent="0.35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2"/>
      <c r="P42" s="2"/>
    </row>
    <row r="43" spans="1:16" x14ac:dyDescent="0.35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2"/>
      <c r="P43" s="2"/>
    </row>
    <row r="44" spans="1:16" x14ac:dyDescent="0.35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2"/>
      <c r="P44" s="2"/>
    </row>
    <row r="45" spans="1:16" x14ac:dyDescent="0.3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2"/>
      <c r="P45" s="2"/>
    </row>
    <row r="46" spans="1:16" x14ac:dyDescent="0.3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2"/>
      <c r="P46" s="2"/>
    </row>
    <row r="47" spans="1:16" x14ac:dyDescent="0.3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2"/>
      <c r="P47" s="2"/>
    </row>
    <row r="48" spans="1:16" x14ac:dyDescent="0.35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2"/>
      <c r="P48" s="2"/>
    </row>
    <row r="49" spans="1:16" x14ac:dyDescent="0.3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2"/>
      <c r="P49" s="2"/>
    </row>
    <row r="50" spans="1:16" x14ac:dyDescent="0.35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2"/>
      <c r="P50" s="2"/>
    </row>
    <row r="51" spans="1:16" x14ac:dyDescent="0.3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2"/>
      <c r="P51" s="2"/>
    </row>
    <row r="52" spans="1:16" x14ac:dyDescent="0.3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</row>
    <row r="53" spans="1:16" x14ac:dyDescent="0.3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spans="1:16" x14ac:dyDescent="0.3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</row>
    <row r="55" spans="1:16" ht="15.5" x14ac:dyDescent="0.35">
      <c r="A55" s="33"/>
      <c r="B55" s="70"/>
      <c r="C55" s="33"/>
      <c r="D55" s="33"/>
      <c r="E55" s="33"/>
      <c r="F55" s="70"/>
      <c r="G55" s="33"/>
      <c r="H55" s="33"/>
      <c r="I55" s="33"/>
      <c r="J55" s="33"/>
      <c r="K55" s="33"/>
      <c r="L55" s="33"/>
      <c r="M55" s="33"/>
      <c r="N55" s="33"/>
      <c r="O55" s="2"/>
      <c r="P55" s="2"/>
    </row>
    <row r="56" spans="1:16" ht="15.5" x14ac:dyDescent="0.35">
      <c r="A56" s="70"/>
      <c r="B56" s="33"/>
      <c r="C56" s="70"/>
      <c r="D56" s="70"/>
      <c r="E56" s="70"/>
      <c r="F56" s="33"/>
      <c r="G56" s="70"/>
      <c r="H56" s="70"/>
      <c r="I56" s="70"/>
      <c r="J56" s="70"/>
      <c r="K56" s="70"/>
      <c r="L56" s="70"/>
      <c r="M56" s="70"/>
      <c r="N56" s="70"/>
      <c r="O56" s="3"/>
      <c r="P56" s="3"/>
    </row>
    <row r="61" spans="1:16" x14ac:dyDescent="0.35">
      <c r="B61" s="2"/>
      <c r="F61" s="2"/>
    </row>
    <row r="62" spans="1:16" ht="25" x14ac:dyDescent="0.5">
      <c r="A62" s="2"/>
      <c r="B62" s="5"/>
      <c r="C62" s="2"/>
      <c r="D62" s="2"/>
      <c r="E62" s="2"/>
      <c r="F62" s="5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25" x14ac:dyDescent="0.5">
      <c r="A63" s="4"/>
      <c r="B63" s="5"/>
      <c r="C63" s="5"/>
      <c r="D63" s="5"/>
      <c r="E63" s="5"/>
      <c r="F63" s="5"/>
      <c r="G63" s="5"/>
      <c r="H63" s="5"/>
      <c r="I63" s="5"/>
      <c r="J63" s="5"/>
    </row>
    <row r="64" spans="1:16" ht="25" x14ac:dyDescent="0.5">
      <c r="A64" s="5"/>
      <c r="C64" s="5"/>
      <c r="D64" s="5"/>
      <c r="E64" s="5"/>
      <c r="G64" s="5"/>
      <c r="H64" s="5"/>
      <c r="I64" s="5"/>
      <c r="J64" s="5"/>
    </row>
  </sheetData>
  <mergeCells count="6">
    <mergeCell ref="A1:L1"/>
    <mergeCell ref="A3:B3"/>
    <mergeCell ref="C3:F3"/>
    <mergeCell ref="G3:K3"/>
    <mergeCell ref="L3:L4"/>
    <mergeCell ref="A2:L2"/>
  </mergeCells>
  <pageMargins left="0.7" right="0.7" top="0.75" bottom="0.75" header="0.3" footer="0.3"/>
  <pageSetup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pageSetUpPr fitToPage="1"/>
  </sheetPr>
  <dimension ref="A1:O73"/>
  <sheetViews>
    <sheetView topLeftCell="A7" zoomScaleNormal="100" workbookViewId="0">
      <selection activeCell="A2" sqref="A2:L2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2.453125" bestFit="1" customWidth="1"/>
    <col min="12" max="13" width="17.453125" customWidth="1"/>
  </cols>
  <sheetData>
    <row r="1" spans="1:15" x14ac:dyDescent="0.35">
      <c r="A1" s="257" t="s">
        <v>10</v>
      </c>
      <c r="B1" s="257"/>
      <c r="C1" s="257"/>
      <c r="D1" s="257"/>
      <c r="E1" s="257"/>
      <c r="F1" s="257"/>
      <c r="G1" s="257"/>
      <c r="H1" s="257"/>
      <c r="I1" s="267"/>
      <c r="J1" s="267"/>
      <c r="K1" s="267"/>
      <c r="L1" s="267"/>
      <c r="M1" s="182"/>
      <c r="N1" s="2"/>
      <c r="O1" s="33"/>
    </row>
    <row r="2" spans="1:15" ht="34.5" customHeight="1" x14ac:dyDescent="0.35">
      <c r="A2" s="268" t="s">
        <v>203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182"/>
      <c r="N2" s="2"/>
      <c r="O2" s="33"/>
    </row>
    <row r="3" spans="1:15" x14ac:dyDescent="0.35">
      <c r="A3" s="257" t="s">
        <v>11</v>
      </c>
      <c r="B3" s="257"/>
      <c r="C3" s="257" t="s">
        <v>12</v>
      </c>
      <c r="D3" s="257"/>
      <c r="E3" s="257"/>
      <c r="F3" s="257"/>
      <c r="G3" s="257" t="s">
        <v>13</v>
      </c>
      <c r="H3" s="257"/>
      <c r="I3" s="257"/>
      <c r="J3" s="257"/>
      <c r="K3" s="257"/>
      <c r="L3" s="258" t="s">
        <v>14</v>
      </c>
      <c r="M3" s="183"/>
      <c r="N3" s="1"/>
      <c r="O3" s="33"/>
    </row>
    <row r="4" spans="1:15" ht="52.5" x14ac:dyDescent="0.35">
      <c r="A4" s="173" t="s">
        <v>15</v>
      </c>
      <c r="B4" s="110" t="s">
        <v>16</v>
      </c>
      <c r="C4" s="110" t="s">
        <v>17</v>
      </c>
      <c r="D4" s="110" t="s">
        <v>18</v>
      </c>
      <c r="E4" s="110" t="s">
        <v>19</v>
      </c>
      <c r="F4" s="110" t="s">
        <v>20</v>
      </c>
      <c r="G4" s="110" t="s">
        <v>21</v>
      </c>
      <c r="H4" s="110" t="s">
        <v>22</v>
      </c>
      <c r="I4" s="110" t="s">
        <v>23</v>
      </c>
      <c r="J4" s="110" t="s">
        <v>24</v>
      </c>
      <c r="K4" s="110" t="s">
        <v>46</v>
      </c>
      <c r="L4" s="259"/>
      <c r="M4" s="183" t="s">
        <v>51</v>
      </c>
      <c r="N4" s="2"/>
      <c r="O4" s="33"/>
    </row>
    <row r="5" spans="1:15" ht="26.5" x14ac:dyDescent="0.35">
      <c r="A5" s="184" t="s">
        <v>168</v>
      </c>
      <c r="B5" s="34" t="s">
        <v>169</v>
      </c>
      <c r="C5" s="78">
        <v>4</v>
      </c>
      <c r="D5" s="78">
        <v>0</v>
      </c>
      <c r="E5" s="78">
        <v>0</v>
      </c>
      <c r="F5" s="110">
        <f>(C5*'Labor Costs'!$F$9)+(D5*('Labor Costs'!$D$7))+(E5*'Labor Costs'!$F$10)</f>
        <v>368</v>
      </c>
      <c r="G5" s="110">
        <v>40</v>
      </c>
      <c r="H5" s="110">
        <v>1</v>
      </c>
      <c r="I5" s="173">
        <f>G5*H5</f>
        <v>40</v>
      </c>
      <c r="J5" s="110">
        <f t="shared" ref="J5:J7" si="0">(C5+D5+E5)*I5</f>
        <v>160</v>
      </c>
      <c r="K5" s="191">
        <f t="shared" ref="K5:K7" si="1">F5*I5</f>
        <v>14720</v>
      </c>
      <c r="L5" s="106" t="s">
        <v>175</v>
      </c>
      <c r="M5" s="102">
        <v>0</v>
      </c>
      <c r="N5" s="2"/>
      <c r="O5" s="33"/>
    </row>
    <row r="6" spans="1:15" ht="143" x14ac:dyDescent="0.35">
      <c r="A6" s="184" t="s">
        <v>171</v>
      </c>
      <c r="B6" s="34" t="s">
        <v>170</v>
      </c>
      <c r="C6" s="78">
        <v>0</v>
      </c>
      <c r="D6" s="78">
        <v>0</v>
      </c>
      <c r="E6" s="78">
        <v>2</v>
      </c>
      <c r="F6" s="110">
        <f>(C6*'Labor Costs'!$F$9)+(D6*('Labor Costs'!$D$7))+(E6*'Labor Costs'!$F$10)</f>
        <v>460</v>
      </c>
      <c r="G6" s="110">
        <v>35</v>
      </c>
      <c r="H6" s="110">
        <v>1</v>
      </c>
      <c r="I6" s="181">
        <f>G6*H6</f>
        <v>35</v>
      </c>
      <c r="J6" s="110">
        <f t="shared" si="0"/>
        <v>70</v>
      </c>
      <c r="K6" s="214">
        <f t="shared" si="1"/>
        <v>16100</v>
      </c>
      <c r="L6" s="194" t="s">
        <v>214</v>
      </c>
      <c r="M6" s="215">
        <v>16100</v>
      </c>
      <c r="N6" s="2"/>
      <c r="O6" s="33"/>
    </row>
    <row r="7" spans="1:15" ht="39.5" x14ac:dyDescent="0.35">
      <c r="A7" s="184" t="s">
        <v>167</v>
      </c>
      <c r="B7" s="34" t="s">
        <v>174</v>
      </c>
      <c r="C7" s="78">
        <v>4</v>
      </c>
      <c r="D7" s="78">
        <v>0</v>
      </c>
      <c r="E7" s="78">
        <v>0</v>
      </c>
      <c r="F7" s="110">
        <f>(C7*'Labor Costs'!$F$9)+(D7*('Labor Costs'!$D$7))+(E7*'Labor Costs'!$F$10)</f>
        <v>368</v>
      </c>
      <c r="G7" s="110">
        <v>40</v>
      </c>
      <c r="H7" s="110">
        <v>1</v>
      </c>
      <c r="I7" s="181">
        <f>G7*H7</f>
        <v>40</v>
      </c>
      <c r="J7" s="110">
        <f t="shared" si="0"/>
        <v>160</v>
      </c>
      <c r="K7" s="191">
        <f t="shared" si="1"/>
        <v>14720</v>
      </c>
      <c r="L7" s="106" t="s">
        <v>44</v>
      </c>
      <c r="M7" s="102">
        <v>0</v>
      </c>
      <c r="N7" s="2"/>
      <c r="O7" s="33"/>
    </row>
    <row r="8" spans="1:15" ht="26.5" x14ac:dyDescent="0.35">
      <c r="A8" s="184" t="s">
        <v>176</v>
      </c>
      <c r="B8" s="34" t="s">
        <v>177</v>
      </c>
      <c r="C8" s="78">
        <v>4</v>
      </c>
      <c r="D8" s="78">
        <v>0</v>
      </c>
      <c r="E8" s="78">
        <v>0</v>
      </c>
      <c r="F8" s="110">
        <f>(C8*'Labor Costs'!$F$9)+(D8*('Labor Costs'!$D$7))+(E8*'Labor Costs'!$F$10)</f>
        <v>368</v>
      </c>
      <c r="G8" s="110">
        <v>80</v>
      </c>
      <c r="H8" s="110">
        <v>12</v>
      </c>
      <c r="I8" s="181">
        <f>G8*H8</f>
        <v>960</v>
      </c>
      <c r="J8" s="110">
        <f t="shared" ref="J8" si="2">(C8+D8+E8)*I8</f>
        <v>3840</v>
      </c>
      <c r="K8" s="192">
        <f t="shared" ref="K8" si="3">F8*I8</f>
        <v>353280</v>
      </c>
      <c r="L8" s="106" t="s">
        <v>178</v>
      </c>
      <c r="M8" s="102">
        <v>0</v>
      </c>
      <c r="N8" s="2"/>
      <c r="O8" s="33"/>
    </row>
    <row r="9" spans="1:15" ht="52.5" x14ac:dyDescent="0.35">
      <c r="A9" s="185" t="s">
        <v>172</v>
      </c>
      <c r="B9" s="172" t="s">
        <v>173</v>
      </c>
      <c r="C9" s="37">
        <v>4</v>
      </c>
      <c r="D9" s="37">
        <v>0</v>
      </c>
      <c r="E9" s="37">
        <v>0</v>
      </c>
      <c r="F9" s="173">
        <f>(C9*'Labor Costs'!$F$9)+(D9*('Labor Costs'!$D$7))+(E9*'Labor Costs'!$F$10)</f>
        <v>368</v>
      </c>
      <c r="G9" s="173">
        <v>40</v>
      </c>
      <c r="H9" s="173">
        <v>1</v>
      </c>
      <c r="I9" s="173">
        <v>1</v>
      </c>
      <c r="J9" s="173">
        <f>H9*I9</f>
        <v>1</v>
      </c>
      <c r="K9" s="173">
        <f t="shared" ref="K9" si="4">(D9+E9+F9)*J9</f>
        <v>368</v>
      </c>
      <c r="L9" s="106" t="s">
        <v>179</v>
      </c>
      <c r="M9" s="102">
        <v>0</v>
      </c>
      <c r="N9" s="2"/>
      <c r="O9" s="33"/>
    </row>
    <row r="10" spans="1:15" x14ac:dyDescent="0.35">
      <c r="A10" s="256" t="s">
        <v>5</v>
      </c>
      <c r="B10" s="256"/>
      <c r="C10" s="173"/>
      <c r="D10" s="35"/>
      <c r="E10" s="35"/>
      <c r="F10" s="35"/>
      <c r="G10" s="35">
        <f>SUM(G5:G9)</f>
        <v>235</v>
      </c>
      <c r="H10" s="35"/>
      <c r="I10" s="35">
        <f>SUM(I5:I9)</f>
        <v>1076</v>
      </c>
      <c r="J10" s="35">
        <f>SUM(J5:J9)</f>
        <v>4231</v>
      </c>
      <c r="K10" s="35">
        <f>SUM(K5:K9)</f>
        <v>399188</v>
      </c>
      <c r="L10" s="52"/>
      <c r="M10" s="216">
        <f>SUM(M3:M9)</f>
        <v>16100</v>
      </c>
      <c r="N10" s="2"/>
      <c r="O10" s="33"/>
    </row>
    <row r="11" spans="1:15" x14ac:dyDescent="0.3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33"/>
    </row>
    <row r="12" spans="1:15" x14ac:dyDescent="0.35">
      <c r="A12" s="61" t="s">
        <v>237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54"/>
      <c r="M12" s="54"/>
      <c r="N12" s="54"/>
      <c r="O12" s="33"/>
    </row>
    <row r="13" spans="1:15" x14ac:dyDescent="0.35">
      <c r="A13" t="s">
        <v>224</v>
      </c>
      <c r="L13" s="54"/>
      <c r="M13" s="54"/>
      <c r="N13" s="54"/>
      <c r="O13" s="33"/>
    </row>
    <row r="14" spans="1:15" x14ac:dyDescent="0.35">
      <c r="A14" s="53" t="s">
        <v>228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33"/>
    </row>
    <row r="15" spans="1:15" x14ac:dyDescent="0.35">
      <c r="A15" s="53" t="s">
        <v>229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33"/>
    </row>
    <row r="16" spans="1:15" ht="15" thickBot="1" x14ac:dyDescent="0.4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33"/>
    </row>
    <row r="17" spans="1:15" x14ac:dyDescent="0.35">
      <c r="A17" s="226" t="s">
        <v>271</v>
      </c>
      <c r="B17" s="227"/>
      <c r="C17" s="227"/>
      <c r="D17" s="228"/>
      <c r="E17" s="228"/>
      <c r="F17" s="228"/>
      <c r="G17" s="228"/>
      <c r="H17" s="228"/>
      <c r="I17" s="229"/>
      <c r="J17" s="54"/>
      <c r="K17" s="54"/>
      <c r="L17" s="54"/>
      <c r="M17" s="54"/>
      <c r="N17" s="54"/>
      <c r="O17" s="33"/>
    </row>
    <row r="18" spans="1:15" ht="15" thickBot="1" x14ac:dyDescent="0.4">
      <c r="A18" s="248" t="s">
        <v>269</v>
      </c>
      <c r="B18" s="231"/>
      <c r="C18" s="231"/>
      <c r="D18" s="231"/>
      <c r="E18" s="231"/>
      <c r="F18" s="232"/>
      <c r="G18" s="246"/>
      <c r="H18" s="246"/>
      <c r="I18" s="247"/>
      <c r="J18" s="116"/>
      <c r="K18" s="116"/>
      <c r="L18" s="54"/>
      <c r="M18" s="54"/>
      <c r="N18" s="54"/>
      <c r="O18" s="33"/>
    </row>
    <row r="19" spans="1:15" x14ac:dyDescent="0.35">
      <c r="A19" s="69"/>
      <c r="B19" s="69"/>
      <c r="C19" s="69"/>
      <c r="D19" s="69"/>
      <c r="E19" s="69"/>
      <c r="F19" s="69"/>
      <c r="G19" s="224"/>
      <c r="H19" s="224"/>
      <c r="I19" s="224"/>
      <c r="J19" s="116"/>
      <c r="K19" s="116"/>
      <c r="L19" s="54"/>
      <c r="M19" s="54"/>
      <c r="N19" s="54"/>
      <c r="O19" s="33"/>
    </row>
    <row r="20" spans="1:15" x14ac:dyDescent="0.35">
      <c r="A20" s="221"/>
      <c r="B20" s="221"/>
      <c r="C20" s="225"/>
      <c r="D20" s="225"/>
      <c r="E20" s="225"/>
      <c r="F20" s="225"/>
      <c r="G20" s="225"/>
      <c r="H20" s="225"/>
      <c r="I20" s="225"/>
      <c r="J20" s="54"/>
      <c r="K20" s="54"/>
      <c r="L20" s="54"/>
      <c r="M20" s="54"/>
      <c r="N20" s="54"/>
      <c r="O20" s="33"/>
    </row>
    <row r="21" spans="1:15" x14ac:dyDescent="0.35">
      <c r="A21" s="225"/>
      <c r="B21" s="225"/>
      <c r="C21" s="225"/>
      <c r="D21" s="225"/>
      <c r="E21" s="225"/>
      <c r="F21" s="225"/>
      <c r="G21" s="225"/>
      <c r="H21" s="225"/>
      <c r="I21" s="225"/>
      <c r="J21" s="54"/>
      <c r="K21" s="54"/>
      <c r="L21" s="54"/>
      <c r="M21" s="54"/>
      <c r="N21" s="54"/>
      <c r="O21" s="33"/>
    </row>
    <row r="22" spans="1:15" x14ac:dyDescent="0.35">
      <c r="A22" s="225"/>
      <c r="B22" s="225"/>
      <c r="C22" s="225"/>
      <c r="D22" s="225"/>
      <c r="E22" s="225"/>
      <c r="F22" s="225"/>
      <c r="G22" s="225"/>
      <c r="H22" s="225"/>
      <c r="I22" s="225"/>
      <c r="J22" s="54"/>
      <c r="K22" s="54"/>
      <c r="L22" s="54"/>
      <c r="M22" s="54"/>
      <c r="N22" s="54"/>
      <c r="O22" s="33"/>
    </row>
    <row r="23" spans="1:15" x14ac:dyDescent="0.35">
      <c r="A23" s="223"/>
      <c r="B23" s="223"/>
      <c r="C23" s="223"/>
      <c r="D23" s="61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33"/>
    </row>
    <row r="24" spans="1:15" x14ac:dyDescent="0.35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33"/>
    </row>
    <row r="25" spans="1:15" x14ac:dyDescent="0.3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33"/>
    </row>
    <row r="26" spans="1:15" x14ac:dyDescent="0.3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33"/>
    </row>
    <row r="27" spans="1:15" x14ac:dyDescent="0.35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33"/>
    </row>
    <row r="28" spans="1:15" x14ac:dyDescent="0.35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33"/>
    </row>
    <row r="29" spans="1:15" x14ac:dyDescent="0.3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33"/>
    </row>
    <row r="30" spans="1:15" x14ac:dyDescent="0.3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33"/>
    </row>
    <row r="31" spans="1:15" x14ac:dyDescent="0.3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33"/>
    </row>
    <row r="32" spans="1:15" x14ac:dyDescent="0.3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33"/>
    </row>
    <row r="33" spans="1:15" x14ac:dyDescent="0.3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33"/>
    </row>
    <row r="34" spans="1:15" x14ac:dyDescent="0.3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33"/>
    </row>
    <row r="35" spans="1:15" x14ac:dyDescent="0.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33"/>
    </row>
    <row r="36" spans="1:15" x14ac:dyDescent="0.3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33"/>
    </row>
    <row r="37" spans="1:15" x14ac:dyDescent="0.3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33"/>
    </row>
    <row r="38" spans="1:15" x14ac:dyDescent="0.3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33"/>
    </row>
    <row r="39" spans="1:15" x14ac:dyDescent="0.3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33"/>
    </row>
    <row r="40" spans="1:15" x14ac:dyDescent="0.3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33"/>
    </row>
    <row r="41" spans="1:15" x14ac:dyDescent="0.3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33"/>
    </row>
    <row r="42" spans="1:15" x14ac:dyDescent="0.3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33"/>
    </row>
    <row r="43" spans="1:15" x14ac:dyDescent="0.35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33"/>
    </row>
    <row r="44" spans="1:15" x14ac:dyDescent="0.35">
      <c r="A44" s="54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33"/>
    </row>
    <row r="45" spans="1:15" x14ac:dyDescent="0.3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5" x14ac:dyDescent="0.3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</row>
    <row r="47" spans="1:15" x14ac:dyDescent="0.3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5" x14ac:dyDescent="0.35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</row>
    <row r="49" spans="1:14" x14ac:dyDescent="0.35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</row>
    <row r="50" spans="1:14" x14ac:dyDescent="0.35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</row>
    <row r="51" spans="1:14" x14ac:dyDescent="0.35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</row>
    <row r="52" spans="1:14" x14ac:dyDescent="0.35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1:14" x14ac:dyDescent="0.35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</row>
    <row r="54" spans="1:14" x14ac:dyDescent="0.35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</row>
    <row r="55" spans="1:14" x14ac:dyDescent="0.35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spans="1:14" x14ac:dyDescent="0.35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</row>
    <row r="57" spans="1:14" x14ac:dyDescent="0.3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</row>
    <row r="58" spans="1:14" x14ac:dyDescent="0.35">
      <c r="A58" s="46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spans="1:14" x14ac:dyDescent="0.35">
      <c r="A59" s="46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</row>
    <row r="60" spans="1:14" x14ac:dyDescent="0.35">
      <c r="A60" s="46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</row>
    <row r="61" spans="1:14" x14ac:dyDescent="0.35">
      <c r="A61" s="46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</row>
    <row r="62" spans="1:14" x14ac:dyDescent="0.35">
      <c r="A62" s="46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</row>
    <row r="63" spans="1:14" x14ac:dyDescent="0.35">
      <c r="A63" s="46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</row>
    <row r="64" spans="1:14" x14ac:dyDescent="0.35">
      <c r="A64" s="46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</row>
    <row r="65" spans="1:14" x14ac:dyDescent="0.35">
      <c r="A65" s="46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</row>
    <row r="66" spans="1:14" x14ac:dyDescent="0.35">
      <c r="A66" s="46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</row>
    <row r="67" spans="1:14" x14ac:dyDescent="0.35">
      <c r="A67" s="46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</row>
    <row r="68" spans="1:14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x14ac:dyDescent="0.3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x14ac:dyDescent="0.35">
      <c r="A70" s="46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</row>
    <row r="71" spans="1:14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</row>
    <row r="72" spans="1:14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</row>
    <row r="73" spans="1:14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</row>
  </sheetData>
  <mergeCells count="7">
    <mergeCell ref="A10:B10"/>
    <mergeCell ref="A1:L1"/>
    <mergeCell ref="A2:L2"/>
    <mergeCell ref="A3:B3"/>
    <mergeCell ref="C3:F3"/>
    <mergeCell ref="G3:K3"/>
    <mergeCell ref="L3:L4"/>
  </mergeCells>
  <dataValidations count="1">
    <dataValidation allowBlank="1" showInputMessage="1" showErrorMessage="1" promptTitle="Insert Form Name" prompt="e.g. &quot;Contractor Financial Disclosure Form&quot;" sqref="L5:L9" xr:uid="{44853FEC-E26D-47A0-8F0D-53988F87C84B}"/>
  </dataValidations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X67"/>
  <sheetViews>
    <sheetView topLeftCell="A18" zoomScale="93" zoomScaleNormal="93" workbookViewId="0">
      <selection activeCell="D34" sqref="D34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2.81640625" bestFit="1" customWidth="1"/>
    <col min="12" max="12" width="16.7265625" bestFit="1" customWidth="1"/>
    <col min="13" max="13" width="10.26953125" customWidth="1"/>
  </cols>
  <sheetData>
    <row r="1" spans="1:24" x14ac:dyDescent="0.35">
      <c r="A1" s="257" t="s">
        <v>10</v>
      </c>
      <c r="B1" s="257"/>
      <c r="C1" s="257"/>
      <c r="D1" s="257"/>
      <c r="E1" s="257"/>
      <c r="F1" s="257"/>
      <c r="G1" s="257"/>
      <c r="H1" s="257"/>
      <c r="I1" s="267"/>
      <c r="J1" s="267"/>
      <c r="K1" s="267"/>
      <c r="L1" s="267"/>
      <c r="M1" s="130"/>
      <c r="N1" s="54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x14ac:dyDescent="0.35">
      <c r="A2" s="270" t="s">
        <v>204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130"/>
      <c r="N2" s="54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ht="16.149999999999999" customHeight="1" x14ac:dyDescent="0.35">
      <c r="A3" s="257" t="s">
        <v>11</v>
      </c>
      <c r="B3" s="257"/>
      <c r="C3" s="257" t="s">
        <v>12</v>
      </c>
      <c r="D3" s="257"/>
      <c r="E3" s="257"/>
      <c r="F3" s="257"/>
      <c r="G3" s="257" t="s">
        <v>13</v>
      </c>
      <c r="H3" s="257"/>
      <c r="I3" s="257"/>
      <c r="J3" s="257"/>
      <c r="K3" s="257"/>
      <c r="L3" s="258" t="s">
        <v>14</v>
      </c>
      <c r="M3" s="127"/>
      <c r="N3" s="54"/>
    </row>
    <row r="4" spans="1:24" ht="104" x14ac:dyDescent="0.35">
      <c r="A4" s="126" t="s">
        <v>15</v>
      </c>
      <c r="B4" s="110" t="s">
        <v>16</v>
      </c>
      <c r="C4" s="110" t="s">
        <v>17</v>
      </c>
      <c r="D4" s="110" t="s">
        <v>18</v>
      </c>
      <c r="E4" s="110" t="s">
        <v>19</v>
      </c>
      <c r="F4" s="110" t="s">
        <v>20</v>
      </c>
      <c r="G4" s="110" t="s">
        <v>21</v>
      </c>
      <c r="H4" s="110" t="s">
        <v>22</v>
      </c>
      <c r="I4" s="110" t="s">
        <v>23</v>
      </c>
      <c r="J4" s="110" t="s">
        <v>24</v>
      </c>
      <c r="K4" s="110" t="s">
        <v>46</v>
      </c>
      <c r="L4" s="259"/>
      <c r="M4" s="127" t="s">
        <v>51</v>
      </c>
      <c r="N4" s="54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x14ac:dyDescent="0.35">
      <c r="A5" s="126" t="s">
        <v>27</v>
      </c>
      <c r="B5" s="110"/>
      <c r="C5" s="110"/>
      <c r="D5" s="110"/>
      <c r="E5" s="110"/>
      <c r="F5" s="110"/>
      <c r="G5" s="110"/>
      <c r="H5" s="110"/>
      <c r="I5" s="110"/>
      <c r="J5" s="110"/>
      <c r="K5" s="71"/>
      <c r="L5" s="128"/>
      <c r="M5" s="127"/>
      <c r="N5" s="54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5" x14ac:dyDescent="0.35">
      <c r="A6" s="124"/>
      <c r="B6" s="110"/>
      <c r="C6" s="110"/>
      <c r="D6" s="110"/>
      <c r="E6" s="110"/>
      <c r="F6" s="110"/>
      <c r="G6" s="110"/>
      <c r="H6" s="110"/>
      <c r="I6" s="110"/>
      <c r="J6" s="110"/>
      <c r="K6" s="71"/>
      <c r="L6" s="128"/>
      <c r="M6" s="127"/>
      <c r="N6" s="54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65" x14ac:dyDescent="0.35">
      <c r="A7" s="177" t="s">
        <v>130</v>
      </c>
      <c r="B7" s="77" t="s">
        <v>52</v>
      </c>
      <c r="C7" s="78">
        <v>1</v>
      </c>
      <c r="D7" s="78">
        <v>0</v>
      </c>
      <c r="E7" s="78">
        <v>0</v>
      </c>
      <c r="F7" s="79">
        <f>(C7*'Labor Costs'!$F$9)+(D7*('Labor Costs'!$D$7))+(E7*'Labor Costs'!$F$10)</f>
        <v>92</v>
      </c>
      <c r="G7" s="110">
        <v>5</v>
      </c>
      <c r="H7" s="110">
        <v>1</v>
      </c>
      <c r="I7" s="110">
        <f t="shared" ref="I7:I19" si="0">G7*H7</f>
        <v>5</v>
      </c>
      <c r="J7" s="79">
        <f t="shared" ref="J7:J19" si="1">(C7+D7+E7)*I7</f>
        <v>5</v>
      </c>
      <c r="K7" s="71">
        <f t="shared" ref="K7:K18" si="2">F7*I7</f>
        <v>460</v>
      </c>
      <c r="L7" s="127" t="s">
        <v>53</v>
      </c>
      <c r="M7" s="80">
        <v>0</v>
      </c>
      <c r="N7" s="54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52" x14ac:dyDescent="0.35">
      <c r="A8" s="177" t="s">
        <v>130</v>
      </c>
      <c r="B8" s="77" t="s">
        <v>148</v>
      </c>
      <c r="C8" s="78">
        <v>1</v>
      </c>
      <c r="D8" s="78">
        <v>0</v>
      </c>
      <c r="E8" s="78">
        <v>0</v>
      </c>
      <c r="F8" s="79">
        <f>(C8*'Labor Costs'!$F$9)+(D8*('Labor Costs'!$D$7))+(E8*'Labor Costs'!$F$10)</f>
        <v>92</v>
      </c>
      <c r="G8" s="110">
        <v>3</v>
      </c>
      <c r="H8" s="110">
        <v>1</v>
      </c>
      <c r="I8" s="110">
        <f t="shared" si="0"/>
        <v>3</v>
      </c>
      <c r="J8" s="79">
        <f t="shared" si="1"/>
        <v>3</v>
      </c>
      <c r="K8" s="71">
        <f t="shared" si="2"/>
        <v>276</v>
      </c>
      <c r="L8" s="159" t="s">
        <v>149</v>
      </c>
      <c r="M8" s="80">
        <v>0</v>
      </c>
      <c r="N8" s="54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91" x14ac:dyDescent="0.35">
      <c r="A9" s="177" t="s">
        <v>131</v>
      </c>
      <c r="B9" s="77" t="s">
        <v>54</v>
      </c>
      <c r="C9" s="78">
        <v>1</v>
      </c>
      <c r="D9" s="78">
        <v>0</v>
      </c>
      <c r="E9" s="78">
        <v>0</v>
      </c>
      <c r="F9" s="79">
        <f>(C9*'Labor Costs'!$F$9)+(D9*('Labor Costs'!$D$7))+(E9*'Labor Costs'!$F$10)</f>
        <v>92</v>
      </c>
      <c r="G9" s="110">
        <v>5</v>
      </c>
      <c r="H9" s="110">
        <v>1</v>
      </c>
      <c r="I9" s="110">
        <f t="shared" si="0"/>
        <v>5</v>
      </c>
      <c r="J9" s="79">
        <f t="shared" si="1"/>
        <v>5</v>
      </c>
      <c r="K9" s="71">
        <f t="shared" si="2"/>
        <v>460</v>
      </c>
      <c r="L9" s="127" t="s">
        <v>55</v>
      </c>
      <c r="M9" s="80">
        <v>0</v>
      </c>
      <c r="N9" s="54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39" x14ac:dyDescent="0.35">
      <c r="A10" s="177" t="s">
        <v>134</v>
      </c>
      <c r="B10" s="77" t="s">
        <v>250</v>
      </c>
      <c r="C10" s="78">
        <v>0.5</v>
      </c>
      <c r="D10" s="78">
        <v>0</v>
      </c>
      <c r="E10" s="78">
        <v>0</v>
      </c>
      <c r="F10" s="79">
        <f>(C10*'Labor Costs'!$F$9)+(D10*('Labor Costs'!$D$7))+(E10*'Labor Costs'!$F$10)</f>
        <v>46</v>
      </c>
      <c r="G10" s="110">
        <v>30</v>
      </c>
      <c r="H10" s="110">
        <v>12</v>
      </c>
      <c r="I10" s="110">
        <f t="shared" si="0"/>
        <v>360</v>
      </c>
      <c r="J10" s="79">
        <f t="shared" si="1"/>
        <v>180</v>
      </c>
      <c r="K10" s="71">
        <f t="shared" si="2"/>
        <v>16560</v>
      </c>
      <c r="L10" s="220" t="s">
        <v>262</v>
      </c>
      <c r="M10" s="80">
        <v>0</v>
      </c>
      <c r="N10" s="54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39" x14ac:dyDescent="0.35">
      <c r="A11" s="177" t="s">
        <v>134</v>
      </c>
      <c r="B11" s="77" t="s">
        <v>251</v>
      </c>
      <c r="C11" s="78">
        <v>0.5</v>
      </c>
      <c r="D11" s="78">
        <v>0</v>
      </c>
      <c r="E11" s="78">
        <v>0</v>
      </c>
      <c r="F11" s="79">
        <f>(C11*'Labor Costs'!$F$9)+(D11*('Labor Costs'!$D$7))+(E11*'Labor Costs'!$F$10)</f>
        <v>46</v>
      </c>
      <c r="G11" s="241">
        <v>30</v>
      </c>
      <c r="H11" s="241">
        <v>12</v>
      </c>
      <c r="I11" s="241">
        <f t="shared" ref="I11" si="3">G11*H11</f>
        <v>360</v>
      </c>
      <c r="J11" s="79">
        <f t="shared" ref="J11" si="4">(C11+D11+E11)*I11</f>
        <v>180</v>
      </c>
      <c r="K11" s="71">
        <f t="shared" ref="K11" si="5">F11*I11</f>
        <v>16560</v>
      </c>
      <c r="L11" s="240" t="s">
        <v>263</v>
      </c>
      <c r="M11" s="80">
        <v>0</v>
      </c>
      <c r="N11" s="54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78" x14ac:dyDescent="0.35">
      <c r="A12" s="177" t="s">
        <v>215</v>
      </c>
      <c r="B12" s="77" t="s">
        <v>58</v>
      </c>
      <c r="C12" s="78">
        <v>1</v>
      </c>
      <c r="D12" s="78">
        <v>0</v>
      </c>
      <c r="E12" s="78">
        <v>0</v>
      </c>
      <c r="F12" s="79">
        <f>(C12*'Labor Costs'!$F$9)+(D12*('Labor Costs'!$D$7))+(E12*'Labor Costs'!$F$10)</f>
        <v>92</v>
      </c>
      <c r="G12" s="110">
        <v>30</v>
      </c>
      <c r="H12" s="110">
        <v>12</v>
      </c>
      <c r="I12" s="110">
        <f t="shared" si="0"/>
        <v>360</v>
      </c>
      <c r="J12" s="79">
        <f t="shared" si="1"/>
        <v>360</v>
      </c>
      <c r="K12" s="71">
        <f t="shared" si="2"/>
        <v>33120</v>
      </c>
      <c r="L12" s="220" t="s">
        <v>221</v>
      </c>
      <c r="M12" s="80">
        <v>0</v>
      </c>
      <c r="N12" s="54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9" x14ac:dyDescent="0.35">
      <c r="A13" s="178" t="s">
        <v>135</v>
      </c>
      <c r="B13" s="77" t="s">
        <v>48</v>
      </c>
      <c r="C13" s="78">
        <v>8</v>
      </c>
      <c r="D13" s="78">
        <v>0</v>
      </c>
      <c r="E13" s="78">
        <v>0</v>
      </c>
      <c r="F13" s="79">
        <f>(C13*'Labor Costs'!$F$9)+(D13*('Labor Costs'!$D$7))+(E13*'Labor Costs'!$F$10)</f>
        <v>736</v>
      </c>
      <c r="G13" s="110">
        <v>30</v>
      </c>
      <c r="H13" s="110">
        <v>1</v>
      </c>
      <c r="I13" s="110">
        <f t="shared" si="0"/>
        <v>30</v>
      </c>
      <c r="J13" s="79">
        <f t="shared" si="1"/>
        <v>240</v>
      </c>
      <c r="K13" s="71">
        <f t="shared" si="2"/>
        <v>22080</v>
      </c>
      <c r="L13" s="127" t="s">
        <v>37</v>
      </c>
      <c r="M13" s="80">
        <v>0</v>
      </c>
      <c r="N13" s="54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82" x14ac:dyDescent="0.35">
      <c r="A14" s="178" t="s">
        <v>135</v>
      </c>
      <c r="B14" s="77" t="s">
        <v>49</v>
      </c>
      <c r="C14" s="78">
        <v>4</v>
      </c>
      <c r="D14" s="78">
        <v>0</v>
      </c>
      <c r="E14" s="78">
        <v>0</v>
      </c>
      <c r="F14" s="79">
        <f>(C14*'Labor Costs'!$F$9)+(D14*('Labor Costs'!$D$7))+(E14*'Labor Costs'!$F$10)</f>
        <v>368</v>
      </c>
      <c r="G14" s="110">
        <v>30</v>
      </c>
      <c r="H14" s="110">
        <v>12</v>
      </c>
      <c r="I14" s="110">
        <f t="shared" si="0"/>
        <v>360</v>
      </c>
      <c r="J14" s="79">
        <f t="shared" si="1"/>
        <v>1440</v>
      </c>
      <c r="K14" s="71">
        <f t="shared" si="2"/>
        <v>132480</v>
      </c>
      <c r="L14" s="127" t="s">
        <v>50</v>
      </c>
      <c r="M14" s="80">
        <v>0</v>
      </c>
      <c r="N14" s="54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65" x14ac:dyDescent="0.35">
      <c r="A15" s="178" t="s">
        <v>137</v>
      </c>
      <c r="B15" s="77" t="s">
        <v>40</v>
      </c>
      <c r="C15" s="78">
        <v>0.05</v>
      </c>
      <c r="D15" s="78">
        <v>0</v>
      </c>
      <c r="E15" s="78">
        <v>0</v>
      </c>
      <c r="F15" s="79">
        <f>(C15*'Labor Costs'!$F$9)+(D15*('Labor Costs'!$D$7))+(E15*'Labor Costs'!$F$10)</f>
        <v>4.6000000000000005</v>
      </c>
      <c r="G15" s="110">
        <v>30</v>
      </c>
      <c r="H15" s="110">
        <v>12</v>
      </c>
      <c r="I15" s="110">
        <f>G15*H15</f>
        <v>360</v>
      </c>
      <c r="J15" s="79">
        <f>(C15+D15+E15)*I15</f>
        <v>18</v>
      </c>
      <c r="K15" s="71">
        <f>F15*I15</f>
        <v>1656.0000000000002</v>
      </c>
      <c r="L15" s="127" t="s">
        <v>150</v>
      </c>
      <c r="M15" s="80">
        <v>0</v>
      </c>
      <c r="N15" s="54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52" x14ac:dyDescent="0.35">
      <c r="A16" s="178" t="s">
        <v>146</v>
      </c>
      <c r="B16" s="77" t="s">
        <v>38</v>
      </c>
      <c r="C16" s="78">
        <v>0.5</v>
      </c>
      <c r="D16" s="78">
        <v>0</v>
      </c>
      <c r="E16" s="78">
        <v>0</v>
      </c>
      <c r="F16" s="79">
        <f>(C16*'Labor Costs'!$F$9)+(D16*('Labor Costs'!$D$7))+(E16*'Labor Costs'!$F$10)</f>
        <v>46</v>
      </c>
      <c r="G16" s="110">
        <v>30</v>
      </c>
      <c r="H16" s="110">
        <v>12</v>
      </c>
      <c r="I16" s="110">
        <f t="shared" ref="I16" si="6">G16*H16</f>
        <v>360</v>
      </c>
      <c r="J16" s="79">
        <f t="shared" ref="J16" si="7">(C16+D16+E16)*I16</f>
        <v>180</v>
      </c>
      <c r="K16" s="71">
        <f t="shared" ref="K16" si="8">F16*I16</f>
        <v>16560</v>
      </c>
      <c r="L16" s="154" t="s">
        <v>128</v>
      </c>
      <c r="M16" s="80">
        <v>0</v>
      </c>
      <c r="N16" s="54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x14ac:dyDescent="0.35">
      <c r="A17" s="76"/>
      <c r="B17" s="77"/>
      <c r="C17" s="78"/>
      <c r="D17" s="78"/>
      <c r="E17" s="78"/>
      <c r="F17" s="79"/>
      <c r="G17" s="110"/>
      <c r="H17" s="110"/>
      <c r="I17" s="110"/>
      <c r="J17" s="79"/>
      <c r="K17" s="71"/>
      <c r="L17" s="129"/>
      <c r="M17" s="80"/>
      <c r="N17" s="54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04" x14ac:dyDescent="0.35">
      <c r="A18" s="177" t="s">
        <v>151</v>
      </c>
      <c r="B18" s="77" t="s">
        <v>45</v>
      </c>
      <c r="C18" s="78">
        <v>0</v>
      </c>
      <c r="D18" s="78">
        <v>0</v>
      </c>
      <c r="E18" s="78">
        <v>12</v>
      </c>
      <c r="F18" s="79">
        <f>(C18*'Labor Costs'!$F$9)+(D18*('Labor Costs'!$D$7))+(E18*'Labor Costs'!$F$10)</f>
        <v>2760</v>
      </c>
      <c r="G18" s="110">
        <v>30</v>
      </c>
      <c r="H18" s="110">
        <v>1</v>
      </c>
      <c r="I18" s="110">
        <f t="shared" si="0"/>
        <v>30</v>
      </c>
      <c r="J18" s="79">
        <f t="shared" si="1"/>
        <v>360</v>
      </c>
      <c r="K18" s="75">
        <f t="shared" si="2"/>
        <v>82800</v>
      </c>
      <c r="L18" s="220" t="s">
        <v>216</v>
      </c>
      <c r="M18" s="236">
        <v>82800</v>
      </c>
      <c r="N18" s="54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17" x14ac:dyDescent="0.35">
      <c r="A19" s="77" t="s">
        <v>152</v>
      </c>
      <c r="B19" s="77" t="s">
        <v>99</v>
      </c>
      <c r="C19" s="78">
        <v>0.5</v>
      </c>
      <c r="D19" s="78">
        <v>0</v>
      </c>
      <c r="E19" s="78">
        <v>0</v>
      </c>
      <c r="F19" s="79">
        <f>(C19*'Labor Costs'!$F$9)+(D19*('Labor Costs'!$D$7))+(E19*'Labor Costs'!$F$10)</f>
        <v>46</v>
      </c>
      <c r="G19" s="110">
        <v>40</v>
      </c>
      <c r="H19" s="110">
        <v>12</v>
      </c>
      <c r="I19" s="110">
        <f t="shared" si="0"/>
        <v>480</v>
      </c>
      <c r="J19" s="79">
        <f t="shared" si="1"/>
        <v>240</v>
      </c>
      <c r="K19" s="204">
        <v>0</v>
      </c>
      <c r="L19" s="208" t="s">
        <v>213</v>
      </c>
      <c r="M19" s="205">
        <v>0</v>
      </c>
      <c r="N19" s="54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x14ac:dyDescent="0.35">
      <c r="A20" s="52"/>
      <c r="B20" s="125"/>
      <c r="C20" s="126"/>
      <c r="D20" s="37"/>
      <c r="E20" s="37"/>
      <c r="F20" s="81"/>
      <c r="G20" s="126"/>
      <c r="H20" s="126"/>
      <c r="I20" s="126"/>
      <c r="J20" s="81"/>
      <c r="K20" s="74"/>
      <c r="L20" s="127"/>
      <c r="M20" s="126"/>
      <c r="N20" s="54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x14ac:dyDescent="0.35">
      <c r="A21" s="256" t="s">
        <v>5</v>
      </c>
      <c r="B21" s="256"/>
      <c r="C21" s="126"/>
      <c r="D21" s="35"/>
      <c r="E21" s="35"/>
      <c r="F21" s="35"/>
      <c r="G21" s="35">
        <f>SUM(G7:G20)</f>
        <v>293</v>
      </c>
      <c r="H21" s="35"/>
      <c r="I21" s="35">
        <f>SUM(I7:I19)</f>
        <v>2713</v>
      </c>
      <c r="J21" s="74">
        <f>SUM(J7:J19)</f>
        <v>3211</v>
      </c>
      <c r="K21" s="74">
        <f>SUM(K7:K19)</f>
        <v>323012</v>
      </c>
      <c r="L21" s="52"/>
      <c r="M21" s="74">
        <f>SUM(M7:M20)</f>
        <v>82800</v>
      </c>
      <c r="N21" s="54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x14ac:dyDescent="0.35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x14ac:dyDescent="0.35">
      <c r="A23" s="53" t="s">
        <v>238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x14ac:dyDescent="0.3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" thickBot="1" x14ac:dyDescent="0.4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x14ac:dyDescent="0.35">
      <c r="A26" s="226" t="s">
        <v>233</v>
      </c>
      <c r="B26" s="227"/>
      <c r="C26" s="227"/>
      <c r="D26" s="228"/>
      <c r="E26" s="228"/>
      <c r="F26" s="229"/>
      <c r="G26" s="229"/>
      <c r="H26" s="54"/>
      <c r="I26" s="54"/>
      <c r="J26" s="54"/>
      <c r="K26" s="54"/>
      <c r="L26" s="54"/>
      <c r="M26" s="54"/>
      <c r="N26" s="54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" thickBot="1" x14ac:dyDescent="0.4">
      <c r="A27" s="230"/>
      <c r="B27" s="231"/>
      <c r="C27" s="231"/>
      <c r="D27" s="231"/>
      <c r="E27" s="231"/>
      <c r="F27" s="233"/>
      <c r="G27" s="232"/>
      <c r="H27" s="54"/>
      <c r="I27" s="54"/>
      <c r="J27" s="54"/>
      <c r="K27" s="54"/>
      <c r="L27" s="54"/>
      <c r="M27" s="54"/>
      <c r="N27" s="54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x14ac:dyDescent="0.35">
      <c r="A28" s="118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x14ac:dyDescent="0.35">
      <c r="A29" s="118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x14ac:dyDescent="0.35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x14ac:dyDescent="0.35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x14ac:dyDescent="0.3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3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35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3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35">
      <c r="A36" s="54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35">
      <c r="A37" s="54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35">
      <c r="A38" s="54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35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35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35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35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s="2" customFormat="1" ht="18" customHeight="1" x14ac:dyDescent="0.35"/>
    <row r="59" spans="1:24" s="3" customFormat="1" ht="15.5" x14ac:dyDescent="0.35">
      <c r="N59" s="2"/>
    </row>
    <row r="60" spans="1:24" ht="15.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5" spans="1:14" s="2" customFormat="1" x14ac:dyDescent="0.35">
      <c r="N65"/>
    </row>
    <row r="66" spans="1:14" ht="25" x14ac:dyDescent="0.5">
      <c r="A66" s="4"/>
      <c r="B66" s="5"/>
      <c r="C66" s="5"/>
      <c r="D66" s="5"/>
      <c r="E66" s="5"/>
      <c r="F66" s="5"/>
      <c r="G66" s="5"/>
      <c r="H66" s="5"/>
      <c r="I66" s="5"/>
      <c r="J66" s="5"/>
      <c r="N66" s="2"/>
    </row>
    <row r="67" spans="1:14" ht="25" x14ac:dyDescent="0.5">
      <c r="A67" s="5"/>
      <c r="B67" s="5"/>
      <c r="C67" s="5"/>
      <c r="D67" s="5"/>
      <c r="E67" s="5"/>
      <c r="F67" s="5"/>
      <c r="G67" s="5"/>
      <c r="H67" s="5"/>
      <c r="I67" s="5"/>
      <c r="J67" s="5"/>
    </row>
  </sheetData>
  <mergeCells count="7">
    <mergeCell ref="A21:B21"/>
    <mergeCell ref="A1:L1"/>
    <mergeCell ref="A2:L2"/>
    <mergeCell ref="A3:B3"/>
    <mergeCell ref="C3:F3"/>
    <mergeCell ref="G3:K3"/>
    <mergeCell ref="L3:L4"/>
  </mergeCells>
  <phoneticPr fontId="30" type="noConversion"/>
  <pageMargins left="0.7" right="0.7" top="0.75" bottom="0.75" header="0.3" footer="0.3"/>
  <pageSetup scale="57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Y42"/>
  <sheetViews>
    <sheetView topLeftCell="A6" zoomScale="95" zoomScaleNormal="95" workbookViewId="0">
      <selection activeCell="I11" sqref="I11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3.1796875" bestFit="1" customWidth="1"/>
    <col min="12" max="13" width="10.26953125" customWidth="1"/>
  </cols>
  <sheetData>
    <row r="1" spans="1:25" x14ac:dyDescent="0.35">
      <c r="A1" s="257" t="s">
        <v>10</v>
      </c>
      <c r="B1" s="257"/>
      <c r="C1" s="257"/>
      <c r="D1" s="257"/>
      <c r="E1" s="257"/>
      <c r="F1" s="257"/>
      <c r="G1" s="257"/>
      <c r="H1" s="257"/>
      <c r="I1" s="267"/>
      <c r="J1" s="267"/>
      <c r="K1" s="267"/>
      <c r="L1" s="267"/>
      <c r="M1" s="130"/>
      <c r="N1" s="54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9.15" customHeight="1" x14ac:dyDescent="0.35">
      <c r="A2" s="268" t="s">
        <v>205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130"/>
      <c r="N2" s="54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s="1" customFormat="1" ht="16.149999999999999" customHeight="1" x14ac:dyDescent="0.35">
      <c r="A3" s="257" t="s">
        <v>11</v>
      </c>
      <c r="B3" s="257"/>
      <c r="C3" s="257" t="s">
        <v>12</v>
      </c>
      <c r="D3" s="257"/>
      <c r="E3" s="257"/>
      <c r="F3" s="257"/>
      <c r="G3" s="257" t="s">
        <v>13</v>
      </c>
      <c r="H3" s="257"/>
      <c r="I3" s="257"/>
      <c r="J3" s="257"/>
      <c r="K3" s="257"/>
      <c r="L3" s="258" t="s">
        <v>14</v>
      </c>
      <c r="M3" s="127"/>
      <c r="N3" s="54"/>
    </row>
    <row r="4" spans="1:25" ht="104" x14ac:dyDescent="0.35">
      <c r="A4" s="126" t="s">
        <v>15</v>
      </c>
      <c r="B4" s="110" t="s">
        <v>16</v>
      </c>
      <c r="C4" s="110" t="s">
        <v>17</v>
      </c>
      <c r="D4" s="110" t="s">
        <v>18</v>
      </c>
      <c r="E4" s="110" t="s">
        <v>19</v>
      </c>
      <c r="F4" s="110" t="s">
        <v>20</v>
      </c>
      <c r="G4" s="110" t="s">
        <v>21</v>
      </c>
      <c r="H4" s="110" t="s">
        <v>22</v>
      </c>
      <c r="I4" s="110" t="s">
        <v>23</v>
      </c>
      <c r="J4" s="110" t="s">
        <v>24</v>
      </c>
      <c r="K4" s="110" t="s">
        <v>46</v>
      </c>
      <c r="L4" s="259"/>
      <c r="M4" s="127" t="s">
        <v>51</v>
      </c>
      <c r="N4" s="54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x14ac:dyDescent="0.35">
      <c r="A5" s="126" t="s">
        <v>27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28"/>
      <c r="M5" s="127"/>
      <c r="N5" s="54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78" x14ac:dyDescent="0.35">
      <c r="A6" s="34" t="s">
        <v>158</v>
      </c>
      <c r="B6" s="180" t="s">
        <v>159</v>
      </c>
      <c r="C6" s="110">
        <v>1</v>
      </c>
      <c r="D6" s="110">
        <v>0</v>
      </c>
      <c r="E6" s="110">
        <v>0</v>
      </c>
      <c r="F6" s="110">
        <f>(C6*'Labor Costs'!$F$9)+(D6*('Labor Costs'!$D$7))+(E6*'Labor Costs'!$F$10)</f>
        <v>92</v>
      </c>
      <c r="G6" s="110">
        <v>1</v>
      </c>
      <c r="H6" s="110">
        <v>1</v>
      </c>
      <c r="I6" s="110">
        <f t="shared" ref="I6:I11" si="0">G6*H6</f>
        <v>1</v>
      </c>
      <c r="J6" s="110">
        <f t="shared" ref="J6:J11" si="1">(C6+D6+E6)*I6</f>
        <v>1</v>
      </c>
      <c r="K6" s="110">
        <f t="shared" ref="K6:K11" si="2">F6*I6</f>
        <v>92</v>
      </c>
      <c r="L6" s="82" t="s">
        <v>160</v>
      </c>
      <c r="M6" s="168">
        <v>0</v>
      </c>
      <c r="N6" s="54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6" x14ac:dyDescent="0.35">
      <c r="A7" s="34" t="s">
        <v>154</v>
      </c>
      <c r="B7" s="77" t="s">
        <v>60</v>
      </c>
      <c r="C7" s="37">
        <v>10</v>
      </c>
      <c r="D7" s="37">
        <v>0</v>
      </c>
      <c r="E7" s="37">
        <v>0</v>
      </c>
      <c r="F7" s="51">
        <f>(C7*'Labor Costs'!$F$9)+(D7*('Labor Costs'!$D$7))+(E7*'Labor Costs'!$F$10)</f>
        <v>920</v>
      </c>
      <c r="G7" s="51">
        <v>4</v>
      </c>
      <c r="H7" s="51">
        <v>4</v>
      </c>
      <c r="I7" s="58">
        <f t="shared" si="0"/>
        <v>16</v>
      </c>
      <c r="J7" s="51">
        <f t="shared" si="1"/>
        <v>160</v>
      </c>
      <c r="K7" s="51">
        <f t="shared" si="2"/>
        <v>14720</v>
      </c>
      <c r="L7" s="212" t="s">
        <v>273</v>
      </c>
      <c r="M7" s="127">
        <v>0</v>
      </c>
      <c r="N7" s="54"/>
      <c r="O7" s="179" t="s">
        <v>153</v>
      </c>
      <c r="P7" s="179"/>
      <c r="Q7" s="179"/>
      <c r="R7" s="179"/>
      <c r="S7" s="179"/>
      <c r="T7" s="179"/>
      <c r="U7" s="2"/>
      <c r="V7" s="2"/>
      <c r="W7" s="2"/>
      <c r="X7" s="2"/>
      <c r="Y7" s="2"/>
    </row>
    <row r="8" spans="1:25" ht="26" x14ac:dyDescent="0.35">
      <c r="A8" s="34" t="s">
        <v>154</v>
      </c>
      <c r="B8" s="77" t="s">
        <v>61</v>
      </c>
      <c r="C8" s="37">
        <v>5</v>
      </c>
      <c r="D8" s="37">
        <v>0</v>
      </c>
      <c r="E8" s="37">
        <v>0</v>
      </c>
      <c r="F8" s="51">
        <f>(C8*'Labor Costs'!$F$9)+(D8*('Labor Costs'!$D$7))+(E8*'Labor Costs'!$F$10)</f>
        <v>460</v>
      </c>
      <c r="G8" s="51">
        <v>4</v>
      </c>
      <c r="H8" s="51">
        <v>4</v>
      </c>
      <c r="I8" s="58">
        <f t="shared" si="0"/>
        <v>16</v>
      </c>
      <c r="J8" s="51">
        <f t="shared" si="1"/>
        <v>80</v>
      </c>
      <c r="K8" s="51">
        <f t="shared" si="2"/>
        <v>7360</v>
      </c>
      <c r="L8" s="212" t="s">
        <v>274</v>
      </c>
      <c r="M8" s="127">
        <v>0</v>
      </c>
      <c r="N8" s="54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6" x14ac:dyDescent="0.35">
      <c r="A9" s="34" t="s">
        <v>155</v>
      </c>
      <c r="B9" s="77" t="s">
        <v>62</v>
      </c>
      <c r="C9" s="37">
        <v>10</v>
      </c>
      <c r="D9" s="37">
        <v>0</v>
      </c>
      <c r="E9" s="37">
        <v>0</v>
      </c>
      <c r="F9" s="51">
        <f>(C9*'Labor Costs'!$F$9)+(D9*('Labor Costs'!$D$7))+(E9*'Labor Costs'!$F$10)</f>
        <v>920</v>
      </c>
      <c r="G9" s="51">
        <v>4</v>
      </c>
      <c r="H9" s="51">
        <v>4</v>
      </c>
      <c r="I9" s="58">
        <f t="shared" si="0"/>
        <v>16</v>
      </c>
      <c r="J9" s="51">
        <f t="shared" si="1"/>
        <v>160</v>
      </c>
      <c r="K9" s="51">
        <f t="shared" si="2"/>
        <v>14720</v>
      </c>
      <c r="L9" s="212" t="s">
        <v>275</v>
      </c>
      <c r="M9" s="127">
        <v>0</v>
      </c>
      <c r="N9" s="54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6" x14ac:dyDescent="0.35">
      <c r="A10" s="34" t="s">
        <v>156</v>
      </c>
      <c r="B10" s="77" t="s">
        <v>63</v>
      </c>
      <c r="C10" s="37">
        <v>15</v>
      </c>
      <c r="D10" s="37">
        <v>0</v>
      </c>
      <c r="E10" s="37">
        <v>24</v>
      </c>
      <c r="F10" s="51">
        <f>(C10*'Labor Costs'!$F$9)+(D10*('Labor Costs'!$D$7))+(E10*'Labor Costs'!$F$10)</f>
        <v>6900</v>
      </c>
      <c r="G10" s="51">
        <v>4</v>
      </c>
      <c r="H10" s="51">
        <v>4</v>
      </c>
      <c r="I10" s="58">
        <f t="shared" si="0"/>
        <v>16</v>
      </c>
      <c r="J10" s="51">
        <f t="shared" si="1"/>
        <v>624</v>
      </c>
      <c r="K10" s="51">
        <f t="shared" si="2"/>
        <v>110400</v>
      </c>
      <c r="L10" s="212" t="s">
        <v>264</v>
      </c>
      <c r="M10" s="127">
        <v>0</v>
      </c>
      <c r="N10" s="5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6.5" x14ac:dyDescent="0.35">
      <c r="A11" s="34" t="s">
        <v>157</v>
      </c>
      <c r="B11" s="77" t="s">
        <v>64</v>
      </c>
      <c r="C11" s="37">
        <v>2</v>
      </c>
      <c r="D11" s="37">
        <v>0</v>
      </c>
      <c r="E11" s="37">
        <v>0</v>
      </c>
      <c r="F11" s="51">
        <f>(C11*'Labor Costs'!$F$9)+(D11*('Labor Costs'!$D$7))+(E11*'Labor Costs'!$F$10)</f>
        <v>184</v>
      </c>
      <c r="G11" s="51">
        <v>4</v>
      </c>
      <c r="H11" s="51">
        <v>4</v>
      </c>
      <c r="I11" s="58">
        <f t="shared" si="0"/>
        <v>16</v>
      </c>
      <c r="J11" s="51">
        <f t="shared" si="1"/>
        <v>32</v>
      </c>
      <c r="K11" s="51">
        <f t="shared" si="2"/>
        <v>2944</v>
      </c>
      <c r="L11" s="212" t="s">
        <v>276</v>
      </c>
      <c r="M11" s="127">
        <v>0</v>
      </c>
      <c r="N11" s="5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x14ac:dyDescent="0.35">
      <c r="A12" s="34"/>
      <c r="B12" s="77"/>
      <c r="C12" s="37"/>
      <c r="D12" s="37"/>
      <c r="E12" s="37"/>
      <c r="F12" s="51"/>
      <c r="G12" s="51"/>
      <c r="H12" s="51"/>
      <c r="I12" s="51"/>
      <c r="J12" s="51"/>
      <c r="K12" s="51"/>
      <c r="L12" s="82"/>
      <c r="M12" s="127"/>
      <c r="N12" s="5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35">
      <c r="A13" s="34"/>
      <c r="B13" s="77"/>
      <c r="C13" s="37"/>
      <c r="D13" s="37"/>
      <c r="E13" s="37"/>
      <c r="F13" s="51"/>
      <c r="G13" s="51"/>
      <c r="H13" s="51"/>
      <c r="I13" s="51"/>
      <c r="J13" s="51"/>
      <c r="K13" s="51"/>
      <c r="L13" s="83"/>
      <c r="M13" s="127"/>
      <c r="N13" s="5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35">
      <c r="A14" s="256" t="s">
        <v>5</v>
      </c>
      <c r="B14" s="256"/>
      <c r="C14" s="126"/>
      <c r="D14" s="35"/>
      <c r="E14" s="35"/>
      <c r="F14" s="35"/>
      <c r="G14" s="35">
        <f>SUM(G6:G13)</f>
        <v>21</v>
      </c>
      <c r="H14" s="35"/>
      <c r="I14" s="35">
        <f>SUM(I6:I13)</f>
        <v>81</v>
      </c>
      <c r="J14" s="35">
        <f>SUM(J6:J13)</f>
        <v>1057</v>
      </c>
      <c r="K14" s="35">
        <f>SUM(K6:K13)</f>
        <v>150236</v>
      </c>
      <c r="L14" s="52"/>
      <c r="M14" s="126">
        <f>SUM(M6:M13)</f>
        <v>0</v>
      </c>
      <c r="N14" s="5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x14ac:dyDescent="0.35">
      <c r="A15" s="53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35">
      <c r="A16" s="152" t="s">
        <v>65</v>
      </c>
      <c r="B16" s="153"/>
      <c r="C16" s="153"/>
      <c r="D16" s="153"/>
      <c r="E16" s="153"/>
      <c r="F16" s="153"/>
      <c r="G16" s="153"/>
      <c r="H16" s="153"/>
      <c r="I16" s="153"/>
      <c r="J16" s="153"/>
      <c r="K16" s="54"/>
      <c r="L16" s="54"/>
      <c r="M16" s="54"/>
      <c r="N16" s="5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x14ac:dyDescent="0.35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54"/>
      <c r="L17" s="54"/>
      <c r="M17" s="54"/>
      <c r="N17" s="5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x14ac:dyDescent="0.35">
      <c r="A18" s="152" t="s">
        <v>104</v>
      </c>
      <c r="B18" s="153"/>
      <c r="C18" s="153"/>
      <c r="D18" s="153"/>
      <c r="E18" s="153"/>
      <c r="F18" s="153"/>
      <c r="G18" s="153"/>
      <c r="H18" s="153"/>
      <c r="I18" s="153"/>
      <c r="J18" s="153"/>
      <c r="K18" s="54"/>
      <c r="L18" s="54"/>
      <c r="M18" s="54"/>
      <c r="N18" s="5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x14ac:dyDescent="0.35">
      <c r="A19" s="54" t="s">
        <v>235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x14ac:dyDescent="0.35">
      <c r="L20" s="54"/>
      <c r="M20" s="54"/>
      <c r="N20" s="5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35">
      <c r="A21" t="s">
        <v>224</v>
      </c>
      <c r="L21" s="54"/>
      <c r="M21" s="54"/>
      <c r="N21" s="5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x14ac:dyDescent="0.35">
      <c r="A22" s="53" t="s">
        <v>228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x14ac:dyDescent="0.35">
      <c r="A23" s="53" t="s">
        <v>229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x14ac:dyDescent="0.35">
      <c r="A24" s="53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x14ac:dyDescent="0.35">
      <c r="A25" s="85" t="s">
        <v>225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5.5" x14ac:dyDescent="0.35">
      <c r="A26" s="221"/>
      <c r="B26" s="222"/>
      <c r="C26" s="224"/>
      <c r="D26" s="224"/>
      <c r="E26" s="224"/>
      <c r="F26" s="224"/>
      <c r="G26" s="224"/>
      <c r="H26" s="224"/>
      <c r="I26" s="224"/>
      <c r="J26" s="116"/>
      <c r="K26" s="116"/>
      <c r="L26" s="3"/>
      <c r="M26" s="3"/>
      <c r="N26" s="5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x14ac:dyDescent="0.35">
      <c r="A27" s="221" t="s">
        <v>223</v>
      </c>
      <c r="B27" s="222"/>
      <c r="C27" s="224"/>
      <c r="D27" s="224"/>
      <c r="E27" s="224"/>
      <c r="F27" s="224"/>
      <c r="G27" s="224"/>
      <c r="H27" s="224"/>
      <c r="I27" s="224"/>
      <c r="J27" s="116"/>
      <c r="K27" s="116"/>
      <c r="L27" s="2"/>
      <c r="M27" s="2"/>
      <c r="N27" s="5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x14ac:dyDescent="0.35">
      <c r="A28" s="221"/>
      <c r="B28" s="221"/>
      <c r="C28" s="225"/>
      <c r="D28" s="225"/>
      <c r="E28" s="225"/>
      <c r="F28" s="225"/>
      <c r="G28" s="225"/>
      <c r="H28" s="225"/>
      <c r="I28" s="225"/>
      <c r="J28" s="54"/>
      <c r="K28" s="54"/>
      <c r="L28" s="2"/>
      <c r="M28" s="2"/>
      <c r="N28" s="5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x14ac:dyDescent="0.35">
      <c r="A29" s="225"/>
      <c r="B29" s="225"/>
      <c r="C29" s="225"/>
      <c r="D29" s="225"/>
      <c r="E29" s="225"/>
      <c r="F29" s="225"/>
      <c r="G29" s="225"/>
      <c r="H29" s="225"/>
      <c r="I29" s="225"/>
      <c r="J29" s="54"/>
      <c r="K29" s="54"/>
      <c r="L29" s="2"/>
      <c r="M29" s="2"/>
      <c r="N29" s="5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5" thickBot="1" x14ac:dyDescent="0.4">
      <c r="A30" s="225"/>
      <c r="B30" s="225"/>
      <c r="C30" s="225"/>
      <c r="D30" s="225"/>
      <c r="E30" s="225"/>
      <c r="F30" s="225"/>
      <c r="G30" s="225"/>
      <c r="H30" s="225"/>
      <c r="I30" s="225"/>
      <c r="J30" s="54"/>
      <c r="K30" s="54"/>
      <c r="L30" s="2"/>
      <c r="M30" s="2"/>
      <c r="N30" s="5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x14ac:dyDescent="0.35">
      <c r="A31" s="226" t="s">
        <v>272</v>
      </c>
      <c r="B31" s="227"/>
      <c r="C31" s="227"/>
      <c r="D31" s="228"/>
      <c r="E31" s="228"/>
      <c r="F31" s="228"/>
      <c r="G31" s="229"/>
      <c r="H31" s="54"/>
      <c r="I31" s="54"/>
      <c r="J31" s="54"/>
      <c r="K31" s="54"/>
      <c r="L31" s="2"/>
      <c r="M31" s="2"/>
      <c r="N31" s="5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5" thickBot="1" x14ac:dyDescent="0.4">
      <c r="A32" s="230"/>
      <c r="B32" s="231"/>
      <c r="C32" s="231"/>
      <c r="D32" s="231"/>
      <c r="E32" s="231"/>
      <c r="F32" s="231"/>
      <c r="G32" s="232"/>
      <c r="H32" s="111"/>
      <c r="I32" s="111"/>
      <c r="J32" s="111"/>
      <c r="K32" s="111"/>
      <c r="L32" s="2"/>
      <c r="M32" s="2"/>
      <c r="N32" s="5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x14ac:dyDescent="0.35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N33" s="5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N34" s="5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s="2" customFormat="1" ht="18" customHeight="1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/>
      <c r="M35"/>
      <c r="N35" s="54"/>
    </row>
    <row r="36" spans="1:25" s="3" customFormat="1" ht="15.5" x14ac:dyDescent="0.35">
      <c r="A36"/>
      <c r="B36"/>
      <c r="C36"/>
      <c r="D36"/>
      <c r="E36"/>
      <c r="F36"/>
      <c r="G36"/>
      <c r="H36"/>
      <c r="I36"/>
      <c r="J36"/>
      <c r="K36"/>
      <c r="L36"/>
      <c r="M36"/>
    </row>
    <row r="37" spans="1:25" x14ac:dyDescent="0.35"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35"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x14ac:dyDescent="0.35"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x14ac:dyDescent="0.35"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x14ac:dyDescent="0.35"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s="2" customForma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</row>
  </sheetData>
  <mergeCells count="7">
    <mergeCell ref="A14:B14"/>
    <mergeCell ref="A1:L1"/>
    <mergeCell ref="A2:L2"/>
    <mergeCell ref="A3:B3"/>
    <mergeCell ref="C3:F3"/>
    <mergeCell ref="G3:K3"/>
    <mergeCell ref="L3:L4"/>
  </mergeCells>
  <phoneticPr fontId="30" type="noConversion"/>
  <dataValidations count="1">
    <dataValidation allowBlank="1" showInputMessage="1" showErrorMessage="1" promptTitle="Insert Form Name" prompt="e.g. &quot;Contractor Financial Disclosure Form&quot;" sqref="L13" xr:uid="{C982D5A3-7305-451D-ACF0-2405BEA04DED}"/>
  </dataValidations>
  <pageMargins left="0.7" right="0.7" top="0.75" bottom="0.75" header="0.3" footer="0.3"/>
  <pageSetup scale="6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A1:M52"/>
  <sheetViews>
    <sheetView topLeftCell="A13" zoomScale="85" zoomScaleNormal="85" workbookViewId="0">
      <selection activeCell="L12" sqref="L12"/>
    </sheetView>
  </sheetViews>
  <sheetFormatPr defaultRowHeight="14.5" x14ac:dyDescent="0.35"/>
  <cols>
    <col min="1" max="1" width="19.453125" customWidth="1"/>
    <col min="2" max="2" width="29.81640625" bestFit="1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2.7265625" bestFit="1" customWidth="1"/>
    <col min="12" max="12" width="18.453125" bestFit="1" customWidth="1"/>
    <col min="13" max="13" width="16.1796875" customWidth="1"/>
  </cols>
  <sheetData>
    <row r="1" spans="1:13" x14ac:dyDescent="0.35">
      <c r="A1" s="274" t="s">
        <v>10</v>
      </c>
      <c r="B1" s="274"/>
      <c r="C1" s="274"/>
      <c r="D1" s="274"/>
      <c r="E1" s="274"/>
      <c r="F1" s="274"/>
      <c r="G1" s="274"/>
      <c r="H1" s="274"/>
      <c r="I1" s="275"/>
      <c r="J1" s="275"/>
      <c r="K1" s="275"/>
      <c r="L1" s="275"/>
      <c r="M1" s="87"/>
    </row>
    <row r="2" spans="1:13" x14ac:dyDescent="0.35">
      <c r="A2" s="276" t="s">
        <v>239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87"/>
    </row>
    <row r="3" spans="1:13" s="1" customFormat="1" ht="16.149999999999999" customHeight="1" x14ac:dyDescent="0.35">
      <c r="A3" s="274" t="s">
        <v>11</v>
      </c>
      <c r="B3" s="274"/>
      <c r="C3" s="274" t="s">
        <v>12</v>
      </c>
      <c r="D3" s="274"/>
      <c r="E3" s="274"/>
      <c r="F3" s="274"/>
      <c r="G3" s="274" t="s">
        <v>13</v>
      </c>
      <c r="H3" s="274"/>
      <c r="I3" s="274"/>
      <c r="J3" s="274"/>
      <c r="K3" s="274"/>
      <c r="L3" s="278" t="s">
        <v>14</v>
      </c>
      <c r="M3" s="84"/>
    </row>
    <row r="4" spans="1:13" ht="67.5" x14ac:dyDescent="0.35">
      <c r="A4" s="131" t="s">
        <v>15</v>
      </c>
      <c r="B4" s="88" t="s">
        <v>16</v>
      </c>
      <c r="C4" s="88" t="s">
        <v>17</v>
      </c>
      <c r="D4" s="88" t="s">
        <v>18</v>
      </c>
      <c r="E4" s="88" t="s">
        <v>19</v>
      </c>
      <c r="F4" s="88" t="s">
        <v>20</v>
      </c>
      <c r="G4" s="88" t="s">
        <v>21</v>
      </c>
      <c r="H4" s="88" t="s">
        <v>22</v>
      </c>
      <c r="I4" s="88" t="s">
        <v>23</v>
      </c>
      <c r="J4" s="88" t="s">
        <v>24</v>
      </c>
      <c r="K4" s="88" t="s">
        <v>46</v>
      </c>
      <c r="L4" s="279"/>
      <c r="M4" s="84" t="s">
        <v>51</v>
      </c>
    </row>
    <row r="5" spans="1:13" ht="56" x14ac:dyDescent="0.35">
      <c r="A5" s="161" t="s">
        <v>181</v>
      </c>
      <c r="B5" s="93" t="s">
        <v>52</v>
      </c>
      <c r="C5" s="88">
        <v>1</v>
      </c>
      <c r="D5" s="88">
        <v>0</v>
      </c>
      <c r="E5" s="88">
        <v>0</v>
      </c>
      <c r="F5" s="88">
        <f>(C5*'Labor Costs'!$F$9)+(D5*('Labor Costs'!$D$7))+(E5*'Labor Costs'!$F$10)</f>
        <v>92</v>
      </c>
      <c r="G5" s="88">
        <v>200</v>
      </c>
      <c r="H5" s="88">
        <v>1</v>
      </c>
      <c r="I5" s="88">
        <f t="shared" ref="I5:I13" si="0">G5*H5</f>
        <v>200</v>
      </c>
      <c r="J5" s="88">
        <f t="shared" ref="J5:J13" si="1">(C5+D5+E5)*I5</f>
        <v>200</v>
      </c>
      <c r="K5" s="88">
        <f t="shared" ref="K5:K13" si="2">F5*I5</f>
        <v>18400</v>
      </c>
      <c r="L5" s="132" t="s">
        <v>53</v>
      </c>
      <c r="M5" s="84">
        <v>0</v>
      </c>
    </row>
    <row r="6" spans="1:13" ht="84" x14ac:dyDescent="0.35">
      <c r="A6" s="161" t="s">
        <v>182</v>
      </c>
      <c r="B6" s="206" t="s">
        <v>66</v>
      </c>
      <c r="C6" s="88">
        <v>1</v>
      </c>
      <c r="D6" s="88">
        <v>0</v>
      </c>
      <c r="E6" s="88">
        <v>0</v>
      </c>
      <c r="F6" s="88">
        <f>(C6*'Labor Costs'!$F$9)+(D6*('Labor Costs'!$D$7))+(E6*'Labor Costs'!$F$10)</f>
        <v>92</v>
      </c>
      <c r="G6" s="88">
        <v>200</v>
      </c>
      <c r="H6" s="88">
        <v>1</v>
      </c>
      <c r="I6" s="88">
        <f t="shared" si="0"/>
        <v>200</v>
      </c>
      <c r="J6" s="88">
        <f t="shared" si="1"/>
        <v>200</v>
      </c>
      <c r="K6" s="88">
        <f t="shared" si="2"/>
        <v>18400</v>
      </c>
      <c r="L6" s="132" t="s">
        <v>55</v>
      </c>
      <c r="M6" s="84">
        <v>0</v>
      </c>
    </row>
    <row r="7" spans="1:13" ht="56" x14ac:dyDescent="0.35">
      <c r="A7" s="161" t="s">
        <v>182</v>
      </c>
      <c r="B7" s="206" t="s">
        <v>188</v>
      </c>
      <c r="C7" s="88">
        <v>2</v>
      </c>
      <c r="D7" s="88">
        <v>0</v>
      </c>
      <c r="E7" s="88">
        <v>0</v>
      </c>
      <c r="F7" s="88">
        <f>(C7*'Labor Costs'!$F$9)+(D7*('Labor Costs'!$D$7))+(E7*'Labor Costs'!$F$10)</f>
        <v>184</v>
      </c>
      <c r="G7" s="88">
        <v>200</v>
      </c>
      <c r="H7" s="88">
        <v>1</v>
      </c>
      <c r="I7" s="88">
        <f t="shared" si="0"/>
        <v>200</v>
      </c>
      <c r="J7" s="88">
        <v>90</v>
      </c>
      <c r="K7" s="88">
        <f t="shared" si="2"/>
        <v>36800</v>
      </c>
      <c r="L7" s="132" t="s">
        <v>206</v>
      </c>
      <c r="M7" s="84">
        <v>0</v>
      </c>
    </row>
    <row r="8" spans="1:13" ht="28" x14ac:dyDescent="0.35">
      <c r="A8" s="161" t="s">
        <v>220</v>
      </c>
      <c r="B8" s="133" t="s">
        <v>208</v>
      </c>
      <c r="C8" s="88">
        <v>1</v>
      </c>
      <c r="D8" s="88">
        <v>0</v>
      </c>
      <c r="E8" s="88">
        <v>0</v>
      </c>
      <c r="F8" s="88">
        <f>(C8*'Labor Costs'!$F$9)+(D8*('Labor Costs'!$D$7))+(E8*'Labor Costs'!$F$10)</f>
        <v>92</v>
      </c>
      <c r="G8" s="88">
        <v>200</v>
      </c>
      <c r="H8" s="88">
        <v>12</v>
      </c>
      <c r="I8" s="88">
        <f t="shared" si="0"/>
        <v>2400</v>
      </c>
      <c r="J8" s="88">
        <v>90</v>
      </c>
      <c r="K8" s="88">
        <f t="shared" si="2"/>
        <v>220800</v>
      </c>
      <c r="L8" s="132" t="s">
        <v>209</v>
      </c>
      <c r="M8" s="84">
        <v>0</v>
      </c>
    </row>
    <row r="9" spans="1:13" ht="42" x14ac:dyDescent="0.35">
      <c r="A9" s="196" t="s">
        <v>207</v>
      </c>
      <c r="B9" s="206" t="s">
        <v>254</v>
      </c>
      <c r="C9" s="88">
        <v>1</v>
      </c>
      <c r="D9" s="88">
        <v>0</v>
      </c>
      <c r="E9" s="88">
        <v>0</v>
      </c>
      <c r="F9" s="88">
        <f>(C9*'Labor Costs'!$F$9)+(D9*('Labor Costs'!$D$7))+(E9*'Labor Costs'!$F$10)</f>
        <v>92</v>
      </c>
      <c r="G9" s="88">
        <v>200</v>
      </c>
      <c r="H9" s="88">
        <v>4</v>
      </c>
      <c r="I9" s="88">
        <f t="shared" ref="I9:I10" si="3">G9*H9</f>
        <v>800</v>
      </c>
      <c r="J9" s="88">
        <f t="shared" ref="J9:J10" si="4">(C9+D9+E9)*I9</f>
        <v>800</v>
      </c>
      <c r="K9" s="88">
        <f t="shared" ref="K9:K10" si="5">F9*I9</f>
        <v>73600</v>
      </c>
      <c r="L9" s="238" t="s">
        <v>261</v>
      </c>
      <c r="M9" s="84">
        <v>0</v>
      </c>
    </row>
    <row r="10" spans="1:13" ht="28" x14ac:dyDescent="0.35">
      <c r="A10" s="196" t="s">
        <v>207</v>
      </c>
      <c r="B10" s="206" t="s">
        <v>253</v>
      </c>
      <c r="C10" s="88">
        <v>0.5</v>
      </c>
      <c r="D10" s="88">
        <v>0</v>
      </c>
      <c r="E10" s="88">
        <v>0</v>
      </c>
      <c r="F10" s="88">
        <f>(C10*'Labor Costs'!$F$9)+(D10*('Labor Costs'!$D$7))+(E10*'Labor Costs'!$F$10)</f>
        <v>46</v>
      </c>
      <c r="G10" s="88">
        <v>200</v>
      </c>
      <c r="H10" s="88">
        <v>12</v>
      </c>
      <c r="I10" s="88">
        <f t="shared" si="3"/>
        <v>2400</v>
      </c>
      <c r="J10" s="88">
        <f t="shared" si="4"/>
        <v>1200</v>
      </c>
      <c r="K10" s="88">
        <f t="shared" si="5"/>
        <v>110400</v>
      </c>
      <c r="L10" s="238" t="s">
        <v>265</v>
      </c>
      <c r="M10" s="84">
        <v>0</v>
      </c>
    </row>
    <row r="11" spans="1:13" ht="28" x14ac:dyDescent="0.35">
      <c r="A11" s="196" t="s">
        <v>207</v>
      </c>
      <c r="B11" s="206" t="s">
        <v>253</v>
      </c>
      <c r="C11" s="88">
        <v>0.5</v>
      </c>
      <c r="D11" s="88">
        <v>0</v>
      </c>
      <c r="E11" s="88">
        <v>0</v>
      </c>
      <c r="F11" s="88">
        <f>(C11*'Labor Costs'!$F$9)+(D11*('Labor Costs'!$D$7))+(E11*'Labor Costs'!$F$10)</f>
        <v>46</v>
      </c>
      <c r="G11" s="88">
        <v>200</v>
      </c>
      <c r="H11" s="88">
        <v>12</v>
      </c>
      <c r="I11" s="88">
        <f t="shared" si="0"/>
        <v>2400</v>
      </c>
      <c r="J11" s="88">
        <f t="shared" si="1"/>
        <v>1200</v>
      </c>
      <c r="K11" s="88">
        <f t="shared" si="2"/>
        <v>110400</v>
      </c>
      <c r="L11" s="238" t="s">
        <v>266</v>
      </c>
      <c r="M11" s="84">
        <v>0</v>
      </c>
    </row>
    <row r="12" spans="1:13" ht="42" x14ac:dyDescent="0.35">
      <c r="A12" s="196" t="s">
        <v>186</v>
      </c>
      <c r="B12" s="93" t="s">
        <v>48</v>
      </c>
      <c r="C12" s="88">
        <v>8</v>
      </c>
      <c r="D12" s="88">
        <v>0</v>
      </c>
      <c r="E12" s="88">
        <v>0</v>
      </c>
      <c r="F12" s="88">
        <f>(C12*'Labor Costs'!$F$9)+(D12*('Labor Costs'!$D$7))+(E12*'Labor Costs'!$F$10)</f>
        <v>736</v>
      </c>
      <c r="G12" s="88">
        <v>200</v>
      </c>
      <c r="H12" s="88">
        <v>1</v>
      </c>
      <c r="I12" s="88">
        <f t="shared" si="0"/>
        <v>200</v>
      </c>
      <c r="J12" s="88">
        <f t="shared" si="1"/>
        <v>1600</v>
      </c>
      <c r="K12" s="88">
        <f t="shared" si="2"/>
        <v>147200</v>
      </c>
      <c r="L12" s="132" t="s">
        <v>37</v>
      </c>
      <c r="M12" s="84">
        <v>0</v>
      </c>
    </row>
    <row r="13" spans="1:13" ht="112" x14ac:dyDescent="0.35">
      <c r="A13" s="161" t="s">
        <v>185</v>
      </c>
      <c r="B13" s="93" t="s">
        <v>187</v>
      </c>
      <c r="C13" s="88">
        <v>0</v>
      </c>
      <c r="D13" s="88">
        <v>0</v>
      </c>
      <c r="E13" s="88">
        <v>1</v>
      </c>
      <c r="F13" s="88">
        <f>(C13*'Labor Costs'!$F$9)+(D13*('Labor Costs'!$D$7))+(E13*'Labor Costs'!$F$10)</f>
        <v>230</v>
      </c>
      <c r="G13" s="88">
        <v>200</v>
      </c>
      <c r="H13" s="88">
        <v>12</v>
      </c>
      <c r="I13" s="88">
        <f t="shared" si="0"/>
        <v>2400</v>
      </c>
      <c r="J13" s="88">
        <f t="shared" si="1"/>
        <v>2400</v>
      </c>
      <c r="K13" s="237">
        <f t="shared" si="2"/>
        <v>552000</v>
      </c>
      <c r="L13" s="190" t="s">
        <v>164</v>
      </c>
      <c r="M13" s="207">
        <v>552000</v>
      </c>
    </row>
    <row r="14" spans="1:13" ht="56" x14ac:dyDescent="0.35">
      <c r="A14" s="161" t="s">
        <v>183</v>
      </c>
      <c r="B14" s="93" t="s">
        <v>40</v>
      </c>
      <c r="C14" s="88">
        <v>0.05</v>
      </c>
      <c r="D14" s="88">
        <v>0</v>
      </c>
      <c r="E14" s="88">
        <v>0</v>
      </c>
      <c r="F14" s="88">
        <f>(C14*'Labor Costs'!$F$9)+(D14*('Labor Costs'!$D$7))+(E14*'Labor Costs'!$F$10)</f>
        <v>4.6000000000000005</v>
      </c>
      <c r="G14" s="88">
        <v>200</v>
      </c>
      <c r="H14" s="88">
        <v>52</v>
      </c>
      <c r="I14" s="88">
        <f>G14*H14</f>
        <v>10400</v>
      </c>
      <c r="J14" s="88">
        <f>(C14+D14+E14)*I14</f>
        <v>520</v>
      </c>
      <c r="K14" s="88">
        <f>F14*I14</f>
        <v>47840.000000000007</v>
      </c>
      <c r="L14" s="132" t="s">
        <v>41</v>
      </c>
      <c r="M14" s="84">
        <v>0</v>
      </c>
    </row>
    <row r="15" spans="1:13" ht="104" x14ac:dyDescent="0.35">
      <c r="A15" s="161" t="s">
        <v>184</v>
      </c>
      <c r="B15" s="93" t="s">
        <v>45</v>
      </c>
      <c r="C15" s="88">
        <v>0</v>
      </c>
      <c r="D15" s="88">
        <v>0</v>
      </c>
      <c r="E15" s="88">
        <v>12</v>
      </c>
      <c r="F15" s="88">
        <f>(C15*'Labor Costs'!$F$9)+(D15*('Labor Costs'!$D$7))+(E15*'Labor Costs'!$F$10)</f>
        <v>2760</v>
      </c>
      <c r="G15" s="88">
        <v>200</v>
      </c>
      <c r="H15" s="88">
        <v>1</v>
      </c>
      <c r="I15" s="88">
        <f t="shared" ref="I15" si="6">G15*H15</f>
        <v>200</v>
      </c>
      <c r="J15" s="88">
        <f t="shared" ref="J15" si="7">(C15+D15+E15)*I15</f>
        <v>2400</v>
      </c>
      <c r="K15" s="120">
        <f t="shared" ref="K15" si="8">F15*I15</f>
        <v>552000</v>
      </c>
      <c r="L15" s="220" t="s">
        <v>216</v>
      </c>
      <c r="M15" s="121">
        <v>552000</v>
      </c>
    </row>
    <row r="16" spans="1:13" x14ac:dyDescent="0.35">
      <c r="A16" s="93"/>
      <c r="B16" s="93"/>
      <c r="C16" s="29"/>
      <c r="D16" s="29"/>
      <c r="E16" s="29"/>
      <c r="F16" s="94"/>
      <c r="G16" s="28"/>
      <c r="H16" s="28"/>
      <c r="I16" s="28"/>
      <c r="J16" s="28"/>
      <c r="K16" s="28"/>
      <c r="L16" s="132"/>
      <c r="M16" s="84"/>
    </row>
    <row r="17" spans="1:13" x14ac:dyDescent="0.35">
      <c r="A17" s="272" t="s">
        <v>5</v>
      </c>
      <c r="B17" s="273"/>
      <c r="C17" s="131"/>
      <c r="D17" s="28"/>
      <c r="E17" s="28"/>
      <c r="F17" s="28"/>
      <c r="G17" s="28">
        <f>SUM(G4:G16)</f>
        <v>2200</v>
      </c>
      <c r="H17" s="28"/>
      <c r="I17" s="28">
        <f>SUM(I4:I16)</f>
        <v>21800</v>
      </c>
      <c r="J17" s="28">
        <f>SUM(J4:J16)</f>
        <v>10700</v>
      </c>
      <c r="K17" s="28">
        <f>SUM(K4:K16)</f>
        <v>1887840</v>
      </c>
      <c r="L17" s="86"/>
      <c r="M17" s="119">
        <f>SUM(M4:M16)</f>
        <v>1104000</v>
      </c>
    </row>
    <row r="18" spans="1:13" ht="15.5" x14ac:dyDescent="0.35">
      <c r="A18" s="32"/>
      <c r="B18" s="9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</row>
    <row r="20" spans="1:13" x14ac:dyDescent="0.35">
      <c r="A20" t="s">
        <v>224</v>
      </c>
    </row>
    <row r="21" spans="1:13" x14ac:dyDescent="0.35">
      <c r="A21" s="53" t="s">
        <v>228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</row>
    <row r="22" spans="1:13" x14ac:dyDescent="0.35">
      <c r="A22" s="53" t="s">
        <v>229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</row>
    <row r="23" spans="1:13" x14ac:dyDescent="0.35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</row>
    <row r="24" spans="1:13" x14ac:dyDescent="0.35">
      <c r="A24" s="85" t="s">
        <v>225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</row>
    <row r="25" spans="1:13" x14ac:dyDescent="0.35">
      <c r="A25" s="221"/>
      <c r="B25" s="222"/>
      <c r="C25" s="224"/>
      <c r="D25" s="224"/>
      <c r="E25" s="224"/>
      <c r="F25" s="224"/>
      <c r="G25" s="224"/>
      <c r="H25" s="224"/>
      <c r="I25" s="224"/>
      <c r="J25" s="116"/>
      <c r="K25" s="116"/>
    </row>
    <row r="26" spans="1:13" x14ac:dyDescent="0.35">
      <c r="A26" s="221" t="s">
        <v>223</v>
      </c>
      <c r="B26" s="222"/>
      <c r="C26" s="224"/>
      <c r="D26" s="224"/>
      <c r="E26" s="224"/>
      <c r="F26" s="224"/>
      <c r="G26" s="224"/>
      <c r="H26" s="224"/>
      <c r="I26" s="224"/>
      <c r="J26" s="116"/>
      <c r="K26" s="116"/>
    </row>
    <row r="27" spans="1:13" x14ac:dyDescent="0.35">
      <c r="A27" s="221" t="s">
        <v>226</v>
      </c>
      <c r="B27" s="221"/>
      <c r="C27" s="225"/>
      <c r="D27" s="225"/>
      <c r="E27" s="225"/>
      <c r="F27" s="225"/>
      <c r="G27" s="225"/>
      <c r="H27" s="225"/>
      <c r="I27" s="225"/>
      <c r="J27" s="54"/>
      <c r="K27" s="54"/>
    </row>
    <row r="28" spans="1:13" x14ac:dyDescent="0.35">
      <c r="A28" s="225" t="s">
        <v>227</v>
      </c>
      <c r="B28" s="225"/>
      <c r="C28" s="225"/>
      <c r="D28" s="225"/>
      <c r="E28" s="225"/>
      <c r="F28" s="225"/>
      <c r="G28" s="225"/>
      <c r="H28" s="225"/>
      <c r="I28" s="225"/>
      <c r="J28" s="54"/>
      <c r="K28" s="54"/>
    </row>
    <row r="29" spans="1:13" ht="15" thickBot="1" x14ac:dyDescent="0.4">
      <c r="A29" s="225"/>
      <c r="B29" s="225"/>
      <c r="C29" s="225"/>
      <c r="D29" s="225"/>
      <c r="E29" s="225"/>
      <c r="F29" s="225"/>
      <c r="G29" s="225"/>
      <c r="H29" s="225"/>
      <c r="I29" s="225"/>
      <c r="J29" s="54"/>
      <c r="K29" s="54"/>
    </row>
    <row r="30" spans="1:13" x14ac:dyDescent="0.35">
      <c r="A30" s="226" t="s">
        <v>252</v>
      </c>
      <c r="B30" s="227"/>
      <c r="C30" s="227"/>
      <c r="D30" s="228"/>
      <c r="E30" s="228"/>
      <c r="F30" s="229"/>
      <c r="G30" s="54"/>
      <c r="H30" s="54"/>
      <c r="I30" s="54"/>
      <c r="J30" s="54"/>
      <c r="K30" s="54"/>
    </row>
    <row r="31" spans="1:13" ht="15" thickBot="1" x14ac:dyDescent="0.4">
      <c r="A31" s="230"/>
      <c r="B31" s="231"/>
      <c r="C31" s="231"/>
      <c r="D31" s="231"/>
      <c r="E31" s="231"/>
      <c r="F31" s="232"/>
      <c r="G31" s="111"/>
      <c r="H31" s="111"/>
      <c r="I31" s="111"/>
      <c r="J31" s="111"/>
      <c r="K31" s="111"/>
    </row>
    <row r="32" spans="1:13" x14ac:dyDescent="0.35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</row>
    <row r="33" spans="1:13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1:13" x14ac:dyDescent="0.3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43" spans="1:1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s="2" customFormat="1" ht="18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s="3" customFormat="1" ht="15.5" x14ac:dyDescent="0.35">
      <c r="A45"/>
      <c r="B45"/>
      <c r="C45"/>
      <c r="D45"/>
      <c r="E45"/>
      <c r="F45"/>
      <c r="G45"/>
      <c r="H45"/>
      <c r="I45"/>
      <c r="J45"/>
      <c r="K45"/>
      <c r="L45"/>
      <c r="M45"/>
    </row>
    <row r="50" spans="1:1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s="2" customFormat="1" ht="25" x14ac:dyDescent="0.5">
      <c r="A51" s="4"/>
      <c r="B51" s="5"/>
      <c r="C51" s="5"/>
      <c r="D51" s="5"/>
      <c r="E51" s="5"/>
      <c r="F51" s="5"/>
      <c r="G51" s="5"/>
      <c r="H51" s="5"/>
      <c r="I51" s="5"/>
      <c r="J51" s="5"/>
      <c r="K51"/>
      <c r="L51"/>
      <c r="M51"/>
    </row>
    <row r="52" spans="1:13" ht="25" x14ac:dyDescent="0.5">
      <c r="A52" s="5"/>
      <c r="B52" s="5"/>
      <c r="C52" s="5"/>
      <c r="D52" s="5"/>
      <c r="E52" s="5"/>
      <c r="F52" s="5"/>
      <c r="G52" s="5"/>
      <c r="H52" s="5"/>
      <c r="I52" s="5"/>
      <c r="J52" s="5"/>
    </row>
  </sheetData>
  <mergeCells count="7">
    <mergeCell ref="A17:B17"/>
    <mergeCell ref="A1:L1"/>
    <mergeCell ref="A2:L2"/>
    <mergeCell ref="A3:B3"/>
    <mergeCell ref="C3:F3"/>
    <mergeCell ref="G3:K3"/>
    <mergeCell ref="L3:L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A1:S52"/>
  <sheetViews>
    <sheetView topLeftCell="A4" zoomScale="85" zoomScaleNormal="85" workbookViewId="0">
      <selection activeCell="N6" sqref="N6"/>
    </sheetView>
  </sheetViews>
  <sheetFormatPr defaultRowHeight="14.5" x14ac:dyDescent="0.35"/>
  <cols>
    <col min="1" max="1" width="19.453125" customWidth="1"/>
    <col min="2" max="2" width="26.7265625" customWidth="1"/>
    <col min="3" max="3" width="10.7265625" customWidth="1"/>
    <col min="4" max="4" width="10.1796875" customWidth="1"/>
    <col min="5" max="5" width="10.7265625" customWidth="1"/>
    <col min="6" max="6" width="9.81640625" customWidth="1"/>
    <col min="7" max="7" width="13.1796875" customWidth="1"/>
    <col min="8" max="10" width="11.453125" customWidth="1"/>
    <col min="11" max="11" width="11.453125" bestFit="1" customWidth="1"/>
    <col min="12" max="13" width="10.26953125" customWidth="1"/>
  </cols>
  <sheetData>
    <row r="1" spans="1:19" x14ac:dyDescent="0.35">
      <c r="A1" s="274" t="s">
        <v>10</v>
      </c>
      <c r="B1" s="274"/>
      <c r="C1" s="274"/>
      <c r="D1" s="274"/>
      <c r="E1" s="274"/>
      <c r="F1" s="274"/>
      <c r="G1" s="274"/>
      <c r="H1" s="274"/>
      <c r="I1" s="275"/>
      <c r="J1" s="275"/>
      <c r="K1" s="275"/>
      <c r="L1" s="275"/>
      <c r="M1" s="87"/>
    </row>
    <row r="2" spans="1:19" x14ac:dyDescent="0.35">
      <c r="A2" s="276" t="s">
        <v>248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97"/>
    </row>
    <row r="3" spans="1:19" s="1" customFormat="1" ht="16.149999999999999" customHeight="1" x14ac:dyDescent="0.35">
      <c r="A3" s="274" t="s">
        <v>11</v>
      </c>
      <c r="B3" s="274"/>
      <c r="C3" s="274" t="s">
        <v>12</v>
      </c>
      <c r="D3" s="274"/>
      <c r="E3" s="274"/>
      <c r="F3" s="274"/>
      <c r="G3" s="274" t="s">
        <v>13</v>
      </c>
      <c r="H3" s="274"/>
      <c r="I3" s="274"/>
      <c r="J3" s="274"/>
      <c r="K3" s="274"/>
      <c r="L3" s="278" t="s">
        <v>14</v>
      </c>
      <c r="M3" s="84"/>
    </row>
    <row r="4" spans="1:19" ht="108" x14ac:dyDescent="0.35">
      <c r="A4" s="134" t="s">
        <v>15</v>
      </c>
      <c r="B4" s="98" t="s">
        <v>16</v>
      </c>
      <c r="C4" s="98" t="s">
        <v>17</v>
      </c>
      <c r="D4" s="98" t="s">
        <v>18</v>
      </c>
      <c r="E4" s="98" t="s">
        <v>19</v>
      </c>
      <c r="F4" s="98" t="s">
        <v>20</v>
      </c>
      <c r="G4" s="98" t="s">
        <v>21</v>
      </c>
      <c r="H4" s="98" t="s">
        <v>22</v>
      </c>
      <c r="I4" s="98" t="s">
        <v>23</v>
      </c>
      <c r="J4" s="98" t="s">
        <v>24</v>
      </c>
      <c r="K4" s="98" t="s">
        <v>46</v>
      </c>
      <c r="L4" s="279"/>
      <c r="M4" s="84" t="s">
        <v>51</v>
      </c>
    </row>
    <row r="5" spans="1:19" ht="28" x14ac:dyDescent="0.35">
      <c r="A5" s="197" t="s">
        <v>67</v>
      </c>
      <c r="B5" s="93" t="s">
        <v>68</v>
      </c>
      <c r="C5" s="100">
        <v>0</v>
      </c>
      <c r="D5" s="100">
        <v>0</v>
      </c>
      <c r="E5" s="100">
        <v>0</v>
      </c>
      <c r="F5" s="88">
        <f>(C5*'Labor Costs'!$F$9)+(D5*('Labor Costs'!$D$7))+(E5*'Labor Costs'!$F$10)</f>
        <v>0</v>
      </c>
      <c r="G5" s="88">
        <v>5</v>
      </c>
      <c r="H5" s="88">
        <v>1</v>
      </c>
      <c r="I5" s="131">
        <f t="shared" ref="I5:I6" si="0">G5*H5</f>
        <v>5</v>
      </c>
      <c r="J5" s="88">
        <f t="shared" ref="J5:J6" si="1">(C5+D5+E5)*I5</f>
        <v>0</v>
      </c>
      <c r="K5" s="88">
        <f t="shared" ref="K5:K6" si="2">F5*I5</f>
        <v>0</v>
      </c>
      <c r="L5" s="106" t="s">
        <v>69</v>
      </c>
      <c r="M5" s="96">
        <v>0</v>
      </c>
    </row>
    <row r="6" spans="1:19" ht="29" x14ac:dyDescent="0.35">
      <c r="A6" s="198" t="s">
        <v>70</v>
      </c>
      <c r="B6" s="90" t="s">
        <v>71</v>
      </c>
      <c r="C6" s="91">
        <v>0</v>
      </c>
      <c r="D6" s="91">
        <v>0</v>
      </c>
      <c r="E6" s="91">
        <v>0</v>
      </c>
      <c r="F6" s="92">
        <f>(C6*'Labor Costs'!$F$9)+(D6*('Labor Costs'!$D$7))+(E6*'Labor Costs'!$F$10)</f>
        <v>0</v>
      </c>
      <c r="G6" s="92">
        <v>5</v>
      </c>
      <c r="H6" s="92">
        <v>1</v>
      </c>
      <c r="I6" s="92">
        <f t="shared" si="0"/>
        <v>5</v>
      </c>
      <c r="J6" s="92">
        <f t="shared" si="1"/>
        <v>0</v>
      </c>
      <c r="K6" s="92">
        <f t="shared" si="2"/>
        <v>0</v>
      </c>
      <c r="L6" s="106" t="s">
        <v>69</v>
      </c>
      <c r="M6" s="102">
        <v>0</v>
      </c>
    </row>
    <row r="7" spans="1:19" ht="14.5" customHeight="1" x14ac:dyDescent="0.35">
      <c r="A7" s="280" t="s">
        <v>5</v>
      </c>
      <c r="B7" s="280"/>
      <c r="C7" s="131"/>
      <c r="D7" s="28"/>
      <c r="E7" s="28"/>
      <c r="F7" s="28"/>
      <c r="G7" s="28">
        <f>SUM(G5:G6)</f>
        <v>10</v>
      </c>
      <c r="H7" s="28"/>
      <c r="I7" s="28">
        <f>SUM(I5:I6)</f>
        <v>10</v>
      </c>
      <c r="J7" s="28">
        <f>SUM(J5:J6)</f>
        <v>0</v>
      </c>
      <c r="K7" s="28">
        <f>SUM(K5:K6)</f>
        <v>0</v>
      </c>
      <c r="L7" s="89"/>
      <c r="M7" s="92">
        <f>SUM(M5:M6)</f>
        <v>0</v>
      </c>
    </row>
    <row r="8" spans="1:19" ht="15.5" x14ac:dyDescent="0.35">
      <c r="A8" s="32" t="s">
        <v>65</v>
      </c>
      <c r="B8" s="38"/>
      <c r="C8" s="30"/>
      <c r="D8" s="30"/>
      <c r="E8" s="30"/>
      <c r="F8" s="30"/>
      <c r="G8" s="30"/>
      <c r="H8" s="30"/>
      <c r="I8" s="30"/>
      <c r="J8" s="30"/>
      <c r="K8" s="2"/>
      <c r="L8" s="2"/>
    </row>
    <row r="9" spans="1:19" x14ac:dyDescent="0.35">
      <c r="A9" s="234" t="s">
        <v>189</v>
      </c>
      <c r="B9" s="235"/>
      <c r="C9" s="235"/>
      <c r="D9" s="235"/>
      <c r="E9" s="235"/>
      <c r="F9" s="235"/>
      <c r="G9" s="235"/>
      <c r="H9" s="235"/>
      <c r="I9" s="235"/>
      <c r="J9" s="235"/>
      <c r="K9" s="2"/>
      <c r="L9" s="2"/>
    </row>
    <row r="10" spans="1:19" x14ac:dyDescent="0.35">
      <c r="A10" s="234" t="s">
        <v>72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"/>
      <c r="L10" s="2"/>
    </row>
    <row r="11" spans="1:19" x14ac:dyDescent="0.35">
      <c r="A11" s="234" t="s">
        <v>234</v>
      </c>
      <c r="B11" s="235"/>
      <c r="C11" s="235"/>
      <c r="D11" s="235"/>
      <c r="E11" s="235"/>
      <c r="F11" s="235"/>
      <c r="G11" s="235"/>
      <c r="H11" s="235"/>
      <c r="I11" s="235"/>
      <c r="J11" s="235"/>
      <c r="K11" s="2"/>
      <c r="L11" s="2"/>
    </row>
    <row r="12" spans="1:19" x14ac:dyDescent="0.35">
      <c r="A12" s="39"/>
      <c r="B12" s="30"/>
      <c r="C12" s="30"/>
      <c r="D12" s="30"/>
      <c r="E12" s="30"/>
      <c r="F12" s="30"/>
      <c r="G12" s="30"/>
      <c r="H12" s="30"/>
      <c r="I12" s="30"/>
      <c r="J12" s="30"/>
      <c r="K12" s="2"/>
      <c r="L12" s="2"/>
    </row>
    <row r="13" spans="1:19" x14ac:dyDescent="0.35">
      <c r="A13" t="s">
        <v>224</v>
      </c>
      <c r="K13" s="30"/>
      <c r="L13" s="30"/>
      <c r="M13" s="22"/>
      <c r="N13" s="22"/>
      <c r="O13" s="22"/>
      <c r="P13" s="22"/>
      <c r="Q13" s="22"/>
      <c r="R13" s="22"/>
      <c r="S13" s="22"/>
    </row>
    <row r="14" spans="1:19" ht="21" x14ac:dyDescent="0.5">
      <c r="A14" s="53" t="s">
        <v>228</v>
      </c>
      <c r="B14" s="54"/>
      <c r="C14" s="54"/>
      <c r="D14" s="54"/>
      <c r="E14" s="54"/>
      <c r="F14" s="54"/>
      <c r="G14" s="54"/>
      <c r="H14" s="54"/>
      <c r="I14" s="54"/>
      <c r="J14" s="54"/>
      <c r="K14" s="103"/>
      <c r="L14" s="103"/>
      <c r="M14" s="103"/>
      <c r="N14" s="22"/>
      <c r="O14" s="22"/>
      <c r="P14" s="22"/>
      <c r="Q14" s="22"/>
      <c r="R14" s="22"/>
      <c r="S14" s="22"/>
    </row>
    <row r="15" spans="1:19" x14ac:dyDescent="0.35">
      <c r="A15" s="53" t="s">
        <v>229</v>
      </c>
      <c r="B15" s="54"/>
      <c r="C15" s="54"/>
      <c r="D15" s="54"/>
      <c r="E15" s="54"/>
      <c r="F15" s="54"/>
      <c r="G15" s="54"/>
      <c r="H15" s="54"/>
      <c r="I15" s="54"/>
      <c r="J15" s="54"/>
      <c r="K15" s="30"/>
      <c r="L15" s="30"/>
      <c r="M15" s="22"/>
      <c r="N15" s="22"/>
      <c r="O15" s="22"/>
      <c r="P15" s="22"/>
      <c r="Q15" s="22"/>
      <c r="R15" s="22"/>
      <c r="S15" s="22"/>
    </row>
    <row r="16" spans="1:19" x14ac:dyDescent="0.35">
      <c r="A16" s="53"/>
      <c r="B16" s="54"/>
      <c r="C16" s="54"/>
      <c r="D16" s="54"/>
      <c r="E16" s="54"/>
      <c r="F16" s="54"/>
      <c r="G16" s="54"/>
      <c r="H16" s="54"/>
      <c r="I16" s="54"/>
      <c r="J16" s="54"/>
      <c r="K16" s="30"/>
      <c r="L16" s="30"/>
      <c r="M16" s="22"/>
      <c r="N16" s="22"/>
      <c r="O16" s="22"/>
      <c r="P16" s="22"/>
      <c r="Q16" s="22"/>
      <c r="R16" s="22"/>
      <c r="S16" s="22"/>
    </row>
    <row r="17" spans="1:19" x14ac:dyDescent="0.35">
      <c r="A17" s="85" t="s">
        <v>225</v>
      </c>
      <c r="B17" s="54"/>
      <c r="C17" s="54"/>
      <c r="D17" s="54"/>
      <c r="E17" s="54"/>
      <c r="F17" s="54"/>
      <c r="G17" s="54"/>
      <c r="H17" s="54"/>
      <c r="I17" s="54"/>
      <c r="J17" s="54"/>
      <c r="K17" s="30"/>
      <c r="L17" s="30"/>
      <c r="M17" s="22"/>
      <c r="N17" s="22"/>
      <c r="O17" s="22"/>
      <c r="P17" s="22"/>
      <c r="Q17" s="22"/>
      <c r="R17" s="22"/>
      <c r="S17" s="22"/>
    </row>
    <row r="18" spans="1:19" x14ac:dyDescent="0.35">
      <c r="A18" s="221"/>
      <c r="B18" s="222"/>
      <c r="C18" s="224"/>
      <c r="D18" s="224"/>
      <c r="E18" s="224"/>
      <c r="F18" s="224"/>
      <c r="G18" s="224"/>
      <c r="H18" s="224"/>
      <c r="I18" s="224"/>
      <c r="J18" s="116"/>
      <c r="K18" s="104"/>
      <c r="L18" s="30"/>
      <c r="M18" s="22"/>
      <c r="N18" s="22"/>
      <c r="O18" s="22"/>
      <c r="P18" s="22"/>
      <c r="Q18" s="22"/>
      <c r="R18" s="22"/>
      <c r="S18" s="22"/>
    </row>
    <row r="19" spans="1:19" x14ac:dyDescent="0.35">
      <c r="A19" s="221" t="s">
        <v>223</v>
      </c>
      <c r="B19" s="222"/>
      <c r="C19" s="224"/>
      <c r="D19" s="224"/>
      <c r="E19" s="224"/>
      <c r="F19" s="224"/>
      <c r="G19" s="224"/>
      <c r="H19" s="224"/>
      <c r="I19" s="224"/>
      <c r="J19" s="116"/>
      <c r="K19" s="30"/>
      <c r="L19" s="30"/>
      <c r="M19" s="22"/>
      <c r="N19" s="22"/>
      <c r="O19" s="22"/>
      <c r="P19" s="22"/>
      <c r="Q19" s="22"/>
      <c r="R19" s="22"/>
      <c r="S19" s="22"/>
    </row>
    <row r="20" spans="1:19" x14ac:dyDescent="0.35">
      <c r="A20" s="221" t="s">
        <v>226</v>
      </c>
      <c r="B20" s="221"/>
      <c r="C20" s="225"/>
      <c r="D20" s="225"/>
      <c r="E20" s="225"/>
      <c r="F20" s="225"/>
      <c r="G20" s="225"/>
      <c r="H20" s="225"/>
      <c r="I20" s="225"/>
      <c r="J20" s="54"/>
      <c r="K20" s="30"/>
      <c r="L20" s="30"/>
      <c r="M20" s="22"/>
      <c r="N20" s="22"/>
      <c r="O20" s="22"/>
      <c r="P20" s="22"/>
      <c r="Q20" s="22"/>
      <c r="R20" s="22"/>
      <c r="S20" s="22"/>
    </row>
    <row r="21" spans="1:19" x14ac:dyDescent="0.35">
      <c r="A21" s="225" t="s">
        <v>227</v>
      </c>
      <c r="B21" s="225"/>
      <c r="C21" s="225"/>
      <c r="D21" s="225"/>
      <c r="E21" s="225"/>
      <c r="F21" s="225"/>
      <c r="G21" s="225"/>
      <c r="H21" s="225"/>
      <c r="I21" s="225"/>
      <c r="J21" s="54"/>
      <c r="K21" s="30"/>
      <c r="L21" s="30"/>
      <c r="M21" s="22"/>
      <c r="N21" s="22"/>
      <c r="O21" s="22"/>
      <c r="P21" s="22"/>
      <c r="Q21" s="22"/>
      <c r="R21" s="22"/>
      <c r="S21" s="22"/>
    </row>
    <row r="22" spans="1:19" ht="15" thickBot="1" x14ac:dyDescent="0.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22"/>
      <c r="N22" s="22"/>
      <c r="O22" s="22"/>
      <c r="P22" s="22"/>
      <c r="Q22" s="22"/>
      <c r="R22" s="22"/>
      <c r="S22" s="22"/>
    </row>
    <row r="23" spans="1:19" x14ac:dyDescent="0.35">
      <c r="A23" s="226" t="s">
        <v>249</v>
      </c>
      <c r="B23" s="227"/>
      <c r="C23" s="227"/>
      <c r="D23" s="228"/>
      <c r="E23" s="228"/>
      <c r="F23" s="228"/>
      <c r="G23" s="242"/>
      <c r="H23" s="242"/>
      <c r="I23" s="243"/>
      <c r="J23" s="30"/>
      <c r="K23" s="30"/>
      <c r="L23" s="30"/>
      <c r="M23" s="22"/>
      <c r="N23" s="22"/>
      <c r="O23" s="22"/>
      <c r="P23" s="22"/>
      <c r="Q23" s="22"/>
      <c r="R23" s="22"/>
      <c r="S23" s="22"/>
    </row>
    <row r="24" spans="1:19" ht="15" thickBot="1" x14ac:dyDescent="0.4">
      <c r="A24" s="230"/>
      <c r="B24" s="231"/>
      <c r="C24" s="231"/>
      <c r="D24" s="231"/>
      <c r="E24" s="231"/>
      <c r="F24" s="231"/>
      <c r="G24" s="244"/>
      <c r="H24" s="244"/>
      <c r="I24" s="245"/>
      <c r="J24" s="2"/>
      <c r="K24" s="2"/>
      <c r="L24" s="2"/>
    </row>
    <row r="25" spans="1:19" x14ac:dyDescent="0.35">
      <c r="A25" s="69"/>
      <c r="B25" s="69"/>
      <c r="C25" s="69"/>
      <c r="D25" s="69"/>
      <c r="E25" s="69"/>
      <c r="F25" s="69"/>
      <c r="G25" s="2"/>
      <c r="H25" s="2"/>
      <c r="I25" s="2"/>
      <c r="J25" s="2"/>
      <c r="K25" s="2"/>
      <c r="L25" s="2"/>
    </row>
    <row r="26" spans="1:19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9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9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9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9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9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9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s="2" customFormat="1" ht="18" customHeight="1" x14ac:dyDescent="0.35"/>
    <row r="41" spans="1:12" s="3" customFormat="1" ht="15.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2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ht="15.5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7" spans="1:12" s="2" customFormat="1" x14ac:dyDescent="0.35">
      <c r="A47"/>
      <c r="B47"/>
      <c r="C47"/>
      <c r="D47"/>
      <c r="E47"/>
      <c r="F47"/>
      <c r="G47"/>
      <c r="H47"/>
      <c r="I47"/>
      <c r="J47"/>
      <c r="K47"/>
    </row>
    <row r="50" spans="1:11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25" x14ac:dyDescent="0.5">
      <c r="A51" s="4"/>
      <c r="B51" s="5"/>
      <c r="C51" s="5"/>
      <c r="D51" s="5"/>
      <c r="E51" s="5"/>
      <c r="F51" s="5"/>
      <c r="G51" s="5"/>
      <c r="H51" s="5"/>
      <c r="I51" s="5"/>
      <c r="J51" s="5"/>
    </row>
    <row r="52" spans="1:11" ht="25" x14ac:dyDescent="0.5">
      <c r="A52" s="5"/>
      <c r="B52" s="5"/>
      <c r="C52" s="5"/>
      <c r="D52" s="5"/>
      <c r="E52" s="5"/>
      <c r="F52" s="5"/>
      <c r="G52" s="5"/>
      <c r="H52" s="5"/>
      <c r="I52" s="5"/>
      <c r="J52" s="5"/>
    </row>
  </sheetData>
  <mergeCells count="7">
    <mergeCell ref="A7:B7"/>
    <mergeCell ref="A1:L1"/>
    <mergeCell ref="A2:L2"/>
    <mergeCell ref="A3:B3"/>
    <mergeCell ref="C3:F3"/>
    <mergeCell ref="G3:K3"/>
    <mergeCell ref="L3:L4"/>
  </mergeCells>
  <dataValidations count="1">
    <dataValidation allowBlank="1" showInputMessage="1" showErrorMessage="1" promptTitle="Insert Form Name" prompt="e.g. &quot;Contractor Financial Disclosure Form&quot;" sqref="L5:L6" xr:uid="{544067C8-2750-4A25-A5CA-1777B352E34C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29f62856-1543-49d4-a736-4569d363f533" ContentTypeId="0x0101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2017-12-13T05:00:00+00:00</Document_x0020_Creation_x0020_Date>
    <EPA_x0020_Office xmlns="4ffa91fb-a0ff-4ac5-b2db-65c790d184a4">OAR-OTAQ-CD-FCCI</EPA_x0020_Office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>Pastorkovich, Anne-Marie</DisplayName>
        <AccountId>3809</AccountId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SharedWithUsers xmlns="e3b9e024-192f-4b11-811c-3cf166ba4edd">
      <UserInfo>
        <DisplayName>Borgert, Kyle</DisplayName>
        <AccountId>25</AccountId>
        <AccountType/>
      </UserInfo>
      <UserInfo>
        <DisplayName>Anderson, Robert</DisplayName>
        <AccountId>30</AccountId>
        <AccountType/>
      </UserInfo>
      <UserInfo>
        <DisplayName>Pastorkovich, Anne-Marie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5A6FCEC7CAE6428412A13C5A7AB639" ma:contentTypeVersion="6" ma:contentTypeDescription="Create a new document." ma:contentTypeScope="" ma:versionID="dc809fa3b0fd5e6f200caaa6aa2b3602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6316e08d-59eb-4834-a38a-0b4a1d3a2532" xmlns:ns6="e3b9e024-192f-4b11-811c-3cf166ba4edd" targetNamespace="http://schemas.microsoft.com/office/2006/metadata/properties" ma:root="true" ma:fieldsID="e8a87f0c2e730f6de89f3a0c03a5d8e1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6316e08d-59eb-4834-a38a-0b4a1d3a2532"/>
    <xsd:import namespace="e3b9e024-192f-4b11-811c-3cf166ba4edd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6:SharedWithUsers" minOccurs="0"/>
                <xsd:element ref="ns6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4dc3375c-f01e-40fd-817e-95909d6afc3b}" ma:internalName="TaxCatchAllLabel" ma:readOnly="true" ma:showField="CatchAllDataLabel" ma:web="e3b9e024-192f-4b11-811c-3cf166ba4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4dc3375c-f01e-40fd-817e-95909d6afc3b}" ma:internalName="TaxCatchAll" ma:showField="CatchAllData" ma:web="e3b9e024-192f-4b11-811c-3cf166ba4e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16e08d-59eb-4834-a38a-0b4a1d3a2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b9e024-192f-4b11-811c-3cf166ba4edd" elementFormDefault="qualified">
    <xsd:import namespace="http://schemas.microsoft.com/office/2006/documentManagement/types"/>
    <xsd:import namespace="http://schemas.microsoft.com/office/infopath/2007/PartnerControls"/>
    <xsd:element name="SharedWithUsers" ma:index="3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78D618-0F1F-4911-AE5E-0063B96CA44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AE8C684E-33EB-4DF3-87FA-0EBC7F2E0537}">
  <ds:schemaRefs>
    <ds:schemaRef ds:uri="http://schemas.microsoft.com/sharepoint.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e3b9e024-192f-4b11-811c-3cf166ba4edd"/>
    <ds:schemaRef ds:uri="http://purl.org/dc/elements/1.1/"/>
    <ds:schemaRef ds:uri="http://schemas.microsoft.com/office/2006/documentManagement/types"/>
    <ds:schemaRef ds:uri="6316e08d-59eb-4834-a38a-0b4a1d3a2532"/>
    <ds:schemaRef ds:uri="http://schemas.microsoft.com/office/2006/metadata/properties"/>
    <ds:schemaRef ds:uri="http://schemas.microsoft.com/sharepoint/v3/fields"/>
    <ds:schemaRef ds:uri="4ffa91fb-a0ff-4ac5-b2db-65c790d184a4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AD7704-BFC6-4232-83E3-A6A598D084C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44DBE0-AB5B-4606-8B61-4258E9F9FE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6316e08d-59eb-4834-a38a-0b4a1d3a2532"/>
    <ds:schemaRef ds:uri="e3b9e024-192f-4b11-811c-3cf166ba4e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I-Biogas Producers</vt:lpstr>
      <vt:lpstr>II-RNG Producers</vt:lpstr>
      <vt:lpstr>III-RNG Importers</vt:lpstr>
      <vt:lpstr>IV-SFW</vt:lpstr>
      <vt:lpstr>V-RIN Generators</vt:lpstr>
      <vt:lpstr>VI-QAP </vt:lpstr>
      <vt:lpstr>VII -RNG RIN separators</vt:lpstr>
      <vt:lpstr>VIII - Third Parties</vt:lpstr>
      <vt:lpstr>IX-Producers of RF Biogas</vt:lpstr>
      <vt:lpstr>Labor Costs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A STREAMLINING ICR Tables I Through VII</dc:title>
  <dc:subject/>
  <dc:creator>Robert Anderson</dc:creator>
  <cp:keywords/>
  <dc:description/>
  <cp:lastModifiedBy>Pastorkovich, Anne-Marie</cp:lastModifiedBy>
  <cp:revision/>
  <cp:lastPrinted>2023-07-18T19:32:31Z</cp:lastPrinted>
  <dcterms:created xsi:type="dcterms:W3CDTF">2016-04-05T14:34:29Z</dcterms:created>
  <dcterms:modified xsi:type="dcterms:W3CDTF">2023-07-18T19:35:53Z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0x0101007D5A6FCEC7CAE6428412A13C5A7AB639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EPA Subject">
    <vt:lpwstr/>
  </property>
  <property fmtid="{D5CDD505-2E9C-101B-9397-08002B2CF9AE}" pid="6" name="e3f09c3df709400db2417a7161762d62">
    <vt:lpwstr/>
  </property>
</Properties>
</file>