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berly.webb\Documents\"/>
    </mc:Choice>
  </mc:AlternateContent>
  <xr:revisionPtr revIDLastSave="0" documentId="8_{35A5A931-A1C6-40E9-9AB9-3149576CBA55}" xr6:coauthVersionLast="47" xr6:coauthVersionMax="47" xr10:uidLastSave="{00000000-0000-0000-0000-000000000000}"/>
  <bookViews>
    <workbookView xWindow="-110" yWindow="-110" windowWidth="19420" windowHeight="10420" xr2:uid="{50188D1C-055E-4B48-9A35-7D881B59F3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F48" i="1" l="1"/>
  <c r="J48" i="1"/>
  <c r="I48" i="1"/>
  <c r="H50" i="1"/>
  <c r="H48" i="1"/>
  <c r="F50" i="1"/>
  <c r="E50" i="1"/>
  <c r="E48" i="1"/>
  <c r="D48" i="1"/>
  <c r="C48" i="1"/>
  <c r="B48" i="1"/>
  <c r="F5" i="1"/>
  <c r="B50" i="1"/>
  <c r="C50" i="1"/>
  <c r="D50" i="1"/>
  <c r="I50" i="1"/>
  <c r="J50" i="1"/>
  <c r="E5" i="1"/>
  <c r="E11" i="1"/>
  <c r="F11" i="1" s="1"/>
  <c r="E10" i="1"/>
  <c r="F10" i="1" s="1"/>
  <c r="H11" i="1" l="1"/>
  <c r="G11" i="1"/>
  <c r="H10" i="1"/>
  <c r="G10" i="1"/>
  <c r="E47" i="1"/>
  <c r="F47" i="1" s="1"/>
  <c r="E46" i="1"/>
  <c r="F46" i="1" s="1"/>
  <c r="E45" i="1"/>
  <c r="F45" i="1" s="1"/>
  <c r="E44" i="1"/>
  <c r="F44" i="1" s="1"/>
  <c r="E43" i="1"/>
  <c r="F43" i="1" s="1"/>
  <c r="G43" i="1" s="1"/>
  <c r="E42" i="1"/>
  <c r="F42" i="1" s="1"/>
  <c r="G42" i="1" s="1"/>
  <c r="E41" i="1"/>
  <c r="F41" i="1" s="1"/>
  <c r="E40" i="1"/>
  <c r="F40" i="1" s="1"/>
  <c r="G40" i="1" s="1"/>
  <c r="E39" i="1"/>
  <c r="H41" i="1" l="1"/>
  <c r="G41" i="1"/>
  <c r="H44" i="1"/>
  <c r="G44" i="1"/>
  <c r="H45" i="1"/>
  <c r="G45" i="1"/>
  <c r="H46" i="1"/>
  <c r="G46" i="1"/>
  <c r="H47" i="1"/>
  <c r="G47" i="1"/>
  <c r="H40" i="1"/>
  <c r="H42" i="1"/>
  <c r="H43" i="1"/>
  <c r="F39" i="1"/>
  <c r="H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8" i="1"/>
  <c r="F28" i="1" s="1"/>
  <c r="E27" i="1"/>
  <c r="F27" i="1" s="1"/>
  <c r="E26" i="1"/>
  <c r="F26" i="1" s="1"/>
  <c r="G27" i="1" l="1"/>
  <c r="H27" i="1"/>
  <c r="H38" i="1"/>
  <c r="G38" i="1"/>
  <c r="G33" i="1"/>
  <c r="H33" i="1"/>
  <c r="G35" i="1"/>
  <c r="H35" i="1"/>
  <c r="H36" i="1"/>
  <c r="G36" i="1"/>
  <c r="G37" i="1"/>
  <c r="H37" i="1"/>
  <c r="G31" i="1"/>
  <c r="H31" i="1"/>
  <c r="H34" i="1"/>
  <c r="G34" i="1"/>
  <c r="G28" i="1"/>
  <c r="H28" i="1"/>
  <c r="H30" i="1"/>
  <c r="G30" i="1"/>
  <c r="G32" i="1"/>
  <c r="H32" i="1"/>
  <c r="G39" i="1"/>
  <c r="G26" i="1"/>
  <c r="H26" i="1"/>
  <c r="E25" i="1"/>
  <c r="F25" i="1" s="1"/>
  <c r="G25" i="1" s="1"/>
  <c r="E24" i="1"/>
  <c r="F24" i="1" s="1"/>
  <c r="E21" i="1"/>
  <c r="F21" i="1" s="1"/>
  <c r="H21" i="1" s="1"/>
  <c r="E20" i="1"/>
  <c r="F20" i="1" s="1"/>
  <c r="E19" i="1"/>
  <c r="F19" i="1" s="1"/>
  <c r="H19" i="1" s="1"/>
  <c r="E18" i="1"/>
  <c r="F18" i="1" s="1"/>
  <c r="E17" i="1"/>
  <c r="F17" i="1" s="1"/>
  <c r="G17" i="1" s="1"/>
  <c r="E16" i="1"/>
  <c r="F16" i="1" s="1"/>
  <c r="E15" i="1"/>
  <c r="F15" i="1" s="1"/>
  <c r="H15" i="1" s="1"/>
  <c r="E14" i="1"/>
  <c r="E13" i="1"/>
  <c r="F12" i="1"/>
  <c r="E9" i="1"/>
  <c r="F9" i="1" s="1"/>
  <c r="E8" i="1"/>
  <c r="F8" i="1" s="1"/>
  <c r="E7" i="1"/>
  <c r="F7" i="1" s="1"/>
  <c r="H4" i="1"/>
  <c r="G4" i="1"/>
  <c r="E3" i="1"/>
  <c r="H3" i="1"/>
  <c r="G3" i="1"/>
  <c r="F14" i="1" l="1"/>
  <c r="H24" i="1"/>
  <c r="G24" i="1"/>
  <c r="H18" i="1"/>
  <c r="G18" i="1"/>
  <c r="H14" i="1"/>
  <c r="G14" i="1"/>
  <c r="H20" i="1"/>
  <c r="G20" i="1"/>
  <c r="H16" i="1"/>
  <c r="G16" i="1"/>
  <c r="G15" i="1"/>
  <c r="G19" i="1"/>
  <c r="H17" i="1"/>
  <c r="H25" i="1"/>
  <c r="G21" i="1"/>
  <c r="F13" i="1"/>
  <c r="H13" i="1" s="1"/>
  <c r="H8" i="1"/>
  <c r="G8" i="1"/>
  <c r="H9" i="1"/>
  <c r="G9" i="1"/>
  <c r="H7" i="1"/>
  <c r="G7" i="1"/>
  <c r="G12" i="1"/>
  <c r="H12" i="1"/>
  <c r="G50" i="1" l="1"/>
  <c r="G48" i="1"/>
  <c r="G13" i="1"/>
  <c r="H5" i="1"/>
  <c r="G5" i="1"/>
</calcChain>
</file>

<file path=xl/sharedStrings.xml><?xml version="1.0" encoding="utf-8"?>
<sst xmlns="http://schemas.openxmlformats.org/spreadsheetml/2006/main" count="63" uniqueCount="62">
  <si>
    <t>PRA Item</t>
  </si>
  <si>
    <t>Number of Respondents</t>
  </si>
  <si>
    <t>Number of Responses</t>
  </si>
  <si>
    <t>Burden per Response (min)</t>
  </si>
  <si>
    <t>Responses Per Respondent</t>
  </si>
  <si>
    <t>Burden Hours Per Respondent</t>
  </si>
  <si>
    <t>Total Burden Hours</t>
  </si>
  <si>
    <t>Total Salary Costs($)</t>
  </si>
  <si>
    <t>Exemptions from Regulation Provisions Requests [40.7(a)]</t>
  </si>
  <si>
    <t>Employer Stand-down Waiver Requests [40.21(b)]</t>
  </si>
  <si>
    <t>Employee Testing Records from Previous Employers [40.25(a)]</t>
  </si>
  <si>
    <t>Employee Release of Information [40.25(f)]</t>
  </si>
  <si>
    <t>MIS Form Submission [40.26]</t>
  </si>
  <si>
    <t>Semi-Annual Laboratory Reports to Employers [40.111(a)]</t>
  </si>
  <si>
    <t>Semi-Annual Laboratory Reports to DOT [40.111(d)]</t>
  </si>
  <si>
    <t>Medical Review Officer (MRO) (Qualifications and Continuing Education) Training Documentation [40.121(c) &amp; (d)]</t>
  </si>
  <si>
    <t>MRO Review of Negative Results Documentation [[40.127(b)(2)(ii)]</t>
  </si>
  <si>
    <t>MRO Failure to Contact Donor Documentation [40.131(c)(1)]</t>
  </si>
  <si>
    <t>MRO Effort to Contact DER Documentation [40.131(c)(2)(iii)]</t>
  </si>
  <si>
    <t>DER Successful Contact Employee Documentation [40.131(d)]</t>
  </si>
  <si>
    <t>DER Failure to Contact Employee Documentation [40.131(d)(2)(i)]</t>
  </si>
  <si>
    <t>MRO Verification of Positive Result Without Interview Documentation [40.133].</t>
  </si>
  <si>
    <t>Adulterant/Substitution Evaluation Physician Statements [40.145(g)(2)(ii)(d)]</t>
  </si>
  <si>
    <t>MRO Cancellation of Adulterant / Substitution for Legitimate Reason Reports [40.145(g)(5)]</t>
  </si>
  <si>
    <t>Employee Admission of Adulterating / Substituting Specimen MRO Determination [40.159(c)]</t>
  </si>
  <si>
    <t>Split Specimen Requests by MRO [40.171(c)]</t>
  </si>
  <si>
    <t>Split Failure to Reconfirm for Drugs Reports by MRO [40.187(b)]</t>
  </si>
  <si>
    <t>Split Failure to Reconfirm for Adulterant / Substitution Reports by MRO [40.187(c)]</t>
  </si>
  <si>
    <t>Shy Bladder Physician Statements [40.193(f)]</t>
  </si>
  <si>
    <t>MRO Statements Regarding Physical Evidence of Drug Use [40.195(b) &amp; (c)]</t>
  </si>
  <si>
    <t>Drug Test Correction Statements [40.205 (b)(1) &amp; (2)]</t>
  </si>
  <si>
    <t>Breath Alcohol Technician (BAT) / Screening Test Technician (STT) (Qualification and Refresher) Training Documentation [40.213(b)(c)&amp;(e)]</t>
  </si>
  <si>
    <t>BAT/STT Error Correction Training Documentation [40.213(f)]</t>
  </si>
  <si>
    <t>Complete DOT Alcohol Testing Forms [40.225(a)]</t>
  </si>
  <si>
    <t>Evidential Breath Testing Device Quality Assurance / Calibration Records [40.233(c)(4)]</t>
  </si>
  <si>
    <t>Shy Lung Physician Statements [40.265(c)(2)]</t>
  </si>
  <si>
    <t>Alcohol Test Correction Statements [40.271(b)(1)&amp;(2)]</t>
  </si>
  <si>
    <t>Substance Abuse Professional (SAP) (Qualification and Continuing Education) Training Documentation [40.281(c)&amp;(d)]</t>
  </si>
  <si>
    <t>Employer SAP Lists to Employees [40.287]</t>
  </si>
  <si>
    <t>SAP Reports to Employers [40.311(c),(d) &amp; (e)]</t>
  </si>
  <si>
    <t>Correction Notices to Service Agents [40.373(a)]</t>
  </si>
  <si>
    <t>Notice of Proposed Exclusion (NOPE) to Service Agents [40.375(a)]</t>
  </si>
  <si>
    <t>Service Agent Requests to Contest Public Interest Exclusions (PIE) [40.379(b)]</t>
  </si>
  <si>
    <t>Service Agent Information to Argue PIE [40.379(b)(2)]</t>
  </si>
  <si>
    <t>Service Agent Information to Contest PIE [40.381(a) &amp; (b)]</t>
  </si>
  <si>
    <t>Notices of PIE to Service Agents [40.399]</t>
  </si>
  <si>
    <t>Notices of PIE to Employer and Public [40.401 (b) &amp; (d)]</t>
  </si>
  <si>
    <t>Service Agent PIE Notices to Employers [40.403 (a)]</t>
  </si>
  <si>
    <t>Total New</t>
  </si>
  <si>
    <t>Validation Column (in Hours)</t>
  </si>
  <si>
    <t>Burden per Respondent (min)</t>
  </si>
  <si>
    <t>c/b</t>
  </si>
  <si>
    <t>e*d</t>
  </si>
  <si>
    <t>f/60</t>
  </si>
  <si>
    <t>[(b*f)/60]</t>
  </si>
  <si>
    <t>Sum of columns</t>
  </si>
  <si>
    <t>new</t>
  </si>
  <si>
    <t>Urine Collector (Qualification and Refresher) Training Documentation (40.33(b) &amp; (e)]</t>
  </si>
  <si>
    <t>Urine Collector Error Correction Training Documentation [40.33(f)]</t>
  </si>
  <si>
    <t>Oral Fluid Collector (Qualification and Refresher) Training Documentation (40.35(b) &amp; (e)]</t>
  </si>
  <si>
    <t>Oral Fluid Collector Error Correction Training Documentation [40.35(f)]</t>
  </si>
  <si>
    <t>Laboratory Reports to DOT Regarding Unlisted Adulterant [40.87(e)]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</si>
</sst>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43" fontId="0" fillId="0" borderId="0" xfId="1" applyFont="1" applyAlignment="1">
      <alignment horizontal="left" vertical="top"/>
    </xf>
    <xf numFmtId="164" fontId="3" fillId="3" borderId="5" xfId="1" applyNumberFormat="1" applyFont="1" applyFill="1" applyBorder="1" applyAlignment="1">
      <alignment horizontal="left" vertical="top" wrapText="1"/>
    </xf>
    <xf numFmtId="164" fontId="3" fillId="0" borderId="5" xfId="1" applyNumberFormat="1" applyFont="1" applyBorder="1" applyAlignment="1">
      <alignment horizontal="left" vertical="top" wrapText="1"/>
    </xf>
    <xf numFmtId="165" fontId="3" fillId="3" borderId="5" xfId="0" applyNumberFormat="1" applyFont="1" applyFill="1" applyBorder="1" applyAlignment="1">
      <alignment horizontal="right" vertical="top" wrapText="1"/>
    </xf>
    <xf numFmtId="165" fontId="3" fillId="0" borderId="5" xfId="0" applyNumberFormat="1" applyFont="1" applyBorder="1" applyAlignment="1">
      <alignment horizontal="right" vertical="top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 vertical="top"/>
    </xf>
    <xf numFmtId="0" fontId="0" fillId="5" borderId="0" xfId="0" applyFill="1" applyAlignment="1">
      <alignment horizontal="left" vertical="top"/>
    </xf>
    <xf numFmtId="164" fontId="3" fillId="0" borderId="5" xfId="1" applyNumberFormat="1" applyFont="1" applyFill="1" applyBorder="1" applyAlignment="1">
      <alignment horizontal="left" vertical="top" wrapText="1"/>
    </xf>
    <xf numFmtId="164" fontId="3" fillId="6" borderId="5" xfId="1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65" fontId="3" fillId="0" borderId="5" xfId="0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horizontal="left" vertical="top"/>
    </xf>
    <xf numFmtId="0" fontId="3" fillId="6" borderId="4" xfId="0" applyFont="1" applyFill="1" applyBorder="1" applyAlignment="1">
      <alignment horizontal="left" vertical="top" wrapText="1"/>
    </xf>
    <xf numFmtId="165" fontId="3" fillId="6" borderId="5" xfId="0" applyNumberFormat="1" applyFont="1" applyFill="1" applyBorder="1" applyAlignment="1">
      <alignment horizontal="right" vertical="top" wrapText="1"/>
    </xf>
    <xf numFmtId="0" fontId="0" fillId="5" borderId="0" xfId="0" applyFill="1" applyAlignment="1">
      <alignment horizontal="center" vertical="center"/>
    </xf>
    <xf numFmtId="164" fontId="4" fillId="5" borderId="5" xfId="1" applyNumberFormat="1" applyFont="1" applyFill="1" applyBorder="1" applyAlignment="1">
      <alignment horizontal="left" vertical="top" wrapText="1"/>
    </xf>
    <xf numFmtId="165" fontId="4" fillId="5" borderId="5" xfId="0" applyNumberFormat="1" applyFont="1" applyFill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1A2D-CFE7-4430-BB41-776CC30C4DB3}">
  <dimension ref="A1:JF52"/>
  <sheetViews>
    <sheetView tabSelected="1" zoomScale="80" zoomScaleNormal="80" workbookViewId="0">
      <pane ySplit="1170" topLeftCell="A3" activePane="bottomLeft"/>
      <selection pane="bottomLeft" activeCell="R9" sqref="R9"/>
    </sheetView>
  </sheetViews>
  <sheetFormatPr defaultColWidth="9.1796875" defaultRowHeight="14.5" x14ac:dyDescent="0.35"/>
  <cols>
    <col min="1" max="1" width="27.7265625" style="4" customWidth="1"/>
    <col min="2" max="2" width="14" style="4" customWidth="1"/>
    <col min="3" max="3" width="13.26953125" style="4" customWidth="1"/>
    <col min="4" max="4" width="14.26953125" style="4" customWidth="1"/>
    <col min="5" max="5" width="11" style="4" customWidth="1"/>
    <col min="6" max="6" width="13.1796875" style="4" customWidth="1"/>
    <col min="7" max="7" width="12" style="4" customWidth="1"/>
    <col min="8" max="8" width="15" style="8" bestFit="1" customWidth="1"/>
    <col min="9" max="9" width="16.54296875" style="4" customWidth="1"/>
    <col min="10" max="10" width="30.54296875" style="4" customWidth="1"/>
    <col min="11" max="16384" width="9.1796875" style="4"/>
  </cols>
  <sheetData>
    <row r="1" spans="1:11" s="14" customFormat="1" ht="42.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50</v>
      </c>
      <c r="G1" s="2" t="s">
        <v>5</v>
      </c>
      <c r="H1" s="13" t="s">
        <v>49</v>
      </c>
      <c r="I1" s="2" t="s">
        <v>6</v>
      </c>
      <c r="J1" s="3" t="s">
        <v>7</v>
      </c>
    </row>
    <row r="2" spans="1:11" s="16" customFormat="1" x14ac:dyDescent="0.35">
      <c r="A2" s="15"/>
      <c r="B2" s="15"/>
      <c r="C2" s="15"/>
      <c r="D2" s="15"/>
      <c r="E2" s="17" t="s">
        <v>51</v>
      </c>
      <c r="F2" s="17" t="s">
        <v>52</v>
      </c>
      <c r="G2" s="17" t="s">
        <v>53</v>
      </c>
      <c r="H2" s="18" t="s">
        <v>54</v>
      </c>
      <c r="I2" s="15"/>
      <c r="J2" s="15"/>
    </row>
    <row r="3" spans="1:11" ht="28.5" thickBot="1" x14ac:dyDescent="0.4">
      <c r="A3" s="5" t="s">
        <v>8</v>
      </c>
      <c r="B3" s="9">
        <v>1</v>
      </c>
      <c r="C3" s="9">
        <v>1</v>
      </c>
      <c r="D3" s="9">
        <v>180</v>
      </c>
      <c r="E3" s="9">
        <f>C3/B3</f>
        <v>1</v>
      </c>
      <c r="F3" s="9">
        <v>180</v>
      </c>
      <c r="G3" s="9">
        <f t="shared" ref="G3:G21" si="0">F3/60</f>
        <v>3</v>
      </c>
      <c r="H3" s="9">
        <f t="shared" ref="H3:H21" si="1">(B3*F3)/60</f>
        <v>3</v>
      </c>
      <c r="I3" s="9">
        <v>3</v>
      </c>
      <c r="J3" s="11">
        <v>122</v>
      </c>
      <c r="K3" s="14"/>
    </row>
    <row r="4" spans="1:11" ht="28.9" customHeight="1" thickBot="1" x14ac:dyDescent="0.4">
      <c r="A4" s="6" t="s">
        <v>9</v>
      </c>
      <c r="B4" s="10">
        <v>0</v>
      </c>
      <c r="C4" s="10">
        <v>0</v>
      </c>
      <c r="D4" s="10">
        <v>480</v>
      </c>
      <c r="E4" s="9">
        <v>0</v>
      </c>
      <c r="F4" s="9"/>
      <c r="G4" s="9">
        <f t="shared" si="0"/>
        <v>0</v>
      </c>
      <c r="H4" s="9">
        <f t="shared" si="1"/>
        <v>0</v>
      </c>
      <c r="I4" s="10">
        <v>0</v>
      </c>
      <c r="J4" s="12">
        <v>0</v>
      </c>
      <c r="K4" s="14"/>
    </row>
    <row r="5" spans="1:11" ht="28.5" thickBot="1" x14ac:dyDescent="0.4">
      <c r="A5" s="5" t="s">
        <v>10</v>
      </c>
      <c r="B5" s="9">
        <v>549029</v>
      </c>
      <c r="C5" s="9">
        <v>990596</v>
      </c>
      <c r="D5" s="9">
        <v>8</v>
      </c>
      <c r="E5" s="9">
        <f t="shared" ref="E5:E11" si="2">C5/B5</f>
        <v>1.804268991255471</v>
      </c>
      <c r="F5" s="9">
        <f t="shared" ref="F5:F21" si="3">E5*D5</f>
        <v>14.434151930043768</v>
      </c>
      <c r="G5" s="9">
        <f t="shared" si="0"/>
        <v>0.2405691988340628</v>
      </c>
      <c r="H5" s="9">
        <f t="shared" si="1"/>
        <v>132079.46666666667</v>
      </c>
      <c r="I5" s="9">
        <v>132079</v>
      </c>
      <c r="J5" s="11">
        <v>5387502</v>
      </c>
      <c r="K5" s="14"/>
    </row>
    <row r="6" spans="1:11" ht="28.5" thickBot="1" x14ac:dyDescent="0.4">
      <c r="A6" s="6" t="s">
        <v>11</v>
      </c>
      <c r="B6" s="10">
        <v>549029</v>
      </c>
      <c r="C6" s="10">
        <v>990596</v>
      </c>
      <c r="D6" s="10">
        <v>8</v>
      </c>
      <c r="E6" s="9">
        <f t="shared" si="2"/>
        <v>1.804268991255471</v>
      </c>
      <c r="F6" s="9">
        <f t="shared" si="3"/>
        <v>14.434151930043768</v>
      </c>
      <c r="G6" s="9">
        <f>F6/60</f>
        <v>0.2405691988340628</v>
      </c>
      <c r="H6" s="22">
        <f t="shared" si="1"/>
        <v>132079.46666666667</v>
      </c>
      <c r="I6" s="21">
        <v>132079</v>
      </c>
      <c r="J6" s="12">
        <v>5387502</v>
      </c>
      <c r="K6" s="14"/>
    </row>
    <row r="7" spans="1:11" ht="15" thickBot="1" x14ac:dyDescent="0.4">
      <c r="A7" s="5" t="s">
        <v>12</v>
      </c>
      <c r="B7" s="9">
        <v>19699</v>
      </c>
      <c r="C7" s="9">
        <v>19699</v>
      </c>
      <c r="D7" s="9">
        <v>90</v>
      </c>
      <c r="E7" s="9">
        <f t="shared" si="2"/>
        <v>1</v>
      </c>
      <c r="F7" s="9">
        <f t="shared" si="3"/>
        <v>90</v>
      </c>
      <c r="G7" s="9">
        <f t="shared" si="0"/>
        <v>1.5</v>
      </c>
      <c r="H7" s="9">
        <f t="shared" si="1"/>
        <v>29548.5</v>
      </c>
      <c r="I7" s="9">
        <v>29549</v>
      </c>
      <c r="J7" s="11">
        <v>1205304</v>
      </c>
      <c r="K7" s="14"/>
    </row>
    <row r="8" spans="1:11" ht="42.5" thickBot="1" x14ac:dyDescent="0.4">
      <c r="A8" s="6" t="s">
        <v>57</v>
      </c>
      <c r="B8" s="10">
        <v>5000</v>
      </c>
      <c r="C8" s="10">
        <v>5000</v>
      </c>
      <c r="D8" s="10">
        <v>4</v>
      </c>
      <c r="E8" s="9">
        <f t="shared" si="2"/>
        <v>1</v>
      </c>
      <c r="F8" s="9">
        <f t="shared" si="3"/>
        <v>4</v>
      </c>
      <c r="G8" s="9">
        <f t="shared" si="0"/>
        <v>6.6666666666666666E-2</v>
      </c>
      <c r="H8" s="9">
        <f t="shared" si="1"/>
        <v>333.33333333333331</v>
      </c>
      <c r="I8" s="10">
        <v>333</v>
      </c>
      <c r="J8" s="12">
        <v>13583</v>
      </c>
      <c r="K8" s="14"/>
    </row>
    <row r="9" spans="1:11" ht="42.5" thickBot="1" x14ac:dyDescent="0.4">
      <c r="A9" s="5" t="s">
        <v>58</v>
      </c>
      <c r="B9" s="9">
        <v>17980</v>
      </c>
      <c r="C9" s="9">
        <v>17980</v>
      </c>
      <c r="D9" s="9">
        <v>4</v>
      </c>
      <c r="E9" s="9">
        <f t="shared" si="2"/>
        <v>1</v>
      </c>
      <c r="F9" s="9">
        <f t="shared" si="3"/>
        <v>4</v>
      </c>
      <c r="G9" s="9">
        <f t="shared" si="0"/>
        <v>6.6666666666666666E-2</v>
      </c>
      <c r="H9" s="9">
        <f t="shared" si="1"/>
        <v>1198.6666666666667</v>
      </c>
      <c r="I9" s="9">
        <v>1199</v>
      </c>
      <c r="J9" s="11">
        <v>48907</v>
      </c>
      <c r="K9" s="14"/>
    </row>
    <row r="10" spans="1:11" ht="56.5" thickBot="1" x14ac:dyDescent="0.4">
      <c r="A10" s="6" t="s">
        <v>59</v>
      </c>
      <c r="B10" s="10">
        <v>5000</v>
      </c>
      <c r="C10" s="10">
        <v>5000</v>
      </c>
      <c r="D10" s="10">
        <v>4</v>
      </c>
      <c r="E10" s="9">
        <f t="shared" si="2"/>
        <v>1</v>
      </c>
      <c r="F10" s="9">
        <f t="shared" ref="F10:F11" si="4">E10*D10</f>
        <v>4</v>
      </c>
      <c r="G10" s="9">
        <f t="shared" ref="G10:G11" si="5">F10/60</f>
        <v>6.6666666666666666E-2</v>
      </c>
      <c r="H10" s="9">
        <f t="shared" ref="H10:H11" si="6">(B10*F10)/60</f>
        <v>333.33333333333331</v>
      </c>
      <c r="I10" s="10">
        <v>333</v>
      </c>
      <c r="J10" s="12">
        <v>13583</v>
      </c>
      <c r="K10" s="28" t="s">
        <v>56</v>
      </c>
    </row>
    <row r="11" spans="1:11" ht="42.5" thickBot="1" x14ac:dyDescent="0.4">
      <c r="A11" s="5" t="s">
        <v>60</v>
      </c>
      <c r="B11" s="9">
        <v>17980</v>
      </c>
      <c r="C11" s="9">
        <v>17980</v>
      </c>
      <c r="D11" s="9">
        <v>4</v>
      </c>
      <c r="E11" s="9">
        <f t="shared" si="2"/>
        <v>1</v>
      </c>
      <c r="F11" s="9">
        <f t="shared" si="4"/>
        <v>4</v>
      </c>
      <c r="G11" s="9">
        <f t="shared" si="5"/>
        <v>6.6666666666666666E-2</v>
      </c>
      <c r="H11" s="9">
        <f t="shared" si="6"/>
        <v>1198.6666666666667</v>
      </c>
      <c r="I11" s="9">
        <v>1199</v>
      </c>
      <c r="J11" s="11">
        <v>48907</v>
      </c>
      <c r="K11" s="28" t="s">
        <v>56</v>
      </c>
    </row>
    <row r="12" spans="1:11" ht="42.5" thickBot="1" x14ac:dyDescent="0.4">
      <c r="A12" s="6" t="s">
        <v>61</v>
      </c>
      <c r="B12" s="10">
        <v>0</v>
      </c>
      <c r="C12" s="10">
        <v>0</v>
      </c>
      <c r="D12" s="10">
        <v>30</v>
      </c>
      <c r="E12" s="9">
        <v>0</v>
      </c>
      <c r="F12" s="9">
        <f t="shared" si="3"/>
        <v>0</v>
      </c>
      <c r="G12" s="9">
        <f t="shared" si="0"/>
        <v>0</v>
      </c>
      <c r="H12" s="9">
        <f t="shared" si="1"/>
        <v>0</v>
      </c>
      <c r="I12" s="10">
        <v>0</v>
      </c>
      <c r="J12" s="12">
        <v>0</v>
      </c>
      <c r="K12" s="14"/>
    </row>
    <row r="13" spans="1:11" ht="28.5" thickBot="1" x14ac:dyDescent="0.4">
      <c r="A13" s="5" t="s">
        <v>13</v>
      </c>
      <c r="B13" s="9">
        <v>19</v>
      </c>
      <c r="C13" s="9">
        <v>365983</v>
      </c>
      <c r="D13" s="9">
        <v>4</v>
      </c>
      <c r="E13" s="9">
        <f t="shared" ref="E13:E21" si="7">C13/B13</f>
        <v>19262.263157894737</v>
      </c>
      <c r="F13" s="9">
        <f t="shared" si="3"/>
        <v>77049.052631578947</v>
      </c>
      <c r="G13" s="9">
        <f t="shared" si="0"/>
        <v>1284.1508771929825</v>
      </c>
      <c r="H13" s="22">
        <f t="shared" si="1"/>
        <v>24398.866666666665</v>
      </c>
      <c r="I13" s="22">
        <v>24399</v>
      </c>
      <c r="J13" s="11">
        <v>995235</v>
      </c>
      <c r="K13" s="14"/>
    </row>
    <row r="14" spans="1:11" ht="28.5" thickBot="1" x14ac:dyDescent="0.4">
      <c r="A14" s="6" t="s">
        <v>14</v>
      </c>
      <c r="B14" s="10">
        <v>19</v>
      </c>
      <c r="C14" s="10">
        <v>456</v>
      </c>
      <c r="D14" s="10">
        <v>4</v>
      </c>
      <c r="E14" s="9">
        <f t="shared" si="7"/>
        <v>24</v>
      </c>
      <c r="F14" s="9">
        <f t="shared" si="3"/>
        <v>96</v>
      </c>
      <c r="G14" s="9">
        <f t="shared" si="0"/>
        <v>1.6</v>
      </c>
      <c r="H14" s="9">
        <f t="shared" si="1"/>
        <v>30.4</v>
      </c>
      <c r="I14" s="10">
        <v>30</v>
      </c>
      <c r="J14" s="12">
        <v>1224</v>
      </c>
      <c r="K14" s="14"/>
    </row>
    <row r="15" spans="1:11" ht="70.5" thickBot="1" x14ac:dyDescent="0.4">
      <c r="A15" s="5" t="s">
        <v>15</v>
      </c>
      <c r="B15" s="9">
        <v>1000</v>
      </c>
      <c r="C15" s="9">
        <v>1000</v>
      </c>
      <c r="D15" s="9">
        <v>4</v>
      </c>
      <c r="E15" s="9">
        <f t="shared" si="7"/>
        <v>1</v>
      </c>
      <c r="F15" s="9">
        <f t="shared" si="3"/>
        <v>4</v>
      </c>
      <c r="G15" s="9">
        <f t="shared" si="0"/>
        <v>6.6666666666666666E-2</v>
      </c>
      <c r="H15" s="22">
        <f t="shared" si="1"/>
        <v>66.666666666666671</v>
      </c>
      <c r="I15" s="22">
        <v>67</v>
      </c>
      <c r="J15" s="11">
        <v>2733</v>
      </c>
      <c r="K15" s="14"/>
    </row>
    <row r="16" spans="1:11" ht="42.5" thickBot="1" x14ac:dyDescent="0.4">
      <c r="A16" s="6" t="s">
        <v>16</v>
      </c>
      <c r="B16" s="10">
        <v>5000</v>
      </c>
      <c r="C16" s="10">
        <v>351135</v>
      </c>
      <c r="D16" s="10">
        <v>4</v>
      </c>
      <c r="E16" s="9">
        <f t="shared" si="7"/>
        <v>70.227000000000004</v>
      </c>
      <c r="F16" s="9">
        <f t="shared" si="3"/>
        <v>280.90800000000002</v>
      </c>
      <c r="G16" s="9">
        <f t="shared" si="0"/>
        <v>4.6818</v>
      </c>
      <c r="H16" s="22">
        <f t="shared" si="1"/>
        <v>23409</v>
      </c>
      <c r="I16" s="21">
        <v>23409</v>
      </c>
      <c r="J16" s="12">
        <v>954853</v>
      </c>
      <c r="K16" s="14"/>
    </row>
    <row r="17" spans="1:11" ht="28.5" thickBot="1" x14ac:dyDescent="0.4">
      <c r="A17" s="5" t="s">
        <v>17</v>
      </c>
      <c r="B17" s="9">
        <v>5000</v>
      </c>
      <c r="C17" s="9">
        <v>50787</v>
      </c>
      <c r="D17" s="9">
        <v>4</v>
      </c>
      <c r="E17" s="9">
        <f t="shared" si="7"/>
        <v>10.157400000000001</v>
      </c>
      <c r="F17" s="9">
        <f t="shared" si="3"/>
        <v>40.629600000000003</v>
      </c>
      <c r="G17" s="9">
        <f t="shared" si="0"/>
        <v>0.6771600000000001</v>
      </c>
      <c r="H17" s="9">
        <f t="shared" si="1"/>
        <v>3385.8000000000006</v>
      </c>
      <c r="I17" s="9">
        <v>3386</v>
      </c>
      <c r="J17" s="11">
        <v>138115</v>
      </c>
      <c r="K17" s="14"/>
    </row>
    <row r="18" spans="1:11" ht="42.5" thickBot="1" x14ac:dyDescent="0.4">
      <c r="A18" s="6" t="s">
        <v>18</v>
      </c>
      <c r="B18" s="10">
        <v>5000</v>
      </c>
      <c r="C18" s="10">
        <v>57624</v>
      </c>
      <c r="D18" s="10">
        <v>4</v>
      </c>
      <c r="E18" s="9">
        <f t="shared" si="7"/>
        <v>11.524800000000001</v>
      </c>
      <c r="F18" s="9">
        <f t="shared" si="3"/>
        <v>46.099200000000003</v>
      </c>
      <c r="G18" s="9">
        <f t="shared" si="0"/>
        <v>0.76832</v>
      </c>
      <c r="H18" s="9">
        <f t="shared" si="1"/>
        <v>3841.6000000000004</v>
      </c>
      <c r="I18" s="10">
        <v>3842</v>
      </c>
      <c r="J18" s="12">
        <v>156715</v>
      </c>
      <c r="K18" s="14"/>
    </row>
    <row r="19" spans="1:11" ht="42.5" thickBot="1" x14ac:dyDescent="0.4">
      <c r="A19" s="5" t="s">
        <v>19</v>
      </c>
      <c r="B19" s="9">
        <v>46099</v>
      </c>
      <c r="C19" s="9">
        <v>46099</v>
      </c>
      <c r="D19" s="9">
        <v>4</v>
      </c>
      <c r="E19" s="9">
        <f t="shared" si="7"/>
        <v>1</v>
      </c>
      <c r="F19" s="9">
        <f t="shared" si="3"/>
        <v>4</v>
      </c>
      <c r="G19" s="9">
        <f t="shared" si="0"/>
        <v>6.6666666666666666E-2</v>
      </c>
      <c r="H19" s="9">
        <f t="shared" si="1"/>
        <v>3073.2666666666669</v>
      </c>
      <c r="I19" s="9">
        <v>3073</v>
      </c>
      <c r="J19" s="11">
        <v>125348</v>
      </c>
      <c r="K19" s="14"/>
    </row>
    <row r="20" spans="1:11" ht="42.5" thickBot="1" x14ac:dyDescent="0.4">
      <c r="A20" s="6" t="s">
        <v>20</v>
      </c>
      <c r="B20" s="10">
        <v>11525</v>
      </c>
      <c r="C20" s="10">
        <v>11525</v>
      </c>
      <c r="D20" s="10">
        <v>4</v>
      </c>
      <c r="E20" s="9">
        <f t="shared" si="7"/>
        <v>1</v>
      </c>
      <c r="F20" s="9">
        <f t="shared" si="3"/>
        <v>4</v>
      </c>
      <c r="G20" s="9">
        <f t="shared" si="0"/>
        <v>6.6666666666666666E-2</v>
      </c>
      <c r="H20" s="9">
        <f t="shared" si="1"/>
        <v>768.33333333333337</v>
      </c>
      <c r="I20" s="10">
        <v>768</v>
      </c>
      <c r="J20" s="12">
        <v>31327</v>
      </c>
      <c r="K20" s="14"/>
    </row>
    <row r="21" spans="1:11" ht="42.5" thickBot="1" x14ac:dyDescent="0.4">
      <c r="A21" s="5" t="s">
        <v>21</v>
      </c>
      <c r="B21" s="9">
        <v>5000</v>
      </c>
      <c r="C21" s="9">
        <v>11525</v>
      </c>
      <c r="D21" s="9">
        <v>4</v>
      </c>
      <c r="E21" s="9">
        <f t="shared" si="7"/>
        <v>2.3050000000000002</v>
      </c>
      <c r="F21" s="9">
        <f t="shared" si="3"/>
        <v>9.2200000000000006</v>
      </c>
      <c r="G21" s="9">
        <f t="shared" si="0"/>
        <v>0.15366666666666667</v>
      </c>
      <c r="H21" s="9">
        <f t="shared" si="1"/>
        <v>768.33333333333337</v>
      </c>
      <c r="I21" s="9">
        <v>768</v>
      </c>
      <c r="J21" s="11">
        <v>31327</v>
      </c>
      <c r="K21" s="14"/>
    </row>
    <row r="22" spans="1:11" ht="42.5" thickBot="1" x14ac:dyDescent="0.4">
      <c r="A22" s="6" t="s">
        <v>22</v>
      </c>
      <c r="B22" s="10">
        <v>0</v>
      </c>
      <c r="C22" s="10">
        <v>0</v>
      </c>
      <c r="D22" s="10">
        <v>30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2">
        <v>0</v>
      </c>
      <c r="K22" s="14"/>
    </row>
    <row r="23" spans="1:11" ht="42.5" thickBot="1" x14ac:dyDescent="0.4">
      <c r="A23" s="5" t="s">
        <v>23</v>
      </c>
      <c r="B23" s="9">
        <v>0</v>
      </c>
      <c r="C23" s="9">
        <v>0</v>
      </c>
      <c r="D23" s="9">
        <v>30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11">
        <v>0</v>
      </c>
      <c r="K23" s="14"/>
    </row>
    <row r="24" spans="1:11" ht="56.5" thickBot="1" x14ac:dyDescent="0.4">
      <c r="A24" s="6" t="s">
        <v>24</v>
      </c>
      <c r="B24" s="10">
        <v>40</v>
      </c>
      <c r="C24" s="10">
        <v>40</v>
      </c>
      <c r="D24" s="10">
        <v>4</v>
      </c>
      <c r="E24" s="9">
        <f>C24/B24</f>
        <v>1</v>
      </c>
      <c r="F24" s="9">
        <f>E24*D24</f>
        <v>4</v>
      </c>
      <c r="G24" s="9">
        <f>F24/60</f>
        <v>6.6666666666666666E-2</v>
      </c>
      <c r="H24" s="9">
        <f>(B24*F24)/60</f>
        <v>2.6666666666666665</v>
      </c>
      <c r="I24" s="10">
        <v>3</v>
      </c>
      <c r="J24" s="12">
        <v>122</v>
      </c>
      <c r="K24" s="14"/>
    </row>
    <row r="25" spans="1:11" ht="28.5" thickBot="1" x14ac:dyDescent="0.4">
      <c r="A25" s="5" t="s">
        <v>25</v>
      </c>
      <c r="B25" s="9">
        <v>5000</v>
      </c>
      <c r="C25" s="9">
        <v>11932</v>
      </c>
      <c r="D25" s="9">
        <v>4</v>
      </c>
      <c r="E25" s="9">
        <f>C25/B25</f>
        <v>2.3864000000000001</v>
      </c>
      <c r="F25" s="9">
        <f>E25*D25</f>
        <v>9.5456000000000003</v>
      </c>
      <c r="G25" s="9">
        <f>F25/60</f>
        <v>0.15909333333333334</v>
      </c>
      <c r="H25" s="9">
        <f>(B25*F25)/60</f>
        <v>795.4666666666667</v>
      </c>
      <c r="I25" s="9">
        <v>795</v>
      </c>
      <c r="J25" s="11">
        <v>32428</v>
      </c>
      <c r="K25" s="14"/>
    </row>
    <row r="26" spans="1:11" ht="42.5" thickBot="1" x14ac:dyDescent="0.4">
      <c r="A26" s="6" t="s">
        <v>26</v>
      </c>
      <c r="B26" s="10">
        <v>70</v>
      </c>
      <c r="C26" s="10">
        <v>70</v>
      </c>
      <c r="D26" s="10">
        <v>4</v>
      </c>
      <c r="E26" s="9">
        <f>C26/B26</f>
        <v>1</v>
      </c>
      <c r="F26" s="9">
        <f>E26*D26</f>
        <v>4</v>
      </c>
      <c r="G26" s="9">
        <f>F26/60</f>
        <v>6.6666666666666666E-2</v>
      </c>
      <c r="H26" s="9">
        <f>(B26*F26)/60</f>
        <v>4.666666666666667</v>
      </c>
      <c r="I26" s="10">
        <v>5</v>
      </c>
      <c r="J26" s="12">
        <v>204</v>
      </c>
      <c r="K26" s="14"/>
    </row>
    <row r="27" spans="1:11" ht="42.5" thickBot="1" x14ac:dyDescent="0.4">
      <c r="A27" s="5" t="s">
        <v>27</v>
      </c>
      <c r="B27" s="9">
        <v>8</v>
      </c>
      <c r="C27" s="9">
        <v>8</v>
      </c>
      <c r="D27" s="9">
        <v>5</v>
      </c>
      <c r="E27" s="9">
        <f>C27/B27</f>
        <v>1</v>
      </c>
      <c r="F27" s="9">
        <f>E27*D27</f>
        <v>5</v>
      </c>
      <c r="G27" s="9">
        <f>F27/60</f>
        <v>8.3333333333333329E-2</v>
      </c>
      <c r="H27" s="22">
        <f>(B27*F27)/60</f>
        <v>0.66666666666666663</v>
      </c>
      <c r="I27" s="22">
        <v>1</v>
      </c>
      <c r="J27" s="11">
        <v>41</v>
      </c>
      <c r="K27" s="14"/>
    </row>
    <row r="28" spans="1:11" ht="28.5" thickBot="1" x14ac:dyDescent="0.4">
      <c r="A28" s="6" t="s">
        <v>28</v>
      </c>
      <c r="B28" s="10">
        <v>719</v>
      </c>
      <c r="C28" s="10">
        <v>719</v>
      </c>
      <c r="D28" s="10">
        <v>5</v>
      </c>
      <c r="E28" s="9">
        <f>C28/B28</f>
        <v>1</v>
      </c>
      <c r="F28" s="9">
        <f>E28*D28</f>
        <v>5</v>
      </c>
      <c r="G28" s="9">
        <f>F28/60</f>
        <v>8.3333333333333329E-2</v>
      </c>
      <c r="H28" s="9">
        <f>(B28*F28)/60</f>
        <v>59.916666666666664</v>
      </c>
      <c r="I28" s="10">
        <v>60</v>
      </c>
      <c r="J28" s="12">
        <v>2447</v>
      </c>
      <c r="K28" s="14"/>
    </row>
    <row r="29" spans="1:11" ht="42.5" thickBot="1" x14ac:dyDescent="0.4">
      <c r="A29" s="5" t="s">
        <v>29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11">
        <v>0</v>
      </c>
      <c r="K29" s="14"/>
    </row>
    <row r="30" spans="1:11" ht="28.5" thickBot="1" x14ac:dyDescent="0.4">
      <c r="A30" s="6" t="s">
        <v>30</v>
      </c>
      <c r="B30" s="10">
        <v>25000</v>
      </c>
      <c r="C30" s="10">
        <v>143840</v>
      </c>
      <c r="D30" s="10">
        <v>8</v>
      </c>
      <c r="E30" s="9">
        <f t="shared" ref="E30:E47" si="8">C30/B30</f>
        <v>5.7535999999999996</v>
      </c>
      <c r="F30" s="9">
        <f t="shared" ref="F30:F47" si="9">E30*D30</f>
        <v>46.028799999999997</v>
      </c>
      <c r="G30" s="9">
        <f t="shared" ref="G30:G47" si="10">F30/60</f>
        <v>0.76714666666666664</v>
      </c>
      <c r="H30" s="22">
        <f t="shared" ref="H30:H47" si="11">(B30*F30)/60</f>
        <v>19178.666666666668</v>
      </c>
      <c r="I30" s="21">
        <v>19179</v>
      </c>
      <c r="J30" s="12">
        <v>782311</v>
      </c>
      <c r="K30" s="14"/>
    </row>
    <row r="31" spans="1:11" ht="84.5" thickBot="1" x14ac:dyDescent="0.4">
      <c r="A31" s="5" t="s">
        <v>31</v>
      </c>
      <c r="B31" s="9">
        <v>2000</v>
      </c>
      <c r="C31" s="9">
        <v>2000</v>
      </c>
      <c r="D31" s="9">
        <v>4</v>
      </c>
      <c r="E31" s="9">
        <f t="shared" si="8"/>
        <v>1</v>
      </c>
      <c r="F31" s="9">
        <f t="shared" si="9"/>
        <v>4</v>
      </c>
      <c r="G31" s="9">
        <f t="shared" si="10"/>
        <v>6.6666666666666666E-2</v>
      </c>
      <c r="H31" s="9">
        <f t="shared" si="11"/>
        <v>133.33333333333334</v>
      </c>
      <c r="I31" s="9">
        <v>133</v>
      </c>
      <c r="J31" s="11">
        <v>5425</v>
      </c>
      <c r="K31" s="14"/>
    </row>
    <row r="32" spans="1:11" ht="42.5" thickBot="1" x14ac:dyDescent="0.4">
      <c r="A32" s="6" t="s">
        <v>32</v>
      </c>
      <c r="B32" s="10">
        <v>401</v>
      </c>
      <c r="C32" s="10">
        <v>401</v>
      </c>
      <c r="D32" s="10">
        <v>4</v>
      </c>
      <c r="E32" s="9">
        <f t="shared" si="8"/>
        <v>1</v>
      </c>
      <c r="F32" s="9">
        <f t="shared" si="9"/>
        <v>4</v>
      </c>
      <c r="G32" s="9">
        <f t="shared" si="10"/>
        <v>6.6666666666666666E-2</v>
      </c>
      <c r="H32" s="9">
        <f t="shared" si="11"/>
        <v>26.733333333333334</v>
      </c>
      <c r="I32" s="10">
        <v>27</v>
      </c>
      <c r="J32" s="12">
        <v>1101</v>
      </c>
      <c r="K32" s="16"/>
    </row>
    <row r="33" spans="1:266" ht="28.5" thickBot="1" x14ac:dyDescent="0.4">
      <c r="A33" s="5" t="s">
        <v>33</v>
      </c>
      <c r="B33" s="9">
        <v>10000</v>
      </c>
      <c r="C33" s="9">
        <v>8025159</v>
      </c>
      <c r="D33" s="9">
        <v>8</v>
      </c>
      <c r="E33" s="9">
        <f t="shared" si="8"/>
        <v>802.51589999999999</v>
      </c>
      <c r="F33" s="9">
        <f t="shared" si="9"/>
        <v>6420.1271999999999</v>
      </c>
      <c r="G33" s="9">
        <f t="shared" si="10"/>
        <v>107.00212000000001</v>
      </c>
      <c r="H33" s="22">
        <f t="shared" si="11"/>
        <v>1070021.2</v>
      </c>
      <c r="I33" s="22">
        <v>1070021</v>
      </c>
      <c r="J33" s="11">
        <v>43646157</v>
      </c>
      <c r="K33" s="16"/>
    </row>
    <row r="34" spans="1:266" ht="56.5" thickBot="1" x14ac:dyDescent="0.4">
      <c r="A34" s="6" t="s">
        <v>34</v>
      </c>
      <c r="B34" s="10">
        <v>10000</v>
      </c>
      <c r="C34" s="10">
        <v>10000</v>
      </c>
      <c r="D34" s="10">
        <v>4</v>
      </c>
      <c r="E34" s="9">
        <f t="shared" si="8"/>
        <v>1</v>
      </c>
      <c r="F34" s="9">
        <f t="shared" si="9"/>
        <v>4</v>
      </c>
      <c r="G34" s="9">
        <f t="shared" si="10"/>
        <v>6.6666666666666666E-2</v>
      </c>
      <c r="H34" s="22">
        <f t="shared" si="11"/>
        <v>666.66666666666663</v>
      </c>
      <c r="I34" s="21">
        <v>667</v>
      </c>
      <c r="J34" s="12">
        <v>27166</v>
      </c>
      <c r="K34" s="14"/>
    </row>
    <row r="35" spans="1:266" ht="28.5" thickBot="1" x14ac:dyDescent="0.4">
      <c r="A35" s="5" t="s">
        <v>35</v>
      </c>
      <c r="B35" s="9">
        <v>401</v>
      </c>
      <c r="C35" s="9">
        <v>401</v>
      </c>
      <c r="D35" s="9">
        <v>4</v>
      </c>
      <c r="E35" s="9">
        <f t="shared" si="8"/>
        <v>1</v>
      </c>
      <c r="F35" s="9">
        <f t="shared" si="9"/>
        <v>4</v>
      </c>
      <c r="G35" s="9">
        <f t="shared" si="10"/>
        <v>6.6666666666666666E-2</v>
      </c>
      <c r="H35" s="9">
        <f t="shared" si="11"/>
        <v>26.733333333333334</v>
      </c>
      <c r="I35" s="9">
        <v>27</v>
      </c>
      <c r="J35" s="11">
        <v>1101</v>
      </c>
      <c r="K35" s="16"/>
    </row>
    <row r="36" spans="1:266" ht="28.5" thickBot="1" x14ac:dyDescent="0.4">
      <c r="A36" s="6" t="s">
        <v>36</v>
      </c>
      <c r="B36" s="10">
        <v>803</v>
      </c>
      <c r="C36" s="10">
        <v>803</v>
      </c>
      <c r="D36" s="10">
        <v>4</v>
      </c>
      <c r="E36" s="9">
        <f t="shared" si="8"/>
        <v>1</v>
      </c>
      <c r="F36" s="9">
        <f t="shared" si="9"/>
        <v>4</v>
      </c>
      <c r="G36" s="9">
        <f t="shared" si="10"/>
        <v>6.6666666666666666E-2</v>
      </c>
      <c r="H36" s="9">
        <f t="shared" si="11"/>
        <v>53.533333333333331</v>
      </c>
      <c r="I36" s="10">
        <v>54</v>
      </c>
      <c r="J36" s="12">
        <v>2203</v>
      </c>
      <c r="K36" s="16"/>
    </row>
    <row r="37" spans="1:266" ht="56.5" thickBot="1" x14ac:dyDescent="0.4">
      <c r="A37" s="5" t="s">
        <v>37</v>
      </c>
      <c r="B37" s="9">
        <v>3334</v>
      </c>
      <c r="C37" s="9">
        <v>3334</v>
      </c>
      <c r="D37" s="9">
        <v>4</v>
      </c>
      <c r="E37" s="9">
        <f t="shared" si="8"/>
        <v>1</v>
      </c>
      <c r="F37" s="9">
        <f t="shared" si="9"/>
        <v>4</v>
      </c>
      <c r="G37" s="9">
        <f t="shared" si="10"/>
        <v>6.6666666666666666E-2</v>
      </c>
      <c r="H37" s="9">
        <f t="shared" si="11"/>
        <v>222.26666666666668</v>
      </c>
      <c r="I37" s="9">
        <v>222</v>
      </c>
      <c r="J37" s="11">
        <v>9055</v>
      </c>
      <c r="K37" s="14"/>
    </row>
    <row r="38" spans="1:266" ht="28.5" thickBot="1" x14ac:dyDescent="0.4">
      <c r="A38" s="6" t="s">
        <v>38</v>
      </c>
      <c r="B38" s="21">
        <v>116467</v>
      </c>
      <c r="C38" s="21">
        <v>116467</v>
      </c>
      <c r="D38" s="21">
        <v>4</v>
      </c>
      <c r="E38" s="21">
        <f t="shared" si="8"/>
        <v>1</v>
      </c>
      <c r="F38" s="21">
        <f t="shared" si="9"/>
        <v>4</v>
      </c>
      <c r="G38" s="21">
        <f t="shared" si="10"/>
        <v>6.6666666666666666E-2</v>
      </c>
      <c r="H38" s="21">
        <f t="shared" si="11"/>
        <v>7764.4666666666662</v>
      </c>
      <c r="I38" s="21">
        <v>7764</v>
      </c>
      <c r="J38" s="24">
        <v>316694</v>
      </c>
      <c r="K38" s="16"/>
    </row>
    <row r="39" spans="1:266" ht="28.5" thickBot="1" x14ac:dyDescent="0.4">
      <c r="A39" s="5" t="s">
        <v>39</v>
      </c>
      <c r="B39" s="22">
        <v>10000</v>
      </c>
      <c r="C39" s="22">
        <v>201258</v>
      </c>
      <c r="D39" s="22">
        <v>4</v>
      </c>
      <c r="E39" s="22">
        <f t="shared" si="8"/>
        <v>20.125800000000002</v>
      </c>
      <c r="F39" s="22">
        <f t="shared" si="9"/>
        <v>80.503200000000007</v>
      </c>
      <c r="G39" s="22">
        <f t="shared" si="10"/>
        <v>1.34172</v>
      </c>
      <c r="H39" s="22">
        <f t="shared" si="11"/>
        <v>13417.200000000003</v>
      </c>
      <c r="I39" s="22">
        <v>13417</v>
      </c>
      <c r="J39" s="27">
        <v>547279</v>
      </c>
      <c r="K39" s="16"/>
    </row>
    <row r="40" spans="1:266" s="20" customFormat="1" ht="28.5" thickBot="1" x14ac:dyDescent="0.4">
      <c r="A40" s="23" t="s">
        <v>40</v>
      </c>
      <c r="B40" s="21">
        <v>25</v>
      </c>
      <c r="C40" s="21">
        <v>25</v>
      </c>
      <c r="D40" s="21">
        <v>60</v>
      </c>
      <c r="E40" s="22">
        <f t="shared" si="8"/>
        <v>1</v>
      </c>
      <c r="F40" s="22">
        <f t="shared" si="9"/>
        <v>60</v>
      </c>
      <c r="G40" s="22">
        <f t="shared" si="10"/>
        <v>1</v>
      </c>
      <c r="H40" s="22">
        <f t="shared" si="11"/>
        <v>25</v>
      </c>
      <c r="I40" s="21">
        <v>25</v>
      </c>
      <c r="J40" s="24">
        <v>1020</v>
      </c>
      <c r="K40" s="16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</row>
    <row r="41" spans="1:266" s="20" customFormat="1" ht="42.5" thickBot="1" x14ac:dyDescent="0.4">
      <c r="A41" s="26" t="s">
        <v>41</v>
      </c>
      <c r="B41" s="22">
        <v>5</v>
      </c>
      <c r="C41" s="22">
        <v>5</v>
      </c>
      <c r="D41" s="22">
        <v>600</v>
      </c>
      <c r="E41" s="22">
        <f t="shared" si="8"/>
        <v>1</v>
      </c>
      <c r="F41" s="22">
        <f t="shared" si="9"/>
        <v>600</v>
      </c>
      <c r="G41" s="22">
        <f t="shared" si="10"/>
        <v>10</v>
      </c>
      <c r="H41" s="22">
        <f t="shared" si="11"/>
        <v>50</v>
      </c>
      <c r="I41" s="22">
        <v>50</v>
      </c>
      <c r="J41" s="27">
        <v>2040</v>
      </c>
      <c r="K41" s="16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</row>
    <row r="42" spans="1:266" ht="42.5" thickBot="1" x14ac:dyDescent="0.4">
      <c r="A42" s="6" t="s">
        <v>42</v>
      </c>
      <c r="B42" s="10">
        <v>2</v>
      </c>
      <c r="C42" s="10">
        <v>2</v>
      </c>
      <c r="D42" s="10">
        <v>60</v>
      </c>
      <c r="E42" s="9">
        <f t="shared" si="8"/>
        <v>1</v>
      </c>
      <c r="F42" s="9">
        <f t="shared" si="9"/>
        <v>60</v>
      </c>
      <c r="G42" s="9">
        <f t="shared" si="10"/>
        <v>1</v>
      </c>
      <c r="H42" s="9">
        <f t="shared" si="11"/>
        <v>2</v>
      </c>
      <c r="I42" s="10">
        <v>2</v>
      </c>
      <c r="J42" s="12">
        <v>82</v>
      </c>
      <c r="K42" s="14"/>
    </row>
    <row r="43" spans="1:266" ht="28.5" thickBot="1" x14ac:dyDescent="0.4">
      <c r="A43" s="5" t="s">
        <v>43</v>
      </c>
      <c r="B43" s="9">
        <v>2</v>
      </c>
      <c r="C43" s="9">
        <v>2</v>
      </c>
      <c r="D43" s="9">
        <v>240</v>
      </c>
      <c r="E43" s="9">
        <f t="shared" si="8"/>
        <v>1</v>
      </c>
      <c r="F43" s="9">
        <f t="shared" si="9"/>
        <v>240</v>
      </c>
      <c r="G43" s="9">
        <f t="shared" si="10"/>
        <v>4</v>
      </c>
      <c r="H43" s="9">
        <f t="shared" si="11"/>
        <v>8</v>
      </c>
      <c r="I43" s="9">
        <v>8</v>
      </c>
      <c r="J43" s="11">
        <v>326</v>
      </c>
      <c r="K43" s="14"/>
    </row>
    <row r="44" spans="1:266" ht="28.5" thickBot="1" x14ac:dyDescent="0.4">
      <c r="A44" s="6" t="s">
        <v>44</v>
      </c>
      <c r="B44" s="10">
        <v>2</v>
      </c>
      <c r="C44" s="10">
        <v>2</v>
      </c>
      <c r="D44" s="10">
        <v>240</v>
      </c>
      <c r="E44" s="9">
        <f t="shared" si="8"/>
        <v>1</v>
      </c>
      <c r="F44" s="9">
        <f t="shared" si="9"/>
        <v>240</v>
      </c>
      <c r="G44" s="9">
        <f t="shared" si="10"/>
        <v>4</v>
      </c>
      <c r="H44" s="9">
        <f t="shared" si="11"/>
        <v>8</v>
      </c>
      <c r="I44" s="10">
        <v>8</v>
      </c>
      <c r="J44" s="12">
        <v>326</v>
      </c>
      <c r="K44" s="14"/>
    </row>
    <row r="45" spans="1:266" s="20" customFormat="1" ht="28.5" thickBot="1" x14ac:dyDescent="0.4">
      <c r="A45" s="26" t="s">
        <v>45</v>
      </c>
      <c r="B45" s="22">
        <v>1</v>
      </c>
      <c r="C45" s="22">
        <v>1</v>
      </c>
      <c r="D45" s="22">
        <v>60</v>
      </c>
      <c r="E45" s="22">
        <f t="shared" si="8"/>
        <v>1</v>
      </c>
      <c r="F45" s="22">
        <f t="shared" si="9"/>
        <v>60</v>
      </c>
      <c r="G45" s="22">
        <f t="shared" si="10"/>
        <v>1</v>
      </c>
      <c r="H45" s="22">
        <f t="shared" si="11"/>
        <v>1</v>
      </c>
      <c r="I45" s="22">
        <v>1</v>
      </c>
      <c r="J45" s="27">
        <v>41</v>
      </c>
      <c r="K45" s="16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</row>
    <row r="46" spans="1:266" s="20" customFormat="1" ht="28.5" thickBot="1" x14ac:dyDescent="0.4">
      <c r="A46" s="23" t="s">
        <v>46</v>
      </c>
      <c r="B46" s="21">
        <v>1</v>
      </c>
      <c r="C46" s="21">
        <v>1</v>
      </c>
      <c r="D46" s="21">
        <v>60</v>
      </c>
      <c r="E46" s="22">
        <f t="shared" si="8"/>
        <v>1</v>
      </c>
      <c r="F46" s="22">
        <f t="shared" si="9"/>
        <v>60</v>
      </c>
      <c r="G46" s="22">
        <f t="shared" si="10"/>
        <v>1</v>
      </c>
      <c r="H46" s="22">
        <f t="shared" si="11"/>
        <v>1</v>
      </c>
      <c r="I46" s="21">
        <v>1</v>
      </c>
      <c r="J46" s="24">
        <v>41</v>
      </c>
      <c r="K46" s="16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  <c r="JB46" s="25"/>
      <c r="JC46" s="25"/>
      <c r="JD46" s="25"/>
      <c r="JE46" s="25"/>
      <c r="JF46" s="25"/>
    </row>
    <row r="47" spans="1:266" ht="28.5" thickBot="1" x14ac:dyDescent="0.4">
      <c r="A47" s="5" t="s">
        <v>47</v>
      </c>
      <c r="B47" s="9">
        <v>1</v>
      </c>
      <c r="C47" s="9">
        <v>300</v>
      </c>
      <c r="D47" s="9">
        <v>30</v>
      </c>
      <c r="E47" s="9">
        <f t="shared" si="8"/>
        <v>300</v>
      </c>
      <c r="F47" s="9">
        <f t="shared" si="9"/>
        <v>9000</v>
      </c>
      <c r="G47" s="9">
        <f t="shared" si="10"/>
        <v>150</v>
      </c>
      <c r="H47" s="9">
        <f t="shared" si="11"/>
        <v>150</v>
      </c>
      <c r="I47" s="9">
        <v>150</v>
      </c>
      <c r="J47" s="11">
        <v>6119</v>
      </c>
      <c r="K47" s="14"/>
    </row>
    <row r="48" spans="1:266" ht="15" thickBot="1" x14ac:dyDescent="0.4">
      <c r="A48" s="7" t="s">
        <v>48</v>
      </c>
      <c r="B48" s="29">
        <f t="shared" ref="B48:J48" si="12">SUM(B3:B47)</f>
        <v>1426662</v>
      </c>
      <c r="C48" s="29">
        <f t="shared" si="12"/>
        <v>11459756</v>
      </c>
      <c r="D48" s="29">
        <f t="shared" si="12"/>
        <v>2328</v>
      </c>
      <c r="E48" s="29">
        <f t="shared" si="12"/>
        <v>20541.867595877247</v>
      </c>
      <c r="F48" s="29">
        <f t="shared" si="12"/>
        <v>94770.982535439034</v>
      </c>
      <c r="G48" s="29">
        <f t="shared" si="12"/>
        <v>1579.5163755906497</v>
      </c>
      <c r="H48" s="29">
        <f t="shared" si="12"/>
        <v>1469135.8833333333</v>
      </c>
      <c r="I48" s="29">
        <f t="shared" si="12"/>
        <v>1469136</v>
      </c>
      <c r="J48" s="30">
        <f t="shared" si="12"/>
        <v>59926016</v>
      </c>
      <c r="K48" s="16"/>
    </row>
    <row r="49" spans="1:11" x14ac:dyDescent="0.35">
      <c r="K49" s="14"/>
    </row>
    <row r="50" spans="1:11" x14ac:dyDescent="0.35">
      <c r="A50" s="4" t="s">
        <v>55</v>
      </c>
      <c r="B50" s="19">
        <f t="shared" ref="B50:J50" si="13">SUM(B3:B47)</f>
        <v>1426662</v>
      </c>
      <c r="C50" s="19">
        <f t="shared" si="13"/>
        <v>11459756</v>
      </c>
      <c r="D50" s="19">
        <f t="shared" si="13"/>
        <v>2328</v>
      </c>
      <c r="E50" s="19">
        <f>SUM(E3:E47)</f>
        <v>20541.867595877247</v>
      </c>
      <c r="F50" s="19">
        <f>SUM(F3:F47)</f>
        <v>94770.982535439034</v>
      </c>
      <c r="G50" s="19">
        <f>SUM(G3:G47)</f>
        <v>1579.5163755906497</v>
      </c>
      <c r="H50" s="19">
        <f>SUM(H3:H47)</f>
        <v>1469135.8833333333</v>
      </c>
      <c r="I50" s="19">
        <f t="shared" si="13"/>
        <v>1469136</v>
      </c>
      <c r="J50" s="19">
        <f t="shared" si="13"/>
        <v>59926016</v>
      </c>
      <c r="K50" s="14"/>
    </row>
    <row r="52" spans="1:11" x14ac:dyDescent="0.35">
      <c r="B52" s="19"/>
    </row>
  </sheetData>
  <pageMargins left="0.25" right="0.25" top="0.75" bottom="0.75" header="0.3" footer="0.3"/>
  <pageSetup paperSize="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W. Barrett</dc:creator>
  <cp:lastModifiedBy>Webb, Kimberly (OST)</cp:lastModifiedBy>
  <cp:lastPrinted>2023-09-14T10:19:30Z</cp:lastPrinted>
  <dcterms:created xsi:type="dcterms:W3CDTF">2020-10-13T19:08:47Z</dcterms:created>
  <dcterms:modified xsi:type="dcterms:W3CDTF">2023-10-02T16:03:30Z</dcterms:modified>
</cp:coreProperties>
</file>