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R8ftSdgGXLsbmo2b4XPFiYrsyFHHDsr4wO+RoUzdI32Fxq+EhodvAYQ7RWA8ygZ5aDZcWdCrjN9NW6d4kFvvdQ==" workbookSaltValue="yhjImyIcZPoXl8SZR9gYXQ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D4" i="3" s="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A13" i="3" s="1"/>
  <c r="W22" i="11"/>
  <c r="D21" i="3" s="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Y22" i="11" s="1"/>
  <c r="F22" i="11" s="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A16" i="3" s="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A11" i="3" s="1"/>
  <c r="V47" i="11"/>
  <c r="Y47" i="11" s="1"/>
  <c r="F47" i="11" s="1"/>
  <c r="C21" i="3"/>
  <c r="B18" i="3"/>
  <c r="Y26" i="11"/>
  <c r="F26" i="11" s="1"/>
  <c r="D18" i="3"/>
  <c r="D20" i="3"/>
  <c r="Z13" i="11"/>
  <c r="G13" i="11" s="1"/>
  <c r="C10" i="3"/>
  <c r="Z20" i="11"/>
  <c r="G20" i="11" s="1"/>
  <c r="B17" i="3"/>
  <c r="Z17" i="11"/>
  <c r="G17" i="11" s="1"/>
  <c r="Y4" i="11"/>
  <c r="F4" i="11" s="1"/>
  <c r="Y25" i="11"/>
  <c r="F25" i="11" s="1"/>
  <c r="A9" i="3" l="1"/>
  <c r="Z9" i="1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<sst xmlns="http://schemas.openxmlformats.org/spreadsheetml/2006/main" count="8055" uniqueCount="2549">
  <si>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</si>
  <si>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</si>
  <si>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</si>
  <si>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</si>
  <si>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</si>
  <si>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</si>
  <si>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</si>
  <si>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</si>
  <si>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</si>
  <si>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</si>
  <si>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</si>
  <si>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</si>
  <si>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</si>
  <si>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</si>
  <si>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</si>
  <si>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</si>
  <si>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</si>
  <si>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</si>
  <si>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</si>
  <si>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</si>
  <si>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</si>
  <si>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</si>
  <si>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</si>
  <si>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</si>
  <si>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</si>
  <si>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</si>
  <si>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</si>
  <si>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</si>
  <si>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</si>
  <si>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</si>
  <si>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</si>
  <si>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</si>
  <si>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</si>
  <si>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</si>
  <si>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</si>
  <si>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</si>
  <si>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</si>
  <si>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</si>
  <si>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</si>
  <si>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</si>
  <si>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</si>
  <si>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</si>
  <si>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</si>
  <si>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</si>
  <si>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</si>
  <si>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</si>
  <si>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</si>
  <si>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</si>
  <si>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</si>
  <si>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</si>
  <si>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</si>
  <si>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</si>
  <si>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</si>
  <si>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</si>
  <si>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</si>
  <si>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</si>
  <si>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</si>
  <si>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</si>
  <si>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</si>
  <si>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</si>
  <si>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</si>
  <si>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</si>
  <si>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</si>
  <si>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</si>
  <si>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</si>
  <si>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</si>
  <si>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</si>
  <si>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</si>
  <si>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</si>
  <si>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</si>
  <si>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</si>
  <si>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</si>
  <si>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</si>
  <si>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</si>
  <si>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</si>
  <si>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</si>
  <si>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</si>
  <si>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</si>
  <si>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</si>
  <si>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</si>
  <si>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</si>
  <si>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</si>
  <si>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</si>
  <si>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</si>
  <si>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</si>
  <si>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</si>
  <si>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</si>
  <si>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</si>
  <si>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</si>
  <si>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</si>
  <si>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</si>
  <si>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</si>
  <si>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</si>
  <si>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</si>
  <si>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</si>
  <si>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</si>
  <si>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</si>
  <si>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</si>
  <si>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</si>
  <si>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</si>
  <si>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</si>
  <si>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</si>
  <si>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</si>
  <si>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</si>
  <si>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</si>
  <si>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</si>
  <si>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</si>
  <si>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</si>
  <si>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</si>
  <si>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</si>
  <si>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</si>
  <si>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</si>
  <si>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</si>
  <si>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</si>
  <si>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</si>
  <si>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</si>
  <si>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</si>
  <si>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</si>
  <si>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</si>
  <si>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</si>
  <si>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</si>
  <si>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</si>
  <si>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</si>
  <si>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</si>
  <si>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</si>
  <si>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</si>
  <si>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</si>
  <si>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</si>
  <si>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</si>
  <si>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</si>
  <si>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</si>
  <si>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</si>
  <si>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</si>
  <si>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</si>
  <si>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</si>
  <si>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</si>
  <si>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</si>
  <si>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</si>
  <si>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</si>
  <si>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</si>
  <si>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</si>
  <si>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</si>
  <si>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</si>
  <si>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</si>
  <si>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</si>
  <si>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</si>
  <si>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</si>
  <si>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</si>
  <si>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</si>
  <si>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</si>
  <si>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</si>
  <si>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</si>
  <si>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</si>
  <si>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</si>
  <si>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</si>
  <si>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</si>
  <si>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</si>
  <si>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</si>
  <si>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</si>
  <si>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</si>
  <si>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</si>
  <si>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</si>
  <si>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</si>
  <si>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</si>
  <si>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</si>
  <si>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</si>
  <si>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</si>
  <si>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</si>
  <si>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</si>
  <si>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</si>
  <si>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</si>
  <si>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</si>
  <si>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</si>
  <si>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</si>
  <si>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</si>
  <si>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</si>
  <si>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</si>
  <si>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</si>
  <si>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</si>
  <si>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</si>
  <si>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</si>
  <si>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</si>
  <si>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</si>
  <si>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</si>
  <si>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</si>
  <si>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</si>
  <si>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</si>
  <si>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</si>
  <si>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</si>
  <si>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</si>
  <si>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</si>
  <si>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</si>
  <si>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</si>
  <si>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</si>
  <si>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</si>
  <si>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</si>
  <si>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</si>
  <si>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</si>
  <si>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</si>
  <si>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</si>
  <si>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</si>
  <si>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</si>
  <si>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</si>
  <si>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</si>
  <si>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</si>
  <si>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</si>
  <si>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</si>
  <si>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</si>
  <si>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</si>
  <si>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</si>
  <si>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</si>
  <si>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</si>
  <si>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</si>
  <si>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</si>
  <si>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</si>
  <si>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</si>
  <si>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</si>
  <si>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</si>
  <si>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</si>
  <si>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</si>
  <si>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</si>
  <si>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</si>
  <si>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</si>
  <si>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</si>
  <si>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</si>
  <si>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</si>
  <si>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</si>
  <si>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</si>
  <si>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</si>
  <si>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</si>
  <si>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</si>
  <si>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</si>
  <si>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</si>
  <si>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</si>
  <si>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</si>
  <si>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</si>
  <si>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</si>
  <si>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</si>
  <si>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</si>
  <si>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</si>
  <si>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</si>
  <si>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</si>
  <si>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</si>
  <si>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</si>
  <si>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</si>
  <si>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</si>
  <si>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</si>
  <si>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</si>
  <si>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</si>
  <si>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</si>
  <si>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</si>
  <si>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</si>
  <si>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</si>
  <si>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</si>
  <si>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</si>
  <si>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</si>
  <si>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</si>
  <si>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</si>
  <si>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</si>
  <si>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</si>
  <si>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</si>
  <si>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</si>
  <si>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</si>
  <si>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</si>
  <si>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</si>
  <si>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</si>
  <si>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</si>
  <si>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</si>
  <si>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</si>
  <si>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</si>
  <si>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</si>
  <si>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</si>
  <si>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</si>
  <si>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</si>
  <si>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</si>
  <si>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</si>
  <si>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</si>
  <si>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</si>
  <si>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</si>
  <si>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</si>
  <si>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</si>
  <si>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</si>
  <si>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</si>
  <si>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</si>
  <si>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</si>
  <si>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</si>
  <si>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</si>
  <si>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</si>
  <si>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</si>
  <si>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</si>
  <si>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</si>
  <si>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</si>
  <si>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</si>
  <si>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</si>
  <si>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</si>
  <si>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</si>
  <si>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</si>
  <si>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</si>
  <si>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</si>
  <si>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</si>
  <si>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</si>
  <si>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</si>
  <si>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</si>
  <si>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</si>
  <si>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</si>
  <si>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</si>
  <si>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</si>
  <si>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</si>
  <si>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</si>
  <si>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</si>
  <si>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</si>
  <si>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</si>
  <si>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</si>
  <si>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</si>
  <si>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</si>
  <si>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</si>
  <si>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</si>
  <si>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</si>
  <si>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</si>
  <si>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</si>
  <si>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</si>
  <si>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</si>
  <si>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</si>
  <si>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</si>
  <si>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</si>
  <si>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</si>
  <si>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</si>
  <si>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</si>
  <si>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</si>
  <si>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</si>
  <si>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</si>
  <si>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</si>
  <si>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</si>
  <si>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</si>
  <si>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</si>
  <si>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</si>
  <si>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</si>
  <si>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</si>
  <si>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</si>
  <si>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</si>
  <si>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</si>
  <si>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</si>
  <si>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</si>
  <si>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</si>
  <si>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</si>
  <si>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</si>
  <si>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</si>
  <si>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</si>
  <si>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</si>
  <si>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</si>
  <si>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</si>
  <si>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</si>
  <si>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</si>
  <si>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</si>
  <si>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</si>
  <si>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</si>
  <si>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</si>
  <si>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</si>
  <si>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</si>
  <si>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</si>
  <si>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</si>
  <si>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</si>
  <si>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</si>
  <si>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</si>
  <si>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</si>
  <si>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</si>
  <si>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</si>
  <si>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</si>
  <si>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</si>
  <si>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</si>
  <si>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</si>
  <si>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</si>
  <si>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</si>
  <si>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</si>
  <si>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</si>
  <si>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</si>
  <si>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</si>
  <si>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</si>
  <si>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</si>
  <si>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</si>
  <si>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</si>
  <si>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</si>
  <si>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</si>
  <si>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</si>
  <si>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</si>
  <si>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</si>
  <si>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</si>
  <si>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</si>
  <si>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</si>
  <si>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</si>
  <si>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</si>
  <si>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</si>
  <si>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</si>
  <si>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</si>
  <si>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</si>
  <si>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</si>
  <si>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</si>
  <si>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</si>
  <si>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</si>
  <si>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</si>
  <si>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</si>
  <si>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</si>
  <si>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</si>
  <si>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</si>
  <si>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</si>
  <si>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</si>
  <si>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</si>
  <si>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</si>
  <si>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</si>
  <si>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</si>
  <si>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</si>
  <si>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</si>
  <si>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</si>
  <si>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</si>
  <si>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</si>
  <si>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</si>
  <si>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</si>
  <si>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</si>
  <si>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</si>
  <si>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</si>
  <si>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</si>
  <si>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</si>
  <si>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</si>
  <si>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</si>
  <si>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</si>
  <si>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</si>
  <si>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</si>
  <si>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</si>
  <si>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</si>
  <si>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</si>
  <si>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</si>
  <si>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</si>
  <si>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</si>
  <si>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</si>
  <si>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</si>
  <si>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</si>
  <si>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</si>
  <si>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</si>
  <si>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</si>
  <si>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</si>
  <si>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</si>
  <si>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</si>
  <si>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</si>
  <si>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</si>
  <si>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</si>
  <si>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</si>
  <si>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</si>
  <si>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</si>
  <si>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</si>
  <si>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</si>
  <si>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</si>
  <si>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</si>
  <si>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</si>
  <si>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</si>
  <si>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</si>
  <si>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</si>
  <si>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</si>
  <si>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</si>
  <si>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</si>
  <si>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</si>
  <si>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</si>
  <si>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</si>
  <si>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</si>
  <si>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</si>
  <si>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</si>
  <si>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</si>
  <si>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</si>
  <si>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</si>
  <si>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</si>
  <si>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</si>
  <si>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</si>
  <si>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</si>
  <si>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</si>
  <si>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</si>
  <si>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</si>
  <si>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</si>
  <si>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</si>
  <si>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</si>
  <si>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</si>
  <si>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</si>
  <si>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</si>
  <si>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</si>
  <si>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</si>
  <si>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</si>
  <si>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</si>
  <si>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</si>
  <si>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</si>
  <si>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</si>
  <si>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</si>
  <si>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</si>
  <si>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</si>
  <si>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</si>
  <si>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</si>
  <si>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</si>
  <si>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</si>
  <si>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</si>
  <si>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</si>
  <si>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</si>
  <si>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</si>
  <si>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</si>
  <si>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</si>
  <si>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</si>
  <si>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</si>
  <si>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</si>
  <si>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</si>
  <si>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</si>
  <si>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</si>
  <si>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</si>
  <si>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</si>
  <si>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</si>
  <si>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</si>
  <si>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</si>
  <si>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</si>
  <si>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</si>
  <si>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</si>
  <si>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</si>
  <si>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</si>
  <si>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</si>
  <si>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</si>
  <si>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</si>
  <si>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</si>
  <si>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</si>
  <si>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</si>
  <si>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</si>
  <si>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</si>
  <si>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</si>
  <si>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</si>
  <si>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</si>
  <si>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</si>
  <si>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</si>
  <si>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</si>
  <si>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</si>
  <si>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</si>
  <si>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</si>
  <si>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</si>
  <si>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</si>
  <si>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</si>
  <si>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</si>
  <si>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</si>
  <si>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</si>
  <si>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</si>
  <si>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</si>
  <si>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</si>
  <si>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</si>
  <si>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</si>
  <si>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</si>
  <si>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</si>
  <si>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</si>
  <si>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</si>
  <si>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</si>
  <si>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</si>
  <si>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</si>
  <si>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</si>
  <si>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</si>
  <si>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</si>
  <si>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</si>
  <si>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</si>
  <si>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</si>
  <si>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</si>
  <si>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</si>
  <si>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</si>
  <si>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</si>
  <si>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</si>
  <si>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</si>
  <si>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</si>
  <si>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</si>
  <si>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</si>
  <si>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</si>
  <si>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</si>
  <si>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</si>
  <si>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</si>
  <si>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</si>
  <si>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</si>
  <si>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</si>
  <si>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</si>
  <si>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</si>
  <si>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</si>
  <si>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</si>
  <si>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</si>
  <si>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</si>
  <si>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</si>
  <si>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</si>
  <si>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</si>
  <si>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</si>
  <si>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</si>
  <si>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</si>
  <si>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</si>
  <si>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</si>
  <si>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</si>
  <si>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</si>
  <si>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</si>
  <si>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</si>
  <si>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</si>
  <si>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</si>
  <si>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</si>
  <si>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</si>
  <si>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</si>
  <si>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</si>
  <si>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</si>
  <si>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</si>
  <si>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</si>
  <si>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</si>
  <si>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</si>
  <si>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</si>
  <si>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</si>
  <si>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</si>
  <si>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</si>
  <si>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</si>
  <si>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</si>
  <si>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</si>
  <si>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</si>
  <si>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</si>
  <si>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</si>
  <si>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</si>
  <si>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</si>
  <si>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</si>
  <si>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</si>
  <si>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</si>
  <si>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</si>
  <si>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</si>
  <si>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</si>
  <si>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</si>
  <si>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</si>
  <si>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</si>
  <si>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</si>
  <si>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</si>
  <si>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</si>
  <si>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</si>
  <si>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</si>
  <si>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</si>
  <si>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</si>
  <si>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</si>
  <si>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</si>
  <si>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</si>
  <si>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</si>
  <si>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</si>
  <si>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</si>
  <si>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</si>
  <si>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</si>
  <si>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</si>
  <si>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</si>
  <si>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</si>
  <si>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</si>
  <si>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</si>
  <si>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</si>
  <si>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</si>
  <si>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</si>
  <si>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</si>
  <si>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</si>
  <si>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</si>
  <si>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</si>
  <si>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</si>
  <si>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</si>
  <si>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</si>
  <si>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</si>
  <si>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</si>
  <si>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</si>
  <si>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</si>
  <si>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</si>
  <si>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</si>
  <si>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</si>
  <si>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</si>
  <si>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</si>
  <si>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</si>
  <si>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</si>
  <si>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</si>
  <si>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</si>
  <si>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</si>
  <si>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</si>
  <si>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</si>
  <si>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</si>
  <si>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</si>
  <si>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</si>
  <si>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</si>
  <si>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</si>
  <si>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</si>
  <si>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</si>
  <si>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</si>
  <si>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</si>
  <si>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</si>
  <si>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</si>
  <si>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</si>
  <si>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</si>
  <si>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</si>
  <si>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</si>
  <si>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</si>
  <si>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</si>
  <si>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</si>
  <si>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</si>
  <si>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</si>
  <si>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</si>
  <si>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</si>
  <si>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</si>
  <si>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</si>
  <si>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</si>
  <si>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</si>
  <si>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</si>
  <si>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</si>
  <si>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</si>
  <si>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</si>
  <si>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</si>
  <si>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</si>
  <si>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</si>
  <si>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</si>
  <si>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</si>
  <si>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</si>
  <si>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</si>
  <si>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</si>
  <si>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</si>
  <si>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</si>
  <si>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</si>
  <si>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</si>
  <si>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</si>
  <si>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</si>
  <si>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</si>
  <si>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</si>
  <si>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</si>
  <si>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</si>
  <si>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</si>
  <si>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</si>
  <si>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</si>
  <si>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</si>
  <si>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</si>
  <si>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</si>
  <si>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</si>
  <si>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</si>
  <si>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</si>
  <si>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</si>
  <si>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</si>
  <si>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</si>
  <si>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</si>
  <si>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</si>
  <si>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</si>
  <si>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</si>
  <si>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</si>
  <si>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</si>
  <si>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</si>
  <si>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</si>
  <si>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</si>
  <si>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</si>
  <si>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</si>
  <si>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</si>
  <si>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</si>
  <si>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</si>
  <si>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</si>
  <si>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</si>
  <si>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</si>
  <si>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</si>
  <si>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</si>
  <si>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</si>
  <si>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</si>
  <si>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</si>
  <si>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</si>
  <si>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</si>
  <si>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</si>
  <si>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</si>
  <si>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</si>
  <si>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</si>
  <si>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</si>
  <si>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</si>
  <si>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</si>
  <si>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</si>
  <si>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</si>
  <si>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</si>
  <si>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</si>
  <si>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</si>
  <si>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</si>
  <si>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</si>
  <si>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</si>
  <si>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</si>
  <si>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</si>
  <si>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</si>
  <si>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</si>
  <si>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</si>
  <si>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</si>
  <si>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</si>
  <si>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</si>
  <si>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</si>
  <si>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</si>
  <si>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</si>
  <si>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</si>
  <si>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</si>
  <si>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</si>
  <si>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</si>
  <si>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</si>
  <si>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</si>
  <si>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</si>
  <si>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</si>
  <si>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</si>
  <si>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</si>
  <si>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</si>
  <si>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</si>
  <si>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</si>
  <si>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</si>
  <si>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</si>
  <si>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</si>
  <si>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</si>
  <si>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</si>
  <si>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</si>
  <si>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</si>
  <si>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</si>
  <si>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</si>
  <si>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</si>
  <si>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</si>
  <si>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</si>
  <si>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</si>
  <si>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</si>
  <si>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</si>
  <si>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</si>
  <si>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</si>
  <si>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</si>
  <si>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</si>
  <si>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</si>
  <si>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</si>
  <si>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</si>
  <si>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</si>
  <si>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</si>
  <si>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</si>
  <si>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</si>
  <si>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</si>
  <si>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</si>
  <si>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</si>
  <si>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</si>
  <si>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</si>
  <si>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</si>
  <si>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</si>
  <si>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</si>
  <si>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</si>
  <si>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</si>
  <si>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</si>
  <si>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</si>
  <si>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</si>
  <si>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</si>
  <si>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</si>
  <si>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</si>
  <si>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</si>
  <si>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</si>
  <si>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</si>
  <si>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</si>
  <si>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</si>
  <si>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</si>
  <si>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</si>
  <si>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</si>
  <si>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</si>
  <si>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</si>
  <si>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</si>
  <si>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</si>
  <si>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</si>
  <si>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</si>
  <si>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</si>
  <si>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</si>
  <si>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</si>
  <si>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</si>
  <si>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</si>
  <si>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</si>
  <si>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</si>
  <si>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</si>
  <si>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</si>
  <si>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</si>
  <si>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</si>
  <si>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</si>
  <si>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</si>
  <si>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</si>
  <si>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</si>
  <si>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</si>
  <si>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</si>
  <si>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</si>
  <si>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</si>
  <si>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</si>
  <si>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</si>
  <si>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</si>
  <si>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</si>
  <si>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</si>
  <si>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</si>
  <si>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</si>
  <si>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</si>
  <si>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</si>
  <si>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</si>
  <si>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</si>
  <si>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</si>
  <si>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</si>
  <si>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</si>
  <si>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</si>
  <si>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</si>
  <si>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</si>
  <si>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</si>
  <si>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</si>
  <si>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</si>
  <si>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</si>
  <si>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</si>
  <si>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</si>
  <si>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</si>
  <si>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</si>
  <si>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</si>
  <si>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</si>
  <si>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</si>
  <si>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</si>
  <si>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</si>
  <si>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</si>
  <si>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</si>
  <si>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</si>
  <si>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</si>
  <si>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</si>
  <si>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</si>
  <si>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</si>
  <si>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</si>
  <si>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</si>
  <si>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</si>
  <si>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</si>
  <si>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</si>
  <si>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</si>
  <si>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</si>
  <si>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</si>
  <si>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</si>
  <si>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</si>
  <si>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</si>
  <si>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</si>
  <si>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</si>
  <si>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</si>
  <si>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</si>
  <si>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</si>
  <si>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</si>
  <si>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</si>
  <si>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</si>
  <si>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</si>
  <si>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</si>
  <si>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</si>
  <si>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</si>
  <si>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</si>
  <si>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</si>
  <si>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</si>
  <si>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</si>
  <si>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</si>
  <si>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</si>
  <si>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</si>
  <si>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</si>
  <si>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</si>
  <si>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</si>
  <si>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</si>
  <si>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</si>
  <si>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</si>
  <si>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</si>
  <si>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</si>
  <si>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</si>
  <si>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</si>
  <si>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</si>
  <si>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</si>
  <si>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</si>
  <si>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</si>
  <si>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</si>
  <si>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</si>
  <si>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</si>
  <si>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</si>
  <si>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</si>
  <si>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</si>
  <si>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</si>
  <si>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</si>
  <si>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</si>
  <si>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</si>
  <si>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</si>
  <si>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</si>
  <si>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</si>
  <si>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</si>
  <si>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</si>
  <si>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</si>
  <si>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</si>
  <si>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</si>
  <si>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</si>
  <si>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</si>
  <si>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</si>
  <si>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</si>
  <si>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</si>
  <si>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</si>
  <si>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</si>
  <si>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</si>
  <si>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</si>
  <si>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</si>
  <si>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</si>
  <si>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</si>
  <si>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</si>
  <si>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</si>
  <si>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</si>
  <si>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</si>
  <si>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</si>
  <si>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</si>
  <si>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</si>
  <si>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</si>
  <si>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</si>
  <si>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</si>
  <si>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</si>
  <si>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</si>
  <si>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</si>
  <si>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</si>
  <si>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</si>
  <si>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</si>
  <si>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</si>
  <si>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</si>
  <si>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</si>
  <si>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</si>
  <si>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</si>
  <si>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</si>
  <si>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</si>
  <si>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</si>
  <si>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</si>
  <si>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</si>
  <si>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</si>
  <si>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</si>
  <si>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</si>
  <si>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</si>
  <si>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</si>
  <si>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</si>
  <si>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</si>
  <si>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</si>
  <si>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</si>
  <si>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</si>
  <si>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</si>
  <si>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</si>
  <si>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</si>
  <si>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</si>
  <si>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</si>
  <si>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</si>
  <si>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</si>
  <si>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</si>
  <si>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</si>
  <si>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</si>
  <si>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</si>
  <si>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</si>
  <si>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</si>
  <si>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</si>
  <si>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</si>
  <si>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</si>
  <si>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</si>
  <si>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</si>
  <si>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</si>
  <si>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</si>
  <si>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</si>
  <si>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</si>
  <si>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</si>
  <si>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</si>
  <si>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</si>
  <si>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</si>
  <si>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</si>
  <si>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</si>
  <si>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</si>
  <si>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</si>
  <si>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</si>
  <si>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</si>
  <si>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</si>
  <si>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</si>
  <si>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</si>
  <si>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</si>
  <si>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</si>
  <si>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</si>
  <si>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</si>
  <si>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</si>
  <si>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</si>
  <si>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</si>
  <si>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</si>
  <si>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</si>
  <si>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</si>
  <si>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</si>
  <si>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</si>
  <si>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</si>
  <si>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</si>
  <si>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</si>
  <si>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</si>
  <si>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</si>
  <si>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</si>
  <si>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</si>
  <si>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</si>
  <si>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</si>
  <si>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</si>
  <si>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</si>
  <si>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</si>
  <si>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</si>
  <si>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</si>
  <si>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</si>
  <si>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</si>
  <si>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</si>
  <si>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</si>
  <si>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</si>
  <si>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</si>
  <si>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</si>
  <si>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</si>
  <si>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</si>
  <si>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</si>
  <si>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</si>
  <si>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</si>
  <si>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</si>
  <si>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</si>
  <si>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</si>
  <si>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</si>
  <si>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</si>
  <si>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</si>
  <si>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</si>
  <si>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</si>
  <si>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</si>
  <si>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</si>
  <si>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</si>
  <si>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</si>
  <si>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</si>
  <si>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</si>
  <si>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</si>
  <si>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</si>
  <si>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</si>
  <si>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</si>
  <si>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</si>
  <si>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</si>
  <si>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</si>
  <si>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</si>
  <si>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</si>
  <si>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</si>
  <si>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</si>
  <si>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</si>
  <si>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</si>
  <si>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</si>
  <si>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</si>
  <si>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</si>
  <si>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</si>
  <si>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</si>
  <si>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</si>
  <si>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</si>
  <si>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</si>
  <si>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</si>
  <si>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</si>
  <si>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</si>
  <si>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</si>
  <si>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</si>
  <si>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</si>
  <si>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</si>
  <si>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</si>
  <si>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</si>
  <si>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</si>
  <si>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</si>
  <si>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</si>
  <si>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</si>
  <si>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</si>
  <si>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</si>
  <si>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</si>
  <si>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</si>
  <si>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</si>
  <si>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</si>
  <si>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</si>
  <si>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</si>
  <si>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</si>
  <si>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</si>
  <si>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</si>
  <si>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</si>
  <si>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</si>
  <si>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</si>
  <si>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</si>
  <si>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</si>
  <si>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</si>
  <si>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</si>
  <si>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</si>
  <si>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</si>
  <si>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</si>
  <si>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</si>
  <si>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</si>
  <si>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</si>
  <si>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</si>
  <si>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</si>
  <si>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</si>
  <si>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</si>
  <si>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</si>
  <si>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</si>
  <si>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</si>
  <si>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</si>
  <si>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</si>
  <si>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</si>
  <si>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</si>
  <si>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</si>
  <si>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</si>
  <si>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</si>
  <si>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</si>
  <si>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</si>
  <si>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</si>
  <si>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</si>
  <si>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</si>
  <si>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</si>
  <si>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</si>
  <si>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</si>
  <si>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</si>
  <si>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</si>
  <si>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</si>
  <si>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</si>
  <si>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</si>
  <si>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</si>
  <si>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</si>
  <si>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</si>
  <si>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</si>
  <si>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</si>
  <si>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</si>
  <si>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</si>
  <si>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</si>
  <si>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</si>
  <si>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</si>
  <si>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</si>
  <si>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</si>
  <si>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</si>
  <si>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</si>
  <si>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</si>
  <si>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</si>
  <si>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</si>
  <si>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</si>
  <si>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</si>
  <si>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</si>
  <si>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</si>
  <si>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</si>
  <si>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</si>
  <si>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</si>
  <si>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</si>
  <si>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</si>
  <si>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</si>
  <si>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</si>
  <si>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</si>
  <si>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</si>
  <si>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</si>
  <si>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</si>
  <si>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</si>
  <si>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</si>
  <si>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</si>
  <si>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</si>
  <si>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</si>
  <si>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</si>
  <si>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</si>
  <si>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</si>
  <si>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</si>
  <si>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</si>
  <si>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</si>
  <si>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</si>
  <si>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</si>
  <si>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</si>
  <si>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</si>
  <si>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</si>
  <si>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</si>
  <si>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</si>
  <si>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</si>
  <si>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</si>
  <si>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</si>
  <si>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</si>
  <si>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</si>
  <si>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</si>
  <si>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</si>
  <si>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</si>
  <si>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</si>
  <si>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</si>
  <si>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</si>
  <si>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</si>
  <si>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</si>
  <si>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</si>
  <si>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</si>
  <si>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</si>
  <si>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</si>
  <si>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</si>
  <si>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</si>
  <si>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</si>
  <si>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</si>
  <si>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</si>
  <si>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</si>
  <si>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</si>
  <si>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</si>
  <si>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</si>
  <si>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</si>
  <si>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</si>
  <si>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</si>
  <si>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</si>
  <si>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</si>
  <si>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</si>
  <si>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</si>
  <si>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</si>
  <si>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</si>
  <si>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</si>
  <si>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</si>
  <si>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</si>
  <si>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</si>
  <si>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</si>
  <si>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</si>
  <si>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</si>
  <si>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</si>
  <si>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</si>
  <si>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</si>
  <si>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</si>
  <si>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</si>
  <si>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</si>
  <si>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</si>
  <si>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</si>
  <si>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</si>
  <si>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</si>
  <si>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</si>
  <si>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</si>
  <si>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</si>
  <si>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</si>
  <si>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</si>
  <si>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</si>
  <si>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</si>
  <si>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</si>
  <si>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</si>
  <si>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</si>
  <si>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</si>
  <si>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</si>
  <si>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</si>
  <si>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</si>
  <si>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</si>
  <si>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</si>
  <si>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</si>
  <si>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</si>
  <si>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</si>
  <si>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</si>
  <si>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</si>
  <si>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</si>
  <si>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</si>
  <si>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</si>
  <si>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</si>
  <si>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</si>
  <si>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</si>
  <si>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</si>
  <si>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</si>
  <si>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</si>
  <si>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</si>
  <si>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</si>
  <si>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</si>
  <si>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</si>
  <si>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</si>
  <si>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</si>
  <si>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</si>
  <si>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</si>
  <si>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</si>
  <si>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</si>
  <si>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</si>
  <si>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</si>
  <si>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</si>
  <si>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</si>
  <si>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</si>
  <si>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</si>
  <si>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</si>
  <si>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</si>
  <si>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</si>
  <si>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</si>
  <si>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</si>
  <si>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</si>
  <si>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</si>
  <si>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</si>
  <si>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</si>
  <si>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</si>
  <si>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</si>
  <si>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</si>
  <si>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</si>
  <si>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</si>
  <si>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</si>
  <si>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</si>
  <si>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</si>
  <si>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</si>
  <si>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</si>
  <si>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</si>
  <si>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</si>
  <si>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</si>
  <si>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</si>
  <si>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</si>
  <si>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</si>
  <si>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</si>
  <si>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</si>
  <si>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</si>
  <si>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</si>
  <si>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</si>
  <si>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</si>
  <si>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</si>
  <si>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</si>
  <si>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</si>
  <si>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</si>
  <si>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</si>
  <si>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</si>
  <si>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</si>
  <si>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</si>
  <si>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</si>
  <si>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</si>
  <si>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</si>
  <si>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</si>
  <si>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</si>
  <si>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</si>
  <si>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</si>
  <si>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</si>
  <si>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</si>
  <si>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</si>
  <si>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</si>
  <si>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</si>
  <si>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</si>
  <si>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</si>
  <si>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</si>
  <si>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</si>
  <si>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</si>
  <si>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</si>
  <si>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</si>
  <si>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</si>
  <si>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</si>
  <si>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</si>
  <si>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</si>
  <si>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</si>
  <si>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</si>
  <si>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</si>
  <si>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</si>
  <si>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</si>
  <si>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</si>
  <si>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</si>
  <si>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</si>
  <si>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</si>
  <si>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</si>
  <si>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</si>
  <si>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</si>
  <si>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</si>
  <si>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</si>
  <si>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</si>
  <si>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</si>
  <si>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</si>
  <si>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</si>
  <si>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</si>
  <si>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</si>
  <si>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</si>
  <si>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</si>
  <si>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</si>
  <si>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</si>
  <si>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</si>
  <si>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</si>
  <si>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</si>
  <si>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</si>
  <si>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</si>
  <si>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</si>
  <si>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</si>
  <si>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</si>
  <si>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</si>
  <si>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</si>
  <si>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</si>
  <si>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</si>
  <si>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</si>
  <si>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</si>
  <si>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</si>
  <si>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</si>
  <si>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</si>
  <si>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</si>
  <si>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</si>
  <si>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</si>
  <si>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</si>
  <si>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</si>
  <si>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</si>
  <si>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</si>
  <si>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</si>
  <si>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</si>
  <si>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</si>
  <si>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</si>
  <si>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</si>
  <si>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</si>
  <si>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</si>
  <si>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</si>
  <si>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</si>
  <si>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</si>
  <si>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</si>
  <si>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</si>
  <si>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</si>
  <si>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</si>
  <si>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</si>
  <si>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</si>
  <si>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</si>
  <si>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</si>
  <si>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</si>
  <si>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</si>
  <si>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</si>
  <si>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</si>
  <si>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</si>
  <si>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</si>
  <si>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</si>
  <si>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</si>
  <si>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</si>
  <si>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</si>
  <si>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</si>
  <si>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</si>
  <si>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</si>
  <si>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</si>
  <si>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</si>
  <si>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</si>
  <si>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</si>
  <si>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</si>
  <si>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</si>
  <si>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</si>
  <si>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</si>
  <si>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</si>
  <si>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</si>
  <si>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</si>
  <si>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</si>
  <si>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</si>
  <si>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</si>
  <si>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</si>
  <si>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</si>
  <si>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</si>
  <si>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</si>
  <si>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</si>
  <si>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</si>
  <si>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</si>
  <si>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</si>
  <si>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</si>
  <si>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</si>
  <si>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</si>
  <si>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</si>
  <si>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</si>
  <si>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</si>
  <si>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</si>
  <si>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</si>
  <si>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</si>
  <si>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</si>
  <si>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</si>
  <si>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</si>
  <si>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</si>
  <si>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</si>
  <si>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</si>
  <si>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</si>
  <si>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</si>
  <si>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</si>
  <si>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</si>
  <si>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</si>
  <si>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</si>
  <si>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</si>
  <si>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</si>
  <si>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</si>
  <si>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</si>
  <si>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</si>
  <si>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</si>
  <si>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</si>
  <si>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</si>
  <si>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</si>
  <si>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</si>
  <si>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</si>
  <si>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</si>
  <si>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</si>
  <si>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</si>
  <si>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</si>
  <si>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</si>
  <si>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</si>
  <si>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</si>
  <si>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</si>
  <si>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</si>
  <si>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</si>
  <si>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</si>
  <si>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</si>
  <si>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</si>
  <si>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</si>
  <si>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</si>
  <si>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</si>
  <si>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</si>
  <si>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</si>
  <si>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</si>
  <si>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</si>
  <si>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</si>
  <si>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</si>
  <si>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</si>
  <si>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</si>
  <si>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</si>
  <si>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</si>
  <si>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</si>
  <si>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</si>
  <si>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</si>
  <si>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</si>
  <si>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</si>
  <si>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</si>
  <si>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</si>
  <si>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</si>
  <si>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</si>
  <si>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</si>
  <si>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</si>
  <si>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</si>
  <si>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</si>
  <si>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</si>
  <si>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</si>
  <si>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</si>
  <si>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</si>
  <si>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</si>
  <si>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</si>
  <si>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</si>
  <si>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</si>
  <si>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</si>
  <si>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</si>
  <si>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</si>
  <si>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</si>
  <si>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</si>
  <si>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</si>
  <si>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</si>
  <si>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</si>
  <si>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</si>
  <si>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</si>
  <si>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</si>
  <si>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</si>
  <si>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</si>
  <si>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</si>
  <si>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</si>
  <si>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</si>
  <si>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</si>
  <si>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</si>
  <si>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</si>
  <si>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</si>
  <si>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</si>
  <si>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</si>
  <si>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</si>
  <si>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</si>
  <si>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</si>
  <si>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</si>
  <si>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</si>
  <si>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</si>
  <si>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</si>
  <si>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</si>
  <si>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</si>
  <si>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</si>
  <si>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</si>
  <si>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</si>
  <si>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</si>
  <si>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</si>
  <si>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</si>
  <si>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</si>
  <si>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</si>
  <si>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</si>
  <si>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</si>
  <si>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</si>
  <si>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</si>
  <si>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</si>
  <si>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</si>
  <si>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</si>
  <si>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</si>
  <si>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</si>
  <si>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</si>
  <si>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</si>
  <si>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</si>
  <si>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</si>
  <si>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</si>
  <si>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</si>
  <si>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</si>
  <si>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</si>
  <si>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</si>
  <si>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</si>
  <si>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</si>
  <si>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</si>
  <si>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</si>
  <si>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</si>
  <si>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</si>
  <si>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</si>
  <si>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</si>
  <si>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</si>
  <si>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</si>
  <si>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</si>
  <si>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</si>
  <si>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</si>
  <si>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</si>
  <si>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</si>
  <si>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</si>
  <si>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</si>
  <si>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</si>
  <si>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</si>
  <si>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</si>
  <si>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</si>
  <si>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</si>
  <si>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</si>
  <si>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</si>
  <si>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</si>
  <si>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</si>
  <si>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</si>
  <si>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</si>
  <si>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</si>
  <si>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</si>
  <si>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</si>
  <si>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</si>
  <si>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</si>
  <si>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</si>
  <si>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</si>
  <si>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</si>
  <si>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</si>
  <si>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</si>
  <si>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</si>
  <si>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</si>
  <si>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</si>
  <si>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</si>
  <si>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</si>
  <si>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</si>
  <si>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</si>
  <si>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</si>
  <si>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</si>
  <si>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</si>
  <si>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</si>
  <si>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</si>
  <si>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</si>
  <si>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</si>
  <si>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</si>
  <si>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</si>
  <si>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</si>
  <si>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</si>
  <si>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</si>
  <si>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</si>
  <si>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</si>
  <si>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</si>
  <si>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</si>
  <si>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</si>
  <si>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</si>
  <si>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</si>
  <si>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</si>
  <si>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</si>
  <si>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</si>
  <si>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</si>
  <si>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</si>
  <si>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</si>
  <si>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</si>
  <si>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</si>
  <si>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</si>
  <si>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</si>
  <si>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</si>
  <si>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</si>
  <si>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</si>
  <si>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</si>
  <si>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</si>
  <si>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</si>
  <si>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</si>
  <si>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</si>
  <si>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</si>
  <si>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</si>
  <si>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</si>
  <si>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</si>
  <si>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</si>
  <si>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</si>
  <si>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</si>
  <si>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</si>
  <si>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</si>
  <si>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</si>
  <si>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</si>
  <si>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</si>
  <si>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</si>
  <si>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</si>
  <si>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</si>
  <si>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</si>
  <si>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</si>
  <si>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</si>
  <si>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</si>
  <si>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</si>
  <si>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</si>
  <si>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</si>
  <si>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</si>
  <si>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</si>
  <si>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</si>
  <si>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</si>
  <si>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</si>
  <si>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</si>
  <si>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</si>
  <si>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</si>
  <si>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</si>
  <si>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</si>
  <si>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</si>
  <si>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</si>
  <si>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</si>
  <si>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</si>
  <si>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</si>
  <si>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</si>
  <si>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</si>
  <si>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</si>
  <si>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</si>
  <si>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</si>
  <si>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</si>
  <si>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</si>
  <si>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</si>
  <si>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</si>
  <si>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</si>
  <si>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</si>
  <si>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</si>
  <si>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</si>
  <si>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</si>
  <si>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</si>
  <si>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</si>
  <si>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</si>
  <si>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</si>
  <si>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</si>
  <si>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</si>
  <si>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</si>
  <si>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</si>
  <si>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</si>
  <si>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</si>
  <si>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</si>
  <si>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</si>
  <si>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</si>
  <si>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</si>
  <si>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</si>
  <si>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</si>
  <si>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</si>
  <si>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</si>
  <si>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</si>
  <si>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</si>
  <si>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</si>
  <si>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</si>
  <si>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</si>
  <si>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</si>
  <si>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</si>
  <si>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</si>
  <si>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</si>
  <si>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</si>
  <si>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</si>
  <si>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</si>
  <si>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</si>
  <si>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</si>
  <si>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</si>
  <si>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</si>
  <si>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</si>
  <si>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</si>
  <si>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</si>
  <si>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</si>
  <si>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</si>
  <si>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</si>
  <si>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</si>
  <si>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</si>
  <si>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</si>
  <si>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</si>
  <si>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</si>
  <si>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</si>
  <si>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</si>
  <si>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</si>
  <si>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</si>
  <si>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</si>
  <si>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</si>
  <si>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</si>
  <si>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</si>
  <si>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</si>
  <si>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</si>
  <si>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</si>
  <si>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</si>
  <si>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</si>
  <si>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</si>
  <si>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</si>
  <si>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</si>
  <si>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</si>
  <si>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</si>
  <si>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</si>
  <si>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</si>
  <si>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</si>
  <si>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</si>
  <si>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</si>
  <si>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</si>
  <si>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</si>
  <si>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</si>
  <si>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</si>
  <si>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</si>
  <si>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</si>
  <si>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</si>
  <si>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</si>
  <si>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</si>
  <si>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</si>
  <si>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</si>
  <si>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</si>
  <si>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</si>
  <si>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</si>
  <si>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</si>
  <si>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</si>
  <si>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</si>
  <si>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</si>
  <si>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</si>
  <si>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</si>
  <si>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</si>
  <si>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</si>
  <si>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</si>
  <si>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</si>
  <si>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</si>
  <si>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</si>
  <si>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</si>
  <si>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</si>
  <si>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</si>
  <si>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</si>
  <si>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</si>
  <si>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</si>
  <si>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</si>
  <si>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</si>
  <si>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</si>
  <si>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</si>
  <si>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</si>
  <si>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</si>
  <si>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</si>
  <si>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</si>
  <si>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</si>
  <si>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</si>
  <si>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</si>
  <si>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</si>
  <si>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</si>
  <si>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</si>
  <si>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</si>
  <si>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</si>
  <si>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</si>
  <si>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</si>
  <si>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</si>
  <si>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</si>
  <si>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</si>
  <si>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</si>
  <si>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</si>
  <si>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</si>
  <si>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</si>
  <si>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</si>
  <si>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</si>
  <si>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</si>
  <si>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</si>
  <si>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</si>
  <si>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</si>
  <si>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</si>
  <si>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</si>
  <si>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</si>
  <si>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</si>
  <si>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</si>
  <si>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</si>
  <si>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</si>
  <si>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</si>
  <si>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</si>
  <si>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</si>
  <si>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</si>
  <si>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</si>
  <si>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</si>
  <si>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</si>
  <si>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</si>
  <si>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</si>
  <si>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</si>
  <si>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</si>
  <si>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</si>
  <si>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</si>
  <si>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</si>
  <si>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</si>
  <si>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</si>
  <si>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</si>
  <si>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</si>
  <si>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</si>
  <si>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</si>
  <si>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</si>
  <si>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</si>
  <si>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</si>
  <si>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</si>
  <si>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</si>
  <si>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</si>
  <si>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</si>
  <si>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</si>
  <si>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</si>
  <si>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</si>
  <si>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</si>
  <si>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</si>
  <si>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</si>
  <si>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</si>
  <si>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</si>
  <si>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</si>
  <si>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</si>
  <si>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</si>
  <si>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</si>
  <si>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</si>
  <si>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</si>
  <si>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</si>
  <si>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</si>
  <si>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</si>
  <si>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</si>
  <si>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</si>
  <si>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</si>
  <si>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</si>
  <si>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</si>
  <si>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</si>
  <si>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</si>
  <si>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</si>
  <si>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</si>
  <si>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</si>
  <si>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</si>
  <si>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</si>
  <si>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</si>
  <si>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</si>
  <si>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</si>
  <si>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</si>
  <si>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</si>
  <si>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</si>
  <si>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</si>
  <si>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</si>
  <si>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</si>
  <si>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</si>
  <si>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</si>
  <si>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</si>
  <si>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</si>
  <si>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</si>
  <si>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</si>
  <si>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</si>
  <si>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</si>
  <si>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</si>
  <si>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</si>
  <si>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</si>
  <si>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</si>
  <si>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</si>
  <si>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</si>
  <si>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</si>
  <si>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</si>
  <si>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</si>
  <si>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</si>
  <si>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</si>
  <si>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</si>
  <si>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</si>
  <si>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</si>
  <si>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</si>
  <si>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</si>
  <si>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</si>
  <si>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</si>
  <si>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</si>
  <si>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</si>
  <si>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</si>
  <si>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</si>
  <si>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</si>
  <si>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</si>
  <si>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</si>
  <si>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</si>
  <si>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</si>
  <si>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</si>
  <si>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</si>
  <si>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</si>
  <si>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</si>
  <si>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</si>
  <si>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</si>
  <si>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</si>
  <si>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</si>
  <si>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</si>
  <si>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</si>
  <si>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</si>
  <si>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</si>
  <si>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</si>
  <si>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</si>
  <si>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</si>
  <si>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</si>
  <si>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</si>
  <si>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</si>
  <si>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</si>
  <si>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</si>
  <si>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</si>
  <si>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</si>
  <si>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</si>
  <si>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</si>
  <si>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</si>
  <si>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</si>
  <si>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</si>
  <si>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</si>
  <si>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</si>
  <si>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</si>
  <si>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</si>
  <si>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</si>
  <si>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</si>
  <si>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</si>
  <si>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</si>
  <si>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</si>
  <si>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</si>
  <si>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</si>
  <si>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</si>
  <si>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</si>
  <si>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</si>
  <si>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</si>
  <si>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</si>
  <si>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</si>
  <si>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</si>
  <si>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</si>
  <si>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</si>
  <si>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</si>
  <si>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</si>
  <si>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</si>
  <si>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</si>
  <si>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</si>
  <si>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</si>
  <si>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</si>
  <si>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</si>
  <si>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</si>
  <si>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</si>
  <si>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</si>
  <si>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</si>
  <si>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</si>
  <si>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</si>
  <si>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</si>
  <si>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</si>
  <si>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</si>
  <si>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</si>
  <si>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</si>
  <si>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</si>
  <si>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</si>
  <si>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</si>
  <si>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</si>
  <si>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</si>
  <si>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</si>
  <si>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</si>
  <si>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</si>
  <si>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</si>
  <si>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</si>
  <si>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</si>
  <si>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</si>
  <si>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</si>
  <si>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</si>
  <si>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</si>
  <si>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</si>
  <si>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</si>
  <si>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</si>
  <si>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</si>
  <si>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</si>
  <si>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</si>
  <si>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</si>
  <si>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</si>
  <si>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</si>
  <si>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</si>
  <si>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</si>
  <si>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</si>
  <si>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</si>
  <si>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</si>
  <si>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</si>
  <si>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</si>
  <si>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</si>
  <si>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</si>
  <si>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</si>
  <si>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</si>
  <si>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</si>
  <si>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</si>
  <si>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</si>
  <si>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</si>
  <si>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</si>
  <si>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</si>
  <si>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</si>
  <si>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</si>
  <si>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</si>
  <si>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</si>
  <si>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</si>
  <si>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</si>
  <si>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</si>
  <si>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</si>
  <si>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</si>
  <si>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</si>
  <si>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</si>
  <si>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</si>
  <si>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</si>
  <si>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</si>
  <si>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</si>
  <si>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</si>
  <si>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</si>
  <si>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</si>
  <si>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</si>
  <si>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</si>
  <si>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</si>
  <si>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</si>
  <si>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</si>
  <si>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</si>
  <si>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</si>
  <si>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</si>
  <si>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</si>
  <si>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</si>
  <si>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</si>
  <si>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</si>
  <si>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</si>
  <si>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</si>
  <si>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</si>
  <si>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</si>
  <si>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</si>
  <si>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</si>
  <si>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</si>
  <si>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</si>
  <si>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</si>
  <si>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</si>
  <si>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</si>
  <si>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</si>
  <si>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</si>
  <si>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</si>
  <si>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</si>
  <si>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</si>
  <si>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</si>
  <si>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</si>
  <si>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</si>
  <si>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</si>
  <si>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</si>
  <si>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</si>
  <si>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</si>
  <si>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</si>
  <si>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</si>
  <si>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</si>
  <si>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</si>
  <si>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</si>
  <si>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</si>
  <si>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</si>
  <si>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</si>
  <si>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</si>
  <si>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</si>
  <si>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</si>
  <si>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</si>
  <si>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</si>
  <si>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</si>
  <si>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</si>
  <si>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</si>
  <si>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</si>
  <si>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</si>
  <si>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</si>
  <si>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</si>
  <si>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</si>
  <si>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</si>
  <si>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</si>
  <si>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</si>
  <si>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</si>
  <si>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</si>
  <si>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</si>
  <si>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</si>
  <si>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</si>
  <si>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</si>
  <si>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</si>
  <si>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</si>
  <si>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</si>
  <si>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</si>
  <si>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</si>
  <si>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</si>
  <si>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</si>
  <si>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</si>
  <si>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</si>
  <si>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</si>
  <si>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</si>
  <si>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</si>
  <si>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</si>
  <si>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</si>
  <si>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</si>
  <si>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</si>
  <si>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</si>
  <si>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</si>
  <si>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</si>
  <si>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</si>
  <si>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</si>
  <si>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</si>
  <si>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</si>
  <si>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</si>
  <si>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</si>
  <si>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</si>
  <si>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</si>
  <si>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</si>
  <si>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</si>
  <si>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</si>
  <si>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</si>
  <si>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</si>
  <si>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</si>
  <si>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</si>
  <si>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</si>
  <si>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</si>
  <si>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</si>
  <si>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</si>
  <si>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</si>
  <si>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</si>
  <si>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</si>
  <si>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</si>
  <si>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</si>
  <si>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</si>
  <si>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</si>
  <si>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</si>
  <si>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</si>
  <si>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</si>
  <si>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</si>
  <si>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</si>
  <si>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</si>
  <si>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</si>
  <si>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</si>
  <si>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</si>
  <si>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</si>
  <si>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</si>
  <si>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</si>
  <si>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</si>
  <si>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</si>
  <si>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</si>
  <si>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</si>
  <si>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</si>
  <si>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</si>
  <si>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</si>
  <si>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</si>
  <si>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</si>
  <si>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</si>
  <si>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</si>
  <si>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</si>
  <si>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</si>
  <si>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</si>
  <si>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</si>
  <si>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</si>
  <si>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</si>
  <si>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</si>
  <si>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</si>
  <si>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</si>
  <si>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</si>
  <si>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</si>
  <si>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</si>
  <si>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</si>
  <si>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</si>
  <si>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</si>
  <si>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</si>
  <si>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</si>
  <si>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</si>
  <si>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</si>
  <si>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</si>
  <si>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</si>
  <si>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</si>
  <si>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</si>
  <si>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</si>
  <si>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</si>
  <si>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</si>
  <si>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</si>
  <si>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</si>
  <si>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</si>
  <si>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</si>
  <si>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</si>
  <si>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</si>
  <si>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</si>
  <si>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</si>
  <si>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</si>
  <si>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</si>
  <si>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</si>
  <si>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</si>
  <si>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</si>
  <si>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</si>
  <si>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</si>
  <si>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</si>
  <si>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</si>
  <si>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</si>
  <si>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</si>
  <si>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</si>
  <si>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</si>
  <si>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</si>
  <si>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</si>
  <si>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</si>
  <si>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</si>
  <si>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</si>
  <si>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</si>
  <si>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</si>
  <si>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</si>
  <si>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</si>
  <si>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</si>
  <si>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</si>
  <si>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</si>
  <si>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</si>
  <si>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</si>
  <si>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</si>
  <si>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</si>
  <si>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</si>
  <si>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</si>
  <si>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</si>
  <si>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</si>
  <si>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</si>
  <si>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</si>
  <si>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</si>
  <si>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</si>
  <si>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</si>
  <si>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</si>
  <si>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</si>
  <si>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</si>
  <si>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</si>
  <si>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</si>
  <si>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</si>
  <si>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</si>
  <si>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</si>
  <si>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</si>
  <si>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</si>
  <si>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</si>
  <si>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</si>
  <si>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</si>
  <si>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</si>
  <si>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</si>
  <si>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</si>
  <si>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</si>
  <si>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</si>
  <si>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</si>
  <si>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</si>
  <si>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</si>
  <si>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</si>
  <si>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</si>
  <si>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</si>
  <si>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</si>
  <si>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</si>
  <si>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</si>
  <si>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</si>
  <si>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</si>
  <si>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</si>
  <si>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</si>
  <si>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</si>
  <si>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</si>
  <si>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</si>
  <si>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</si>
  <si>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</si>
  <si>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</si>
  <si>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</si>
  <si>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</si>
  <si>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</si>
  <si>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</si>
  <si>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</si>
  <si>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</si>
  <si>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</si>
  <si>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</si>
  <si>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</si>
  <si>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</si>
  <si>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</si>
  <si>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</si>
  <si>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</si>
  <si>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</si>
  <si>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</si>
  <si>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</si>
  <si>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</si>
  <si>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</si>
  <si>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</si>
  <si>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</si>
  <si>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</si>
  <si>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</si>
  <si>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</si>
  <si>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</si>
  <si>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</si>
  <si>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</si>
  <si>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</si>
  <si>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</si>
  <si>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</si>
  <si>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</si>
  <si>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</si>
  <si>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</si>
  <si>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</si>
  <si>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</si>
  <si>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</si>
  <si>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</si>
  <si>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</si>
  <si>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</si>
  <si>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</si>
  <si>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</si>
  <si>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</si>
  <si>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</si>
  <si>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</si>
  <si>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</si>
  <si>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</si>
  <si>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</si>
  <si>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</si>
  <si>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</si>
  <si>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</si>
  <si>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</si>
  <si>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</si>
  <si>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</si>
  <si>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</si>
  <si>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</si>
  <si>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</si>
  <si>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</si>
  <si>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</si>
  <si>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</si>
  <si>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</si>
  <si>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</si>
  <si>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</si>
  <si>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</si>
  <si>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</si>
  <si>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</si>
  <si>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</si>
  <si>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</si>
  <si>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</si>
  <si>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</si>
  <si>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</si>
  <si>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</si>
  <si>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</si>
  <si>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</si>
  <si>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</si>
  <si>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</si>
  <si>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</si>
  <si>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</si>
  <si>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</si>
  <si>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</si>
  <si>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</si>
  <si>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</si>
  <si>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</si>
  <si>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</si>
  <si>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</si>
  <si>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</si>
  <si>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</si>
  <si>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</si>
  <si>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</si>
  <si>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</si>
  <si>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</si>
  <si>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</si>
  <si>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</si>
  <si>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</si>
  <si>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</si>
  <si>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</si>
  <si>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</si>
  <si>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</si>
  <si>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</si>
  <si>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</si>
  <si>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</si>
  <si>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</si>
  <si>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</si>
  <si>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</si>
  <si>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</si>
  <si>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</si>
  <si>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</si>
  <si>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</si>
  <si>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</si>
  <si>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</si>
  <si>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</si>
  <si>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</si>
  <si>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</si>
  <si>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</si>
  <si>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</si>
  <si>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</si>
  <si>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</si>
  <si>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</si>
  <si>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</si>
  <si>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</si>
  <si>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</si>
  <si>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</si>
  <si>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</si>
  <si>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</si>
  <si>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</si>
  <si>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</si>
  <si>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</si>
  <si>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</si>
  <si>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</si>
  <si>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</si>
  <si>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</si>
  <si>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</si>
  <si>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</si>
  <si>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</si>
  <si>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</si>
  <si>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</si>
  <si>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</si>
  <si>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</si>
  <si>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</si>
  <si>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</si>
  <si>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</si>
  <si>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</si>
  <si>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</si>
  <si>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</si>
  <si>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</si>
  <si>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</si>
  <si>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</si>
  <si>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</si>
  <si>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</si>
  <si>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</si>
  <si>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</si>
  <si>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</si>
  <si>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</si>
  <si>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</si>
  <si>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</si>
  <si>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</si>
  <si>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</si>
  <si>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</si>
  <si>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</si>
  <si>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</si>
  <si>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</si>
  <si>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</si>
  <si>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</si>
  <si>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</si>
  <si>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</si>
  <si>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</si>
  <si>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</si>
  <si>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</si>
  <si>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</si>
  <si>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</si>
  <si>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</si>
  <si>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</si>
  <si>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</si>
  <si>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</si>
  <si>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</si>
  <si>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</si>
  <si>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</si>
  <si>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</si>
  <si>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3-2534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</si>
</sst>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J6" sqref="J6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Western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200"/>
      <c r="K1" s="392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200"/>
      <c r="J2" s="393" t="s">
        <v>2547</v>
      </c>
      <c r="K2" s="394"/>
      <c r="L2" s="335"/>
      <c r="M2" s="335"/>
      <c r="N2" s="335"/>
      <c r="O2" s="335"/>
      <c r="P2" s="335"/>
      <c r="Q2" s="335"/>
      <c r="R2" s="328">
        <v>8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ANPA</v>
      </c>
      <c r="F4" s="203" t="str">
        <f t="shared" ref="F4:G4" si="0">IF(Y4="","",Y4)</f>
        <v>Antrozous pallidus</v>
      </c>
      <c r="G4" s="164" t="str">
        <f t="shared" si="0"/>
        <v>Pallid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ANPA</v>
      </c>
      <c r="V4" s="328" t="str">
        <f>VLOOKUP((CONCATENATE("Region_",$R$2,"_SN")),Species_by_Region!$A$47:$AS$70,T4,FALSE)</f>
        <v>Antrozous pallidus</v>
      </c>
      <c r="W4" s="328" t="str">
        <f>VLOOKUP((CONCATENATE("Region_",$R$2,"_Species")),Species_by_Region!$A$47:$AS$70,T4,FALSE)</f>
        <v>Pallid bat</v>
      </c>
      <c r="X4" s="328" t="str">
        <f t="shared" ref="X4:X24" si="1">IF(U4=0,"",U4)</f>
        <v>ANPA</v>
      </c>
      <c r="Y4" s="331" t="str">
        <f t="shared" ref="Y4:Z19" si="2">IF(V4=0,"",V4)</f>
        <v>Antrozous pallidus</v>
      </c>
      <c r="Z4" s="329" t="str">
        <f t="shared" si="2"/>
        <v>Pallid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CHME</v>
      </c>
      <c r="F5" s="203" t="str">
        <f t="shared" ref="F5:F26" si="4">IF(Y5="","",Y5)</f>
        <v>Choeronycteris mexicana</v>
      </c>
      <c r="G5" s="164" t="str">
        <f t="shared" ref="G5:G26" si="5">IF(Z5="","",Z5)</f>
        <v>Mexican long-tongued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CHME</v>
      </c>
      <c r="V5" s="328" t="str">
        <f>VLOOKUP((CONCATENATE("Region_",$R$2,"_SN")),Species_by_Region!$A$47:$AS$70,T5,FALSE)</f>
        <v>Choeronycteris mexicana</v>
      </c>
      <c r="W5" s="328" t="str">
        <f>VLOOKUP((CONCATENATE("Region_",$R$2,"_Species")),Species_by_Region!$A$47:$AS$70,T5,FALSE)</f>
        <v>Mexican long-tongued bat</v>
      </c>
      <c r="X5" s="328" t="str">
        <f t="shared" si="1"/>
        <v>CHME</v>
      </c>
      <c r="Y5" s="331" t="str">
        <f t="shared" si="2"/>
        <v>Choeronycteris mexicana</v>
      </c>
      <c r="Z5" s="329" t="str">
        <f t="shared" si="2"/>
        <v>Mexican long-tongued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COTO</v>
      </c>
      <c r="F6" s="203" t="str">
        <f t="shared" si="4"/>
        <v>Corynorhinus townsendii</v>
      </c>
      <c r="G6" s="164" t="str">
        <f t="shared" si="5"/>
        <v>Townsend's big-eared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COTO</v>
      </c>
      <c r="V6" s="328" t="str">
        <f>VLOOKUP((CONCATENATE("Region_",$R$2,"_SN")),Species_by_Region!$A$47:$AS$70,T6,FALSE)</f>
        <v>Corynorhinus townsendii</v>
      </c>
      <c r="W6" s="328" t="str">
        <f>VLOOKUP((CONCATENATE("Region_",$R$2,"_Species")),Species_by_Region!$A$47:$AS$70,T6,FALSE)</f>
        <v>Townsend's big-eared bat</v>
      </c>
      <c r="X6" s="328" t="str">
        <f t="shared" si="1"/>
        <v>COTO</v>
      </c>
      <c r="Y6" s="331" t="str">
        <f t="shared" si="2"/>
        <v>Corynorhinus townsendii</v>
      </c>
      <c r="Z6" s="329" t="str">
        <f t="shared" si="2"/>
        <v>Townsend's big-eared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EPFU</v>
      </c>
      <c r="F7" s="203" t="str">
        <f t="shared" si="4"/>
        <v>Eptensicus fuscus</v>
      </c>
      <c r="G7" s="164" t="str">
        <f t="shared" si="5"/>
        <v>Big brown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EPFU</v>
      </c>
      <c r="V7" s="328" t="str">
        <f>VLOOKUP((CONCATENATE("Region_",$R$2,"_SN")),Species_by_Region!$A$47:$AS$70,T7,FALSE)</f>
        <v>Eptensicus fuscus</v>
      </c>
      <c r="W7" s="328" t="str">
        <f>VLOOKUP((CONCATENATE("Region_",$R$2,"_Species")),Species_by_Region!$A$47:$AS$70,T7,FALSE)</f>
        <v>Big brown bat</v>
      </c>
      <c r="X7" s="328" t="str">
        <f t="shared" si="1"/>
        <v>EPFU</v>
      </c>
      <c r="Y7" s="331" t="str">
        <f t="shared" si="2"/>
        <v>Eptensicus fuscus</v>
      </c>
      <c r="Z7" s="329" t="str">
        <f t="shared" si="2"/>
        <v>Big brown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EUMA</v>
      </c>
      <c r="F8" s="295" t="str">
        <f t="shared" si="4"/>
        <v>Euderma maculatum</v>
      </c>
      <c r="G8" s="296" t="str">
        <f t="shared" si="5"/>
        <v>Spotted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EUMA</v>
      </c>
      <c r="V8" s="328" t="str">
        <f>VLOOKUP((CONCATENATE("Region_",$R$2,"_SN")),Species_by_Region!$A$47:$AS$70,T8,FALSE)</f>
        <v>Euderma maculatum</v>
      </c>
      <c r="W8" s="328" t="str">
        <f>VLOOKUP((CONCATENATE("Region_",$R$2,"_Species")),Species_by_Region!$A$47:$AS$70,T8,FALSE)</f>
        <v>Spotted bat</v>
      </c>
      <c r="X8" s="328" t="str">
        <f t="shared" si="1"/>
        <v>EUMA</v>
      </c>
      <c r="Y8" s="331" t="str">
        <f t="shared" si="2"/>
        <v>Euderma maculatum</v>
      </c>
      <c r="Z8" s="329" t="str">
        <f t="shared" si="2"/>
        <v>Spotted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EUPE</v>
      </c>
      <c r="F9" s="299" t="str">
        <f t="shared" si="4"/>
        <v>Eumops perotis</v>
      </c>
      <c r="G9" s="298" t="str">
        <f t="shared" si="5"/>
        <v>Greater bonneted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EUPE</v>
      </c>
      <c r="V9" s="328" t="str">
        <f>VLOOKUP((CONCATENATE("Region_",$R$2,"_SN")),Species_by_Region!$A$47:$AS$70,T9,FALSE)</f>
        <v>Eumops perotis</v>
      </c>
      <c r="W9" s="328" t="str">
        <f>VLOOKUP((CONCATENATE("Region_",$R$2,"_Species")),Species_by_Region!$A$47:$AS$70,T9,FALSE)</f>
        <v>Greater bonneted bat</v>
      </c>
      <c r="X9" s="328" t="str">
        <f t="shared" si="1"/>
        <v>EUPE</v>
      </c>
      <c r="Y9" s="331" t="str">
        <f t="shared" si="2"/>
        <v>Eumops perotis</v>
      </c>
      <c r="Z9" s="329" t="str">
        <f t="shared" si="2"/>
        <v>Greater bonneted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LANO</v>
      </c>
      <c r="F10" s="301" t="str">
        <f t="shared" si="4"/>
        <v>Lasionycteris noctivagans</v>
      </c>
      <c r="G10" s="171" t="str">
        <f t="shared" si="5"/>
        <v>Silver-haired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LANO</v>
      </c>
      <c r="V10" s="328" t="str">
        <f>VLOOKUP((CONCATENATE("Region_",$R$2,"_SN")),Species_by_Region!$A$47:$AS$70,T10,FALSE)</f>
        <v>Lasionycteris noctivagans</v>
      </c>
      <c r="W10" s="328" t="str">
        <f>VLOOKUP((CONCATENATE("Region_",$R$2,"_Species")),Species_by_Region!$A$47:$AS$70,T10,FALSE)</f>
        <v>Silver-haired bat</v>
      </c>
      <c r="X10" s="328" t="str">
        <f t="shared" si="1"/>
        <v>LANO</v>
      </c>
      <c r="Y10" s="331" t="str">
        <f t="shared" si="2"/>
        <v>Lasionycteris noctivagans</v>
      </c>
      <c r="Z10" s="329" t="str">
        <f t="shared" si="2"/>
        <v>Silver-haired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LABL</v>
      </c>
      <c r="F11" s="301" t="str">
        <f t="shared" si="4"/>
        <v>Lasiurus blossevillii</v>
      </c>
      <c r="G11" s="171" t="str">
        <f t="shared" si="5"/>
        <v>Western red bat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LABL</v>
      </c>
      <c r="V11" s="328" t="str">
        <f>VLOOKUP((CONCATENATE("Region_",$R$2,"_SN")),Species_by_Region!$A$47:$AS$70,T11,FALSE)</f>
        <v>Lasiurus blossevillii</v>
      </c>
      <c r="W11" s="328" t="str">
        <f>VLOOKUP((CONCATENATE("Region_",$R$2,"_Species")),Species_by_Region!$A$47:$AS$70,T11,FALSE)</f>
        <v>Western red bat</v>
      </c>
      <c r="X11" s="328" t="str">
        <f t="shared" si="1"/>
        <v>LABL</v>
      </c>
      <c r="Y11" s="331" t="str">
        <f t="shared" si="2"/>
        <v>Lasiurus blossevillii</v>
      </c>
      <c r="Z11" s="329" t="str">
        <f t="shared" si="2"/>
        <v>Western red bat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LABO</v>
      </c>
      <c r="F12" s="301" t="str">
        <f t="shared" si="4"/>
        <v>Lasiurus borealis</v>
      </c>
      <c r="G12" s="171" t="str">
        <f t="shared" si="5"/>
        <v>Eastern red bat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LABO</v>
      </c>
      <c r="V12" s="328" t="str">
        <f>VLOOKUP((CONCATENATE("Region_",$R$2,"_SN")),Species_by_Region!$A$47:$AS$70,T12,FALSE)</f>
        <v>Lasiurus borealis</v>
      </c>
      <c r="W12" s="328" t="str">
        <f>VLOOKUP((CONCATENATE("Region_",$R$2,"_Species")),Species_by_Region!$A$47:$AS$70,T12,FALSE)</f>
        <v>Eastern red bat</v>
      </c>
      <c r="X12" s="328" t="str">
        <f t="shared" si="1"/>
        <v>LABO</v>
      </c>
      <c r="Y12" s="331" t="str">
        <f t="shared" si="2"/>
        <v>Lasiurus borealis</v>
      </c>
      <c r="Z12" s="329" t="str">
        <f t="shared" si="2"/>
        <v>Eastern red bat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Western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LACI</v>
      </c>
      <c r="F13" s="301" t="str">
        <f t="shared" si="4"/>
        <v>Lasiurus cinereus</v>
      </c>
      <c r="G13" s="171" t="str">
        <f t="shared" si="5"/>
        <v>Hoary bat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LACI</v>
      </c>
      <c r="V13" s="328" t="str">
        <f>VLOOKUP((CONCATENATE("Region_",$R$2,"_SN")),Species_by_Region!$A$47:$AS$70,T13,FALSE)</f>
        <v>Lasiurus cinereus</v>
      </c>
      <c r="W13" s="328" t="str">
        <f>VLOOKUP((CONCATENATE("Region_",$R$2,"_Species")),Species_by_Region!$A$47:$AS$70,T13,FALSE)</f>
        <v>Hoary bat</v>
      </c>
      <c r="X13" s="328" t="str">
        <f t="shared" si="1"/>
        <v>LACI</v>
      </c>
      <c r="Y13" s="331" t="str">
        <f t="shared" si="2"/>
        <v>Lasiurus cinereus</v>
      </c>
      <c r="Z13" s="329" t="str">
        <f t="shared" si="2"/>
        <v>Hoary bat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LAXA</v>
      </c>
      <c r="F14" s="300" t="str">
        <f t="shared" si="4"/>
        <v>Lasiurus xanthinus</v>
      </c>
      <c r="G14" s="296" t="str">
        <f t="shared" si="5"/>
        <v>Western yellow bat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LAXA</v>
      </c>
      <c r="V14" s="328" t="str">
        <f>VLOOKUP((CONCATENATE("Region_",$R$2,"_SN")),Species_by_Region!$A$47:$AS$70,T14,FALSE)</f>
        <v>Lasiurus xanthinus</v>
      </c>
      <c r="W14" s="328" t="str">
        <f>VLOOKUP((CONCATENATE("Region_",$R$2,"_Species")),Species_by_Region!$A$47:$AS$70,T14,FALSE)</f>
        <v>Western yellow bat</v>
      </c>
      <c r="X14" s="328" t="str">
        <f t="shared" si="1"/>
        <v>LAXA</v>
      </c>
      <c r="Y14" s="331" t="str">
        <f t="shared" si="2"/>
        <v>Lasiurus xanthinus</v>
      </c>
      <c r="Z14" s="329" t="str">
        <f t="shared" si="2"/>
        <v>Western yellow bat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MACA</v>
      </c>
      <c r="F15" s="301" t="str">
        <f t="shared" si="4"/>
        <v>Macrotus californicus</v>
      </c>
      <c r="G15" s="171" t="str">
        <f t="shared" si="5"/>
        <v>California leaf-nosed bat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MACA</v>
      </c>
      <c r="V15" s="328" t="str">
        <f>VLOOKUP((CONCATENATE("Region_",$R$2,"_SN")),Species_by_Region!$A$47:$AS$70,T15,FALSE)</f>
        <v>Macrotus californicus</v>
      </c>
      <c r="W15" s="328" t="str">
        <f>VLOOKUP((CONCATENATE("Region_",$R$2,"_Species")),Species_by_Region!$A$47:$AS$70,T15,FALSE)</f>
        <v>California leaf-nosed bat</v>
      </c>
      <c r="X15" s="328" t="str">
        <f t="shared" si="1"/>
        <v>MACA</v>
      </c>
      <c r="Y15" s="331" t="str">
        <f t="shared" si="2"/>
        <v>Macrotus californicus</v>
      </c>
      <c r="Z15" s="329" t="str">
        <f t="shared" si="2"/>
        <v>California leaf-nosed bat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MOME</v>
      </c>
      <c r="F16" s="301" t="str">
        <f t="shared" si="4"/>
        <v>Mormoops megalophylla</v>
      </c>
      <c r="G16" s="171" t="str">
        <f t="shared" si="5"/>
        <v>Peters's ghost-faced bat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MOME</v>
      </c>
      <c r="V16" s="328" t="str">
        <f>VLOOKUP((CONCATENATE("Region_",$R$2,"_SN")),Species_by_Region!$A$47:$AS$70,T16,FALSE)</f>
        <v>Mormoops megalophylla</v>
      </c>
      <c r="W16" s="328" t="str">
        <f>VLOOKUP((CONCATENATE("Region_",$R$2,"_Species")),Species_by_Region!$A$47:$AS$70,T16,FALSE)</f>
        <v>Peters's ghost-faced bat</v>
      </c>
      <c r="X16" s="328" t="str">
        <f t="shared" si="1"/>
        <v>MOME</v>
      </c>
      <c r="Y16" s="331" t="str">
        <f t="shared" si="2"/>
        <v>Mormoops megalophylla</v>
      </c>
      <c r="Z16" s="329" t="str">
        <f t="shared" si="2"/>
        <v>Peters's ghost-faced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MYCA</v>
      </c>
      <c r="F17" s="301" t="str">
        <f t="shared" si="4"/>
        <v>Myotis californicus</v>
      </c>
      <c r="G17" s="171" t="str">
        <f t="shared" si="5"/>
        <v>California myotis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MYCA</v>
      </c>
      <c r="V17" s="328" t="str">
        <f>VLOOKUP((CONCATENATE("Region_",$R$2,"_SN")),Species_by_Region!$A$47:$AS$70,T17,FALSE)</f>
        <v>Myotis californicus</v>
      </c>
      <c r="W17" s="328" t="str">
        <f>VLOOKUP((CONCATENATE("Region_",$R$2,"_Species")),Species_by_Region!$A$47:$AS$70,T17,FALSE)</f>
        <v>California myotis</v>
      </c>
      <c r="X17" s="328" t="str">
        <f t="shared" si="1"/>
        <v>MYCA</v>
      </c>
      <c r="Y17" s="331" t="str">
        <f t="shared" si="2"/>
        <v>Myotis californicus</v>
      </c>
      <c r="Z17" s="329" t="str">
        <f t="shared" si="2"/>
        <v>California myotis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MYEV</v>
      </c>
      <c r="F18" s="301" t="str">
        <f t="shared" si="4"/>
        <v>Myotis evotis</v>
      </c>
      <c r="G18" s="171" t="str">
        <f t="shared" si="5"/>
        <v>Long-eared bat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MYEV</v>
      </c>
      <c r="V18" s="328" t="str">
        <f>VLOOKUP((CONCATENATE("Region_",$R$2,"_SN")),Species_by_Region!$A$47:$AS$70,T18,FALSE)</f>
        <v>Myotis evotis</v>
      </c>
      <c r="W18" s="328" t="str">
        <f>VLOOKUP((CONCATENATE("Region_",$R$2,"_Species")),Species_by_Region!$A$47:$AS$70,T18,FALSE)</f>
        <v>Long-eared bat</v>
      </c>
      <c r="X18" s="328" t="str">
        <f t="shared" si="1"/>
        <v>MYEV</v>
      </c>
      <c r="Y18" s="331" t="str">
        <f t="shared" si="2"/>
        <v>Myotis evotis</v>
      </c>
      <c r="Z18" s="329" t="str">
        <f t="shared" si="2"/>
        <v>Long-eared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>MYLU</v>
      </c>
      <c r="F19" s="301" t="str">
        <f t="shared" si="4"/>
        <v>Myotis lucifugus</v>
      </c>
      <c r="G19" s="171" t="str">
        <f>IF(Z19="","",Z19)</f>
        <v>Little brown bat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MYLU</v>
      </c>
      <c r="V19" s="328" t="str">
        <f>VLOOKUP((CONCATENATE("Region_",$R$2,"_SN")),Species_by_Region!$A$47:$AS$70,T19,FALSE)</f>
        <v>Myotis lucifugus</v>
      </c>
      <c r="W19" s="328" t="str">
        <f>VLOOKUP((CONCATENATE("Region_",$R$2,"_Species")),Species_by_Region!$A$47:$AS$70,T19,FALSE)</f>
        <v>Little brown bat</v>
      </c>
      <c r="X19" s="328" t="str">
        <f t="shared" si="1"/>
        <v>MYLU</v>
      </c>
      <c r="Y19" s="331" t="str">
        <f t="shared" si="2"/>
        <v>Myotis lucifugus</v>
      </c>
      <c r="Z19" s="329" t="str">
        <f t="shared" si="2"/>
        <v>Little brown bat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MYME</v>
      </c>
      <c r="F20" s="301" t="str">
        <f t="shared" si="4"/>
        <v>Myotis melanorhinus</v>
      </c>
      <c r="G20" s="171" t="str">
        <f t="shared" si="5"/>
        <v>Dark-nosed small-footed myotis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MYME</v>
      </c>
      <c r="V20" s="328" t="str">
        <f>VLOOKUP((CONCATENATE("Region_",$R$2,"_SN")),Species_by_Region!$A$47:$AS$70,T20,FALSE)</f>
        <v>Myotis melanorhinus</v>
      </c>
      <c r="W20" s="328" t="str">
        <f>VLOOKUP((CONCATENATE("Region_",$R$2,"_Species")),Species_by_Region!$A$47:$AS$70,T20,FALSE)</f>
        <v>Dark-nosed small-footed myotis</v>
      </c>
      <c r="X20" s="328" t="str">
        <f t="shared" si="1"/>
        <v>MYME</v>
      </c>
      <c r="Y20" s="331" t="str">
        <f t="shared" ref="Y20:Z26" si="6">IF(V20=0,"",V20)</f>
        <v>Myotis melanorhinus</v>
      </c>
      <c r="Z20" s="329" t="str">
        <f t="shared" si="6"/>
        <v>Dark-nosed small-footed myotis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MYOC</v>
      </c>
      <c r="F21" s="301" t="str">
        <f t="shared" si="4"/>
        <v>Myotis occultus</v>
      </c>
      <c r="G21" s="171" t="str">
        <f t="shared" si="5"/>
        <v>Arizona myotis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MYOC</v>
      </c>
      <c r="V21" s="328" t="str">
        <f>VLOOKUP((CONCATENATE("Region_",$R$2,"_SN")),Species_by_Region!$A$47:$AS$70,T21,FALSE)</f>
        <v>Myotis occultus</v>
      </c>
      <c r="W21" s="328" t="str">
        <f>VLOOKUP((CONCATENATE("Region_",$R$2,"_Species")),Species_by_Region!$A$47:$AS$70,T21,FALSE)</f>
        <v>Arizona myotis</v>
      </c>
      <c r="X21" s="328" t="str">
        <f t="shared" si="1"/>
        <v>MYOC</v>
      </c>
      <c r="Y21" s="331" t="str">
        <f t="shared" si="6"/>
        <v>Myotis occultus</v>
      </c>
      <c r="Z21" s="329" t="str">
        <f t="shared" si="6"/>
        <v>Arizona myotis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MYTH</v>
      </c>
      <c r="F22" s="301" t="str">
        <f t="shared" si="4"/>
        <v>Myotis thysanodes</v>
      </c>
      <c r="G22" s="171" t="str">
        <f t="shared" si="5"/>
        <v>Fringed myotis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MYTH</v>
      </c>
      <c r="V22" s="328" t="str">
        <f>VLOOKUP((CONCATENATE("Region_",$R$2,"_SN")),Species_by_Region!$A$47:$AS$70,T22,FALSE)</f>
        <v>Myotis thysanodes</v>
      </c>
      <c r="W22" s="328" t="str">
        <f>VLOOKUP((CONCATENATE("Region_",$R$2,"_Species")),Species_by_Region!$A$47:$AS$70,T22,FALSE)</f>
        <v>Fringed myotis</v>
      </c>
      <c r="X22" s="328" t="str">
        <f t="shared" si="1"/>
        <v>MYTH</v>
      </c>
      <c r="Y22" s="331" t="str">
        <f t="shared" si="6"/>
        <v>Myotis thysanodes</v>
      </c>
      <c r="Z22" s="329" t="str">
        <f t="shared" si="6"/>
        <v>Fringed myotis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MYVO</v>
      </c>
      <c r="F23" s="300" t="str">
        <f t="shared" si="4"/>
        <v>Myotis volans</v>
      </c>
      <c r="G23" s="296" t="str">
        <f t="shared" si="5"/>
        <v>Long-legged myotis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MYVO</v>
      </c>
      <c r="V23" s="328" t="str">
        <f>VLOOKUP((CONCATENATE("Region_",$R$2,"_SN")),Species_by_Region!$A$47:$AS$70,T23,FALSE)</f>
        <v>Myotis volans</v>
      </c>
      <c r="W23" s="328" t="str">
        <f>VLOOKUP((CONCATENATE("Region_",$R$2,"_Species")),Species_by_Region!$A$47:$AS$70,T23,FALSE)</f>
        <v>Long-legged myotis</v>
      </c>
      <c r="X23" s="328" t="str">
        <f t="shared" si="1"/>
        <v>MYVO</v>
      </c>
      <c r="Y23" s="331" t="str">
        <f t="shared" si="6"/>
        <v>Myotis volans</v>
      </c>
      <c r="Z23" s="329" t="str">
        <f t="shared" si="6"/>
        <v>Long-legged myotis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MYYU</v>
      </c>
      <c r="F24" s="204" t="str">
        <f t="shared" si="4"/>
        <v>Myotis yumanensis</v>
      </c>
      <c r="G24" s="171" t="str">
        <f t="shared" si="5"/>
        <v>Yuma myotis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MYYU</v>
      </c>
      <c r="V24" s="328" t="str">
        <f>VLOOKUP((CONCATENATE("Region_",$R$2,"_SN")),Species_by_Region!$A$47:$AS$70,T24,FALSE)</f>
        <v>Myotis yumanensis</v>
      </c>
      <c r="W24" s="328" t="str">
        <f>VLOOKUP((CONCATENATE("Region_",$R$2,"_Species")),Species_by_Region!$A$47:$AS$70,T24,FALSE)</f>
        <v>Yuma myotis</v>
      </c>
      <c r="X24" s="328" t="str">
        <f t="shared" si="1"/>
        <v>MYYU</v>
      </c>
      <c r="Y24" s="331" t="str">
        <f t="shared" si="6"/>
        <v>Myotis yumanensis</v>
      </c>
      <c r="Z24" s="329" t="str">
        <f t="shared" si="6"/>
        <v>Yuma myotis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>NYFE</v>
      </c>
      <c r="F25" s="205" t="str">
        <f t="shared" si="4"/>
        <v>Nyctinomops femorosaccus</v>
      </c>
      <c r="G25" s="170" t="str">
        <f t="shared" si="5"/>
        <v>Pocketed free-tailed bat</v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 t="str">
        <f>VLOOKUP((CONCATENATE("Region_",$R$2,"_codes")),Species_by_Region!$A$47:$AS$70,T25,FALSE)</f>
        <v>NYFE</v>
      </c>
      <c r="V25" s="328" t="str">
        <f>VLOOKUP((CONCATENATE("Region_",$R$2,"_SN")),Species_by_Region!$A$47:$AS$70,T25,FALSE)</f>
        <v>Nyctinomops femorosaccus</v>
      </c>
      <c r="W25" s="328" t="str">
        <f>VLOOKUP((CONCATENATE("Region_",$R$2,"_Species")),Species_by_Region!$A$47:$AS$70,T25,FALSE)</f>
        <v>Pocketed free-tailed bat</v>
      </c>
      <c r="X25" s="328" t="str">
        <f t="shared" ref="X25:X26" si="7">IF(U25=0,"",U25)</f>
        <v>NYFE</v>
      </c>
      <c r="Y25" s="331" t="str">
        <f t="shared" si="6"/>
        <v>Nyctinomops femorosaccus</v>
      </c>
      <c r="Z25" s="329" t="str">
        <f t="shared" si="6"/>
        <v>Pocketed free-tailed bat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>NYMA</v>
      </c>
      <c r="F26" s="206" t="str">
        <f t="shared" si="4"/>
        <v>Nyctinomops macrotis</v>
      </c>
      <c r="G26" s="169" t="str">
        <f t="shared" si="5"/>
        <v>Big free-tailed bat</v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 t="str">
        <f>VLOOKUP((CONCATENATE("Region_",$R$2,"_codes")),Species_by_Region!$A$47:$AS$70,T26,FALSE)</f>
        <v>NYMA</v>
      </c>
      <c r="V26" s="328" t="str">
        <f>VLOOKUP((CONCATENATE("Region_",$R$2,"_SN")),Species_by_Region!$A$47:$AS$70,T26,FALSE)</f>
        <v>Nyctinomops macrotis</v>
      </c>
      <c r="W26" s="328" t="str">
        <f>VLOOKUP((CONCATENATE("Region_",$R$2,"_Species")),Species_by_Region!$A$47:$AS$70,T26,FALSE)</f>
        <v>Big free-tailed bat</v>
      </c>
      <c r="X26" s="328" t="str">
        <f t="shared" si="7"/>
        <v>NYMA</v>
      </c>
      <c r="Y26" s="331" t="str">
        <f t="shared" si="6"/>
        <v>Nyctinomops macrotis</v>
      </c>
      <c r="Z26" s="329" t="str">
        <f t="shared" si="6"/>
        <v>Big free-tailed bat</v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>PAHE</v>
      </c>
      <c r="F27" s="206" t="str">
        <f t="shared" ref="F27" si="9">IF(Y27="","",Y27)</f>
        <v>Parastrellus hesperus</v>
      </c>
      <c r="G27" s="169" t="str">
        <f t="shared" ref="G27" si="10">IF(Z27="","",Z27)</f>
        <v>Canyon bat</v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 t="str">
        <f>VLOOKUP((CONCATENATE("Region_",$R$2,"_codes")),Species_by_Region!$A$47:$AS$70,T27,FALSE)</f>
        <v>PAHE</v>
      </c>
      <c r="V27" s="328" t="str">
        <f>VLOOKUP((CONCATENATE("Region_",$R$2,"_SN")),Species_by_Region!$A$47:$AS$70,T27,FALSE)</f>
        <v>Parastrellus hesperus</v>
      </c>
      <c r="W27" s="328" t="str">
        <f>VLOOKUP((CONCATENATE("Region_",$R$2,"_Species")),Species_by_Region!$A$47:$AS$70,T27,FALSE)</f>
        <v>Canyon bat</v>
      </c>
      <c r="X27" s="328" t="str">
        <f t="shared" ref="X27" si="11">IF(U27=0,"",U27)</f>
        <v>PAHE</v>
      </c>
      <c r="Y27" s="331" t="str">
        <f t="shared" ref="Y27" si="12">IF(V27=0,"",V27)</f>
        <v>Parastrellus hesperus</v>
      </c>
      <c r="Z27" s="329" t="str">
        <f t="shared" ref="Z27" si="13">IF(W27=0,"",W27)</f>
        <v>Canyon bat</v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>TABR</v>
      </c>
      <c r="F28" s="206" t="str">
        <f t="shared" ref="F28:F31" si="15">IF(Y28="","",Y28)</f>
        <v>Tadarida brasiliensis</v>
      </c>
      <c r="G28" s="169" t="str">
        <f t="shared" ref="G28:G31" si="16">IF(Z28="","",Z28)</f>
        <v>Mexican free-tailed bat</v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 t="str">
        <f>VLOOKUP((CONCATENATE("Region_",$R$2,"_codes")),Species_by_Region!$A$47:$AS$70,T28,FALSE)</f>
        <v>TABR</v>
      </c>
      <c r="V28" s="328" t="str">
        <f>VLOOKUP((CONCATENATE("Region_",$R$2,"_SN")),Species_by_Region!$A$47:$AS$70,T28,FALSE)</f>
        <v>Tadarida brasiliensis</v>
      </c>
      <c r="W28" s="328" t="str">
        <f>VLOOKUP((CONCATENATE("Region_",$R$2,"_Species")),Species_by_Region!$A$47:$AS$70,T28,FALSE)</f>
        <v>Mexican free-tailed bat</v>
      </c>
      <c r="X28" s="328" t="str">
        <f t="shared" ref="X28:X31" si="17">IF(U28=0,"",U28)</f>
        <v>TABR</v>
      </c>
      <c r="Y28" s="331" t="str">
        <f t="shared" ref="Y28:Y31" si="18">IF(V28=0,"",V28)</f>
        <v>Tadarida brasiliensis</v>
      </c>
      <c r="Z28" s="329" t="str">
        <f t="shared" ref="Z28:Z31" si="19">IF(W28=0,"",W28)</f>
        <v>Mexican free-tailed bat</v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>UNKN</v>
      </c>
      <c r="F29" s="206" t="str">
        <f t="shared" si="15"/>
        <v>Unknown</v>
      </c>
      <c r="G29" s="169" t="str">
        <f t="shared" si="16"/>
        <v>Unknown</v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 t="str">
        <f>VLOOKUP((CONCATENATE("Region_",$R$2,"_codes")),Species_by_Region!$A$47:$AS$70,T29,FALSE)</f>
        <v>UNKN</v>
      </c>
      <c r="V29" s="328" t="str">
        <f>VLOOKUP((CONCATENATE("Region_",$R$2,"_SN")),Species_by_Region!$A$47:$AS$70,T29,FALSE)</f>
        <v>Unknown</v>
      </c>
      <c r="W29" s="328" t="str">
        <f>VLOOKUP((CONCATENATE("Region_",$R$2,"_Species")),Species_by_Region!$A$47:$AS$70,T29,FALSE)</f>
        <v>Unknown</v>
      </c>
      <c r="X29" s="328" t="str">
        <f t="shared" si="17"/>
        <v>UNKN</v>
      </c>
      <c r="Y29" s="331" t="str">
        <f t="shared" si="18"/>
        <v>Unknown</v>
      </c>
      <c r="Z29" s="329" t="str">
        <f t="shared" si="19"/>
        <v>Unknown</v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>UNMY</v>
      </c>
      <c r="F30" s="206" t="str">
        <f t="shared" si="15"/>
        <v xml:space="preserve">Unknown Myotis </v>
      </c>
      <c r="G30" s="169" t="str">
        <f t="shared" si="16"/>
        <v>Unknown Myotis</v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 t="str">
        <f>VLOOKUP((CONCATENATE("Region_",$R$2,"_codes")),Species_by_Region!$A$47:$AS$70,T30,FALSE)</f>
        <v>UNMY</v>
      </c>
      <c r="V30" s="328" t="str">
        <f>VLOOKUP((CONCATENATE("Region_",$R$2,"_SN")),Species_by_Region!$A$47:$AS$70,T30,FALSE)</f>
        <v xml:space="preserve">Unknown Myotis </v>
      </c>
      <c r="W30" s="328" t="str">
        <f>VLOOKUP((CONCATENATE("Region_",$R$2,"_Species")),Species_by_Region!$A$47:$AS$70,T30,FALSE)</f>
        <v>Unknown Myotis</v>
      </c>
      <c r="X30" s="328" t="str">
        <f t="shared" si="17"/>
        <v>UNMY</v>
      </c>
      <c r="Y30" s="331" t="str">
        <f t="shared" si="18"/>
        <v xml:space="preserve">Unknown Myotis </v>
      </c>
      <c r="Z30" s="329" t="str">
        <f t="shared" si="19"/>
        <v>Unknown Myotis</v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>UNLA</v>
      </c>
      <c r="F31" s="206" t="str">
        <f t="shared" si="15"/>
        <v xml:space="preserve">Unknown Lasiurine </v>
      </c>
      <c r="G31" s="169" t="str">
        <f t="shared" si="16"/>
        <v>Unknown Lasiurine</v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 t="str">
        <f>VLOOKUP((CONCATENATE("Region_",$R$2,"_codes")),Species_by_Region!$A$47:$AS$70,T31,FALSE)</f>
        <v>UNLA</v>
      </c>
      <c r="V31" s="328" t="str">
        <f>VLOOKUP((CONCATENATE("Region_",$R$2,"_SN")),Species_by_Region!$A$47:$AS$70,T31,FALSE)</f>
        <v xml:space="preserve">Unknown Lasiurine </v>
      </c>
      <c r="W31" s="328" t="str">
        <f>VLOOKUP((CONCATENATE("Region_",$R$2,"_Species")),Species_by_Region!$A$47:$AS$70,T31,FALSE)</f>
        <v>Unknown Lasiurine</v>
      </c>
      <c r="X31" s="328" t="str">
        <f t="shared" si="17"/>
        <v>UNLA</v>
      </c>
      <c r="Y31" s="331" t="str">
        <f t="shared" si="18"/>
        <v xml:space="preserve">Unknown Lasiurine </v>
      </c>
      <c r="Z31" s="329" t="str">
        <f t="shared" si="19"/>
        <v>Unknown Lasiurine</v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>NOBATS</v>
      </c>
      <c r="F32" s="206" t="str">
        <f t="shared" ref="F32" si="21">IF(Y32="","",Y32)</f>
        <v>No bats</v>
      </c>
      <c r="G32" s="169" t="str">
        <f t="shared" ref="G32" si="22">IF(Z32="","",Z32)</f>
        <v>No bats captured</v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 t="str">
        <f>VLOOKUP((CONCATENATE("Region_",$R$2,"_codes")),Species_by_Region!$A$47:$AS$70,T32,FALSE)</f>
        <v>NOBATS</v>
      </c>
      <c r="V32" s="328" t="str">
        <f>VLOOKUP((CONCATENATE("Region_",$R$2,"_SN")),Species_by_Region!$A$47:$AS$70,T32,FALSE)</f>
        <v>No bats</v>
      </c>
      <c r="W32" s="328" t="str">
        <f>VLOOKUP((CONCATENATE("Region_",$R$2,"_Species")),Species_by_Region!$A$47:$AS$70,T32,FALSE)</f>
        <v>No bats captured</v>
      </c>
      <c r="X32" s="328" t="str">
        <f t="shared" ref="X32:X47" si="23">IF(U32=0,"",U32)</f>
        <v>NOBATS</v>
      </c>
      <c r="Y32" s="331" t="str">
        <f t="shared" ref="Y32:Y47" si="24">IF(V32=0,"",V32)</f>
        <v>No bats</v>
      </c>
      <c r="Z32" s="329" t="str">
        <f t="shared" ref="Z32:Z47" si="25">IF(W32=0,"",W32)</f>
        <v>No bats captured</v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QAa9R4PT3yKNzoV/7sBGoYdfq++18ejKbA3T2FX7z11j7BiQ9gJFvbaEkBS9P/oHRMtWeJ8mnFUlXRL/5VYHiw==" saltValue="YHPpRsLEYDlnQizyADkFoQ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ANPA</v>
      </c>
      <c r="B73" s="89" t="str">
        <f t="shared" ref="B73" si="7">IF(C73=0,"",C73)</f>
        <v>ANPA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ANPA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CHME</v>
      </c>
      <c r="B74" s="89" t="str">
        <f t="shared" ref="B74:B116" si="9">IF(C74=0,"",C74)</f>
        <v>CHME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CHME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COTO</v>
      </c>
      <c r="B75" s="89" t="str">
        <f t="shared" si="9"/>
        <v>COTO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COTO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EPFU</v>
      </c>
      <c r="B76" s="89" t="str">
        <f t="shared" si="9"/>
        <v>EPFU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EPFU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EUMA</v>
      </c>
      <c r="B77" s="89" t="str">
        <f t="shared" si="9"/>
        <v>EUMA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EUMA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EUPE</v>
      </c>
      <c r="B78" s="89" t="str">
        <f t="shared" si="9"/>
        <v>EUPE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EUPE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LANO</v>
      </c>
      <c r="B79" s="89" t="str">
        <f t="shared" si="9"/>
        <v>LANO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LANO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LABL</v>
      </c>
      <c r="B80" s="89" t="str">
        <f t="shared" si="9"/>
        <v>LABL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LABL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LABO</v>
      </c>
      <c r="B81" s="89" t="str">
        <f t="shared" si="9"/>
        <v>LABO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LABO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LACI</v>
      </c>
      <c r="B82" s="89" t="str">
        <f t="shared" si="9"/>
        <v>LACI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LACI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LAXA</v>
      </c>
      <c r="B83" s="89" t="str">
        <f t="shared" si="9"/>
        <v>LAXA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LAXA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MACA</v>
      </c>
      <c r="B84" s="89" t="str">
        <f t="shared" si="9"/>
        <v>MACA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MACA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MOME</v>
      </c>
      <c r="B85" s="89" t="str">
        <f t="shared" si="9"/>
        <v>MOME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MOME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MYCA</v>
      </c>
      <c r="B86" s="89" t="str">
        <f t="shared" si="9"/>
        <v>MYCA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MYCA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MYEV</v>
      </c>
      <c r="B87" s="89" t="str">
        <f t="shared" si="9"/>
        <v>MYEV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MYEV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MYLU</v>
      </c>
      <c r="B88" s="89" t="str">
        <f t="shared" si="9"/>
        <v>MYLU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MYLU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MYME</v>
      </c>
      <c r="B89" s="89" t="str">
        <f t="shared" si="9"/>
        <v>MYME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MYME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MYOC</v>
      </c>
      <c r="B90" s="89" t="str">
        <f t="shared" si="9"/>
        <v>MYOC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MYOC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MYTH</v>
      </c>
      <c r="B91" s="89" t="str">
        <f t="shared" si="9"/>
        <v>MYTH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MYTH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MYVO</v>
      </c>
      <c r="B92" s="89" t="str">
        <f t="shared" si="9"/>
        <v>MYVO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MYVO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MYYU</v>
      </c>
      <c r="B93" s="89" t="str">
        <f t="shared" si="9"/>
        <v>MYYU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MYYU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NYFE</v>
      </c>
      <c r="B94" s="89" t="str">
        <f t="shared" si="9"/>
        <v>NYFE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NYFE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NYMA</v>
      </c>
      <c r="B95" s="89" t="str">
        <f t="shared" si="9"/>
        <v>NYMA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NYMA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PAHE</v>
      </c>
      <c r="B96" s="89" t="str">
        <f t="shared" si="9"/>
        <v>PAHE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PAHE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TABR</v>
      </c>
      <c r="B97" s="89" t="str">
        <f t="shared" si="9"/>
        <v>TABR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TABR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UNKN</v>
      </c>
      <c r="B98" s="89" t="str">
        <f t="shared" si="9"/>
        <v>UNKN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UNKN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UNMY</v>
      </c>
      <c r="B99" s="89" t="str">
        <f t="shared" si="9"/>
        <v>UNMY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UNMY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UNLA</v>
      </c>
      <c r="B100" s="89" t="str">
        <f t="shared" si="9"/>
        <v>UNLA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UNLA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NOBATS</v>
      </c>
      <c r="B101" s="89" t="str">
        <f t="shared" si="9"/>
        <v>NOBATS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NOBATS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anpa</v>
      </c>
      <c r="B102" s="89" t="str">
        <f t="shared" si="9"/>
        <v>anpa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anpa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chme</v>
      </c>
      <c r="B103" s="89" t="str">
        <f t="shared" si="9"/>
        <v>chme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chme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coto</v>
      </c>
      <c r="B104" s="89" t="str">
        <f t="shared" si="9"/>
        <v>coto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coto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epfu</v>
      </c>
      <c r="B105" s="89" t="str">
        <f t="shared" si="9"/>
        <v>epfu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epfu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euma</v>
      </c>
      <c r="B106" s="89" t="str">
        <f t="shared" si="9"/>
        <v>euma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euma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eupe</v>
      </c>
      <c r="B107" s="89" t="str">
        <f t="shared" si="9"/>
        <v>eupe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eupe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lano</v>
      </c>
      <c r="B108" s="89" t="str">
        <f t="shared" si="9"/>
        <v>lano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lano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labl</v>
      </c>
      <c r="B109" s="89" t="str">
        <f t="shared" si="9"/>
        <v>labl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labl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labo</v>
      </c>
      <c r="B110" s="89" t="str">
        <f t="shared" si="9"/>
        <v>labo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labo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laci</v>
      </c>
      <c r="B111" s="89" t="str">
        <f t="shared" si="9"/>
        <v>laci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laci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laxa</v>
      </c>
      <c r="B112" s="89" t="str">
        <f t="shared" si="9"/>
        <v>laxa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laxa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maca</v>
      </c>
      <c r="B113" s="89" t="str">
        <f t="shared" si="9"/>
        <v>maca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maca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mome</v>
      </c>
      <c r="B114" s="89" t="str">
        <f t="shared" si="9"/>
        <v>mome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mome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myca</v>
      </c>
      <c r="B115" s="89" t="str">
        <f t="shared" si="9"/>
        <v>myca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myca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myev</v>
      </c>
      <c r="B116" s="89" t="str">
        <f t="shared" si="9"/>
        <v>myev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myev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>mylu</v>
      </c>
      <c r="B117" s="89" t="str">
        <f t="shared" ref="B117:B136" si="17">IF(C117=0,"",C117)</f>
        <v>mylu</v>
      </c>
      <c r="C117" s="89" t="str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mylu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>myme</v>
      </c>
      <c r="B118" s="89" t="str">
        <f t="shared" si="17"/>
        <v>myme</v>
      </c>
      <c r="C118" s="89" t="str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myme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>myoc</v>
      </c>
      <c r="B119" s="89" t="str">
        <f t="shared" si="17"/>
        <v>myoc</v>
      </c>
      <c r="C119" s="89" t="str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myoc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>myth</v>
      </c>
      <c r="B120" s="89" t="str">
        <f t="shared" si="17"/>
        <v>myth</v>
      </c>
      <c r="C120" s="89" t="str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myth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>myvo</v>
      </c>
      <c r="B121" s="89" t="str">
        <f t="shared" si="17"/>
        <v>myvo</v>
      </c>
      <c r="C121" s="89" t="str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myvo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>myyu</v>
      </c>
      <c r="B122" s="89" t="str">
        <f t="shared" si="17"/>
        <v>myyu</v>
      </c>
      <c r="C122" s="89" t="str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myyu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>nyfe</v>
      </c>
      <c r="B123" s="89" t="str">
        <f t="shared" si="17"/>
        <v>nyfe</v>
      </c>
      <c r="C123" s="89" t="str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nyfe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>nyma</v>
      </c>
      <c r="B124" s="89" t="str">
        <f t="shared" si="17"/>
        <v>nyma</v>
      </c>
      <c r="C124" s="89" t="str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nyma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>pahe</v>
      </c>
      <c r="B125" s="89" t="str">
        <f t="shared" si="17"/>
        <v>pahe</v>
      </c>
      <c r="C125" s="89" t="str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pahe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>tabr</v>
      </c>
      <c r="B126" s="89" t="str">
        <f t="shared" si="17"/>
        <v>tabr</v>
      </c>
      <c r="C126" s="89" t="str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tabr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>unkn</v>
      </c>
      <c r="B127" s="89" t="str">
        <f t="shared" si="17"/>
        <v>unkn</v>
      </c>
      <c r="C127" s="89" t="str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unkn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>unmy</v>
      </c>
      <c r="B128" s="89" t="str">
        <f t="shared" si="17"/>
        <v>unmy</v>
      </c>
      <c r="C128" s="89" t="str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unmy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>unla</v>
      </c>
      <c r="B129" s="89" t="str">
        <f t="shared" si="17"/>
        <v>unla</v>
      </c>
      <c r="C129" s="89" t="str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unla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>nobats</v>
      </c>
      <c r="B130" s="89" t="str">
        <f t="shared" si="17"/>
        <v>nobats</v>
      </c>
      <c r="C130" s="89" t="str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nobats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California</v>
      </c>
      <c r="B3" s="157" t="str">
        <f>IF(A3=0,"",A3)</f>
        <v>California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Nevada</v>
      </c>
      <c r="B4" s="212" t="str">
        <f t="shared" ref="B4:B16" si="0">IF(A4=0,"",A4)</f>
        <v>Nevada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>
        <f>VLOOKUP((CONCATENATE("Region_",ACCEPTED_CODES!$R$2)),States!$C$26:$Q$33,4)</f>
        <v>0</v>
      </c>
      <c r="B5" s="212" t="str">
        <f t="shared" si="0"/>
        <v/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>
        <f>VLOOKUP((CONCATENATE("Region_",ACCEPTED_CODES!$R$2)),States!$C$26:$Q$33,5)</f>
        <v>0</v>
      </c>
      <c r="B6" s="212" t="str">
        <f t="shared" si="0"/>
        <v/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>
        <f>VLOOKUP((CONCATENATE("Region_",ACCEPTED_CODES!$R$2)),States!$C$26:$Q$33,6)</f>
        <v>0</v>
      </c>
      <c r="B7" s="212" t="str">
        <f t="shared" si="0"/>
        <v/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>
        <f>VLOOKUP((CONCATENATE("Region_",ACCEPTED_CODES!$R$2)),States!$C$26:$Q$33,7)</f>
        <v>0</v>
      </c>
      <c r="B8" s="212" t="str">
        <f t="shared" si="0"/>
        <v/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>
        <f>VLOOKUP((CONCATENATE("Region_",ACCEPTED_CODES!$R$2)),States!$C$26:$Q$33,8)</f>
        <v>0</v>
      </c>
      <c r="B9" s="212" t="str">
        <f t="shared" si="0"/>
        <v/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>
        <f>VLOOKUP((CONCATENATE("Region_",ACCEPTED_CODES!$R$2)),States!$C$26:$Q$33,9)</f>
        <v>0</v>
      </c>
      <c r="B10" s="212" t="str">
        <f t="shared" si="0"/>
        <v/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1</v>
      </c>
      <c r="B35" s="212">
        <f>VLOOKUP((CONCATENATE("LAT_",ACCEPTED_CODES!$R$2,"_max")),States!$F$34:$G$65,2,FALSE)</f>
        <v>1</v>
      </c>
      <c r="C35" s="212">
        <f>VLOOKUP((CONCATENATE("LONG_",ACCEPTED_CODES!$R$2,"_min")),States!$F$34:$G$65,2,FALSE)</f>
        <v>1</v>
      </c>
      <c r="D35" s="212">
        <f>VLOOKUP((CONCATENATE("LONG_",ACCEPTED_CODES!$R$2,"_max")),States!$F$34:$G$65,2,FALSE)</f>
        <v>1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5nGA5hf4GwsMQZWySgEf+K2Euh835hpXnfLEDoIt0jC7j2uD8MBf39yaYgZVyR6wOfNtCkq5BTbqA44o8cJtVg==" saltValue="hZR8Z6I4LmxViJfjOFIBZ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4" t="s">
        <v>392</v>
      </c>
      <c r="B1" s="379" t="s">
        <v>35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1"/>
      <c r="R1" s="143"/>
      <c r="S1" s="359" t="s">
        <v>36</v>
      </c>
      <c r="T1" s="360"/>
      <c r="U1" s="360"/>
      <c r="V1" s="360"/>
      <c r="W1" s="361"/>
      <c r="X1" s="376" t="s">
        <v>20</v>
      </c>
      <c r="Y1" s="382" t="s">
        <v>2482</v>
      </c>
      <c r="Z1" s="387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5"/>
      <c r="B2" s="372" t="s">
        <v>335</v>
      </c>
      <c r="C2" s="373"/>
      <c r="D2" s="373"/>
      <c r="E2" s="374"/>
      <c r="F2" s="375" t="s">
        <v>254</v>
      </c>
      <c r="G2" s="373"/>
      <c r="H2" s="373"/>
      <c r="I2" s="374"/>
      <c r="J2" s="357" t="s">
        <v>215</v>
      </c>
      <c r="K2" s="357" t="s">
        <v>2514</v>
      </c>
      <c r="L2" s="357" t="s">
        <v>2515</v>
      </c>
      <c r="M2" s="357" t="s">
        <v>296</v>
      </c>
      <c r="N2" s="357" t="s">
        <v>2519</v>
      </c>
      <c r="O2" s="357" t="s">
        <v>2516</v>
      </c>
      <c r="P2" s="368" t="s">
        <v>290</v>
      </c>
      <c r="Q2" s="362" t="s">
        <v>2479</v>
      </c>
      <c r="R2" s="385" t="s">
        <v>2483</v>
      </c>
      <c r="S2" s="364" t="s">
        <v>357</v>
      </c>
      <c r="T2" s="366" t="s">
        <v>2009</v>
      </c>
      <c r="U2" s="366" t="s">
        <v>209</v>
      </c>
      <c r="V2" s="366" t="s">
        <v>218</v>
      </c>
      <c r="W2" s="370" t="s">
        <v>219</v>
      </c>
      <c r="X2" s="377"/>
      <c r="Y2" s="383"/>
      <c r="Z2" s="388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6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8"/>
      <c r="K3" s="358"/>
      <c r="L3" s="358"/>
      <c r="M3" s="358"/>
      <c r="N3" s="358"/>
      <c r="O3" s="358"/>
      <c r="P3" s="369"/>
      <c r="Q3" s="363"/>
      <c r="R3" s="386"/>
      <c r="S3" s="365"/>
      <c r="T3" s="367"/>
      <c r="U3" s="367"/>
      <c r="V3" s="367"/>
      <c r="W3" s="371"/>
      <c r="X3" s="378"/>
      <c r="Y3" s="384"/>
      <c r="Z3" s="389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ANPA</v>
      </c>
      <c r="B3" s="13" t="str">
        <f>IF(ACCEPTED_CODES!V4=0,"",ACCEPTED_CODES!V4)</f>
        <v>Antrozous pallidus</v>
      </c>
      <c r="C3" s="13" t="str">
        <f>IF(ACCEPTED_CODES!U4=0,"",ACCEPTED_CODES!U4)</f>
        <v>ANPA</v>
      </c>
      <c r="D3" s="13" t="str">
        <f>IF(ACCEPTED_CODES!W4=0,"",ACCEPTED_CODES!W4)</f>
        <v>Pallid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CHME</v>
      </c>
      <c r="B4" s="13" t="str">
        <f>IF(ACCEPTED_CODES!V5=0,"",ACCEPTED_CODES!V5)</f>
        <v>Choeronycteris mexicana</v>
      </c>
      <c r="C4" s="13" t="str">
        <f>IF(ACCEPTED_CODES!U5=0,"",ACCEPTED_CODES!U5)</f>
        <v>CHME</v>
      </c>
      <c r="D4" s="13" t="str">
        <f>IF(ACCEPTED_CODES!W5=0,"",ACCEPTED_CODES!W5)</f>
        <v>Mexican long-tongued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COTO</v>
      </c>
      <c r="B5" s="13" t="str">
        <f>IF(ACCEPTED_CODES!V6=0,"",ACCEPTED_CODES!V6)</f>
        <v>Corynorhinus townsendii</v>
      </c>
      <c r="C5" s="13" t="str">
        <f>IF(ACCEPTED_CODES!U6=0,"",ACCEPTED_CODES!U6)</f>
        <v>COTO</v>
      </c>
      <c r="D5" s="13" t="str">
        <f>IF(ACCEPTED_CODES!W6=0,"",ACCEPTED_CODES!W6)</f>
        <v>Townsend's big-eared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EPFU</v>
      </c>
      <c r="B6" s="13" t="str">
        <f>IF(ACCEPTED_CODES!V7=0,"",ACCEPTED_CODES!V7)</f>
        <v>Eptensicus fuscus</v>
      </c>
      <c r="C6" s="13" t="str">
        <f>IF(ACCEPTED_CODES!U7=0,"",ACCEPTED_CODES!U7)</f>
        <v>EPFU</v>
      </c>
      <c r="D6" s="13" t="str">
        <f>IF(ACCEPTED_CODES!W7=0,"",ACCEPTED_CODES!W7)</f>
        <v>Big brown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EUMA</v>
      </c>
      <c r="B7" s="13" t="str">
        <f>IF(ACCEPTED_CODES!V8=0,"",ACCEPTED_CODES!V8)</f>
        <v>Euderma maculatum</v>
      </c>
      <c r="C7" s="13" t="str">
        <f>IF(ACCEPTED_CODES!U8=0,"",ACCEPTED_CODES!U8)</f>
        <v>EUMA</v>
      </c>
      <c r="D7" s="13" t="str">
        <f>IF(ACCEPTED_CODES!W8=0,"",ACCEPTED_CODES!W8)</f>
        <v>Spotted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EUPE</v>
      </c>
      <c r="B8" s="13" t="str">
        <f>IF(ACCEPTED_CODES!V9=0,"",ACCEPTED_CODES!V9)</f>
        <v>Eumops perotis</v>
      </c>
      <c r="C8" s="13" t="str">
        <f>IF(ACCEPTED_CODES!U9=0,"",ACCEPTED_CODES!U9)</f>
        <v>EUPE</v>
      </c>
      <c r="D8" s="13" t="str">
        <f>IF(ACCEPTED_CODES!W9=0,"",ACCEPTED_CODES!W9)</f>
        <v>Greater bonneted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LANO</v>
      </c>
      <c r="B9" s="13" t="str">
        <f>IF(ACCEPTED_CODES!V10=0,"",ACCEPTED_CODES!V10)</f>
        <v>Lasionycteris noctivagans</v>
      </c>
      <c r="C9" s="13" t="str">
        <f>IF(ACCEPTED_CODES!U10=0,"",ACCEPTED_CODES!U10)</f>
        <v>LANO</v>
      </c>
      <c r="D9" s="13" t="str">
        <f>IF(ACCEPTED_CODES!W10=0,"",ACCEPTED_CODES!W10)</f>
        <v>Silver-haired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LABL</v>
      </c>
      <c r="B10" s="13" t="str">
        <f>IF(ACCEPTED_CODES!V11=0,"",ACCEPTED_CODES!V11)</f>
        <v>Lasiurus blossevillii</v>
      </c>
      <c r="C10" s="13" t="str">
        <f>IF(ACCEPTED_CODES!U11=0,"",ACCEPTED_CODES!U11)</f>
        <v>LABL</v>
      </c>
      <c r="D10" s="13" t="str">
        <f>IF(ACCEPTED_CODES!W11=0,"",ACCEPTED_CODES!W11)</f>
        <v>Western red bat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LABO</v>
      </c>
      <c r="B11" s="13" t="str">
        <f>IF(ACCEPTED_CODES!V12=0,"",ACCEPTED_CODES!V12)</f>
        <v>Lasiurus borealis</v>
      </c>
      <c r="C11" s="13" t="str">
        <f>IF(ACCEPTED_CODES!U12=0,"",ACCEPTED_CODES!U12)</f>
        <v>LABO</v>
      </c>
      <c r="D11" s="13" t="str">
        <f>IF(ACCEPTED_CODES!W12=0,"",ACCEPTED_CODES!W12)</f>
        <v>Eastern red bat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LACI</v>
      </c>
      <c r="B12" s="13" t="str">
        <f>IF(ACCEPTED_CODES!V13=0,"",ACCEPTED_CODES!V13)</f>
        <v>Lasiurus cinereus</v>
      </c>
      <c r="C12" s="13" t="str">
        <f>IF(ACCEPTED_CODES!U13=0,"",ACCEPTED_CODES!U13)</f>
        <v>LACI</v>
      </c>
      <c r="D12" s="13" t="str">
        <f>IF(ACCEPTED_CODES!W13=0,"",ACCEPTED_CODES!W13)</f>
        <v>Hoary bat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LAXA</v>
      </c>
      <c r="B13" s="13" t="str">
        <f>IF(ACCEPTED_CODES!V14=0,"",ACCEPTED_CODES!V14)</f>
        <v>Lasiurus xanthinus</v>
      </c>
      <c r="C13" s="13" t="str">
        <f>IF(ACCEPTED_CODES!U14=0,"",ACCEPTED_CODES!U14)</f>
        <v>LAXA</v>
      </c>
      <c r="D13" s="13" t="str">
        <f>IF(ACCEPTED_CODES!W14=0,"",ACCEPTED_CODES!W14)</f>
        <v>Western yellow bat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MACA</v>
      </c>
      <c r="B14" s="13" t="str">
        <f>IF(ACCEPTED_CODES!V15=0,"",ACCEPTED_CODES!V15)</f>
        <v>Macrotus californicus</v>
      </c>
      <c r="C14" s="13" t="str">
        <f>IF(ACCEPTED_CODES!U15=0,"",ACCEPTED_CODES!U15)</f>
        <v>MACA</v>
      </c>
      <c r="D14" s="13" t="str">
        <f>IF(ACCEPTED_CODES!W15=0,"",ACCEPTED_CODES!W15)</f>
        <v>California leaf-nosed bat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MOME</v>
      </c>
      <c r="B15" s="13" t="str">
        <f>IF(ACCEPTED_CODES!V16=0,"",ACCEPTED_CODES!V16)</f>
        <v>Mormoops megalophylla</v>
      </c>
      <c r="C15" s="13" t="str">
        <f>IF(ACCEPTED_CODES!U16=0,"",ACCEPTED_CODES!U16)</f>
        <v>MOME</v>
      </c>
      <c r="D15" s="13" t="str">
        <f>IF(ACCEPTED_CODES!W16=0,"",ACCEPTED_CODES!W16)</f>
        <v>Peters's ghost-faced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MYCA</v>
      </c>
      <c r="B16" s="13" t="str">
        <f>IF(ACCEPTED_CODES!V17=0,"",ACCEPTED_CODES!V17)</f>
        <v>Myotis californicus</v>
      </c>
      <c r="C16" s="13" t="str">
        <f>IF(ACCEPTED_CODES!U17=0,"",ACCEPTED_CODES!U17)</f>
        <v>MYCA</v>
      </c>
      <c r="D16" s="13" t="str">
        <f>IF(ACCEPTED_CODES!W17=0,"",ACCEPTED_CODES!W17)</f>
        <v>California myotis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MYEV</v>
      </c>
      <c r="B17" s="13" t="str">
        <f>IF(ACCEPTED_CODES!V18=0,"",ACCEPTED_CODES!V18)</f>
        <v>Myotis evotis</v>
      </c>
      <c r="C17" s="13" t="str">
        <f>IF(ACCEPTED_CODES!U18=0,"",ACCEPTED_CODES!U18)</f>
        <v>MYEV</v>
      </c>
      <c r="D17" s="13" t="str">
        <f>IF(ACCEPTED_CODES!W18=0,"",ACCEPTED_CODES!W18)</f>
        <v>Long-eared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MYLU</v>
      </c>
      <c r="B18" s="13" t="str">
        <f>IF(ACCEPTED_CODES!V19=0,"",ACCEPTED_CODES!V19)</f>
        <v>Myotis lucifugus</v>
      </c>
      <c r="C18" s="13" t="str">
        <f>IF(ACCEPTED_CODES!U19=0,"",ACCEPTED_CODES!U19)</f>
        <v>MYLU</v>
      </c>
      <c r="D18" s="13" t="str">
        <f>IF(ACCEPTED_CODES!W19=0,"",ACCEPTED_CODES!W19)</f>
        <v>Little brown bat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MYME</v>
      </c>
      <c r="B19" s="13" t="str">
        <f>IF(ACCEPTED_CODES!V20=0,"",ACCEPTED_CODES!V20)</f>
        <v>Myotis melanorhinus</v>
      </c>
      <c r="C19" s="13" t="str">
        <f>IF(ACCEPTED_CODES!U20=0,"",ACCEPTED_CODES!U20)</f>
        <v>MYME</v>
      </c>
      <c r="D19" s="13" t="str">
        <f>IF(ACCEPTED_CODES!W20=0,"",ACCEPTED_CODES!W20)</f>
        <v>Dark-nosed small-footed myotis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MYOC</v>
      </c>
      <c r="B20" s="13" t="str">
        <f>IF(ACCEPTED_CODES!V21=0,"",ACCEPTED_CODES!V21)</f>
        <v>Myotis occultus</v>
      </c>
      <c r="C20" s="13" t="str">
        <f>IF(ACCEPTED_CODES!U21=0,"",ACCEPTED_CODES!U21)</f>
        <v>MYOC</v>
      </c>
      <c r="D20" s="13" t="str">
        <f>IF(ACCEPTED_CODES!W21=0,"",ACCEPTED_CODES!W21)</f>
        <v>Arizona myotis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MYTH</v>
      </c>
      <c r="B21" s="13" t="str">
        <f>IF(ACCEPTED_CODES!V22=0,"",ACCEPTED_CODES!V22)</f>
        <v>Myotis thysanodes</v>
      </c>
      <c r="C21" s="13" t="str">
        <f>IF(ACCEPTED_CODES!U22=0,"",ACCEPTED_CODES!U22)</f>
        <v>MYTH</v>
      </c>
      <c r="D21" s="13" t="str">
        <f>IF(ACCEPTED_CODES!W22=0,"",ACCEPTED_CODES!W22)</f>
        <v>Fringed myotis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MYVO</v>
      </c>
      <c r="B22" s="13" t="str">
        <f>IF(ACCEPTED_CODES!V23=0,"",ACCEPTED_CODES!V23)</f>
        <v>Myotis volans</v>
      </c>
      <c r="C22" s="13" t="str">
        <f>IF(ACCEPTED_CODES!U23=0,"",ACCEPTED_CODES!U23)</f>
        <v>MYVO</v>
      </c>
      <c r="D22" s="13" t="str">
        <f>IF(ACCEPTED_CODES!W23=0,"",ACCEPTED_CODES!W23)</f>
        <v>Long-legged myotis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MYYU</v>
      </c>
      <c r="B23" s="13" t="str">
        <f>IF(ACCEPTED_CODES!V24=0,"",ACCEPTED_CODES!V24)</f>
        <v>Myotis yumanensis</v>
      </c>
      <c r="C23" s="13" t="str">
        <f>IF(ACCEPTED_CODES!U24=0,"",ACCEPTED_CODES!U24)</f>
        <v>MYYU</v>
      </c>
      <c r="D23" s="13" t="str">
        <f>IF(ACCEPTED_CODES!W24=0,"",ACCEPTED_CODES!W24)</f>
        <v>Yuma myotis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NYFE</v>
      </c>
      <c r="B24" s="13" t="str">
        <f>IF(ACCEPTED_CODES!V25=0,"",ACCEPTED_CODES!V25)</f>
        <v>Nyctinomops femorosaccus</v>
      </c>
      <c r="C24" s="13" t="str">
        <f>IF(ACCEPTED_CODES!U25=0,"",ACCEPTED_CODES!U25)</f>
        <v>NYFE</v>
      </c>
      <c r="D24" s="13" t="str">
        <f>IF(ACCEPTED_CODES!W25=0,"",ACCEPTED_CODES!W25)</f>
        <v>Pocketed free-tailed bat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>NYMA</v>
      </c>
      <c r="B25" s="13" t="str">
        <f>IF(ACCEPTED_CODES!V26=0,"",ACCEPTED_CODES!V26)</f>
        <v>Nyctinomops macrotis</v>
      </c>
      <c r="C25" s="13" t="str">
        <f>IF(ACCEPTED_CODES!U26=0,"",ACCEPTED_CODES!U26)</f>
        <v>NYMA</v>
      </c>
      <c r="D25" s="13" t="str">
        <f>IF(ACCEPTED_CODES!W26=0,"",ACCEPTED_CODES!W26)</f>
        <v>Big free-tailed bat</v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>PAHE</v>
      </c>
      <c r="B26" s="13" t="str">
        <f>IF(ACCEPTED_CODES!V27=0,"",ACCEPTED_CODES!V27)</f>
        <v>Parastrellus hesperus</v>
      </c>
      <c r="C26" s="13" t="str">
        <f>IF(ACCEPTED_CODES!U27=0,"",ACCEPTED_CODES!U27)</f>
        <v>PAHE</v>
      </c>
      <c r="D26" s="13" t="str">
        <f>IF(ACCEPTED_CODES!W27=0,"",ACCEPTED_CODES!W27)</f>
        <v>Canyon bat</v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>TABR</v>
      </c>
      <c r="B27" s="13" t="str">
        <f>IF(ACCEPTED_CODES!V28=0,"",ACCEPTED_CODES!V28)</f>
        <v>Tadarida brasiliensis</v>
      </c>
      <c r="C27" s="13" t="str">
        <f>IF(ACCEPTED_CODES!U28=0,"",ACCEPTED_CODES!U28)</f>
        <v>TABR</v>
      </c>
      <c r="D27" s="13" t="str">
        <f>IF(ACCEPTED_CODES!W28=0,"",ACCEPTED_CODES!W28)</f>
        <v>Mexican free-tailed bat</v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>UNKN</v>
      </c>
      <c r="B28" s="13" t="str">
        <f>IF(ACCEPTED_CODES!V29=0,"",ACCEPTED_CODES!V29)</f>
        <v>Unknown</v>
      </c>
      <c r="C28" s="13" t="str">
        <f>IF(ACCEPTED_CODES!U29=0,"",ACCEPTED_CODES!U29)</f>
        <v>UNKN</v>
      </c>
      <c r="D28" s="13" t="str">
        <f>IF(ACCEPTED_CODES!W29=0,"",ACCEPTED_CODES!W29)</f>
        <v>Unknown</v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>UNMY</v>
      </c>
      <c r="B29" s="13" t="str">
        <f>IF(ACCEPTED_CODES!V30=0,"",ACCEPTED_CODES!V30)</f>
        <v xml:space="preserve">Unknown Myotis </v>
      </c>
      <c r="C29" s="13" t="str">
        <f>IF(ACCEPTED_CODES!U30=0,"",ACCEPTED_CODES!U30)</f>
        <v>UNMY</v>
      </c>
      <c r="D29" s="13" t="str">
        <f>IF(ACCEPTED_CODES!W30=0,"",ACCEPTED_CODES!W30)</f>
        <v>Unknown Myotis</v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>UNLA</v>
      </c>
      <c r="B30" s="13" t="str">
        <f>IF(ACCEPTED_CODES!V31=0,"",ACCEPTED_CODES!V31)</f>
        <v xml:space="preserve">Unknown Lasiurine </v>
      </c>
      <c r="C30" s="13" t="str">
        <f>IF(ACCEPTED_CODES!U31=0,"",ACCEPTED_CODES!U31)</f>
        <v>UNLA</v>
      </c>
      <c r="D30" s="13" t="str">
        <f>IF(ACCEPTED_CODES!W31=0,"",ACCEPTED_CODES!W31)</f>
        <v>Unknown Lasiurine</v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>NOBATS</v>
      </c>
      <c r="B31" s="13" t="str">
        <f>IF(ACCEPTED_CODES!V32=0,"",ACCEPTED_CODES!V32)</f>
        <v>No bats</v>
      </c>
      <c r="C31" s="13" t="str">
        <f>IF(ACCEPTED_CODES!U32=0,"",ACCEPTED_CODES!U32)</f>
        <v>NOBATS</v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2020-10-13T18:04:55Z</dcterms:modified>
</cp:coreProperties>
</file>