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\\AIODCWA23FP108.usda.net\DFS$\DCWA2\RShared\RD\Innovation_Center\Regulations\Paperwork Reduction Act\RUS - 0572\Burden\0572-0153 Special Servicing Telecom\FY 2024 Renewal\For ROCIS\"/>
    </mc:Choice>
  </mc:AlternateContent>
  <xr:revisionPtr revIDLastSave="0" documentId="13_ncr:1_{3A8182F3-F21B-473F-9EB5-F8F472C0C99D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Burden" sheetId="3" r:id="rId1"/>
    <sheet name="Not in Total" sheetId="4" r:id="rId2"/>
  </sheets>
  <definedNames>
    <definedName name="_xlnm.Print_Area" localSheetId="1">'Not in Total'!#REF!</definedName>
    <definedName name="_xlnm.Print_Titles" localSheetId="1">'Not in Total'!#REF!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1" i="3" l="1"/>
  <c r="I16" i="3"/>
  <c r="I33" i="3"/>
  <c r="I32" i="3"/>
  <c r="I30" i="3"/>
  <c r="I29" i="3"/>
  <c r="I28" i="3"/>
  <c r="I27" i="3"/>
  <c r="J27" i="3" s="1"/>
  <c r="I26" i="3"/>
  <c r="J26" i="3" s="1"/>
  <c r="I25" i="3"/>
  <c r="I24" i="3"/>
  <c r="I23" i="3"/>
  <c r="I22" i="3"/>
  <c r="I21" i="3"/>
  <c r="I20" i="3"/>
  <c r="I19" i="3"/>
  <c r="J19" i="3" s="1"/>
  <c r="I18" i="3"/>
  <c r="J18" i="3" s="1"/>
  <c r="I17" i="3"/>
  <c r="I15" i="3"/>
  <c r="I14" i="3"/>
  <c r="I13" i="3"/>
  <c r="I12" i="3"/>
  <c r="I11" i="3"/>
  <c r="J11" i="3" s="1"/>
  <c r="I10" i="3"/>
  <c r="J10" i="3" s="1"/>
  <c r="I9" i="3"/>
  <c r="I8" i="3"/>
  <c r="I7" i="3"/>
  <c r="I6" i="3"/>
  <c r="J6" i="3" s="1"/>
  <c r="J33" i="3"/>
  <c r="J32" i="3"/>
  <c r="J31" i="3"/>
  <c r="J30" i="3"/>
  <c r="J29" i="3"/>
  <c r="J28" i="3"/>
  <c r="J25" i="3"/>
  <c r="J24" i="3"/>
  <c r="J23" i="3"/>
  <c r="J22" i="3"/>
  <c r="J21" i="3"/>
  <c r="J20" i="3"/>
  <c r="J17" i="3"/>
  <c r="J16" i="3"/>
  <c r="J15" i="3"/>
  <c r="J14" i="3"/>
  <c r="J13" i="3"/>
  <c r="J12" i="3"/>
  <c r="J9" i="3"/>
  <c r="J8" i="3"/>
  <c r="J7" i="3"/>
  <c r="H36" i="3"/>
  <c r="F33" i="3"/>
  <c r="H33" i="3" s="1"/>
  <c r="F32" i="3"/>
  <c r="H32" i="3" s="1"/>
  <c r="F31" i="3"/>
  <c r="H31" i="3" s="1"/>
  <c r="F30" i="3"/>
  <c r="H30" i="3" s="1"/>
  <c r="F29" i="3"/>
  <c r="H29" i="3" s="1"/>
  <c r="F28" i="3"/>
  <c r="H28" i="3" s="1"/>
  <c r="F27" i="3"/>
  <c r="H27" i="3" s="1"/>
  <c r="F26" i="3"/>
  <c r="H26" i="3" s="1"/>
  <c r="F25" i="3"/>
  <c r="H25" i="3" s="1"/>
  <c r="F24" i="3"/>
  <c r="H24" i="3" s="1"/>
  <c r="F23" i="3"/>
  <c r="H23" i="3" s="1"/>
  <c r="F22" i="3"/>
  <c r="H22" i="3" s="1"/>
  <c r="F21" i="3"/>
  <c r="H21" i="3" s="1"/>
  <c r="F20" i="3"/>
  <c r="H20" i="3" s="1"/>
  <c r="F19" i="3"/>
  <c r="H19" i="3" s="1"/>
  <c r="F18" i="3"/>
  <c r="H18" i="3" s="1"/>
  <c r="F17" i="3"/>
  <c r="H17" i="3" s="1"/>
  <c r="F16" i="3"/>
  <c r="H16" i="3" s="1"/>
  <c r="F15" i="3"/>
  <c r="H15" i="3" s="1"/>
  <c r="F14" i="3"/>
  <c r="H14" i="3" s="1"/>
  <c r="F13" i="3"/>
  <c r="H13" i="3" s="1"/>
  <c r="F12" i="3"/>
  <c r="H12" i="3" s="1"/>
  <c r="F11" i="3"/>
  <c r="H11" i="3" s="1"/>
  <c r="F10" i="3"/>
  <c r="H10" i="3" s="1"/>
  <c r="F9" i="3"/>
  <c r="H9" i="3" s="1"/>
  <c r="F8" i="3"/>
  <c r="H8" i="3" s="1"/>
  <c r="F7" i="3"/>
  <c r="H7" i="3" s="1"/>
  <c r="F6" i="3"/>
  <c r="H6" i="3" s="1"/>
  <c r="H39" i="3" l="1"/>
  <c r="F36" i="3"/>
  <c r="F38" i="3" s="1"/>
  <c r="J36" i="3"/>
  <c r="J40" i="3" s="1"/>
  <c r="G41" i="3" l="1"/>
</calcChain>
</file>

<file path=xl/sharedStrings.xml><?xml version="1.0" encoding="utf-8"?>
<sst xmlns="http://schemas.openxmlformats.org/spreadsheetml/2006/main" count="136" uniqueCount="73">
  <si>
    <t xml:space="preserve">Reporting Requirements – No Forms </t>
  </si>
  <si>
    <t>Appraisal</t>
  </si>
  <si>
    <t>1752.6(a)(1)</t>
  </si>
  <si>
    <t>1752.6(a)(2)</t>
  </si>
  <si>
    <t>1752.6(a)(3)</t>
  </si>
  <si>
    <t>1752.6(a)(4)</t>
  </si>
  <si>
    <t>1752.6(a)(5)</t>
  </si>
  <si>
    <t>1752.6(a)(6)</t>
  </si>
  <si>
    <t>1752.6(b)(1)</t>
  </si>
  <si>
    <t>Written</t>
  </si>
  <si>
    <t>1752.6(b)(4)</t>
  </si>
  <si>
    <t xml:space="preserve">Pro Forma 5-year Financial Forecast </t>
  </si>
  <si>
    <t>*We anticipate 5 borrowers will request servicing actions. Of those 5 borrowers, we anticipate 3 will require advanced servicing actions</t>
  </si>
  <si>
    <t>Servicing Action Request Narrative</t>
  </si>
  <si>
    <t>3rd Party Loan Documents</t>
  </si>
  <si>
    <t>3rd Party Agreements</t>
  </si>
  <si>
    <t>Request for Release of Lien And/Or Approval of Sale</t>
  </si>
  <si>
    <t>RUS Form 793</t>
  </si>
  <si>
    <t>0572-0041</t>
  </si>
  <si>
    <t>Asset Valuation</t>
  </si>
  <si>
    <t>Corrected Management Plan</t>
  </si>
  <si>
    <t>Existing and Projected Subscriber Numbers</t>
  </si>
  <si>
    <t>List of Collateral</t>
  </si>
  <si>
    <t>Itemized List of Liquidation Expenses</t>
  </si>
  <si>
    <t>Legal Opinion on RUS Interests in the Collateral</t>
  </si>
  <si>
    <t>Supporting Evidence of UCC Filings</t>
  </si>
  <si>
    <t>Schedule of Accounts Payable by Aging</t>
  </si>
  <si>
    <t>Inventory Account Detail</t>
  </si>
  <si>
    <t>Reimbursement Schedule for Pledged Deposit Account</t>
  </si>
  <si>
    <t>Copies of All Licenses, Leases, Contracts, and Agreements</t>
  </si>
  <si>
    <t>Current Year Capital and Operating Budget</t>
  </si>
  <si>
    <t>Additional Reporting and Monitoring Documentation</t>
  </si>
  <si>
    <t>Additional Controls and Limitations Documentation</t>
  </si>
  <si>
    <t>Borrower Financial Statements</t>
  </si>
  <si>
    <t>Adjustments to Pro-Forma Forecast</t>
  </si>
  <si>
    <t>Current Organizational Charts</t>
  </si>
  <si>
    <t>Information Relating Ownership Interest of Borrower and Related or Affiliated Entities</t>
  </si>
  <si>
    <t>Schedule of Non-RUS Debt</t>
  </si>
  <si>
    <t>Trial Balance of Borrower</t>
  </si>
  <si>
    <t>Fixed Asset Detail List</t>
  </si>
  <si>
    <t>1752.6(b)(2)</t>
  </si>
  <si>
    <t>1752.6(c)(3)</t>
  </si>
  <si>
    <t>1752.6(c)(4)</t>
  </si>
  <si>
    <t xml:space="preserve">Legal Opinion and Board Resolutions Regarding RUS Deferral Agreement </t>
  </si>
  <si>
    <t>USDA Rural Utilities Service</t>
  </si>
  <si>
    <t xml:space="preserve">Section of Rule </t>
  </si>
  <si>
    <t>Title</t>
  </si>
  <si>
    <t>Form No. (if any)</t>
  </si>
  <si>
    <t>No. of Respondents</t>
  </si>
  <si>
    <t>Reports Filed</t>
  </si>
  <si>
    <t>Total Responses (D) x (E)</t>
  </si>
  <si>
    <t>Estimated No. of Manhours per response</t>
  </si>
  <si>
    <t>Estimated Total Manhours (F) x (G)</t>
  </si>
  <si>
    <t>Wage Class</t>
  </si>
  <si>
    <t>Total Cost (H) x (I)</t>
  </si>
  <si>
    <t>(A)</t>
  </si>
  <si>
    <t>(B)</t>
  </si>
  <si>
    <t>(C)</t>
  </si>
  <si>
    <t>(D)</t>
  </si>
  <si>
    <t>(E)</t>
  </si>
  <si>
    <t>(F)</t>
  </si>
  <si>
    <t>(G)</t>
  </si>
  <si>
    <t>(H)</t>
  </si>
  <si>
    <t>(I)</t>
  </si>
  <si>
    <t>(J)</t>
  </si>
  <si>
    <t>Total Estimated Annual Responses</t>
  </si>
  <si>
    <t>Total Estimated Annual Burden Hours</t>
  </si>
  <si>
    <t>Total Annual Burden Cost</t>
  </si>
  <si>
    <t>Total Estimated Burden Hours per Response</t>
  </si>
  <si>
    <t>May 2022 National Occupational Employment and Wage Estimates (bls.gov)</t>
  </si>
  <si>
    <t>Employer Costs for Employee Compensation – June 2023 (bls.gov)</t>
  </si>
  <si>
    <t>Schedule of Accounts Receeivable by Aging</t>
  </si>
  <si>
    <t>OMB No. 0572-0153  - Special Servicing of Telecommunications Programs Loans for Financially Distressed Borrowers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</si>
</sst>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5" formatCode="_(* #,##0_);_(* \(#,##0\);_(* &quot;-&quot;??_);_(@_)"/>
    <numFmt numFmtId="166" formatCode="0.0"/>
    <numFmt numFmtId="167" formatCode="&quot;$&quot;#,##0"/>
    <numFmt numFmtId="168" formatCode="_(&quot;$&quot;* #,##0_);_(&quot;$&quot;* \(#,##0\);_(&quot;$&quot;* &quot;-&quot;??_);_(@_)"/>
    <numFmt numFmtId="169" formatCode="0.000"/>
  </numFmts>
  <fonts count="10" x14ac:knownFonts="1">
    <font>
      <sz val="10"/>
      <name val="Arial"/>
    </font>
    <font>
      <sz val="8"/>
      <name val="Arial"/>
      <family val="2"/>
    </font>
    <font>
      <sz val="10"/>
      <color indexed="8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b/>
      <sz val="10"/>
      <name val="Times New Roman"/>
      <family val="1"/>
    </font>
    <font>
      <sz val="11"/>
      <color theme="1"/>
      <name val="Calibri"/>
      <family val="2"/>
    </font>
    <font>
      <sz val="10"/>
      <color theme="1"/>
      <name val="Times New Roman"/>
      <family val="1"/>
    </font>
    <font>
      <sz val="10"/>
      <name val="Arial"/>
    </font>
    <font>
      <u/>
      <sz val="10"/>
      <color theme="10"/>
      <name val="Arial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4" fillId="0" borderId="0"/>
    <xf numFmtId="0" fontId="6" fillId="0" borderId="0"/>
    <xf numFmtId="43" fontId="8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67">
    <xf numFmtId="0" fontId="0" fillId="0" borderId="0" xfId="0"/>
    <xf numFmtId="37" fontId="3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/>
    </xf>
    <xf numFmtId="0" fontId="7" fillId="0" borderId="0" xfId="0" applyFont="1" applyAlignment="1">
      <alignment wrapText="1"/>
    </xf>
    <xf numFmtId="0" fontId="7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166" fontId="3" fillId="0" borderId="4" xfId="0" applyNumberFormat="1" applyFont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166" fontId="3" fillId="0" borderId="2" xfId="0" applyNumberFormat="1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5" fillId="2" borderId="8" xfId="0" applyFont="1" applyFill="1" applyBorder="1" applyAlignment="1">
      <alignment vertical="center" wrapText="1"/>
    </xf>
    <xf numFmtId="0" fontId="5" fillId="2" borderId="8" xfId="0" applyFont="1" applyFill="1" applyBorder="1" applyAlignment="1">
      <alignment vertical="center"/>
    </xf>
    <xf numFmtId="3" fontId="5" fillId="2" borderId="8" xfId="3" applyNumberFormat="1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166" fontId="5" fillId="2" borderId="8" xfId="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vertical="center" wrapText="1"/>
    </xf>
    <xf numFmtId="0" fontId="3" fillId="0" borderId="8" xfId="0" applyFont="1" applyBorder="1" applyAlignment="1">
      <alignment wrapText="1"/>
    </xf>
    <xf numFmtId="0" fontId="3" fillId="0" borderId="8" xfId="0" applyFont="1" applyBorder="1" applyAlignment="1">
      <alignment horizontal="center"/>
    </xf>
    <xf numFmtId="37" fontId="3" fillId="0" borderId="8" xfId="0" applyNumberFormat="1" applyFont="1" applyBorder="1" applyAlignment="1">
      <alignment horizontal="center" vertical="center"/>
    </xf>
    <xf numFmtId="1" fontId="3" fillId="0" borderId="8" xfId="0" applyNumberFormat="1" applyFont="1" applyBorder="1" applyAlignment="1">
      <alignment horizontal="center" vertical="center"/>
    </xf>
    <xf numFmtId="2" fontId="3" fillId="0" borderId="8" xfId="0" applyNumberFormat="1" applyFont="1" applyBorder="1" applyAlignment="1">
      <alignment horizontal="center" vertical="center"/>
    </xf>
    <xf numFmtId="165" fontId="3" fillId="0" borderId="8" xfId="3" applyNumberFormat="1" applyFont="1" applyBorder="1" applyAlignment="1">
      <alignment horizontal="right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/>
    <xf numFmtId="0" fontId="3" fillId="0" borderId="9" xfId="0" applyFont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165" fontId="3" fillId="0" borderId="0" xfId="3" applyNumberFormat="1" applyFont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0" fontId="5" fillId="0" borderId="0" xfId="0" applyFont="1"/>
    <xf numFmtId="167" fontId="3" fillId="0" borderId="0" xfId="0" applyNumberFormat="1" applyFont="1"/>
    <xf numFmtId="1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5" fillId="2" borderId="0" xfId="0" applyFont="1" applyFill="1"/>
    <xf numFmtId="37" fontId="5" fillId="2" borderId="0" xfId="0" applyNumberFormat="1" applyFont="1" applyFill="1" applyAlignment="1">
      <alignment vertical="center"/>
    </xf>
    <xf numFmtId="165" fontId="5" fillId="2" borderId="0" xfId="3" applyNumberFormat="1" applyFont="1" applyFill="1" applyBorder="1" applyAlignment="1" applyProtection="1">
      <alignment horizontal="center" vertical="center"/>
    </xf>
    <xf numFmtId="165" fontId="5" fillId="3" borderId="0" xfId="3" applyNumberFormat="1" applyFont="1" applyFill="1"/>
    <xf numFmtId="168" fontId="5" fillId="4" borderId="0" xfId="0" applyNumberFormat="1" applyFont="1" applyFill="1"/>
    <xf numFmtId="169" fontId="5" fillId="5" borderId="0" xfId="0" applyNumberFormat="1" applyFont="1" applyFill="1"/>
    <xf numFmtId="0" fontId="2" fillId="0" borderId="8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center" vertical="center" wrapText="1"/>
    </xf>
    <xf numFmtId="37" fontId="2" fillId="0" borderId="8" xfId="0" applyNumberFormat="1" applyFont="1" applyBorder="1" applyAlignment="1">
      <alignment horizontal="center" vertical="center"/>
    </xf>
    <xf numFmtId="39" fontId="2" fillId="0" borderId="8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vertical="center" wrapText="1"/>
    </xf>
    <xf numFmtId="0" fontId="3" fillId="0" borderId="8" xfId="0" applyFont="1" applyBorder="1" applyAlignment="1">
      <alignment vertical="top" wrapText="1"/>
    </xf>
    <xf numFmtId="0" fontId="3" fillId="0" borderId="8" xfId="0" applyFont="1" applyBorder="1" applyAlignment="1">
      <alignment horizontal="left" wrapText="1"/>
    </xf>
    <xf numFmtId="0" fontId="3" fillId="0" borderId="8" xfId="0" applyFont="1" applyBorder="1" applyAlignment="1">
      <alignment horizontal="left" vertical="center" wrapText="1"/>
    </xf>
    <xf numFmtId="39" fontId="3" fillId="0" borderId="8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left"/>
    </xf>
    <xf numFmtId="0" fontId="3" fillId="0" borderId="0" xfId="0" applyFont="1"/>
    <xf numFmtId="0" fontId="9" fillId="0" borderId="0" xfId="4"/>
    <xf numFmtId="0" fontId="5" fillId="0" borderId="0" xfId="0" applyFont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3" borderId="0" xfId="0" applyFont="1" applyFill="1" applyAlignment="1">
      <alignment horizontal="right"/>
    </xf>
    <xf numFmtId="0" fontId="5" fillId="4" borderId="0" xfId="0" applyFont="1" applyFill="1" applyAlignment="1">
      <alignment horizontal="right"/>
    </xf>
    <xf numFmtId="0" fontId="5" fillId="5" borderId="0" xfId="0" applyFont="1" applyFill="1" applyAlignment="1">
      <alignment horizontal="right"/>
    </xf>
    <xf numFmtId="167" fontId="3" fillId="2" borderId="8" xfId="3" applyNumberFormat="1" applyFont="1" applyFill="1" applyBorder="1" applyAlignment="1">
      <alignment horizontal="center" vertical="center"/>
    </xf>
    <xf numFmtId="167" fontId="3" fillId="0" borderId="8" xfId="3" applyNumberFormat="1" applyFont="1" applyFill="1" applyBorder="1" applyAlignment="1">
      <alignment horizontal="center" vertical="center"/>
    </xf>
    <xf numFmtId="2" fontId="3" fillId="0" borderId="8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165" fontId="3" fillId="0" borderId="0" xfId="3" applyNumberFormat="1" applyFont="1" applyAlignment="1">
      <alignment horizontal="right" vertical="center"/>
    </xf>
  </cellXfs>
  <cellStyles count="5">
    <cellStyle name="Comma" xfId="3" builtinId="3"/>
    <cellStyle name="Hyperlink" xfId="4" builtinId="8"/>
    <cellStyle name="Normal" xfId="0" builtinId="0"/>
    <cellStyle name="Normal 2" xfId="1" xr:uid="{00000000-0005-0000-0000-000001000000}"/>
    <cellStyle name="Normal 3" xfId="2" xr:uid="{00000000-0005-0000-0000-000030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bls.gov/news.release/pdf/ecec.pdf" TargetMode="External"/><Relationship Id="rId1" Type="http://schemas.openxmlformats.org/officeDocument/2006/relationships/hyperlink" Target="https://www.bls.gov/oes/current/oes_nat.ht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41"/>
  <sheetViews>
    <sheetView tabSelected="1" topLeftCell="A20" workbookViewId="0">
      <selection activeCell="H36" sqref="H36"/>
    </sheetView>
  </sheetViews>
  <sheetFormatPr defaultRowHeight="12.5" x14ac:dyDescent="0.25"/>
  <cols>
    <col min="1" max="1" width="18.54296875" customWidth="1"/>
    <col min="2" max="2" width="22.26953125" customWidth="1"/>
  </cols>
  <sheetData>
    <row r="1" spans="1:12" ht="13" x14ac:dyDescent="0.25">
      <c r="A1" s="57" t="s">
        <v>72</v>
      </c>
      <c r="B1" s="57"/>
      <c r="C1" s="57"/>
      <c r="D1" s="57"/>
      <c r="E1" s="57"/>
      <c r="F1" s="57"/>
      <c r="G1" s="57"/>
      <c r="H1" s="57"/>
      <c r="I1" s="57"/>
      <c r="J1" s="57"/>
    </row>
    <row r="2" spans="1:12" ht="13" x14ac:dyDescent="0.25">
      <c r="A2" s="58" t="s">
        <v>44</v>
      </c>
      <c r="B2" s="58"/>
      <c r="C2" s="58"/>
      <c r="D2" s="58"/>
      <c r="E2" s="58"/>
      <c r="F2" s="58"/>
      <c r="G2" s="58"/>
      <c r="H2" s="58"/>
      <c r="I2" s="58"/>
      <c r="J2" s="58"/>
    </row>
    <row r="3" spans="1:12" ht="65" x14ac:dyDescent="0.25">
      <c r="A3" s="7" t="s">
        <v>45</v>
      </c>
      <c r="B3" s="8" t="s">
        <v>46</v>
      </c>
      <c r="C3" s="9" t="s">
        <v>47</v>
      </c>
      <c r="D3" s="9" t="s">
        <v>48</v>
      </c>
      <c r="E3" s="9" t="s">
        <v>49</v>
      </c>
      <c r="F3" s="9" t="s">
        <v>50</v>
      </c>
      <c r="G3" s="10" t="s">
        <v>51</v>
      </c>
      <c r="H3" s="9" t="s">
        <v>52</v>
      </c>
      <c r="I3" s="9" t="s">
        <v>53</v>
      </c>
      <c r="J3" s="11" t="s">
        <v>54</v>
      </c>
    </row>
    <row r="4" spans="1:12" ht="13" x14ac:dyDescent="0.25">
      <c r="A4" s="12" t="s">
        <v>55</v>
      </c>
      <c r="B4" s="13" t="s">
        <v>56</v>
      </c>
      <c r="C4" s="13" t="s">
        <v>57</v>
      </c>
      <c r="D4" s="13" t="s">
        <v>58</v>
      </c>
      <c r="E4" s="13" t="s">
        <v>59</v>
      </c>
      <c r="F4" s="13" t="s">
        <v>60</v>
      </c>
      <c r="G4" s="14" t="s">
        <v>61</v>
      </c>
      <c r="H4" s="13" t="s">
        <v>62</v>
      </c>
      <c r="I4" s="15" t="s">
        <v>63</v>
      </c>
      <c r="J4" s="16" t="s">
        <v>64</v>
      </c>
    </row>
    <row r="5" spans="1:12" ht="13" x14ac:dyDescent="0.3">
      <c r="A5" s="17"/>
      <c r="B5" s="18" t="s">
        <v>0</v>
      </c>
      <c r="C5" s="18"/>
      <c r="D5" s="19"/>
      <c r="E5" s="20"/>
      <c r="F5" s="19"/>
      <c r="G5" s="21"/>
      <c r="H5" s="19"/>
      <c r="I5" s="20"/>
      <c r="J5" s="62"/>
      <c r="L5" s="55" t="s">
        <v>12</v>
      </c>
    </row>
    <row r="6" spans="1:12" ht="26" x14ac:dyDescent="0.25">
      <c r="A6" s="45" t="s">
        <v>2</v>
      </c>
      <c r="B6" s="45" t="s">
        <v>13</v>
      </c>
      <c r="C6" s="25" t="s">
        <v>9</v>
      </c>
      <c r="D6" s="46">
        <v>5</v>
      </c>
      <c r="E6" s="46">
        <v>1</v>
      </c>
      <c r="F6" s="46">
        <f>(D6*E6)</f>
        <v>5</v>
      </c>
      <c r="G6" s="46">
        <v>4</v>
      </c>
      <c r="H6" s="46">
        <f>(F6*G6)</f>
        <v>20</v>
      </c>
      <c r="I6" s="27">
        <f>59.07+(59.07*0.294)</f>
        <v>76.436579999999992</v>
      </c>
      <c r="J6" s="63">
        <f>H6*I6</f>
        <v>1528.7315999999998</v>
      </c>
    </row>
    <row r="7" spans="1:12" ht="26" x14ac:dyDescent="0.25">
      <c r="A7" s="45" t="s">
        <v>3</v>
      </c>
      <c r="B7" s="45" t="s">
        <v>33</v>
      </c>
      <c r="C7" s="25" t="s">
        <v>9</v>
      </c>
      <c r="D7" s="47">
        <v>5</v>
      </c>
      <c r="E7" s="47">
        <v>1</v>
      </c>
      <c r="F7" s="46">
        <f t="shared" ref="F7:F11" si="0">(D7*E7)</f>
        <v>5</v>
      </c>
      <c r="G7" s="48">
        <v>1</v>
      </c>
      <c r="H7" s="46">
        <f t="shared" ref="H7:H11" si="1">(F7*G7)</f>
        <v>5</v>
      </c>
      <c r="I7" s="27">
        <f t="shared" ref="I7:I33" si="2">59.07+(59.07*0.294)</f>
        <v>76.436579999999992</v>
      </c>
      <c r="J7" s="63">
        <f t="shared" ref="J7:J33" si="3">H7*I7</f>
        <v>382.18289999999996</v>
      </c>
      <c r="L7" s="56" t="s">
        <v>69</v>
      </c>
    </row>
    <row r="8" spans="1:12" ht="26" x14ac:dyDescent="0.25">
      <c r="A8" s="49" t="s">
        <v>4</v>
      </c>
      <c r="B8" s="45" t="s">
        <v>11</v>
      </c>
      <c r="C8" s="25" t="s">
        <v>9</v>
      </c>
      <c r="D8" s="47">
        <v>5</v>
      </c>
      <c r="E8" s="47">
        <v>1</v>
      </c>
      <c r="F8" s="46">
        <f t="shared" si="0"/>
        <v>5</v>
      </c>
      <c r="G8" s="48">
        <v>60</v>
      </c>
      <c r="H8" s="46">
        <f t="shared" si="1"/>
        <v>300</v>
      </c>
      <c r="I8" s="27">
        <f t="shared" si="2"/>
        <v>76.436579999999992</v>
      </c>
      <c r="J8" s="63">
        <f t="shared" si="3"/>
        <v>22930.973999999998</v>
      </c>
      <c r="L8" s="56" t="s">
        <v>70</v>
      </c>
    </row>
    <row r="9" spans="1:12" ht="26" x14ac:dyDescent="0.25">
      <c r="A9" s="45" t="s">
        <v>4</v>
      </c>
      <c r="B9" s="45" t="s">
        <v>34</v>
      </c>
      <c r="C9" s="25" t="s">
        <v>9</v>
      </c>
      <c r="D9" s="47">
        <v>5</v>
      </c>
      <c r="E9" s="47">
        <v>3</v>
      </c>
      <c r="F9" s="46">
        <f t="shared" si="0"/>
        <v>15</v>
      </c>
      <c r="G9" s="48">
        <v>7</v>
      </c>
      <c r="H9" s="46">
        <f t="shared" si="1"/>
        <v>105</v>
      </c>
      <c r="I9" s="27">
        <f t="shared" si="2"/>
        <v>76.436579999999992</v>
      </c>
      <c r="J9" s="63">
        <f t="shared" si="3"/>
        <v>8025.8408999999992</v>
      </c>
    </row>
    <row r="10" spans="1:12" ht="26" x14ac:dyDescent="0.25">
      <c r="A10" s="49" t="s">
        <v>5</v>
      </c>
      <c r="B10" s="45" t="s">
        <v>21</v>
      </c>
      <c r="C10" s="25" t="s">
        <v>9</v>
      </c>
      <c r="D10" s="47">
        <v>5</v>
      </c>
      <c r="E10" s="47">
        <v>1</v>
      </c>
      <c r="F10" s="46">
        <f t="shared" si="0"/>
        <v>5</v>
      </c>
      <c r="G10" s="48">
        <v>2.625</v>
      </c>
      <c r="H10" s="46">
        <f t="shared" si="1"/>
        <v>13.125</v>
      </c>
      <c r="I10" s="27">
        <f t="shared" si="2"/>
        <v>76.436579999999992</v>
      </c>
      <c r="J10" s="63">
        <f t="shared" si="3"/>
        <v>1003.2301124999999</v>
      </c>
    </row>
    <row r="11" spans="1:12" ht="26" x14ac:dyDescent="0.25">
      <c r="A11" s="49" t="s">
        <v>6</v>
      </c>
      <c r="B11" s="45" t="s">
        <v>35</v>
      </c>
      <c r="C11" s="25" t="s">
        <v>9</v>
      </c>
      <c r="D11" s="47">
        <v>5</v>
      </c>
      <c r="E11" s="47">
        <v>1</v>
      </c>
      <c r="F11" s="46">
        <f t="shared" si="0"/>
        <v>5</v>
      </c>
      <c r="G11" s="48">
        <v>0.625</v>
      </c>
      <c r="H11" s="46">
        <f t="shared" si="1"/>
        <v>3.125</v>
      </c>
      <c r="I11" s="27">
        <f t="shared" si="2"/>
        <v>76.436579999999992</v>
      </c>
      <c r="J11" s="63">
        <f t="shared" si="3"/>
        <v>238.86431249999998</v>
      </c>
    </row>
    <row r="12" spans="1:12" ht="52" x14ac:dyDescent="0.25">
      <c r="A12" s="45" t="s">
        <v>6</v>
      </c>
      <c r="B12" s="50" t="s">
        <v>36</v>
      </c>
      <c r="C12" s="25" t="s">
        <v>9</v>
      </c>
      <c r="D12" s="47">
        <v>5</v>
      </c>
      <c r="E12" s="47">
        <v>1</v>
      </c>
      <c r="F12" s="46">
        <f t="shared" ref="F12:F26" si="4">(D12*E12)</f>
        <v>5</v>
      </c>
      <c r="G12" s="48">
        <v>0.625</v>
      </c>
      <c r="H12" s="46">
        <f t="shared" ref="H12:H26" si="5">(F12*G12)</f>
        <v>3.125</v>
      </c>
      <c r="I12" s="27">
        <f t="shared" si="2"/>
        <v>76.436579999999992</v>
      </c>
      <c r="J12" s="63">
        <f t="shared" si="3"/>
        <v>238.86431249999998</v>
      </c>
    </row>
    <row r="13" spans="1:12" ht="13" x14ac:dyDescent="0.25">
      <c r="A13" s="49" t="s">
        <v>7</v>
      </c>
      <c r="B13" s="45" t="s">
        <v>22</v>
      </c>
      <c r="C13" s="25" t="s">
        <v>9</v>
      </c>
      <c r="D13" s="47">
        <v>5</v>
      </c>
      <c r="E13" s="47">
        <v>1</v>
      </c>
      <c r="F13" s="46">
        <f t="shared" si="4"/>
        <v>5</v>
      </c>
      <c r="G13" s="48">
        <v>2.125</v>
      </c>
      <c r="H13" s="46">
        <f t="shared" si="5"/>
        <v>10.625</v>
      </c>
      <c r="I13" s="27">
        <f t="shared" si="2"/>
        <v>76.436579999999992</v>
      </c>
      <c r="J13" s="63">
        <f t="shared" si="3"/>
        <v>812.1386624999999</v>
      </c>
    </row>
    <row r="14" spans="1:12" ht="13" x14ac:dyDescent="0.25">
      <c r="A14" s="22" t="s">
        <v>8</v>
      </c>
      <c r="B14" s="52" t="s">
        <v>1</v>
      </c>
      <c r="C14" s="25" t="s">
        <v>9</v>
      </c>
      <c r="D14" s="25">
        <v>3</v>
      </c>
      <c r="E14" s="25">
        <v>1</v>
      </c>
      <c r="F14" s="46">
        <f t="shared" si="4"/>
        <v>3</v>
      </c>
      <c r="G14" s="53">
        <v>2.5</v>
      </c>
      <c r="H14" s="46">
        <f t="shared" si="5"/>
        <v>7.5</v>
      </c>
      <c r="I14" s="27">
        <f t="shared" si="2"/>
        <v>76.436579999999992</v>
      </c>
      <c r="J14" s="63">
        <f t="shared" si="3"/>
        <v>573.27434999999991</v>
      </c>
    </row>
    <row r="15" spans="1:12" ht="26" x14ac:dyDescent="0.25">
      <c r="A15" s="22" t="s">
        <v>40</v>
      </c>
      <c r="B15" s="52" t="s">
        <v>23</v>
      </c>
      <c r="C15" s="25" t="s">
        <v>9</v>
      </c>
      <c r="D15" s="25">
        <v>3</v>
      </c>
      <c r="E15" s="25">
        <v>1</v>
      </c>
      <c r="F15" s="46">
        <f t="shared" si="4"/>
        <v>3</v>
      </c>
      <c r="G15" s="53">
        <v>1</v>
      </c>
      <c r="H15" s="46">
        <f t="shared" si="5"/>
        <v>3</v>
      </c>
      <c r="I15" s="27">
        <f t="shared" si="2"/>
        <v>76.436579999999992</v>
      </c>
      <c r="J15" s="63">
        <f t="shared" si="3"/>
        <v>229.30973999999998</v>
      </c>
    </row>
    <row r="16" spans="1:12" ht="26" x14ac:dyDescent="0.25">
      <c r="A16" s="22" t="s">
        <v>40</v>
      </c>
      <c r="B16" s="52" t="s">
        <v>24</v>
      </c>
      <c r="C16" s="25" t="s">
        <v>9</v>
      </c>
      <c r="D16" s="25">
        <v>3</v>
      </c>
      <c r="E16" s="25">
        <v>1</v>
      </c>
      <c r="F16" s="46">
        <f t="shared" si="4"/>
        <v>3</v>
      </c>
      <c r="G16" s="53">
        <v>3</v>
      </c>
      <c r="H16" s="46">
        <f t="shared" si="5"/>
        <v>9</v>
      </c>
      <c r="I16" s="64">
        <f>78.74+(78.74*0.294)</f>
        <v>101.88955999999999</v>
      </c>
      <c r="J16" s="63">
        <f t="shared" si="3"/>
        <v>917.00603999999987</v>
      </c>
    </row>
    <row r="17" spans="1:10" ht="26" x14ac:dyDescent="0.25">
      <c r="A17" s="22" t="s">
        <v>40</v>
      </c>
      <c r="B17" s="52" t="s">
        <v>25</v>
      </c>
      <c r="C17" s="25" t="s">
        <v>9</v>
      </c>
      <c r="D17" s="25">
        <v>3</v>
      </c>
      <c r="E17" s="25">
        <v>1</v>
      </c>
      <c r="F17" s="46">
        <f t="shared" si="4"/>
        <v>3</v>
      </c>
      <c r="G17" s="53">
        <v>1.5</v>
      </c>
      <c r="H17" s="46">
        <f t="shared" si="5"/>
        <v>4.5</v>
      </c>
      <c r="I17" s="27">
        <f t="shared" si="2"/>
        <v>76.436579999999992</v>
      </c>
      <c r="J17" s="63">
        <f t="shared" si="3"/>
        <v>343.96460999999999</v>
      </c>
    </row>
    <row r="18" spans="1:10" ht="13" x14ac:dyDescent="0.25">
      <c r="A18" s="22" t="s">
        <v>10</v>
      </c>
      <c r="B18" s="52" t="s">
        <v>37</v>
      </c>
      <c r="C18" s="25" t="s">
        <v>9</v>
      </c>
      <c r="D18" s="25">
        <v>3</v>
      </c>
      <c r="E18" s="25">
        <v>1</v>
      </c>
      <c r="F18" s="46">
        <f t="shared" si="4"/>
        <v>3</v>
      </c>
      <c r="G18" s="53">
        <v>4</v>
      </c>
      <c r="H18" s="46">
        <f t="shared" si="5"/>
        <v>12</v>
      </c>
      <c r="I18" s="27">
        <f t="shared" si="2"/>
        <v>76.436579999999992</v>
      </c>
      <c r="J18" s="63">
        <f t="shared" si="3"/>
        <v>917.23895999999991</v>
      </c>
    </row>
    <row r="19" spans="1:10" ht="13" x14ac:dyDescent="0.25">
      <c r="A19" s="22" t="s">
        <v>10</v>
      </c>
      <c r="B19" s="52" t="s">
        <v>38</v>
      </c>
      <c r="C19" s="25" t="s">
        <v>9</v>
      </c>
      <c r="D19" s="25">
        <v>3</v>
      </c>
      <c r="E19" s="25">
        <v>1</v>
      </c>
      <c r="F19" s="46">
        <f t="shared" si="4"/>
        <v>3</v>
      </c>
      <c r="G19" s="53">
        <v>3</v>
      </c>
      <c r="H19" s="46">
        <f t="shared" si="5"/>
        <v>9</v>
      </c>
      <c r="I19" s="27">
        <f t="shared" si="2"/>
        <v>76.436579999999992</v>
      </c>
      <c r="J19" s="63">
        <f t="shared" si="3"/>
        <v>687.92921999999999</v>
      </c>
    </row>
    <row r="20" spans="1:10" ht="26" x14ac:dyDescent="0.25">
      <c r="A20" s="22" t="s">
        <v>10</v>
      </c>
      <c r="B20" s="52" t="s">
        <v>26</v>
      </c>
      <c r="C20" s="25" t="s">
        <v>9</v>
      </c>
      <c r="D20" s="25">
        <v>3</v>
      </c>
      <c r="E20" s="25">
        <v>1</v>
      </c>
      <c r="F20" s="46">
        <f t="shared" si="4"/>
        <v>3</v>
      </c>
      <c r="G20" s="53">
        <v>3</v>
      </c>
      <c r="H20" s="46">
        <f t="shared" si="5"/>
        <v>9</v>
      </c>
      <c r="I20" s="27">
        <f t="shared" si="2"/>
        <v>76.436579999999992</v>
      </c>
      <c r="J20" s="63">
        <f t="shared" si="3"/>
        <v>687.92921999999999</v>
      </c>
    </row>
    <row r="21" spans="1:10" ht="26" x14ac:dyDescent="0.25">
      <c r="A21" s="22" t="s">
        <v>10</v>
      </c>
      <c r="B21" s="52" t="s">
        <v>71</v>
      </c>
      <c r="C21" s="25" t="s">
        <v>9</v>
      </c>
      <c r="D21" s="25">
        <v>3</v>
      </c>
      <c r="E21" s="25">
        <v>1</v>
      </c>
      <c r="F21" s="46">
        <f t="shared" si="4"/>
        <v>3</v>
      </c>
      <c r="G21" s="53">
        <v>3</v>
      </c>
      <c r="H21" s="46">
        <f t="shared" si="5"/>
        <v>9</v>
      </c>
      <c r="I21" s="27">
        <f t="shared" si="2"/>
        <v>76.436579999999992</v>
      </c>
      <c r="J21" s="63">
        <f t="shared" si="3"/>
        <v>687.92921999999999</v>
      </c>
    </row>
    <row r="22" spans="1:10" ht="13" x14ac:dyDescent="0.25">
      <c r="A22" s="22" t="s">
        <v>10</v>
      </c>
      <c r="B22" s="52" t="s">
        <v>39</v>
      </c>
      <c r="C22" s="25" t="s">
        <v>9</v>
      </c>
      <c r="D22" s="25">
        <v>3</v>
      </c>
      <c r="E22" s="25">
        <v>1</v>
      </c>
      <c r="F22" s="46">
        <f t="shared" si="4"/>
        <v>3</v>
      </c>
      <c r="G22" s="53">
        <v>3</v>
      </c>
      <c r="H22" s="46">
        <f t="shared" si="5"/>
        <v>9</v>
      </c>
      <c r="I22" s="27">
        <f t="shared" si="2"/>
        <v>76.436579999999992</v>
      </c>
      <c r="J22" s="63">
        <f t="shared" si="3"/>
        <v>687.92921999999999</v>
      </c>
    </row>
    <row r="23" spans="1:10" ht="13" x14ac:dyDescent="0.25">
      <c r="A23" s="22" t="s">
        <v>10</v>
      </c>
      <c r="B23" s="52" t="s">
        <v>27</v>
      </c>
      <c r="C23" s="25" t="s">
        <v>9</v>
      </c>
      <c r="D23" s="25">
        <v>3</v>
      </c>
      <c r="E23" s="25">
        <v>1</v>
      </c>
      <c r="F23" s="46">
        <f t="shared" si="4"/>
        <v>3</v>
      </c>
      <c r="G23" s="53">
        <v>3</v>
      </c>
      <c r="H23" s="46">
        <f t="shared" si="5"/>
        <v>9</v>
      </c>
      <c r="I23" s="27">
        <f t="shared" si="2"/>
        <v>76.436579999999992</v>
      </c>
      <c r="J23" s="63">
        <f t="shared" si="3"/>
        <v>687.92921999999999</v>
      </c>
    </row>
    <row r="24" spans="1:10" ht="26" x14ac:dyDescent="0.25">
      <c r="A24" s="22" t="s">
        <v>10</v>
      </c>
      <c r="B24" s="52" t="s">
        <v>30</v>
      </c>
      <c r="C24" s="25" t="s">
        <v>9</v>
      </c>
      <c r="D24" s="25">
        <v>3</v>
      </c>
      <c r="E24" s="25">
        <v>1</v>
      </c>
      <c r="F24" s="46">
        <f t="shared" si="4"/>
        <v>3</v>
      </c>
      <c r="G24" s="53">
        <v>2</v>
      </c>
      <c r="H24" s="46">
        <f t="shared" si="5"/>
        <v>6</v>
      </c>
      <c r="I24" s="27">
        <f t="shared" si="2"/>
        <v>76.436579999999992</v>
      </c>
      <c r="J24" s="63">
        <f t="shared" si="3"/>
        <v>458.61947999999995</v>
      </c>
    </row>
    <row r="25" spans="1:10" ht="39" x14ac:dyDescent="0.25">
      <c r="A25" s="22" t="s">
        <v>10</v>
      </c>
      <c r="B25" s="52" t="s">
        <v>29</v>
      </c>
      <c r="C25" s="25" t="s">
        <v>9</v>
      </c>
      <c r="D25" s="25">
        <v>3</v>
      </c>
      <c r="E25" s="25">
        <v>1</v>
      </c>
      <c r="F25" s="46">
        <f t="shared" si="4"/>
        <v>3</v>
      </c>
      <c r="G25" s="53">
        <v>4</v>
      </c>
      <c r="H25" s="46">
        <f t="shared" si="5"/>
        <v>12</v>
      </c>
      <c r="I25" s="27">
        <f t="shared" si="2"/>
        <v>76.436579999999992</v>
      </c>
      <c r="J25" s="63">
        <f t="shared" si="3"/>
        <v>917.23895999999991</v>
      </c>
    </row>
    <row r="26" spans="1:10" ht="26" x14ac:dyDescent="0.25">
      <c r="A26" s="22" t="s">
        <v>10</v>
      </c>
      <c r="B26" s="52" t="s">
        <v>28</v>
      </c>
      <c r="C26" s="25" t="s">
        <v>9</v>
      </c>
      <c r="D26" s="25">
        <v>3</v>
      </c>
      <c r="E26" s="25">
        <v>1</v>
      </c>
      <c r="F26" s="46">
        <f t="shared" si="4"/>
        <v>3</v>
      </c>
      <c r="G26" s="53">
        <v>3</v>
      </c>
      <c r="H26" s="46">
        <f t="shared" si="5"/>
        <v>9</v>
      </c>
      <c r="I26" s="27">
        <f t="shared" si="2"/>
        <v>76.436579999999992</v>
      </c>
      <c r="J26" s="63">
        <f t="shared" si="3"/>
        <v>687.92921999999999</v>
      </c>
    </row>
    <row r="27" spans="1:10" ht="26" x14ac:dyDescent="0.25">
      <c r="A27" s="22" t="s">
        <v>41</v>
      </c>
      <c r="B27" s="52" t="s">
        <v>31</v>
      </c>
      <c r="C27" s="25" t="s">
        <v>9</v>
      </c>
      <c r="D27" s="25">
        <v>3</v>
      </c>
      <c r="E27" s="25">
        <v>12</v>
      </c>
      <c r="F27" s="46">
        <f t="shared" ref="F27:F33" si="6">(D27*E27)</f>
        <v>36</v>
      </c>
      <c r="G27" s="53">
        <v>1.125</v>
      </c>
      <c r="H27" s="46">
        <f t="shared" ref="H27:H33" si="7">(F27*G27)</f>
        <v>40.5</v>
      </c>
      <c r="I27" s="27">
        <f t="shared" si="2"/>
        <v>76.436579999999992</v>
      </c>
      <c r="J27" s="63">
        <f t="shared" si="3"/>
        <v>3095.6814899999995</v>
      </c>
    </row>
    <row r="28" spans="1:10" ht="26" x14ac:dyDescent="0.25">
      <c r="A28" s="22" t="s">
        <v>42</v>
      </c>
      <c r="B28" s="52" t="s">
        <v>32</v>
      </c>
      <c r="C28" s="25" t="s">
        <v>9</v>
      </c>
      <c r="D28" s="25">
        <v>3</v>
      </c>
      <c r="E28" s="25">
        <v>1</v>
      </c>
      <c r="F28" s="46">
        <f t="shared" si="6"/>
        <v>3</v>
      </c>
      <c r="G28" s="53">
        <v>2</v>
      </c>
      <c r="H28" s="46">
        <f t="shared" si="7"/>
        <v>6</v>
      </c>
      <c r="I28" s="27">
        <f t="shared" si="2"/>
        <v>76.436579999999992</v>
      </c>
      <c r="J28" s="63">
        <f t="shared" si="3"/>
        <v>458.61947999999995</v>
      </c>
    </row>
    <row r="29" spans="1:10" ht="13" x14ac:dyDescent="0.25">
      <c r="A29" s="52">
        <v>1752.11</v>
      </c>
      <c r="B29" s="52" t="s">
        <v>14</v>
      </c>
      <c r="C29" s="29" t="s">
        <v>9</v>
      </c>
      <c r="D29" s="25">
        <v>1</v>
      </c>
      <c r="E29" s="25">
        <v>1</v>
      </c>
      <c r="F29" s="46">
        <f t="shared" si="6"/>
        <v>1</v>
      </c>
      <c r="G29" s="53">
        <v>2</v>
      </c>
      <c r="H29" s="46">
        <f t="shared" si="7"/>
        <v>2</v>
      </c>
      <c r="I29" s="27">
        <f t="shared" si="2"/>
        <v>76.436579999999992</v>
      </c>
      <c r="J29" s="63">
        <f t="shared" si="3"/>
        <v>152.87315999999998</v>
      </c>
    </row>
    <row r="30" spans="1:10" ht="13" x14ac:dyDescent="0.25">
      <c r="A30" s="52">
        <v>1752.16</v>
      </c>
      <c r="B30" s="52" t="s">
        <v>15</v>
      </c>
      <c r="C30" s="29" t="s">
        <v>9</v>
      </c>
      <c r="D30" s="25">
        <v>1</v>
      </c>
      <c r="E30" s="25">
        <v>1</v>
      </c>
      <c r="F30" s="46">
        <f t="shared" si="6"/>
        <v>1</v>
      </c>
      <c r="G30" s="53">
        <v>3</v>
      </c>
      <c r="H30" s="46">
        <f t="shared" si="7"/>
        <v>3</v>
      </c>
      <c r="I30" s="27">
        <f t="shared" si="2"/>
        <v>76.436579999999992</v>
      </c>
      <c r="J30" s="63">
        <f t="shared" si="3"/>
        <v>229.30973999999998</v>
      </c>
    </row>
    <row r="31" spans="1:10" ht="39" x14ac:dyDescent="0.25">
      <c r="A31" s="52">
        <v>1752.14</v>
      </c>
      <c r="B31" s="52" t="s">
        <v>43</v>
      </c>
      <c r="C31" s="29" t="s">
        <v>9</v>
      </c>
      <c r="D31" s="25">
        <v>5</v>
      </c>
      <c r="E31" s="25">
        <v>1</v>
      </c>
      <c r="F31" s="46">
        <f t="shared" si="6"/>
        <v>5</v>
      </c>
      <c r="G31" s="53">
        <v>10</v>
      </c>
      <c r="H31" s="46">
        <f t="shared" si="7"/>
        <v>50</v>
      </c>
      <c r="I31" s="64">
        <f>78.74+(78.74*0.294)</f>
        <v>101.88955999999999</v>
      </c>
      <c r="J31" s="63">
        <f t="shared" si="3"/>
        <v>5094.4779999999992</v>
      </c>
    </row>
    <row r="32" spans="1:10" ht="13" x14ac:dyDescent="0.3">
      <c r="A32" s="51" t="s">
        <v>10</v>
      </c>
      <c r="B32" s="22" t="s">
        <v>19</v>
      </c>
      <c r="C32" s="29" t="s">
        <v>9</v>
      </c>
      <c r="D32" s="25">
        <v>1</v>
      </c>
      <c r="E32" s="25">
        <v>1</v>
      </c>
      <c r="F32" s="46">
        <f t="shared" si="6"/>
        <v>1</v>
      </c>
      <c r="G32" s="53">
        <v>15</v>
      </c>
      <c r="H32" s="46">
        <f t="shared" si="7"/>
        <v>15</v>
      </c>
      <c r="I32" s="27">
        <f t="shared" si="2"/>
        <v>76.436579999999992</v>
      </c>
      <c r="J32" s="63">
        <f t="shared" si="3"/>
        <v>1146.5486999999998</v>
      </c>
    </row>
    <row r="33" spans="1:10" ht="13" x14ac:dyDescent="0.3">
      <c r="A33" s="54" t="s">
        <v>10</v>
      </c>
      <c r="B33" s="22" t="s">
        <v>20</v>
      </c>
      <c r="C33" s="29" t="s">
        <v>9</v>
      </c>
      <c r="D33" s="25">
        <v>1</v>
      </c>
      <c r="E33" s="25">
        <v>1</v>
      </c>
      <c r="F33" s="46">
        <f t="shared" si="6"/>
        <v>1</v>
      </c>
      <c r="G33" s="53">
        <v>10</v>
      </c>
      <c r="H33" s="46">
        <f t="shared" si="7"/>
        <v>10</v>
      </c>
      <c r="I33" s="27">
        <f t="shared" si="2"/>
        <v>76.436579999999992</v>
      </c>
      <c r="J33" s="63">
        <f t="shared" si="3"/>
        <v>764.36579999999992</v>
      </c>
    </row>
    <row r="34" spans="1:10" ht="13" x14ac:dyDescent="0.3">
      <c r="A34" s="30"/>
      <c r="B34" s="30"/>
      <c r="C34" s="24"/>
      <c r="D34" s="31"/>
      <c r="E34" s="29"/>
      <c r="F34" s="26"/>
      <c r="G34" s="27"/>
      <c r="H34" s="28"/>
      <c r="I34" s="29"/>
      <c r="J34" s="63"/>
    </row>
    <row r="35" spans="1:10" ht="13" x14ac:dyDescent="0.3">
      <c r="A35" s="30"/>
      <c r="B35" s="23"/>
      <c r="C35" s="24"/>
      <c r="D35" s="25"/>
      <c r="E35" s="25"/>
      <c r="F35" s="26"/>
      <c r="G35" s="27"/>
      <c r="H35" s="28"/>
      <c r="I35" s="29"/>
      <c r="J35" s="63"/>
    </row>
    <row r="36" spans="1:10" ht="13" x14ac:dyDescent="0.3">
      <c r="B36" s="32"/>
      <c r="C36" s="6"/>
      <c r="D36" s="1"/>
      <c r="E36" s="1"/>
      <c r="F36" s="33">
        <f>SUM(F6:F35)</f>
        <v>137</v>
      </c>
      <c r="G36" s="34"/>
      <c r="H36" s="66">
        <f>SUM(H6:H35)</f>
        <v>694.5</v>
      </c>
      <c r="I36" s="35"/>
      <c r="J36" s="36">
        <f>SUM(J6:J35)</f>
        <v>54586.930630000003</v>
      </c>
    </row>
    <row r="37" spans="1:10" ht="13" x14ac:dyDescent="0.3">
      <c r="B37" s="32"/>
      <c r="C37" s="6"/>
      <c r="D37" s="1"/>
      <c r="E37" s="1"/>
      <c r="F37" s="37"/>
      <c r="G37" s="34"/>
      <c r="H37" s="38"/>
      <c r="I37" s="35"/>
      <c r="J37" s="35"/>
    </row>
    <row r="38" spans="1:10" ht="13" x14ac:dyDescent="0.3">
      <c r="B38" s="32"/>
      <c r="C38" s="39" t="s">
        <v>65</v>
      </c>
      <c r="D38" s="40"/>
      <c r="E38" s="40"/>
      <c r="F38" s="41">
        <f>F36</f>
        <v>137</v>
      </c>
      <c r="G38" s="34"/>
      <c r="H38" s="38"/>
      <c r="I38" s="35"/>
      <c r="J38" s="35"/>
    </row>
    <row r="39" spans="1:10" ht="13" x14ac:dyDescent="0.3">
      <c r="C39" s="35"/>
      <c r="D39" s="59" t="s">
        <v>66</v>
      </c>
      <c r="E39" s="59"/>
      <c r="F39" s="59"/>
      <c r="G39" s="59"/>
      <c r="H39" s="42">
        <f>H36</f>
        <v>694.5</v>
      </c>
      <c r="I39" s="35"/>
      <c r="J39" s="35"/>
    </row>
    <row r="40" spans="1:10" ht="13" x14ac:dyDescent="0.3">
      <c r="C40" s="35"/>
      <c r="D40" s="35"/>
      <c r="E40" s="35"/>
      <c r="F40" s="35"/>
      <c r="G40" s="60" t="s">
        <v>67</v>
      </c>
      <c r="H40" s="60"/>
      <c r="I40" s="60"/>
      <c r="J40" s="43">
        <f>J36</f>
        <v>54586.930630000003</v>
      </c>
    </row>
    <row r="41" spans="1:10" ht="13" x14ac:dyDescent="0.3">
      <c r="C41" s="61" t="s">
        <v>68</v>
      </c>
      <c r="D41" s="61"/>
      <c r="E41" s="61"/>
      <c r="F41" s="61"/>
      <c r="G41" s="44">
        <f>H39/F38</f>
        <v>5.0693430656934311</v>
      </c>
      <c r="H41" s="35"/>
      <c r="I41" s="35"/>
      <c r="J41" s="35"/>
    </row>
  </sheetData>
  <mergeCells count="5">
    <mergeCell ref="A1:J1"/>
    <mergeCell ref="A2:J2"/>
    <mergeCell ref="D39:G39"/>
    <mergeCell ref="G40:I40"/>
    <mergeCell ref="C41:F41"/>
  </mergeCells>
  <phoneticPr fontId="1" type="noConversion"/>
  <hyperlinks>
    <hyperlink ref="L7" r:id="rId1" display="https://www.bls.gov/oes/current/oes_nat.htm" xr:uid="{2180BB9A-4002-41E9-9BDC-D2ABBAD44751}"/>
    <hyperlink ref="L8" r:id="rId2" display="https://www.bls.gov/news.release/pdf/ecec.pdf" xr:uid="{806C5747-E92F-47FC-82D5-5542931D56C1}"/>
  </hyperlinks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3CE5E0-60CC-48B6-BF22-0155D56BD790}">
  <dimension ref="A4:K10"/>
  <sheetViews>
    <sheetView zoomScaleNormal="100" workbookViewId="0">
      <selection activeCell="E20" sqref="E20"/>
    </sheetView>
  </sheetViews>
  <sheetFormatPr defaultRowHeight="12.5" x14ac:dyDescent="0.25"/>
  <cols>
    <col min="1" max="1" width="21" customWidth="1"/>
    <col min="2" max="2" width="39.7265625" style="3" bestFit="1" customWidth="1"/>
    <col min="3" max="3" width="18.36328125" bestFit="1" customWidth="1"/>
    <col min="4" max="7" width="9.26953125" style="2" bestFit="1" customWidth="1"/>
    <col min="8" max="8" width="9.81640625" style="2" bestFit="1" customWidth="1"/>
    <col min="9" max="11" width="8.7265625" style="2"/>
  </cols>
  <sheetData>
    <row r="4" spans="1:10" ht="13" x14ac:dyDescent="0.25">
      <c r="A4" s="57" t="s">
        <v>72</v>
      </c>
      <c r="B4" s="57"/>
      <c r="C4" s="57"/>
      <c r="D4" s="57"/>
      <c r="E4" s="57"/>
      <c r="F4" s="57"/>
      <c r="G4" s="57"/>
      <c r="H4" s="57"/>
      <c r="I4" s="57"/>
      <c r="J4" s="57"/>
    </row>
    <row r="5" spans="1:10" ht="13" x14ac:dyDescent="0.25">
      <c r="A5" s="58" t="s">
        <v>44</v>
      </c>
      <c r="B5" s="58"/>
      <c r="C5" s="58"/>
      <c r="D5" s="58"/>
      <c r="E5" s="58"/>
      <c r="F5" s="58"/>
      <c r="G5" s="58"/>
      <c r="H5" s="58"/>
      <c r="I5" s="58"/>
      <c r="J5" s="58"/>
    </row>
    <row r="6" spans="1:10" ht="65" x14ac:dyDescent="0.25">
      <c r="A6" s="7" t="s">
        <v>45</v>
      </c>
      <c r="B6" s="8" t="s">
        <v>46</v>
      </c>
      <c r="C6" s="9" t="s">
        <v>47</v>
      </c>
      <c r="D6" s="9" t="s">
        <v>48</v>
      </c>
      <c r="E6" s="9" t="s">
        <v>49</v>
      </c>
      <c r="F6" s="9" t="s">
        <v>50</v>
      </c>
      <c r="G6" s="10" t="s">
        <v>51</v>
      </c>
      <c r="H6" s="9" t="s">
        <v>52</v>
      </c>
      <c r="I6" s="9" t="s">
        <v>53</v>
      </c>
      <c r="J6" s="11" t="s">
        <v>54</v>
      </c>
    </row>
    <row r="7" spans="1:10" ht="13" x14ac:dyDescent="0.25">
      <c r="A7" s="12" t="s">
        <v>55</v>
      </c>
      <c r="B7" s="13" t="s">
        <v>56</v>
      </c>
      <c r="C7" s="13" t="s">
        <v>57</v>
      </c>
      <c r="D7" s="13" t="s">
        <v>58</v>
      </c>
      <c r="E7" s="13" t="s">
        <v>59</v>
      </c>
      <c r="F7" s="13" t="s">
        <v>60</v>
      </c>
      <c r="G7" s="14" t="s">
        <v>61</v>
      </c>
      <c r="H7" s="13" t="s">
        <v>62</v>
      </c>
      <c r="I7" s="15" t="s">
        <v>63</v>
      </c>
      <c r="J7" s="16" t="s">
        <v>64</v>
      </c>
    </row>
    <row r="9" spans="1:10" ht="26" x14ac:dyDescent="0.3">
      <c r="A9" s="65">
        <v>1752.16</v>
      </c>
      <c r="B9" s="4" t="s">
        <v>16</v>
      </c>
      <c r="C9" s="5" t="s">
        <v>17</v>
      </c>
      <c r="D9" s="2">
        <v>3</v>
      </c>
      <c r="E9" s="2">
        <v>1</v>
      </c>
      <c r="F9" s="2">
        <v>3</v>
      </c>
      <c r="G9" s="2">
        <v>2.75</v>
      </c>
      <c r="H9" s="2">
        <v>8.25</v>
      </c>
    </row>
    <row r="10" spans="1:10" ht="13" x14ac:dyDescent="0.3">
      <c r="C10" s="5" t="s">
        <v>18</v>
      </c>
    </row>
  </sheetData>
  <mergeCells count="2">
    <mergeCell ref="A4:J4"/>
    <mergeCell ref="A5:J5"/>
  </mergeCells>
  <printOptions horizontalCentered="1" verticalCentered="1"/>
  <pageMargins left="0.25" right="0.25" top="0.25" bottom="0.25" header="0.5" footer="0.5"/>
  <pageSetup scale="8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Burden</vt:lpstr>
      <vt:lpstr>Not in Total</vt:lpstr>
    </vt:vector>
  </TitlesOfParts>
  <Company>RD/RUS/WWD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Dawn Wolfgang</dc:creator>
  <cp:lastModifiedBy>Bennett, Pamela - RD, VA</cp:lastModifiedBy>
  <cp:lastPrinted>2019-06-18T18:52:11Z</cp:lastPrinted>
  <dcterms:created xsi:type="dcterms:W3CDTF">1999-05-21T13:07:41Z</dcterms:created>
  <dcterms:modified xsi:type="dcterms:W3CDTF">2023-12-21T18:41:42Z</dcterms:modified>
</cp:coreProperties>
</file>