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CIP\QSR\Final Documents for 30-day and OMB\Sent to PRA office\"/>
    </mc:Choice>
  </mc:AlternateContent>
  <xr:revisionPtr revIDLastSave="0" documentId="8_{0D69F336-D65F-42DF-9CF1-1D968DD88894}" xr6:coauthVersionLast="47" xr6:coauthVersionMax="47" xr10:uidLastSave="{00000000-0000-0000-0000-000000000000}"/>
  <bookViews>
    <workbookView xWindow="-21720" yWindow="90" windowWidth="21840" windowHeight="12930" tabRatio="738" firstSheet="2" activeTab="2" xr2:uid="{67F84308-6B8D-44B8-84F2-1B77991140BD}"/>
  </bookViews>
  <sheets>
    <sheet name="ISR Summary Validations (B&amp;HC)" sheetId="18" state="hidden" r:id="rId1"/>
    <sheet name="ISR Summary Sch Form (B&amp;HC)" sheetId="14" state="hidden" r:id="rId2"/>
    <sheet name="Sch A" sheetId="21" r:id="rId3"/>
    <sheet name="Sch B" sheetId="26" r:id="rId4"/>
    <sheet name="Sch C1 People" sheetId="46" r:id="rId5"/>
    <sheet name="Sch C2 Business" sheetId="47" r:id="rId6"/>
    <sheet name="Sch D1 Rural" sheetId="38" r:id="rId7"/>
    <sheet name="Sch D2 Urban" sheetId="42" r:id="rId8"/>
    <sheet name="Sch D3 Underserved" sheetId="43" r:id="rId9"/>
    <sheet name="Sch D4 Minority" sheetId="44" r:id="rId10"/>
    <sheet name="Sch D5 Poverty" sheetId="45" r:id="rId11"/>
    <sheet name="Sch D6 Reserv" sheetId="40" r:id="rId12"/>
    <sheet name="Sch D7 Terr or PR" sheetId="41" r:id="rId13"/>
    <sheet name="Sch D8 Projects" sheetId="35" r:id="rId14"/>
    <sheet name="Sch D Places (B&amp;HC)" sheetId="31" state="hidden" r:id="rId15"/>
    <sheet name="Sch D LMI &amp; OTP (B&amp;HC)" sheetId="33" state="hidden" r:id="rId16"/>
    <sheet name="Calculations" sheetId="27" state="hidden" r:id="rId17"/>
    <sheet name="ISR Alt Validations (B&amp;HC)" sheetId="19" state="hidden" r:id="rId18"/>
    <sheet name="ISR Alt Sch Form (B&amp;HC)" sheetId="15" state="hidden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" i="21" l="1"/>
  <c r="M21" i="21"/>
  <c r="O22" i="21" s="1"/>
  <c r="O23" i="21" s="1"/>
  <c r="O24" i="21" s="1"/>
  <c r="W21" i="47" l="1"/>
  <c r="U21" i="47"/>
  <c r="W9" i="47"/>
  <c r="W24" i="47" s="1"/>
  <c r="U9" i="47"/>
  <c r="U24" i="47" s="1"/>
  <c r="AM21" i="46"/>
  <c r="AM9" i="46"/>
  <c r="AM24" i="46" s="1"/>
  <c r="Y21" i="46"/>
  <c r="Y9" i="46"/>
  <c r="Y24" i="46" l="1"/>
  <c r="G21" i="47" l="1"/>
  <c r="I21" i="47"/>
  <c r="K21" i="47"/>
  <c r="M21" i="47"/>
  <c r="O21" i="47"/>
  <c r="Q21" i="47"/>
  <c r="S21" i="47"/>
  <c r="G9" i="47"/>
  <c r="G24" i="47" s="1"/>
  <c r="I9" i="47"/>
  <c r="K9" i="47"/>
  <c r="M9" i="47"/>
  <c r="O9" i="47"/>
  <c r="Q9" i="47"/>
  <c r="S9" i="47"/>
  <c r="E21" i="47"/>
  <c r="E9" i="47"/>
  <c r="E24" i="47" s="1"/>
  <c r="G21" i="46"/>
  <c r="I21" i="46"/>
  <c r="K21" i="46"/>
  <c r="M21" i="46"/>
  <c r="O21" i="46"/>
  <c r="Q21" i="46"/>
  <c r="S21" i="46"/>
  <c r="U21" i="46"/>
  <c r="W21" i="46"/>
  <c r="AA21" i="46"/>
  <c r="AC21" i="46"/>
  <c r="AE21" i="46"/>
  <c r="AG21" i="46"/>
  <c r="AI21" i="46"/>
  <c r="AK21" i="46"/>
  <c r="G9" i="46"/>
  <c r="I9" i="46"/>
  <c r="K9" i="46"/>
  <c r="M9" i="46"/>
  <c r="O9" i="46"/>
  <c r="O24" i="46" s="1"/>
  <c r="Q9" i="46"/>
  <c r="S9" i="46"/>
  <c r="U9" i="46"/>
  <c r="W9" i="46"/>
  <c r="AA9" i="46"/>
  <c r="AC9" i="46"/>
  <c r="AE9" i="46"/>
  <c r="AG9" i="46"/>
  <c r="AG24" i="46" s="1"/>
  <c r="AI9" i="46"/>
  <c r="AK9" i="46"/>
  <c r="E21" i="46"/>
  <c r="E9" i="46"/>
  <c r="E24" i="46" s="1"/>
  <c r="G97" i="33"/>
  <c r="AK24" i="46" l="1"/>
  <c r="AI24" i="46"/>
  <c r="M24" i="46"/>
  <c r="S24" i="46"/>
  <c r="AE24" i="46"/>
  <c r="S24" i="47"/>
  <c r="K24" i="47"/>
  <c r="O24" i="47"/>
  <c r="I24" i="47"/>
  <c r="W24" i="46"/>
  <c r="U24" i="46"/>
  <c r="Q24" i="46"/>
  <c r="M24" i="47"/>
  <c r="Q24" i="47"/>
  <c r="I24" i="46"/>
  <c r="AC24" i="46"/>
  <c r="G24" i="46"/>
  <c r="AA24" i="46"/>
  <c r="K24" i="46"/>
  <c r="M13" i="27"/>
  <c r="K11" i="27"/>
  <c r="M12" i="27" s="1"/>
  <c r="M44" i="27"/>
  <c r="M45" i="27" s="1"/>
  <c r="M46" i="27" s="1" a="1"/>
  <c r="M46" i="27" s="1"/>
  <c r="M41" i="27"/>
  <c r="M42" i="27" s="1"/>
  <c r="M43" i="27" s="1" a="1"/>
  <c r="M43" i="27" s="1"/>
  <c r="M22" i="27"/>
  <c r="M11" i="27"/>
  <c r="O11" i="21"/>
  <c r="M11" i="21"/>
  <c r="K11" i="21"/>
  <c r="I11" i="21"/>
  <c r="G11" i="21"/>
  <c r="E11" i="21"/>
  <c r="G8" i="26"/>
  <c r="K8" i="26"/>
  <c r="O8" i="26"/>
  <c r="S8" i="26"/>
  <c r="W8" i="26"/>
  <c r="AA8" i="26"/>
  <c r="AE8" i="26"/>
  <c r="AI8" i="26"/>
  <c r="AM8" i="26"/>
  <c r="AQ8" i="26"/>
  <c r="AU8" i="26"/>
  <c r="AY8" i="26"/>
  <c r="BC8" i="26"/>
  <c r="BG8" i="26"/>
  <c r="BK8" i="26"/>
  <c r="BO8" i="26"/>
  <c r="BS8" i="26"/>
  <c r="BW8" i="26"/>
  <c r="G20" i="26"/>
  <c r="K20" i="26"/>
  <c r="O20" i="26"/>
  <c r="S20" i="26"/>
  <c r="W20" i="26"/>
  <c r="AA20" i="26"/>
  <c r="AE20" i="26"/>
  <c r="AI20" i="26"/>
  <c r="AM20" i="26"/>
  <c r="AQ20" i="26"/>
  <c r="AU20" i="26"/>
  <c r="AY20" i="26"/>
  <c r="BC20" i="26"/>
  <c r="BG20" i="26"/>
  <c r="BK20" i="26"/>
  <c r="BO20" i="26"/>
  <c r="BS20" i="26"/>
  <c r="BW20" i="26"/>
  <c r="AM23" i="26" l="1"/>
  <c r="BG23" i="26"/>
  <c r="AI23" i="26"/>
  <c r="AY23" i="26"/>
  <c r="BK23" i="26"/>
  <c r="G23" i="26"/>
  <c r="AU23" i="26"/>
  <c r="AE23" i="26"/>
  <c r="BW23" i="26"/>
  <c r="K23" i="26"/>
  <c r="W23" i="26"/>
  <c r="BS23" i="26"/>
  <c r="AA23" i="26"/>
  <c r="AQ23" i="26"/>
  <c r="BC23" i="26"/>
  <c r="BO23" i="26"/>
  <c r="O23" i="26"/>
  <c r="AO18" i="19"/>
  <c r="AM18" i="19"/>
  <c r="AK18" i="19"/>
  <c r="AI18" i="19"/>
  <c r="AG18" i="19"/>
  <c r="AE18" i="19"/>
  <c r="AC18" i="19"/>
  <c r="AA18" i="19"/>
  <c r="Y18" i="19"/>
  <c r="W18" i="19"/>
  <c r="U18" i="19"/>
  <c r="S18" i="19"/>
  <c r="Q18" i="19"/>
  <c r="O18" i="19"/>
  <c r="M18" i="19"/>
  <c r="K18" i="19"/>
  <c r="AQ18" i="19" s="1"/>
  <c r="AS18" i="19" s="1"/>
  <c r="I18" i="19"/>
  <c r="G18" i="19"/>
  <c r="E18" i="19"/>
  <c r="AO17" i="19"/>
  <c r="AM17" i="19"/>
  <c r="AK17" i="19"/>
  <c r="AI17" i="19"/>
  <c r="AG17" i="19"/>
  <c r="AE17" i="19"/>
  <c r="AC17" i="19"/>
  <c r="AA17" i="19"/>
  <c r="Y17" i="19"/>
  <c r="W17" i="19"/>
  <c r="U17" i="19"/>
  <c r="AQ17" i="19" s="1"/>
  <c r="AS17" i="19" s="1"/>
  <c r="S17" i="19"/>
  <c r="Q17" i="19"/>
  <c r="O17" i="19"/>
  <c r="M17" i="19"/>
  <c r="K17" i="19"/>
  <c r="I17" i="19"/>
  <c r="G17" i="19"/>
  <c r="E17" i="19"/>
  <c r="AO16" i="19"/>
  <c r="AM16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G16" i="19"/>
  <c r="AQ16" i="19" s="1"/>
  <c r="AS16" i="19" s="1"/>
  <c r="E16" i="19"/>
  <c r="AO15" i="19"/>
  <c r="AM15" i="19"/>
  <c r="AK15" i="19"/>
  <c r="AI15" i="19"/>
  <c r="AG15" i="19"/>
  <c r="AE15" i="19"/>
  <c r="AC15" i="19"/>
  <c r="AA15" i="19"/>
  <c r="Y15" i="19"/>
  <c r="W15" i="19"/>
  <c r="U15" i="19"/>
  <c r="S15" i="19"/>
  <c r="Q15" i="19"/>
  <c r="O15" i="19"/>
  <c r="M15" i="19"/>
  <c r="K15" i="19"/>
  <c r="I15" i="19"/>
  <c r="AQ15" i="19" s="1"/>
  <c r="AS15" i="19" s="1"/>
  <c r="G15" i="19"/>
  <c r="E15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AQ14" i="19" s="1"/>
  <c r="AS14" i="19" s="1"/>
  <c r="G14" i="19"/>
  <c r="E14" i="19"/>
  <c r="AQ13" i="19"/>
  <c r="AS13" i="19" s="1"/>
  <c r="AO13" i="19"/>
  <c r="AM13" i="19"/>
  <c r="AK13" i="19"/>
  <c r="AI13" i="19"/>
  <c r="AG13" i="19"/>
  <c r="AE13" i="19"/>
  <c r="AC13" i="19"/>
  <c r="AA13" i="19"/>
  <c r="Y13" i="19"/>
  <c r="W13" i="19"/>
  <c r="U13" i="19"/>
  <c r="S13" i="19"/>
  <c r="Q13" i="19"/>
  <c r="O13" i="19"/>
  <c r="M13" i="19"/>
  <c r="K13" i="19"/>
  <c r="I13" i="19"/>
  <c r="G13" i="19"/>
  <c r="E13" i="19"/>
  <c r="AO12" i="19"/>
  <c r="AM12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AQ12" i="19" s="1"/>
  <c r="AS12" i="19" s="1"/>
  <c r="E12" i="19"/>
  <c r="AO11" i="19"/>
  <c r="AM11" i="19"/>
  <c r="AK11" i="19"/>
  <c r="AI11" i="19"/>
  <c r="AG11" i="19"/>
  <c r="AG19" i="19" s="1"/>
  <c r="AE11" i="19"/>
  <c r="AC11" i="19"/>
  <c r="AA11" i="19"/>
  <c r="Y11" i="19"/>
  <c r="W11" i="19"/>
  <c r="U11" i="19"/>
  <c r="S11" i="19"/>
  <c r="Q11" i="19"/>
  <c r="Q19" i="19" s="1"/>
  <c r="O11" i="19"/>
  <c r="M11" i="19"/>
  <c r="K11" i="19"/>
  <c r="I11" i="19"/>
  <c r="G11" i="19"/>
  <c r="AQ11" i="19" s="1"/>
  <c r="AS11" i="19" s="1"/>
  <c r="E11" i="19"/>
  <c r="AO10" i="19"/>
  <c r="AM10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Q10" i="19" s="1"/>
  <c r="AS10" i="19" s="1"/>
  <c r="G10" i="19"/>
  <c r="E10" i="19"/>
  <c r="AO9" i="19"/>
  <c r="AM9" i="19"/>
  <c r="AK9" i="19"/>
  <c r="AI9" i="19"/>
  <c r="AI19" i="19" s="1"/>
  <c r="AG9" i="19"/>
  <c r="AE9" i="19"/>
  <c r="AC9" i="19"/>
  <c r="AA9" i="19"/>
  <c r="Y9" i="19"/>
  <c r="W9" i="19"/>
  <c r="W19" i="19" s="1"/>
  <c r="U9" i="19"/>
  <c r="S9" i="19"/>
  <c r="AQ9" i="19" s="1"/>
  <c r="AS9" i="19" s="1"/>
  <c r="Q9" i="19"/>
  <c r="O9" i="19"/>
  <c r="M9" i="19"/>
  <c r="K9" i="19"/>
  <c r="I9" i="19"/>
  <c r="G9" i="19"/>
  <c r="G19" i="19" s="1"/>
  <c r="E9" i="19"/>
  <c r="AO8" i="19"/>
  <c r="AO19" i="19" s="1"/>
  <c r="AM8" i="19"/>
  <c r="AM19" i="19" s="1"/>
  <c r="AK8" i="19"/>
  <c r="AK19" i="19" s="1"/>
  <c r="AI8" i="19"/>
  <c r="AG8" i="19"/>
  <c r="AE8" i="19"/>
  <c r="AE19" i="19" s="1"/>
  <c r="AC8" i="19"/>
  <c r="AC19" i="19" s="1"/>
  <c r="AA8" i="19"/>
  <c r="AA19" i="19" s="1"/>
  <c r="Y8" i="19"/>
  <c r="Y19" i="19" s="1"/>
  <c r="W8" i="19"/>
  <c r="U8" i="19"/>
  <c r="U19" i="19" s="1"/>
  <c r="S8" i="19"/>
  <c r="Q8" i="19"/>
  <c r="O8" i="19"/>
  <c r="O19" i="19" s="1"/>
  <c r="M8" i="19"/>
  <c r="M19" i="19" s="1"/>
  <c r="K8" i="19"/>
  <c r="K19" i="19" s="1"/>
  <c r="I8" i="19"/>
  <c r="I19" i="19" s="1"/>
  <c r="G8" i="19"/>
  <c r="AQ8" i="19" s="1"/>
  <c r="AS8" i="19" s="1"/>
  <c r="E8" i="19"/>
  <c r="E19" i="19" s="1"/>
  <c r="AQ19" i="19" l="1"/>
  <c r="AS19" i="19" s="1"/>
  <c r="S19" i="19"/>
  <c r="K16" i="18" l="1"/>
  <c r="I16" i="18"/>
  <c r="G16" i="18"/>
  <c r="M16" i="18" s="1"/>
  <c r="O16" i="18" s="1"/>
  <c r="E16" i="18"/>
  <c r="M15" i="18"/>
  <c r="O15" i="18" s="1"/>
  <c r="K15" i="18"/>
  <c r="I15" i="18"/>
  <c r="G15" i="18"/>
  <c r="E15" i="18"/>
  <c r="K14" i="18"/>
  <c r="I14" i="18"/>
  <c r="G14" i="18"/>
  <c r="M14" i="18" s="1"/>
  <c r="O14" i="18" s="1"/>
  <c r="E14" i="18"/>
  <c r="K13" i="18"/>
  <c r="I13" i="18"/>
  <c r="G13" i="18"/>
  <c r="M13" i="18" s="1"/>
  <c r="O13" i="18" s="1"/>
  <c r="E13" i="18"/>
  <c r="K12" i="18"/>
  <c r="I12" i="18"/>
  <c r="M12" i="18" s="1"/>
  <c r="O12" i="18" s="1"/>
  <c r="G12" i="18"/>
  <c r="E12" i="18"/>
  <c r="M11" i="18"/>
  <c r="O11" i="18" s="1"/>
  <c r="K11" i="18"/>
  <c r="I11" i="18"/>
  <c r="G11" i="18"/>
  <c r="E11" i="18"/>
  <c r="K10" i="18"/>
  <c r="I10" i="18"/>
  <c r="G10" i="18"/>
  <c r="M10" i="18" s="1"/>
  <c r="O10" i="18" s="1"/>
  <c r="E10" i="18"/>
  <c r="M9" i="18"/>
  <c r="O9" i="18" s="1"/>
  <c r="K9" i="18"/>
  <c r="I9" i="18"/>
  <c r="G9" i="18"/>
  <c r="E9" i="18"/>
  <c r="K8" i="18"/>
  <c r="I8" i="18"/>
  <c r="M8" i="18" s="1"/>
  <c r="O8" i="18" s="1"/>
  <c r="G8" i="18"/>
  <c r="E8" i="18"/>
  <c r="M7" i="18"/>
  <c r="O7" i="18" s="1"/>
  <c r="K7" i="18"/>
  <c r="I7" i="18"/>
  <c r="G7" i="18"/>
  <c r="E7" i="18"/>
  <c r="E17" i="18" s="1"/>
  <c r="K6" i="18"/>
  <c r="I6" i="18"/>
  <c r="G6" i="18"/>
  <c r="M6" i="18" s="1"/>
  <c r="E6" i="18"/>
  <c r="G177" i="15"/>
  <c r="G176" i="15"/>
  <c r="G175" i="15"/>
  <c r="G173" i="15"/>
  <c r="G172" i="15"/>
  <c r="G171" i="15"/>
  <c r="G170" i="15"/>
  <c r="D141" i="15"/>
  <c r="D140" i="15"/>
  <c r="D138" i="15"/>
  <c r="D137" i="15"/>
  <c r="D134" i="15"/>
  <c r="C138" i="15"/>
  <c r="D98" i="14"/>
  <c r="C100" i="14"/>
  <c r="C99" i="14"/>
  <c r="C98" i="14"/>
  <c r="C95" i="14"/>
  <c r="C94" i="14"/>
  <c r="C93" i="14"/>
  <c r="C92" i="14"/>
  <c r="D91" i="14"/>
  <c r="D95" i="14" s="1"/>
  <c r="C91" i="14"/>
  <c r="C90" i="14"/>
  <c r="C87" i="14"/>
  <c r="C86" i="14"/>
  <c r="C85" i="14"/>
  <c r="C84" i="14"/>
  <c r="D83" i="14"/>
  <c r="D87" i="14" s="1"/>
  <c r="C83" i="14"/>
  <c r="C82" i="14"/>
  <c r="C79" i="14"/>
  <c r="C78" i="14"/>
  <c r="C77" i="14"/>
  <c r="C76" i="14"/>
  <c r="D75" i="14"/>
  <c r="D79" i="14" s="1"/>
  <c r="C75" i="14"/>
  <c r="C74" i="14"/>
  <c r="C71" i="14"/>
  <c r="C70" i="14"/>
  <c r="C69" i="14"/>
  <c r="C68" i="14"/>
  <c r="D67" i="14"/>
  <c r="D71" i="14" s="1"/>
  <c r="C67" i="14"/>
  <c r="C66" i="14"/>
  <c r="C63" i="14"/>
  <c r="C62" i="14"/>
  <c r="C61" i="14"/>
  <c r="C60" i="14"/>
  <c r="D59" i="14"/>
  <c r="D63" i="14" s="1"/>
  <c r="C59" i="14"/>
  <c r="C58" i="14"/>
  <c r="C55" i="14"/>
  <c r="C54" i="14"/>
  <c r="C53" i="14"/>
  <c r="C52" i="14"/>
  <c r="D51" i="14"/>
  <c r="D55" i="14" s="1"/>
  <c r="C51" i="14"/>
  <c r="C50" i="14"/>
  <c r="C47" i="14"/>
  <c r="C46" i="14"/>
  <c r="C45" i="14"/>
  <c r="C44" i="14"/>
  <c r="D43" i="14"/>
  <c r="D47" i="14" s="1"/>
  <c r="C43" i="14"/>
  <c r="C42" i="14"/>
  <c r="C39" i="14"/>
  <c r="C38" i="14"/>
  <c r="C37" i="14"/>
  <c r="C36" i="14"/>
  <c r="D35" i="14"/>
  <c r="D39" i="14" s="1"/>
  <c r="C35" i="14"/>
  <c r="C34" i="14"/>
  <c r="C31" i="14"/>
  <c r="C30" i="14"/>
  <c r="C29" i="14"/>
  <c r="C28" i="14"/>
  <c r="D27" i="14"/>
  <c r="D31" i="14" s="1"/>
  <c r="C27" i="14"/>
  <c r="C26" i="14"/>
  <c r="C23" i="14"/>
  <c r="C22" i="14"/>
  <c r="C21" i="14"/>
  <c r="C20" i="14"/>
  <c r="C19" i="14"/>
  <c r="C18" i="14"/>
  <c r="M153" i="15"/>
  <c r="M152" i="15"/>
  <c r="M151" i="15"/>
  <c r="M149" i="15"/>
  <c r="M148" i="15"/>
  <c r="M145" i="15"/>
  <c r="L154" i="15"/>
  <c r="L153" i="15"/>
  <c r="L152" i="15"/>
  <c r="L151" i="15"/>
  <c r="L150" i="15"/>
  <c r="L149" i="15"/>
  <c r="L148" i="15"/>
  <c r="L147" i="15"/>
  <c r="L146" i="15"/>
  <c r="L145" i="15"/>
  <c r="L142" i="15"/>
  <c r="L141" i="15"/>
  <c r="L140" i="15"/>
  <c r="L139" i="15"/>
  <c r="M138" i="15"/>
  <c r="L138" i="15"/>
  <c r="L137" i="15"/>
  <c r="L136" i="15"/>
  <c r="M135" i="15"/>
  <c r="L135" i="15"/>
  <c r="L134" i="15"/>
  <c r="L133" i="15"/>
  <c r="L130" i="15"/>
  <c r="L129" i="15"/>
  <c r="L128" i="15"/>
  <c r="L127" i="15"/>
  <c r="M126" i="15"/>
  <c r="L126" i="15"/>
  <c r="L125" i="15"/>
  <c r="L124" i="15"/>
  <c r="M123" i="15"/>
  <c r="L123" i="15"/>
  <c r="L122" i="15"/>
  <c r="L121" i="15"/>
  <c r="L118" i="15"/>
  <c r="L117" i="15"/>
  <c r="L116" i="15"/>
  <c r="L115" i="15"/>
  <c r="M114" i="15"/>
  <c r="L114" i="15"/>
  <c r="L113" i="15"/>
  <c r="L112" i="15"/>
  <c r="M111" i="15"/>
  <c r="M110" i="15" s="1"/>
  <c r="M118" i="15" s="1"/>
  <c r="L111" i="15"/>
  <c r="L110" i="15"/>
  <c r="L109" i="15"/>
  <c r="L106" i="15"/>
  <c r="L105" i="15"/>
  <c r="L104" i="15"/>
  <c r="L103" i="15"/>
  <c r="M102" i="15"/>
  <c r="L102" i="15"/>
  <c r="L101" i="15"/>
  <c r="L100" i="15"/>
  <c r="M99" i="15"/>
  <c r="L99" i="15"/>
  <c r="L98" i="15"/>
  <c r="L97" i="15"/>
  <c r="L94" i="15"/>
  <c r="L93" i="15"/>
  <c r="L92" i="15"/>
  <c r="L91" i="15"/>
  <c r="M90" i="15"/>
  <c r="L90" i="15"/>
  <c r="L89" i="15"/>
  <c r="L88" i="15"/>
  <c r="M87" i="15"/>
  <c r="L87" i="15"/>
  <c r="L86" i="15"/>
  <c r="L85" i="15"/>
  <c r="L82" i="15"/>
  <c r="L81" i="15"/>
  <c r="L80" i="15"/>
  <c r="L79" i="15"/>
  <c r="M78" i="15"/>
  <c r="L78" i="15"/>
  <c r="L77" i="15"/>
  <c r="L76" i="15"/>
  <c r="M75" i="15"/>
  <c r="L75" i="15"/>
  <c r="L74" i="15"/>
  <c r="L73" i="15"/>
  <c r="L70" i="15"/>
  <c r="L69" i="15"/>
  <c r="L68" i="15"/>
  <c r="L67" i="15"/>
  <c r="M66" i="15"/>
  <c r="L66" i="15"/>
  <c r="L65" i="15"/>
  <c r="L64" i="15"/>
  <c r="M63" i="15"/>
  <c r="M62" i="15" s="1"/>
  <c r="M70" i="15" s="1"/>
  <c r="L63" i="15"/>
  <c r="L62" i="15"/>
  <c r="L61" i="15"/>
  <c r="L58" i="15"/>
  <c r="L57" i="15"/>
  <c r="L56" i="15"/>
  <c r="L55" i="15"/>
  <c r="M54" i="15"/>
  <c r="L54" i="15"/>
  <c r="L53" i="15"/>
  <c r="L52" i="15"/>
  <c r="M51" i="15"/>
  <c r="L51" i="15"/>
  <c r="L50" i="15"/>
  <c r="L49" i="15"/>
  <c r="L46" i="15"/>
  <c r="L45" i="15"/>
  <c r="L44" i="15"/>
  <c r="L43" i="15"/>
  <c r="M42" i="15"/>
  <c r="L42" i="15"/>
  <c r="L41" i="15"/>
  <c r="L40" i="15"/>
  <c r="M39" i="15"/>
  <c r="M38" i="15" s="1"/>
  <c r="M46" i="15" s="1"/>
  <c r="L39" i="15"/>
  <c r="L38" i="15"/>
  <c r="L37" i="15"/>
  <c r="L34" i="15"/>
  <c r="L33" i="15"/>
  <c r="L32" i="15"/>
  <c r="L31" i="15"/>
  <c r="L30" i="15"/>
  <c r="L29" i="15"/>
  <c r="L28" i="15"/>
  <c r="L27" i="15"/>
  <c r="L26" i="15"/>
  <c r="L25" i="15"/>
  <c r="M30" i="15"/>
  <c r="M27" i="15"/>
  <c r="M15" i="15"/>
  <c r="M14" i="15" s="1"/>
  <c r="M22" i="15" s="1"/>
  <c r="M18" i="15"/>
  <c r="J117" i="15"/>
  <c r="J115" i="15"/>
  <c r="J112" i="15"/>
  <c r="I118" i="15"/>
  <c r="I117" i="15"/>
  <c r="I116" i="15"/>
  <c r="I115" i="15"/>
  <c r="I114" i="15"/>
  <c r="I113" i="15"/>
  <c r="I112" i="15"/>
  <c r="I109" i="15"/>
  <c r="I108" i="15"/>
  <c r="J107" i="15"/>
  <c r="I107" i="15"/>
  <c r="I106" i="15"/>
  <c r="J105" i="15"/>
  <c r="I105" i="15"/>
  <c r="I104" i="15"/>
  <c r="I103" i="15"/>
  <c r="I100" i="15"/>
  <c r="I99" i="15"/>
  <c r="J98" i="15"/>
  <c r="J95" i="15" s="1"/>
  <c r="J100" i="15" s="1"/>
  <c r="I98" i="15"/>
  <c r="I97" i="15"/>
  <c r="J96" i="15"/>
  <c r="I96" i="15"/>
  <c r="I95" i="15"/>
  <c r="I94" i="15"/>
  <c r="I91" i="15"/>
  <c r="I90" i="15"/>
  <c r="J89" i="15"/>
  <c r="I89" i="15"/>
  <c r="I88" i="15"/>
  <c r="J87" i="15"/>
  <c r="I87" i="15"/>
  <c r="I86" i="15"/>
  <c r="I85" i="15"/>
  <c r="I82" i="15"/>
  <c r="I81" i="15"/>
  <c r="J80" i="15"/>
  <c r="I80" i="15"/>
  <c r="I79" i="15"/>
  <c r="J78" i="15"/>
  <c r="I78" i="15"/>
  <c r="I77" i="15"/>
  <c r="I76" i="15"/>
  <c r="I73" i="15"/>
  <c r="I72" i="15"/>
  <c r="J71" i="15"/>
  <c r="I71" i="15"/>
  <c r="I70" i="15"/>
  <c r="J69" i="15"/>
  <c r="I69" i="15"/>
  <c r="J68" i="15"/>
  <c r="J73" i="15" s="1"/>
  <c r="I68" i="15"/>
  <c r="I67" i="15"/>
  <c r="I64" i="15"/>
  <c r="I63" i="15"/>
  <c r="J62" i="15"/>
  <c r="I62" i="15"/>
  <c r="I61" i="15"/>
  <c r="J60" i="15"/>
  <c r="J59" i="15" s="1"/>
  <c r="J64" i="15" s="1"/>
  <c r="I60" i="15"/>
  <c r="I59" i="15"/>
  <c r="I58" i="15"/>
  <c r="I55" i="15"/>
  <c r="I54" i="15"/>
  <c r="J53" i="15"/>
  <c r="I53" i="15"/>
  <c r="I52" i="15"/>
  <c r="J51" i="15"/>
  <c r="J50" i="15" s="1"/>
  <c r="J55" i="15" s="1"/>
  <c r="I51" i="15"/>
  <c r="I50" i="15"/>
  <c r="I49" i="15"/>
  <c r="I46" i="15"/>
  <c r="I45" i="15"/>
  <c r="J44" i="15"/>
  <c r="I44" i="15"/>
  <c r="I43" i="15"/>
  <c r="J42" i="15"/>
  <c r="I42" i="15"/>
  <c r="I41" i="15"/>
  <c r="I40" i="15"/>
  <c r="I37" i="15"/>
  <c r="I36" i="15"/>
  <c r="J35" i="15"/>
  <c r="I35" i="15"/>
  <c r="I34" i="15"/>
  <c r="J33" i="15"/>
  <c r="I33" i="15"/>
  <c r="I32" i="15"/>
  <c r="I31" i="15"/>
  <c r="I28" i="15"/>
  <c r="I27" i="15"/>
  <c r="I26" i="15"/>
  <c r="I25" i="15"/>
  <c r="I24" i="15"/>
  <c r="I23" i="15"/>
  <c r="I22" i="15"/>
  <c r="J26" i="15"/>
  <c r="J24" i="15"/>
  <c r="J17" i="15"/>
  <c r="J15" i="15"/>
  <c r="G167" i="15"/>
  <c r="F178" i="15"/>
  <c r="F177" i="15"/>
  <c r="F176" i="15"/>
  <c r="F175" i="15"/>
  <c r="F174" i="15"/>
  <c r="F173" i="15"/>
  <c r="F172" i="15"/>
  <c r="F171" i="15"/>
  <c r="F170" i="15"/>
  <c r="F169" i="15"/>
  <c r="F168" i="15"/>
  <c r="F167" i="15"/>
  <c r="F164" i="15"/>
  <c r="F163" i="15"/>
  <c r="F162" i="15"/>
  <c r="F161" i="15"/>
  <c r="G160" i="15"/>
  <c r="F160" i="15"/>
  <c r="F159" i="15"/>
  <c r="F158" i="15"/>
  <c r="F157" i="15"/>
  <c r="F156" i="15"/>
  <c r="G155" i="15"/>
  <c r="F155" i="15"/>
  <c r="F154" i="15"/>
  <c r="F153" i="15"/>
  <c r="F150" i="15"/>
  <c r="F149" i="15"/>
  <c r="F148" i="15"/>
  <c r="F147" i="15"/>
  <c r="G146" i="15"/>
  <c r="F146" i="15"/>
  <c r="F145" i="15"/>
  <c r="F144" i="15"/>
  <c r="F143" i="15"/>
  <c r="F142" i="15"/>
  <c r="G141" i="15"/>
  <c r="F141" i="15"/>
  <c r="F140" i="15"/>
  <c r="F139" i="15"/>
  <c r="F136" i="15"/>
  <c r="F135" i="15"/>
  <c r="F134" i="15"/>
  <c r="F133" i="15"/>
  <c r="G132" i="15"/>
  <c r="F132" i="15"/>
  <c r="F131" i="15"/>
  <c r="F130" i="15"/>
  <c r="F129" i="15"/>
  <c r="F128" i="15"/>
  <c r="G127" i="15"/>
  <c r="F127" i="15"/>
  <c r="F126" i="15"/>
  <c r="F125" i="15"/>
  <c r="F122" i="15"/>
  <c r="F121" i="15"/>
  <c r="F120" i="15"/>
  <c r="F119" i="15"/>
  <c r="G118" i="15"/>
  <c r="F118" i="15"/>
  <c r="F117" i="15"/>
  <c r="F116" i="15"/>
  <c r="F115" i="15"/>
  <c r="F114" i="15"/>
  <c r="G113" i="15"/>
  <c r="F113" i="15"/>
  <c r="F112" i="15"/>
  <c r="F111" i="15"/>
  <c r="F108" i="15"/>
  <c r="F107" i="15"/>
  <c r="F106" i="15"/>
  <c r="F105" i="15"/>
  <c r="G104" i="15"/>
  <c r="F104" i="15"/>
  <c r="F103" i="15"/>
  <c r="F102" i="15"/>
  <c r="F101" i="15"/>
  <c r="F100" i="15"/>
  <c r="G99" i="15"/>
  <c r="F99" i="15"/>
  <c r="F98" i="15"/>
  <c r="F97" i="15"/>
  <c r="F94" i="15"/>
  <c r="F93" i="15"/>
  <c r="F92" i="15"/>
  <c r="F91" i="15"/>
  <c r="G90" i="15"/>
  <c r="F90" i="15"/>
  <c r="F89" i="15"/>
  <c r="F88" i="15"/>
  <c r="F87" i="15"/>
  <c r="F86" i="15"/>
  <c r="G85" i="15"/>
  <c r="F85" i="15"/>
  <c r="F84" i="15"/>
  <c r="F83" i="15"/>
  <c r="F80" i="15"/>
  <c r="F79" i="15"/>
  <c r="F78" i="15"/>
  <c r="F77" i="15"/>
  <c r="G76" i="15"/>
  <c r="F76" i="15"/>
  <c r="F75" i="15"/>
  <c r="F74" i="15"/>
  <c r="F73" i="15"/>
  <c r="F72" i="15"/>
  <c r="G71" i="15"/>
  <c r="F71" i="15"/>
  <c r="F70" i="15"/>
  <c r="F69" i="15"/>
  <c r="F66" i="15"/>
  <c r="F65" i="15"/>
  <c r="F64" i="15"/>
  <c r="F63" i="15"/>
  <c r="G62" i="15"/>
  <c r="F62" i="15"/>
  <c r="F61" i="15"/>
  <c r="F60" i="15"/>
  <c r="F59" i="15"/>
  <c r="F58" i="15"/>
  <c r="G57" i="15"/>
  <c r="F57" i="15"/>
  <c r="F56" i="15"/>
  <c r="F55" i="15"/>
  <c r="F38" i="15"/>
  <c r="F52" i="15" s="1"/>
  <c r="F51" i="15"/>
  <c r="F50" i="15"/>
  <c r="F49" i="15"/>
  <c r="G48" i="15"/>
  <c r="F48" i="15"/>
  <c r="F47" i="15"/>
  <c r="F46" i="15"/>
  <c r="F45" i="15"/>
  <c r="F44" i="15"/>
  <c r="G43" i="15"/>
  <c r="F43" i="15"/>
  <c r="F42" i="15"/>
  <c r="F41" i="15"/>
  <c r="F37" i="15"/>
  <c r="F36" i="15"/>
  <c r="F35" i="15"/>
  <c r="F34" i="15"/>
  <c r="F33" i="15"/>
  <c r="F32" i="15"/>
  <c r="F31" i="15"/>
  <c r="F30" i="15"/>
  <c r="F29" i="15"/>
  <c r="F28" i="15"/>
  <c r="F27" i="15"/>
  <c r="G15" i="15"/>
  <c r="G20" i="15"/>
  <c r="C141" i="15"/>
  <c r="C140" i="15"/>
  <c r="D139" i="15"/>
  <c r="C137" i="15"/>
  <c r="D136" i="15"/>
  <c r="C130" i="15"/>
  <c r="C129" i="15"/>
  <c r="D128" i="15"/>
  <c r="C127" i="15"/>
  <c r="C126" i="15"/>
  <c r="D125" i="15"/>
  <c r="C119" i="15"/>
  <c r="C118" i="15"/>
  <c r="D117" i="15"/>
  <c r="C116" i="15"/>
  <c r="C115" i="15"/>
  <c r="D114" i="15"/>
  <c r="C108" i="15"/>
  <c r="C107" i="15"/>
  <c r="D106" i="15"/>
  <c r="C105" i="15"/>
  <c r="C104" i="15"/>
  <c r="D103" i="15"/>
  <c r="C97" i="15"/>
  <c r="C96" i="15"/>
  <c r="D95" i="15"/>
  <c r="C94" i="15"/>
  <c r="C93" i="15"/>
  <c r="D92" i="15"/>
  <c r="C86" i="15"/>
  <c r="C85" i="15"/>
  <c r="D84" i="15"/>
  <c r="C83" i="15"/>
  <c r="C82" i="15"/>
  <c r="D81" i="15"/>
  <c r="C75" i="15"/>
  <c r="C74" i="15"/>
  <c r="D73" i="15"/>
  <c r="C72" i="15"/>
  <c r="C71" i="15"/>
  <c r="D70" i="15"/>
  <c r="C64" i="15"/>
  <c r="C63" i="15"/>
  <c r="D62" i="15"/>
  <c r="C61" i="15"/>
  <c r="C60" i="15"/>
  <c r="D59" i="15"/>
  <c r="C53" i="15"/>
  <c r="C52" i="15"/>
  <c r="D51" i="15"/>
  <c r="C50" i="15"/>
  <c r="C49" i="15"/>
  <c r="D48" i="15"/>
  <c r="C42" i="15"/>
  <c r="C41" i="15"/>
  <c r="D40" i="15"/>
  <c r="C39" i="15"/>
  <c r="C38" i="15"/>
  <c r="D37" i="15"/>
  <c r="C31" i="15"/>
  <c r="C30" i="15"/>
  <c r="C28" i="15"/>
  <c r="C27" i="15"/>
  <c r="G34" i="15"/>
  <c r="G29" i="15"/>
  <c r="D29" i="15"/>
  <c r="D26" i="15"/>
  <c r="D18" i="15"/>
  <c r="D15" i="15"/>
  <c r="D19" i="14"/>
  <c r="D23" i="14" s="1"/>
  <c r="D11" i="14"/>
  <c r="D15" i="14" s="1"/>
  <c r="M17" i="18" l="1"/>
  <c r="O17" i="18" s="1"/>
  <c r="O6" i="18"/>
  <c r="M134" i="15"/>
  <c r="M142" i="15" s="1"/>
  <c r="M150" i="15"/>
  <c r="J77" i="15"/>
  <c r="J82" i="15" s="1"/>
  <c r="J32" i="15"/>
  <c r="J37" i="15" s="1"/>
  <c r="D99" i="14"/>
  <c r="D100" i="14" s="1"/>
  <c r="J23" i="15"/>
  <c r="J28" i="15" s="1"/>
  <c r="M26" i="15"/>
  <c r="M34" i="15" s="1"/>
  <c r="J116" i="15"/>
  <c r="M50" i="15"/>
  <c r="M58" i="15" s="1"/>
  <c r="M74" i="15"/>
  <c r="M82" i="15" s="1"/>
  <c r="M86" i="15"/>
  <c r="M94" i="15" s="1"/>
  <c r="M98" i="15"/>
  <c r="M106" i="15" s="1"/>
  <c r="M122" i="15"/>
  <c r="M130" i="15" s="1"/>
  <c r="M147" i="15"/>
  <c r="J104" i="15"/>
  <c r="J109" i="15" s="1"/>
  <c r="J114" i="15"/>
  <c r="J41" i="15"/>
  <c r="J46" i="15" s="1"/>
  <c r="J86" i="15"/>
  <c r="J91" i="15" s="1"/>
  <c r="G174" i="15"/>
  <c r="G126" i="15"/>
  <c r="G136" i="15" s="1"/>
  <c r="G154" i="15"/>
  <c r="G164" i="15" s="1"/>
  <c r="G169" i="15"/>
  <c r="J14" i="15"/>
  <c r="J19" i="15" s="1"/>
  <c r="G140" i="15"/>
  <c r="G150" i="15" s="1"/>
  <c r="G98" i="15"/>
  <c r="G108" i="15" s="1"/>
  <c r="G84" i="15"/>
  <c r="G94" i="15" s="1"/>
  <c r="G112" i="15"/>
  <c r="G122" i="15" s="1"/>
  <c r="G56" i="15"/>
  <c r="G66" i="15" s="1"/>
  <c r="G70" i="15"/>
  <c r="G80" i="15" s="1"/>
  <c r="G42" i="15"/>
  <c r="G52" i="15" s="1"/>
  <c r="D135" i="15"/>
  <c r="D142" i="15" s="1"/>
  <c r="D80" i="15"/>
  <c r="D87" i="15" s="1"/>
  <c r="D58" i="15"/>
  <c r="D65" i="15" s="1"/>
  <c r="D25" i="15"/>
  <c r="D32" i="15" s="1"/>
  <c r="D36" i="15"/>
  <c r="D43" i="15" s="1"/>
  <c r="D124" i="15"/>
  <c r="D131" i="15" s="1"/>
  <c r="G28" i="15"/>
  <c r="G38" i="15" s="1"/>
  <c r="D47" i="15"/>
  <c r="D54" i="15" s="1"/>
  <c r="D102" i="15"/>
  <c r="D109" i="15" s="1"/>
  <c r="D69" i="15"/>
  <c r="D76" i="15" s="1"/>
  <c r="D91" i="15"/>
  <c r="D98" i="15" s="1"/>
  <c r="D14" i="15"/>
  <c r="D21" i="15" s="1"/>
  <c r="D113" i="15"/>
  <c r="D120" i="15" s="1"/>
  <c r="G14" i="15"/>
  <c r="G24" i="15" s="1"/>
  <c r="M146" i="15" l="1"/>
  <c r="M154" i="15" s="1"/>
  <c r="J113" i="15"/>
  <c r="J118" i="15" s="1"/>
  <c r="G168" i="15"/>
  <c r="G178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tc={11D4FFA4-D7DA-4B06-ABF4-4406F199F3FE}</author>
    <author>tc={863C1686-B9D0-4BCD-80A5-619F35F5BB5A}</author>
  </authors>
  <commentList>
    <comment ref="F5" authorId="0" shapeId="0" xr:uid="{11D4FFA4-D7DA-4B06-ABF4-4406F199F3F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  <comment ref="J5" authorId="1" shapeId="0" xr:uid="{863C1686-B9D0-4BCD-80A5-619F35F5BB5A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<sst xmlns="http://schemas.openxmlformats.org/spreadsheetml/2006/main" count="2063" uniqueCount="1191">
  <si>
    <t>ISR ID</t>
  </si>
  <si>
    <t>Loans secured by construction, land development, and other land loans*</t>
  </si>
  <si>
    <t>Loans secured by farmland*</t>
  </si>
  <si>
    <t>Loans secured by multifamily (5 or more) residential properties*</t>
  </si>
  <si>
    <t>Loans secured by nonfarm nonresidential properties*</t>
  </si>
  <si>
    <t>Loans to finance agricultural production and other loans to farmers*</t>
  </si>
  <si>
    <t>Commercial and industrial loans*</t>
  </si>
  <si>
    <t>Lease financing receivables*</t>
  </si>
  <si>
    <t>*Within these loan categories, exclude:</t>
  </si>
  <si>
    <t>A. any loans made under the Paycheck Protection Program;</t>
  </si>
  <si>
    <t>B. the portion of any loans held by the issuer for which the risk is assumed by a third party other than the U.S. Small Business Administration, any other U.S. government agency, or a U.S. government-sponsored enterprise (for example, the portion of loans that have been participated); and</t>
  </si>
  <si>
    <t>C. any loan that is an extension or re-write of any existing loan unless it involves an increase of 20% or more in the principal amount of the loan, in which case the entire loan amount, including the increase, is eligible for inclusion in qualified lending.</t>
  </si>
  <si>
    <t>Businesses</t>
  </si>
  <si>
    <t>People</t>
  </si>
  <si>
    <t>Qualified Lending Originations (including Deep Impact Lending Originations)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</si>
  <si>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individuals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</si>
  <si>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 Income or Minority individuals or businesses</t>
    </r>
  </si>
  <si>
    <t>Places</t>
  </si>
  <si>
    <t>Deep Impact Lending</t>
  </si>
  <si>
    <t>Borrowers or projects that create direct benefits for LMI communities or to Other Targeted Populations</t>
  </si>
  <si>
    <t xml:space="preserve">Total </t>
  </si>
  <si>
    <t>*Within these loan categories, include:</t>
  </si>
  <si>
    <t>B. Purchases of, or participations in, loans made by non-depository CDFI loan funds that were originated within one year of the purchase by the 
participating financial institution .</t>
  </si>
  <si>
    <t xml:space="preserve">A. Aggregate amount of payments subject to forbearance provided, for loans where payments were first paused in the period covered by this report. </t>
  </si>
  <si>
    <t>A. any loans made under the Paycheck Protection Program; [FN1]</t>
  </si>
  <si>
    <t xml:space="preserve">FN1: May need to include for credit unions. </t>
  </si>
  <si>
    <t>Loans to individuals for household, family, and other personal expenditures*</t>
  </si>
  <si>
    <t>Loans secured by 1-4 family residential properties*</t>
  </si>
  <si>
    <t>Direct and indirect investments in real estate ventures</t>
  </si>
  <si>
    <t>Equity investments without readily determinable fair values</t>
  </si>
  <si>
    <t>Lending Activity Categories</t>
  </si>
  <si>
    <t>Total</t>
  </si>
  <si>
    <t>1a</t>
  </si>
  <si>
    <t>2b</t>
  </si>
  <si>
    <t>4d</t>
  </si>
  <si>
    <t>2a</t>
  </si>
  <si>
    <t>3a</t>
  </si>
  <si>
    <t>4a</t>
  </si>
  <si>
    <t>5a</t>
  </si>
  <si>
    <t>6a</t>
  </si>
  <si>
    <t>8a</t>
  </si>
  <si>
    <t>9a</t>
  </si>
  <si>
    <t>7a</t>
  </si>
  <si>
    <t>10a</t>
  </si>
  <si>
    <t>11a</t>
  </si>
  <si>
    <t>12a</t>
  </si>
  <si>
    <t>1b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</si>
  <si>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</si>
  <si>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</si>
  <si>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</si>
  <si>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</si>
  <si>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</si>
  <si>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</si>
  <si>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</si>
  <si>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</si>
  <si>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</si>
  <si>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</si>
  <si>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</si>
  <si>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</si>
  <si>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</si>
  <si>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</si>
  <si>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</si>
  <si>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</si>
  <si>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</si>
  <si>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</si>
  <si>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</si>
  <si>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</si>
  <si>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</si>
  <si>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12c</t>
  </si>
  <si>
    <t>1d</t>
  </si>
  <si>
    <t>2d</t>
  </si>
  <si>
    <t>3d</t>
  </si>
  <si>
    <t>5d</t>
  </si>
  <si>
    <t>6d</t>
  </si>
  <si>
    <t>7d</t>
  </si>
  <si>
    <t>8d</t>
  </si>
  <si>
    <t>9d</t>
  </si>
  <si>
    <t>10d</t>
  </si>
  <si>
    <t>11d</t>
  </si>
  <si>
    <t>12d</t>
  </si>
  <si>
    <t>1e</t>
  </si>
  <si>
    <t>2e</t>
  </si>
  <si>
    <t>3e</t>
  </si>
  <si>
    <t>4e</t>
  </si>
  <si>
    <t>4f</t>
  </si>
  <si>
    <t>5e</t>
  </si>
  <si>
    <t>6e</t>
  </si>
  <si>
    <t>7e</t>
  </si>
  <si>
    <t>8e</t>
  </si>
  <si>
    <t>9e</t>
  </si>
  <si>
    <t>10e</t>
  </si>
  <si>
    <t>11e</t>
  </si>
  <si>
    <t>12e</t>
  </si>
  <si>
    <t>1f</t>
  </si>
  <si>
    <t>2f</t>
  </si>
  <si>
    <t>3f</t>
  </si>
  <si>
    <t>5f</t>
  </si>
  <si>
    <t>6f</t>
  </si>
  <si>
    <t>7f</t>
  </si>
  <si>
    <t>8f</t>
  </si>
  <si>
    <t>9f</t>
  </si>
  <si>
    <t>10f</t>
  </si>
  <si>
    <t>11f</t>
  </si>
  <si>
    <t>12f</t>
  </si>
  <si>
    <t>$ in thousands</t>
  </si>
  <si>
    <t>%</t>
  </si>
  <si>
    <t>7m</t>
  </si>
  <si>
    <t>10r</t>
  </si>
  <si>
    <t>11u</t>
  </si>
  <si>
    <t>12t</t>
  </si>
  <si>
    <t>3i</t>
  </si>
  <si>
    <t>4i</t>
  </si>
  <si>
    <t>5i</t>
  </si>
  <si>
    <t>8r</t>
  </si>
  <si>
    <t>9l</t>
  </si>
  <si>
    <t>11l</t>
  </si>
  <si>
    <t>12o</t>
  </si>
  <si>
    <t>9g</t>
  </si>
  <si>
    <t>1g</t>
  </si>
  <si>
    <t>2g</t>
  </si>
  <si>
    <t>3g</t>
  </si>
  <si>
    <t>4g</t>
  </si>
  <si>
    <t>5g</t>
  </si>
  <si>
    <t>6g</t>
  </si>
  <si>
    <t>7g</t>
  </si>
  <si>
    <t>8g</t>
  </si>
  <si>
    <t>10g</t>
  </si>
  <si>
    <t>11g</t>
  </si>
  <si>
    <t>12g</t>
  </si>
  <si>
    <t>1h</t>
  </si>
  <si>
    <t>2h</t>
  </si>
  <si>
    <t>3h</t>
  </si>
  <si>
    <t>4h</t>
  </si>
  <si>
    <t>5h</t>
  </si>
  <si>
    <t>6h</t>
  </si>
  <si>
    <t>7h</t>
  </si>
  <si>
    <t>8h</t>
  </si>
  <si>
    <t>9h</t>
  </si>
  <si>
    <t>10h</t>
  </si>
  <si>
    <t>11h</t>
  </si>
  <si>
    <t>12h</t>
  </si>
  <si>
    <t>1i</t>
  </si>
  <si>
    <t>2i</t>
  </si>
  <si>
    <t>6i</t>
  </si>
  <si>
    <t>7i</t>
  </si>
  <si>
    <t>(Column F) 
Rural Communities</t>
  </si>
  <si>
    <t>(Column G) 
Urban Low-Income Communities</t>
  </si>
  <si>
    <t>(Column H) Underserved Communities</t>
  </si>
  <si>
    <t xml:space="preserve">(Column I) Minority Communities
</t>
  </si>
  <si>
    <t>(Column J) Persistent Povery Counties</t>
  </si>
  <si>
    <t>(Column K) 
[Indian Country] / 
[Indian Reservations and Native Hawaiian Homelands]</t>
  </si>
  <si>
    <t>(Column L) 
U.S. Territories</t>
  </si>
  <si>
    <t>(Column N) Underserved Small Businesses</t>
  </si>
  <si>
    <t>(Column O) Affordable Housing</t>
  </si>
  <si>
    <r>
      <t>(Column P) 
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</si>
  <si>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t>(Column Q) Community Service Facility</t>
  </si>
  <si>
    <t>(Column R) 
Deeply Affordable Housing</t>
  </si>
  <si>
    <r>
      <t>(Column S) 
Public Welfare and Community Development Investments</t>
    </r>
    <r>
      <rPr>
        <b/>
        <vertAlign val="superscript"/>
        <sz val="10"/>
        <rFont val="Arial"/>
        <family val="2"/>
      </rPr>
      <t>2</t>
    </r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</si>
  <si>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</si>
  <si>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</si>
  <si>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</si>
  <si>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</si>
  <si>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</si>
  <si>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</si>
  <si>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</si>
  <si>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</si>
  <si>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</si>
  <si>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</si>
  <si>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1t</t>
  </si>
  <si>
    <t>1u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</si>
  <si>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</si>
  <si>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</si>
  <si>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</si>
  <si>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</si>
  <si>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</si>
  <si>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</si>
  <si>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</si>
  <si>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</si>
  <si>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</si>
  <si>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</si>
  <si>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2t</t>
  </si>
  <si>
    <t>2u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</si>
  <si>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</si>
  <si>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</si>
  <si>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</si>
  <si>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</si>
  <si>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</si>
  <si>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</si>
  <si>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</si>
  <si>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</si>
  <si>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</si>
  <si>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</si>
  <si>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3t</t>
  </si>
  <si>
    <t>3u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</si>
  <si>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</si>
  <si>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</si>
  <si>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</si>
  <si>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</si>
  <si>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</si>
  <si>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</si>
  <si>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</si>
  <si>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</si>
  <si>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</si>
  <si>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</si>
  <si>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4t</t>
  </si>
  <si>
    <t>4u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</si>
  <si>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</si>
  <si>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</si>
  <si>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</si>
  <si>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</si>
  <si>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</si>
  <si>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</si>
  <si>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</si>
  <si>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</si>
  <si>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</si>
  <si>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</si>
  <si>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5t</t>
  </si>
  <si>
    <t>5u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</si>
  <si>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</si>
  <si>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</si>
  <si>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</si>
  <si>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</si>
  <si>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</si>
  <si>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</si>
  <si>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</si>
  <si>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</si>
  <si>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</si>
  <si>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</si>
  <si>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6t</t>
  </si>
  <si>
    <t>6u</t>
  </si>
  <si>
    <t>7j</t>
  </si>
  <si>
    <t>7k</t>
  </si>
  <si>
    <t>7l</t>
  </si>
  <si>
    <t>7n</t>
  </si>
  <si>
    <t>7o</t>
  </si>
  <si>
    <t>7p</t>
  </si>
  <si>
    <t>7q</t>
  </si>
  <si>
    <t>7r</t>
  </si>
  <si>
    <t>7s</t>
  </si>
  <si>
    <t>7t</t>
  </si>
  <si>
    <t>7u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</si>
  <si>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</si>
  <si>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</si>
  <si>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</si>
  <si>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</si>
  <si>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</si>
  <si>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</si>
  <si>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</si>
  <si>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</si>
  <si>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</si>
  <si>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8s</t>
  </si>
  <si>
    <t>8t</t>
  </si>
  <si>
    <t>8u</t>
  </si>
  <si>
    <t>9i</t>
  </si>
  <si>
    <t>9j</t>
  </si>
  <si>
    <t>9k</t>
  </si>
  <si>
    <t>9m</t>
  </si>
  <si>
    <t>9n</t>
  </si>
  <si>
    <t>9o</t>
  </si>
  <si>
    <t>9p</t>
  </si>
  <si>
    <t>9q</t>
  </si>
  <si>
    <t>9r</t>
  </si>
  <si>
    <t>9s</t>
  </si>
  <si>
    <t>9t</t>
  </si>
  <si>
    <t>9u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</si>
  <si>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</si>
  <si>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</si>
  <si>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</si>
  <si>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</si>
  <si>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</si>
  <si>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</si>
  <si>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</si>
  <si>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</si>
  <si>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</si>
  <si>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10s</t>
  </si>
  <si>
    <t>10t</t>
  </si>
  <si>
    <t>10u</t>
  </si>
  <si>
    <t>11i</t>
  </si>
  <si>
    <t>11j</t>
  </si>
  <si>
    <t>11k</t>
  </si>
  <si>
    <t>11m</t>
  </si>
  <si>
    <t>11n</t>
  </si>
  <si>
    <t>11o</t>
  </si>
  <si>
    <t>11p</t>
  </si>
  <si>
    <t>11q</t>
  </si>
  <si>
    <t>11r</t>
  </si>
  <si>
    <t>11s</t>
  </si>
  <si>
    <t>11t</t>
  </si>
  <si>
    <t>12i</t>
  </si>
  <si>
    <t>12j</t>
  </si>
  <si>
    <t>12k</t>
  </si>
  <si>
    <t>12l</t>
  </si>
  <si>
    <t>12m</t>
  </si>
  <si>
    <t>12n</t>
  </si>
  <si>
    <t>12p</t>
  </si>
  <si>
    <t>12q</t>
  </si>
  <si>
    <t>12r</t>
  </si>
  <si>
    <t>12s</t>
  </si>
  <si>
    <t>12u</t>
  </si>
  <si>
    <t>(Column M) 
Small Businesses or Farms</t>
  </si>
  <si>
    <t>Non-commercial loans / lines of credit</t>
  </si>
  <si>
    <t>Commercial loans / lines of credit</t>
  </si>
  <si>
    <t>(Column B)
Data Level 1</t>
  </si>
  <si>
    <t>(Column C)
Data Level 2</t>
  </si>
  <si>
    <t>(Column D)
Data Level 3</t>
  </si>
  <si>
    <t>Data Level 1</t>
  </si>
  <si>
    <t>Data Level 2</t>
  </si>
  <si>
    <t>Data Level 3</t>
  </si>
  <si>
    <t>3. Loans secured by 1-4 family residential properties*</t>
  </si>
  <si>
    <t>4. Loans secured by multifamily (5 or more) residential properties*</t>
  </si>
  <si>
    <t>5. Loans secured by nonfarm nonresidential properties*</t>
  </si>
  <si>
    <t>6. Loans to finance agricultural production and other loans to farmers*</t>
  </si>
  <si>
    <t>7. Commercial and industrial loans*</t>
  </si>
  <si>
    <t>8. Loans to individuals for household, family, and other personal expenditures*</t>
  </si>
  <si>
    <t>9. Lease financing receivables*</t>
  </si>
  <si>
    <t>10. Direct and indirect investments in real estate ventures</t>
  </si>
  <si>
    <t>11. Equity investments without readily determinable fair values</t>
  </si>
  <si>
    <t>12. Summary</t>
  </si>
  <si>
    <t>1. Loans secured by construction, land development, and other land loans</t>
  </si>
  <si>
    <t>Total Loan Originations</t>
  </si>
  <si>
    <t>Total Qualified Lending</t>
  </si>
  <si>
    <t>2. Loans secured by farmland</t>
  </si>
  <si>
    <t>Notes</t>
  </si>
  <si>
    <t>Total Qualified Lending as % of Total Loan Originations</t>
  </si>
  <si>
    <t>Amounts should be reported in thousands, i.e., any number less than $500 should be $0</t>
  </si>
  <si>
    <t>Percentage must be less than 100%</t>
  </si>
  <si>
    <t>LMI Borrowers</t>
  </si>
  <si>
    <t>Total Qualified Lending excluding Deep Impact Lending</t>
  </si>
  <si>
    <t>Total Qualified Deep Impact Lending</t>
  </si>
  <si>
    <t>Low-Income Borrowers</t>
  </si>
  <si>
    <t>Mortgage Lending to Other Targeted Populations</t>
  </si>
  <si>
    <t>Rural Communities</t>
  </si>
  <si>
    <t>Urban Low-Income Communities</t>
  </si>
  <si>
    <t>Underserved Communities</t>
  </si>
  <si>
    <t>Minority Communities</t>
  </si>
  <si>
    <t>Persistent Povery Counties</t>
  </si>
  <si>
    <t>[Indian Country] / 
[Indian Reservations and Native Hawaiian Homelands]</t>
  </si>
  <si>
    <t>U.S. Territories</t>
  </si>
  <si>
    <t>Small Businesses or Farms</t>
  </si>
  <si>
    <t>Underserved Small Businesses</t>
  </si>
  <si>
    <t>Affordable Housing</t>
  </si>
  <si>
    <t>Public Welfare and Community Development Investments1</t>
  </si>
  <si>
    <t>Community Service Facility</t>
  </si>
  <si>
    <t>Deeply Affordable Housing</t>
  </si>
  <si>
    <t>Public Welfare and Community Development Investments2</t>
  </si>
  <si>
    <r>
      <rPr>
        <b/>
        <i/>
        <sz val="10"/>
        <color theme="1"/>
        <rFont val="Arial"/>
        <family val="2"/>
      </rPr>
      <t xml:space="preserve">White </t>
    </r>
    <r>
      <rPr>
        <i/>
        <sz val="10"/>
        <color theme="1"/>
        <rFont val="Arial"/>
        <family val="2"/>
      </rPr>
      <t>fields need to be populated</t>
    </r>
  </si>
  <si>
    <r>
      <rPr>
        <b/>
        <i/>
        <sz val="10"/>
        <color theme="1"/>
        <rFont val="Arial"/>
        <family val="2"/>
      </rPr>
      <t xml:space="preserve">Blue </t>
    </r>
    <r>
      <rPr>
        <i/>
        <sz val="10"/>
        <color theme="1"/>
        <rFont val="Arial"/>
        <family val="2"/>
      </rPr>
      <t>fields are calculated</t>
    </r>
  </si>
  <si>
    <r>
      <t xml:space="preserve">Amounts should </t>
    </r>
    <r>
      <rPr>
        <b/>
        <i/>
        <sz val="10"/>
        <color theme="1"/>
        <rFont val="Arial"/>
        <family val="2"/>
      </rPr>
      <t xml:space="preserve">NOT </t>
    </r>
    <r>
      <rPr>
        <i/>
        <sz val="10"/>
        <color theme="1"/>
        <rFont val="Arial"/>
        <family val="2"/>
      </rPr>
      <t>have decimals</t>
    </r>
  </si>
  <si>
    <t>Total Qualified Lending (Excluding Deep Impact Lending)</t>
  </si>
  <si>
    <t>Total Deep Impact Lending</t>
  </si>
  <si>
    <t>Other Targeted Population</t>
  </si>
  <si>
    <t xml:space="preserve">Qualified Lending Originations </t>
  </si>
  <si>
    <t>Total by Lending Activity Category</t>
  </si>
  <si>
    <t>% of Total Loan Originations</t>
  </si>
  <si>
    <t xml:space="preserve">Other Targeted Populations </t>
  </si>
  <si>
    <t xml:space="preserve"> Mortgage Lending to Other Targeted Populations</t>
  </si>
  <si>
    <t>ID</t>
  </si>
  <si>
    <t>1A</t>
  </si>
  <si>
    <t>2A</t>
  </si>
  <si>
    <t>3A</t>
  </si>
  <si>
    <t>5A</t>
  </si>
  <si>
    <t>1B</t>
  </si>
  <si>
    <t>2B</t>
  </si>
  <si>
    <t>3B</t>
  </si>
  <si>
    <t>5B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</si>
  <si>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</si>
  <si>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</si>
  <si>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</si>
  <si>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</si>
  <si>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</si>
  <si>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</si>
  <si>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</si>
  <si>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</si>
  <si>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</si>
  <si>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</si>
  <si>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</si>
  <si>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1D</t>
  </si>
  <si>
    <t>2D</t>
  </si>
  <si>
    <t>3D</t>
  </si>
  <si>
    <t>4D</t>
  </si>
  <si>
    <t>5D</t>
  </si>
  <si>
    <t>6D</t>
  </si>
  <si>
    <t>7D</t>
  </si>
  <si>
    <t>8D</t>
  </si>
  <si>
    <t>9D</t>
  </si>
  <si>
    <t>10D</t>
  </si>
  <si>
    <t>11D</t>
  </si>
  <si>
    <t>Baseline Qualified Lending</t>
  </si>
  <si>
    <t>(Column A)
# of Originations</t>
  </si>
  <si>
    <t>(Column B)
$ of Originations</t>
  </si>
  <si>
    <t>(Column C)
# of Originations</t>
  </si>
  <si>
    <t>(Column D)
$ of Originations</t>
  </si>
  <si>
    <t>Total Originations</t>
  </si>
  <si>
    <t>Dividend Rate</t>
  </si>
  <si>
    <t>Year 1</t>
  </si>
  <si>
    <t>Year 2</t>
  </si>
  <si>
    <t>Year 3</t>
  </si>
  <si>
    <t>Year 4</t>
  </si>
  <si>
    <t>.....</t>
  </si>
  <si>
    <t>Year 10</t>
  </si>
  <si>
    <t>Year 11</t>
  </si>
  <si>
    <t>4E</t>
  </si>
  <si>
    <t>Quarters 1 - 4</t>
  </si>
  <si>
    <t>Quarter 1 Qualified Lending</t>
  </si>
  <si>
    <t>Quarter 2 Qualified Lending</t>
  </si>
  <si>
    <t>Quarter 3 Qualified Lending</t>
  </si>
  <si>
    <t>Resulting Dividend Rate</t>
  </si>
  <si>
    <t>Qualified Lending Reported by Quarter to Date</t>
  </si>
  <si>
    <t>4F</t>
  </si>
  <si>
    <t>Increase in Qualified Lending after Year 2</t>
  </si>
  <si>
    <t>Increase in Qualified Lending after Year 10</t>
  </si>
  <si>
    <t>Initial Investment from Treasury</t>
  </si>
  <si>
    <t>4H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</si>
  <si>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</si>
  <si>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</si>
  <si>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</si>
  <si>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</si>
  <si>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</si>
  <si>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</si>
  <si>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</si>
  <si>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</si>
  <si>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</si>
  <si>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</si>
  <si>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</si>
  <si>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</si>
  <si>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</si>
  <si>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</si>
  <si>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</si>
  <si>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2E</t>
  </si>
  <si>
    <t>2F</t>
  </si>
  <si>
    <t>2G</t>
  </si>
  <si>
    <t>2H</t>
  </si>
  <si>
    <t>2I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</si>
  <si>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</si>
  <si>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</si>
  <si>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</si>
  <si>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</si>
  <si>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</si>
  <si>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</si>
  <si>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</si>
  <si>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</si>
  <si>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</si>
  <si>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</si>
  <si>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3E</t>
  </si>
  <si>
    <t>3F</t>
  </si>
  <si>
    <t>3G</t>
  </si>
  <si>
    <t>3H</t>
  </si>
  <si>
    <t>3I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</si>
  <si>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</si>
  <si>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</si>
  <si>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</si>
  <si>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</si>
  <si>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</si>
  <si>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</si>
  <si>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</si>
  <si>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</si>
  <si>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</si>
  <si>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</si>
  <si>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4G</t>
  </si>
  <si>
    <t>4I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</si>
  <si>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</si>
  <si>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</si>
  <si>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</si>
  <si>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</si>
  <si>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</si>
  <si>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</si>
  <si>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</si>
  <si>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</si>
  <si>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</si>
  <si>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</si>
  <si>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5E</t>
  </si>
  <si>
    <t>5F</t>
  </si>
  <si>
    <t>5G</t>
  </si>
  <si>
    <t>5H</t>
  </si>
  <si>
    <t>5I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</si>
  <si>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</si>
  <si>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</si>
  <si>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</si>
  <si>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</si>
  <si>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</si>
  <si>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</si>
  <si>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</si>
  <si>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</si>
  <si>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</si>
  <si>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</si>
  <si>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6E</t>
  </si>
  <si>
    <t>6F</t>
  </si>
  <si>
    <t>6G</t>
  </si>
  <si>
    <t>6H</t>
  </si>
  <si>
    <t>6I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</si>
  <si>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</si>
  <si>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</si>
  <si>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</si>
  <si>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</si>
  <si>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</si>
  <si>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</si>
  <si>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</si>
  <si>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</si>
  <si>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</si>
  <si>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</si>
  <si>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7E</t>
  </si>
  <si>
    <t>7F</t>
  </si>
  <si>
    <t>7G</t>
  </si>
  <si>
    <t>7H</t>
  </si>
  <si>
    <t>7I</t>
  </si>
  <si>
    <t>7J</t>
  </si>
  <si>
    <t>7K</t>
  </si>
  <si>
    <t>7L</t>
  </si>
  <si>
    <t>7M</t>
  </si>
  <si>
    <t>7N</t>
  </si>
  <si>
    <t>7O</t>
  </si>
  <si>
    <t>7P</t>
  </si>
  <si>
    <t>7Q</t>
  </si>
  <si>
    <t>7R</t>
  </si>
  <si>
    <t>7S</t>
  </si>
  <si>
    <t>8E</t>
  </si>
  <si>
    <t>8F</t>
  </si>
  <si>
    <t>8G</t>
  </si>
  <si>
    <t>8H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</si>
  <si>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</si>
  <si>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</si>
  <si>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</si>
  <si>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</si>
  <si>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</si>
  <si>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</si>
  <si>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</si>
  <si>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</si>
  <si>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</si>
  <si>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8R</t>
  </si>
  <si>
    <t>8S</t>
  </si>
  <si>
    <t>9E</t>
  </si>
  <si>
    <t>9F</t>
  </si>
  <si>
    <t>9G</t>
  </si>
  <si>
    <t>9H</t>
  </si>
  <si>
    <t>9I</t>
  </si>
  <si>
    <t>9J</t>
  </si>
  <si>
    <t>9K</t>
  </si>
  <si>
    <t>9L</t>
  </si>
  <si>
    <t>9M</t>
  </si>
  <si>
    <t>9N</t>
  </si>
  <si>
    <t>9O</t>
  </si>
  <si>
    <t>9P</t>
  </si>
  <si>
    <t>9Q</t>
  </si>
  <si>
    <t>9R</t>
  </si>
  <si>
    <t>9S</t>
  </si>
  <si>
    <t>10E</t>
  </si>
  <si>
    <t>10F</t>
  </si>
  <si>
    <t>10G</t>
  </si>
  <si>
    <t>10H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</si>
  <si>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</si>
  <si>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</si>
  <si>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</si>
  <si>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</si>
  <si>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</si>
  <si>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</si>
  <si>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</si>
  <si>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</si>
  <si>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</si>
  <si>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10R</t>
  </si>
  <si>
    <t>10S</t>
  </si>
  <si>
    <t>11E</t>
  </si>
  <si>
    <t>11F</t>
  </si>
  <si>
    <t>11G</t>
  </si>
  <si>
    <t>11H</t>
  </si>
  <si>
    <t>11I</t>
  </si>
  <si>
    <t>11J</t>
  </si>
  <si>
    <t>11K</t>
  </si>
  <si>
    <t>11L</t>
  </si>
  <si>
    <t>11M</t>
  </si>
  <si>
    <t>11N</t>
  </si>
  <si>
    <t>11O</t>
  </si>
  <si>
    <t>11P</t>
  </si>
  <si>
    <t>11Q</t>
  </si>
  <si>
    <t>11R</t>
  </si>
  <si>
    <t>11S</t>
  </si>
  <si>
    <t>12C</t>
  </si>
  <si>
    <t>12D</t>
  </si>
  <si>
    <t>12E</t>
  </si>
  <si>
    <t>12F</t>
  </si>
  <si>
    <t>12G</t>
  </si>
  <si>
    <t>12H</t>
  </si>
  <si>
    <t>12I</t>
  </si>
  <si>
    <t>12J</t>
  </si>
  <si>
    <t>12K</t>
  </si>
  <si>
    <t>12L</t>
  </si>
  <si>
    <t>12M</t>
  </si>
  <si>
    <t>12N</t>
  </si>
  <si>
    <t>12O</t>
  </si>
  <si>
    <t>12P</t>
  </si>
  <si>
    <t>12Q</t>
  </si>
  <si>
    <t>12R</t>
  </si>
  <si>
    <t>12S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</si>
  <si>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Borrowers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</si>
  <si>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Low-Income Borrowers, Minority borrowers, or Minority Businesses</t>
    </r>
  </si>
  <si>
    <t>Unsecured credit card loans</t>
  </si>
  <si>
    <t>Payday alternative loans (PALs I and PALs II) (FCU only)</t>
  </si>
  <si>
    <t>Non-federally guaranteed student loans</t>
  </si>
  <si>
    <t>All other unsecured loans/lines of credit</t>
  </si>
  <si>
    <t>New vehicle loans</t>
  </si>
  <si>
    <t>Used vehicle loans</t>
  </si>
  <si>
    <t>Leases receivable</t>
  </si>
  <si>
    <t>All other secured non-real estate loans / lines of credit</t>
  </si>
  <si>
    <t>Loans / lines of credit secured by first lien on single 1-4 family res property</t>
  </si>
  <si>
    <t>Loans / lines of credit secured by junior lien on single 1-4 family res property</t>
  </si>
  <si>
    <t>All other real estate loans / lines of credit</t>
  </si>
  <si>
    <t>13C</t>
  </si>
  <si>
    <t>13D</t>
  </si>
  <si>
    <t>13E</t>
  </si>
  <si>
    <t>13F</t>
  </si>
  <si>
    <t>13G</t>
  </si>
  <si>
    <t>13H</t>
  </si>
  <si>
    <t>13I</t>
  </si>
  <si>
    <t>13J</t>
  </si>
  <si>
    <t>13K</t>
  </si>
  <si>
    <t>13L</t>
  </si>
  <si>
    <t>13M</t>
  </si>
  <si>
    <t>13N</t>
  </si>
  <si>
    <t>13O</t>
  </si>
  <si>
    <t>13P</t>
  </si>
  <si>
    <t>13Q</t>
  </si>
  <si>
    <t>13R</t>
  </si>
  <si>
    <t>13S</t>
  </si>
  <si>
    <t>Commercial loans / lines of credit real estate secured</t>
  </si>
  <si>
    <t>14C</t>
  </si>
  <si>
    <t>14D</t>
  </si>
  <si>
    <t>14E</t>
  </si>
  <si>
    <t>14F</t>
  </si>
  <si>
    <t>14G</t>
  </si>
  <si>
    <t>14H</t>
  </si>
  <si>
    <t>14I</t>
  </si>
  <si>
    <t>14J</t>
  </si>
  <si>
    <t>14K</t>
  </si>
  <si>
    <t>14L</t>
  </si>
  <si>
    <t>14M</t>
  </si>
  <si>
    <t>14N</t>
  </si>
  <si>
    <t>14O</t>
  </si>
  <si>
    <t>14P</t>
  </si>
  <si>
    <t>14Q</t>
  </si>
  <si>
    <t>14R</t>
  </si>
  <si>
    <t>14S</t>
  </si>
  <si>
    <t>Commercial loans / lines of credit not real estate secured</t>
  </si>
  <si>
    <t>15C</t>
  </si>
  <si>
    <t>15D</t>
  </si>
  <si>
    <t>15E</t>
  </si>
  <si>
    <t>15F</t>
  </si>
  <si>
    <t>15G</t>
  </si>
  <si>
    <t>15H</t>
  </si>
  <si>
    <t>15I</t>
  </si>
  <si>
    <t>15J</t>
  </si>
  <si>
    <t>15K</t>
  </si>
  <si>
    <t>15L</t>
  </si>
  <si>
    <t>15M</t>
  </si>
  <si>
    <t>15N</t>
  </si>
  <si>
    <t>15O</t>
  </si>
  <si>
    <t>15P</t>
  </si>
  <si>
    <t>15Q</t>
  </si>
  <si>
    <t>15R</t>
  </si>
  <si>
    <t>15S</t>
  </si>
  <si>
    <t>16C</t>
  </si>
  <si>
    <t>16D</t>
  </si>
  <si>
    <t>16E</t>
  </si>
  <si>
    <t>16F</t>
  </si>
  <si>
    <t>16G</t>
  </si>
  <si>
    <t>16H</t>
  </si>
  <si>
    <t>16I</t>
  </si>
  <si>
    <t>16J</t>
  </si>
  <si>
    <t>16K</t>
  </si>
  <si>
    <t>16L</t>
  </si>
  <si>
    <t>16M</t>
  </si>
  <si>
    <t>16N</t>
  </si>
  <si>
    <t>16O</t>
  </si>
  <si>
    <t>16P</t>
  </si>
  <si>
    <t>16Q</t>
  </si>
  <si>
    <t>16R</t>
  </si>
  <si>
    <t>16S</t>
  </si>
  <si>
    <t>Number of Quarters Reported to Date</t>
  </si>
  <si>
    <t>Quarter 4 Qualified Lending</t>
  </si>
  <si>
    <t>Quarter 5 Qualified Lending</t>
  </si>
  <si>
    <t>Quarter 6 Qualified Lending</t>
  </si>
  <si>
    <t>Quarter 7 Qualified Lending</t>
  </si>
  <si>
    <t>Quarter 8 Qualified Lending</t>
  </si>
  <si>
    <t>Quarter 9 Qualified Lending</t>
  </si>
  <si>
    <t>Quarter 10 Qualified Lending</t>
  </si>
  <si>
    <t>Quarter 11 Qualified Lending</t>
  </si>
  <si>
    <t>Quarter 12 Qualified Lending</t>
  </si>
  <si>
    <t>Quarter 13 Qualified Lending</t>
  </si>
  <si>
    <t>Quarter 14 Qualified Lending</t>
  </si>
  <si>
    <t>Quarter 15 Qualified Lending</t>
  </si>
  <si>
    <t>Quarter 16 Qualified Lending</t>
  </si>
  <si>
    <t>Qualified Lending</t>
  </si>
  <si>
    <t>Deep Impact Lending Originations</t>
  </si>
  <si>
    <t>(Column E)
# of Originations</t>
  </si>
  <si>
    <t>(Column F)
$ of Originations</t>
  </si>
  <si>
    <r>
      <t xml:space="preserve">Increase in Qualified Lending after Year 2 as a % of Initial Investment by Treasury (5E </t>
    </r>
    <r>
      <rPr>
        <sz val="10"/>
        <rFont val="Calibri"/>
        <family val="2"/>
      </rPr>
      <t>÷</t>
    </r>
    <r>
      <rPr>
        <sz val="10"/>
        <rFont val="Arial"/>
        <family val="2"/>
      </rPr>
      <t xml:space="preserve"> 5B)</t>
    </r>
  </si>
  <si>
    <t>Increase in Qualified Lending after Year 10 as a % of Baseline Qualified Lending (5H ÷ 5A)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</si>
  <si>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Qualified Lending Originations (including Deep Impact Lending Originations)</t>
  </si>
  <si>
    <t>(Column G)
# of Originations</t>
  </si>
  <si>
    <t>(Column H)
$ of Originations</t>
  </si>
  <si>
    <t>(Column I)
# of Originations</t>
  </si>
  <si>
    <t>(Column J)
$ of Originations</t>
  </si>
  <si>
    <t>(Column K)
# of Originations</t>
  </si>
  <si>
    <t>(Column L)
$ of Originations</t>
  </si>
  <si>
    <t>(Column M)
# of Originations</t>
  </si>
  <si>
    <t>(Column N)
$ of Originations</t>
  </si>
  <si>
    <t>(Column O)
# of Originations</t>
  </si>
  <si>
    <t>(Column P)
$ of Originations</t>
  </si>
  <si>
    <t>(Column Q)
# of Originations</t>
  </si>
  <si>
    <t>(Column R)
$ of Originations</t>
  </si>
  <si>
    <t>(Column S)
# of Originations</t>
  </si>
  <si>
    <t>(Column T)
$ of Originations</t>
  </si>
  <si>
    <t>(Column U)
# of Originations</t>
  </si>
  <si>
    <t>(Column V)
$ of Originations</t>
  </si>
  <si>
    <t>(Column W)
# of Originations</t>
  </si>
  <si>
    <t>(Column X)
$ of Originations</t>
  </si>
  <si>
    <t>(Column Y)
# of Originations</t>
  </si>
  <si>
    <t>(Column Z)
$ of Originations</t>
  </si>
  <si>
    <t>(Column AA)
# of Originations</t>
  </si>
  <si>
    <t>(Column AB)
$ of Originations</t>
  </si>
  <si>
    <t>(Column AC)
# of Originations</t>
  </si>
  <si>
    <t>(Column AE)
$ of Originations</t>
  </si>
  <si>
    <t>(Column AD)
$ of Originations</t>
  </si>
  <si>
    <t>(Column AF)
$ of Originations</t>
  </si>
  <si>
    <t>(Column AG)
$ of Originations</t>
  </si>
  <si>
    <t>(Column AH)
$ of Originations</t>
  </si>
  <si>
    <t>(Column AI)
# of Originations</t>
  </si>
  <si>
    <t>(Column AJ)
# of Originations</t>
  </si>
  <si>
    <t>(Column AK)
# of Originations</t>
  </si>
  <si>
    <t>(Column AL)
# of Originations</t>
  </si>
  <si>
    <t>Persistent Poverty Counties</t>
  </si>
  <si>
    <t xml:space="preserve">  Indian Reservations and Native Hawaiian Homelands</t>
  </si>
  <si>
    <r>
      <t>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</si>
  <si>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r>
      <t>Public Welfare and Community Development Investments</t>
    </r>
    <r>
      <rPr>
        <b/>
        <vertAlign val="superscript"/>
        <sz val="10"/>
        <rFont val="Arial"/>
        <family val="2"/>
      </rPr>
      <t>2</t>
    </r>
  </si>
  <si>
    <t>1T</t>
  </si>
  <si>
    <t>2T</t>
  </si>
  <si>
    <t>3T</t>
  </si>
  <si>
    <t>4T</t>
  </si>
  <si>
    <t>5T</t>
  </si>
  <si>
    <t>6T</t>
  </si>
  <si>
    <t>7T</t>
  </si>
  <si>
    <t>8T</t>
  </si>
  <si>
    <t>9T</t>
  </si>
  <si>
    <t>10T</t>
  </si>
  <si>
    <t>11T</t>
  </si>
  <si>
    <t>12T</t>
  </si>
  <si>
    <t>13T</t>
  </si>
  <si>
    <t>14T</t>
  </si>
  <si>
    <t>15T</t>
  </si>
  <si>
    <t>16T</t>
  </si>
  <si>
    <t>2U</t>
  </si>
  <si>
    <t>3U</t>
  </si>
  <si>
    <t>4U</t>
  </si>
  <si>
    <t>5U</t>
  </si>
  <si>
    <t>6U</t>
  </si>
  <si>
    <t>7U</t>
  </si>
  <si>
    <t>8U</t>
  </si>
  <si>
    <t>9U</t>
  </si>
  <si>
    <t>10U</t>
  </si>
  <si>
    <t>11U</t>
  </si>
  <si>
    <t>12U</t>
  </si>
  <si>
    <t>13U</t>
  </si>
  <si>
    <t>14U</t>
  </si>
  <si>
    <t>15U</t>
  </si>
  <si>
    <t>16U</t>
  </si>
  <si>
    <t>1U</t>
  </si>
  <si>
    <t>1V</t>
  </si>
  <si>
    <t>2V</t>
  </si>
  <si>
    <t>3V</t>
  </si>
  <si>
    <t>4V</t>
  </si>
  <si>
    <t>5V</t>
  </si>
  <si>
    <t>6V</t>
  </si>
  <si>
    <t>7V</t>
  </si>
  <si>
    <t>8V</t>
  </si>
  <si>
    <t>9V</t>
  </si>
  <si>
    <t>10V</t>
  </si>
  <si>
    <t>11V</t>
  </si>
  <si>
    <t>12V</t>
  </si>
  <si>
    <t>13V</t>
  </si>
  <si>
    <t>14V</t>
  </si>
  <si>
    <t>15V</t>
  </si>
  <si>
    <t>16V</t>
  </si>
  <si>
    <t>1W</t>
  </si>
  <si>
    <t>2W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</si>
  <si>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</si>
  <si>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</si>
  <si>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</si>
  <si>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</si>
  <si>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</si>
  <si>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</si>
  <si>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</si>
  <si>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</si>
  <si>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</si>
  <si>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</si>
  <si>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13W</t>
  </si>
  <si>
    <t>14W</t>
  </si>
  <si>
    <t>15W</t>
  </si>
  <si>
    <t>16W</t>
  </si>
  <si>
    <t>1X</t>
  </si>
  <si>
    <t>2X</t>
  </si>
  <si>
    <t>3X</t>
  </si>
  <si>
    <t>4X</t>
  </si>
  <si>
    <t>5X</t>
  </si>
  <si>
    <t>6X</t>
  </si>
  <si>
    <t>7X</t>
  </si>
  <si>
    <t>8X</t>
  </si>
  <si>
    <t>9X</t>
  </si>
  <si>
    <t>10X</t>
  </si>
  <si>
    <t>11X</t>
  </si>
  <si>
    <t>12X</t>
  </si>
  <si>
    <t>13X</t>
  </si>
  <si>
    <t>14X</t>
  </si>
  <si>
    <t>15X</t>
  </si>
  <si>
    <t>16X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</si>
  <si>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</si>
  <si>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</si>
  <si>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</si>
  <si>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</si>
  <si>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</si>
  <si>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</si>
  <si>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</si>
  <si>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</si>
  <si>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</si>
  <si>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</si>
  <si>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</si>
  <si>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12Y</t>
  </si>
  <si>
    <t>13Y</t>
  </si>
  <si>
    <t>14Y</t>
  </si>
  <si>
    <t>15Y</t>
  </si>
  <si>
    <t>16Y</t>
  </si>
  <si>
    <t>1Z</t>
  </si>
  <si>
    <t>2Z</t>
  </si>
  <si>
    <t>3Z</t>
  </si>
  <si>
    <t>4Z</t>
  </si>
  <si>
    <t>5Z</t>
  </si>
  <si>
    <t>6Z</t>
  </si>
  <si>
    <t>7Z</t>
  </si>
  <si>
    <t>8Z</t>
  </si>
  <si>
    <t>9Z</t>
  </si>
  <si>
    <t>10Z</t>
  </si>
  <si>
    <t>11Z</t>
  </si>
  <si>
    <t>12Z</t>
  </si>
  <si>
    <t>13Z</t>
  </si>
  <si>
    <t>14Z</t>
  </si>
  <si>
    <t>15Z</t>
  </si>
  <si>
    <t>16Z</t>
  </si>
  <si>
    <t>1AA</t>
  </si>
  <si>
    <t>2AA</t>
  </si>
  <si>
    <t>3AA</t>
  </si>
  <si>
    <t>4AA</t>
  </si>
  <si>
    <t>5AA</t>
  </si>
  <si>
    <t>6AA</t>
  </si>
  <si>
    <t>7AA</t>
  </si>
  <si>
    <t>8AA</t>
  </si>
  <si>
    <t>9AA</t>
  </si>
  <si>
    <t>10AA</t>
  </si>
  <si>
    <t>11AA</t>
  </si>
  <si>
    <t>12AA</t>
  </si>
  <si>
    <t>13AA</t>
  </si>
  <si>
    <t>14AA</t>
  </si>
  <si>
    <t>15AA</t>
  </si>
  <si>
    <t>16AA</t>
  </si>
  <si>
    <t>1AB</t>
  </si>
  <si>
    <t>2AB</t>
  </si>
  <si>
    <t>3AB</t>
  </si>
  <si>
    <t>4AB</t>
  </si>
  <si>
    <t>5AB</t>
  </si>
  <si>
    <t>6AB</t>
  </si>
  <si>
    <t>7AB</t>
  </si>
  <si>
    <t>8AB</t>
  </si>
  <si>
    <t>9AB</t>
  </si>
  <si>
    <t>10AB</t>
  </si>
  <si>
    <t>11AB</t>
  </si>
  <si>
    <t>12AB</t>
  </si>
  <si>
    <t>13AB</t>
  </si>
  <si>
    <t>14AB</t>
  </si>
  <si>
    <t>15AB</t>
  </si>
  <si>
    <t>16AB</t>
  </si>
  <si>
    <t>1AC</t>
  </si>
  <si>
    <t>2AC</t>
  </si>
  <si>
    <t>3AC</t>
  </si>
  <si>
    <t>4AC</t>
  </si>
  <si>
    <t>5AC</t>
  </si>
  <si>
    <t>6AC</t>
  </si>
  <si>
    <t>7AC</t>
  </si>
  <si>
    <t>8AC</t>
  </si>
  <si>
    <t>9AC</t>
  </si>
  <si>
    <t>10AC</t>
  </si>
  <si>
    <t>11AC</t>
  </si>
  <si>
    <t>12AC</t>
  </si>
  <si>
    <t>13AC</t>
  </si>
  <si>
    <t>14AC</t>
  </si>
  <si>
    <t>15AC</t>
  </si>
  <si>
    <t>16AC</t>
  </si>
  <si>
    <t>1AD</t>
  </si>
  <si>
    <t>2AD</t>
  </si>
  <si>
    <t>3AD</t>
  </si>
  <si>
    <t>4AD</t>
  </si>
  <si>
    <t>5AD</t>
  </si>
  <si>
    <t>6AD</t>
  </si>
  <si>
    <t>7AD</t>
  </si>
  <si>
    <t>8AD</t>
  </si>
  <si>
    <t>9AD</t>
  </si>
  <si>
    <t>10AD</t>
  </si>
  <si>
    <t>11AD</t>
  </si>
  <si>
    <t>12AD</t>
  </si>
  <si>
    <t>13AD</t>
  </si>
  <si>
    <t>14AD</t>
  </si>
  <si>
    <t>15AD</t>
  </si>
  <si>
    <t>16AD</t>
  </si>
  <si>
    <t>1AE</t>
  </si>
  <si>
    <t>2AE</t>
  </si>
  <si>
    <t>3AE</t>
  </si>
  <si>
    <t>4AE</t>
  </si>
  <si>
    <t>5AE</t>
  </si>
  <si>
    <t>6AE</t>
  </si>
  <si>
    <t>7AE</t>
  </si>
  <si>
    <t>8AE</t>
  </si>
  <si>
    <t>9AE</t>
  </si>
  <si>
    <t>10AE</t>
  </si>
  <si>
    <t>11AE</t>
  </si>
  <si>
    <t>12AE</t>
  </si>
  <si>
    <t>13AE</t>
  </si>
  <si>
    <t>14AE</t>
  </si>
  <si>
    <t>15AE</t>
  </si>
  <si>
    <t>16AE</t>
  </si>
  <si>
    <t>1AF</t>
  </si>
  <si>
    <t>2AF</t>
  </si>
  <si>
    <t>3AF</t>
  </si>
  <si>
    <t>4AF</t>
  </si>
  <si>
    <t>5AF</t>
  </si>
  <si>
    <t>6AF</t>
  </si>
  <si>
    <t>7AF</t>
  </si>
  <si>
    <t>8AF</t>
  </si>
  <si>
    <t>9AF</t>
  </si>
  <si>
    <t>10AF</t>
  </si>
  <si>
    <t>11AF</t>
  </si>
  <si>
    <t>12AF</t>
  </si>
  <si>
    <t>13AF</t>
  </si>
  <si>
    <t>14AF</t>
  </si>
  <si>
    <t>15AF</t>
  </si>
  <si>
    <t>16AF</t>
  </si>
  <si>
    <t>1AG</t>
  </si>
  <si>
    <t>2AG</t>
  </si>
  <si>
    <t>3AG</t>
  </si>
  <si>
    <t>4AG</t>
  </si>
  <si>
    <t>5AG</t>
  </si>
  <si>
    <t>6AG</t>
  </si>
  <si>
    <t>7AG</t>
  </si>
  <si>
    <t>8AG</t>
  </si>
  <si>
    <t>9AG</t>
  </si>
  <si>
    <t>10AG</t>
  </si>
  <si>
    <t>11AG</t>
  </si>
  <si>
    <t>12AG</t>
  </si>
  <si>
    <t>13AG</t>
  </si>
  <si>
    <t>14AG</t>
  </si>
  <si>
    <t>15AG</t>
  </si>
  <si>
    <t>16AG</t>
  </si>
  <si>
    <t>1AH</t>
  </si>
  <si>
    <t>2AH</t>
  </si>
  <si>
    <t>3AH</t>
  </si>
  <si>
    <t>4AH</t>
  </si>
  <si>
    <t>5AH</t>
  </si>
  <si>
    <t>6AH</t>
  </si>
  <si>
    <t>7AH</t>
  </si>
  <si>
    <t>8AH</t>
  </si>
  <si>
    <t>9AH</t>
  </si>
  <si>
    <t>10AH</t>
  </si>
  <si>
    <t>11AH</t>
  </si>
  <si>
    <t>12AH</t>
  </si>
  <si>
    <t>13AH</t>
  </si>
  <si>
    <t>14AH</t>
  </si>
  <si>
    <t>15AH</t>
  </si>
  <si>
    <t>16AH</t>
  </si>
  <si>
    <t>1AI</t>
  </si>
  <si>
    <t>2AI</t>
  </si>
  <si>
    <t>3AI</t>
  </si>
  <si>
    <t>4AI</t>
  </si>
  <si>
    <t>5AI</t>
  </si>
  <si>
    <t>6AI</t>
  </si>
  <si>
    <t>7AI</t>
  </si>
  <si>
    <t>8AI</t>
  </si>
  <si>
    <t>9AI</t>
  </si>
  <si>
    <t>10AI</t>
  </si>
  <si>
    <t>11AI</t>
  </si>
  <si>
    <t>12AI</t>
  </si>
  <si>
    <t>13AI</t>
  </si>
  <si>
    <t>14AI</t>
  </si>
  <si>
    <t>15AI</t>
  </si>
  <si>
    <t>16AI</t>
  </si>
  <si>
    <t>1AJ</t>
  </si>
  <si>
    <t>2AJ</t>
  </si>
  <si>
    <t>3AJ</t>
  </si>
  <si>
    <t>4AJ</t>
  </si>
  <si>
    <t>5AJ</t>
  </si>
  <si>
    <t>6AJ</t>
  </si>
  <si>
    <t>7AJ</t>
  </si>
  <si>
    <t>8AJ</t>
  </si>
  <si>
    <t>9AJ</t>
  </si>
  <si>
    <t>10AJ</t>
  </si>
  <si>
    <t>11AJ</t>
  </si>
  <si>
    <t>12AJ</t>
  </si>
  <si>
    <t>13AJ</t>
  </si>
  <si>
    <t>14AJ</t>
  </si>
  <si>
    <t>15AJ</t>
  </si>
  <si>
    <t>16AJ</t>
  </si>
  <si>
    <t>1AK</t>
  </si>
  <si>
    <t>2AK</t>
  </si>
  <si>
    <t>3AK</t>
  </si>
  <si>
    <t>4AK</t>
  </si>
  <si>
    <t>5AK</t>
  </si>
  <si>
    <t>6AK</t>
  </si>
  <si>
    <t>7AK</t>
  </si>
  <si>
    <t>8AK</t>
  </si>
  <si>
    <t>9AK</t>
  </si>
  <si>
    <t>10AK</t>
  </si>
  <si>
    <t>11AK</t>
  </si>
  <si>
    <t>12AK</t>
  </si>
  <si>
    <t>1AL</t>
  </si>
  <si>
    <t>2AL</t>
  </si>
  <si>
    <t>3AL</t>
  </si>
  <si>
    <t>4AL</t>
  </si>
  <si>
    <t>5AL</t>
  </si>
  <si>
    <t>6AL</t>
  </si>
  <si>
    <t>7AL</t>
  </si>
  <si>
    <t>8AL</t>
  </si>
  <si>
    <t>9AL</t>
  </si>
  <si>
    <t>10AL</t>
  </si>
  <si>
    <t>11AL</t>
  </si>
  <si>
    <t>12AL</t>
  </si>
  <si>
    <t xml:space="preserve">Qualified Lending Originations** </t>
  </si>
  <si>
    <t>Year X</t>
  </si>
  <si>
    <t>XA</t>
  </si>
  <si>
    <t>XC</t>
  </si>
  <si>
    <t>XB</t>
  </si>
  <si>
    <t>Subtotal</t>
  </si>
  <si>
    <t>Qualified Lending in Year X ([Sum of Qualified Lending] + [2 * Sum of Deep Impact Lending] in Year X)</t>
  </si>
  <si>
    <t>Qualified Lending in Year X - 1</t>
  </si>
  <si>
    <t xml:space="preserve">% Increase in Qualified Lending from Year X - 1 to Year X </t>
  </si>
  <si>
    <t>XD</t>
  </si>
  <si>
    <t>Year X Qualified Lending Summary</t>
  </si>
  <si>
    <t>Sum of Data Uploaded</t>
  </si>
  <si>
    <t>Quarterly Supplemental Report (QSR) 
Schedule A - Summary Qualified Lending</t>
  </si>
  <si>
    <t>Quarterly Supplemental Report (QSR)
Schedule B - Disaggregated Qualified Lending</t>
  </si>
  <si>
    <t>Black American</t>
  </si>
  <si>
    <t>Native American</t>
  </si>
  <si>
    <t>Asian American</t>
  </si>
  <si>
    <t>Native Alaskan</t>
  </si>
  <si>
    <t>Native Hawaiian</t>
  </si>
  <si>
    <t>Pacific Islander</t>
  </si>
  <si>
    <t>Business</t>
  </si>
  <si>
    <t>Qualified Lending Originations (including DILO)</t>
  </si>
  <si>
    <t>Gross annual revenues that do not exceed $100,000</t>
  </si>
  <si>
    <t>Location</t>
  </si>
  <si>
    <t>County 1</t>
  </si>
  <si>
    <t>County 2</t>
  </si>
  <si>
    <t>County 3</t>
  </si>
  <si>
    <t>County 4</t>
  </si>
  <si>
    <t>County 5</t>
  </si>
  <si>
    <t>County 6</t>
  </si>
  <si>
    <t>County 7</t>
  </si>
  <si>
    <t>County 8</t>
  </si>
  <si>
    <t>County 9</t>
  </si>
  <si>
    <t>County 10</t>
  </si>
  <si>
    <t>County 11</t>
  </si>
  <si>
    <t>Quarterly Supplemental Report (QSR)
Schedule D - Add'l Place-Based Data on Qualified Lending</t>
  </si>
  <si>
    <t>Census Tract 1</t>
  </si>
  <si>
    <t>Census Tract 2</t>
  </si>
  <si>
    <t>Census Tract 3</t>
  </si>
  <si>
    <t>Census Tract 4</t>
  </si>
  <si>
    <t>Census Tract 5</t>
  </si>
  <si>
    <t>Census Tract 6</t>
  </si>
  <si>
    <t>Census Tract 7</t>
  </si>
  <si>
    <t>Census Tract 8</t>
  </si>
  <si>
    <t>Census Tract 9</t>
  </si>
  <si>
    <t>Census Tract 10</t>
  </si>
  <si>
    <t>Census Tract 11</t>
  </si>
  <si>
    <t>Territory 1</t>
  </si>
  <si>
    <t>Territory 2</t>
  </si>
  <si>
    <t>Territory 3</t>
  </si>
  <si>
    <t>Territory 4</t>
  </si>
  <si>
    <t>Territory 5</t>
  </si>
  <si>
    <t>Territory 6</t>
  </si>
  <si>
    <t>Territory 7</t>
  </si>
  <si>
    <t>Territory 8</t>
  </si>
  <si>
    <t>Territory 9</t>
  </si>
  <si>
    <t>Territory 10</t>
  </si>
  <si>
    <t>Territory 11</t>
  </si>
  <si>
    <t>LMI &amp; OTP</t>
  </si>
  <si>
    <t>50% or Below of AMI</t>
  </si>
  <si>
    <t>51 - 80% of AMI</t>
  </si>
  <si>
    <t>81 - 100% of AMI</t>
  </si>
  <si>
    <t>101 - 120% of AMI</t>
  </si>
  <si>
    <t>Quarterly Supplemental Report (QSR)
Schedule C - Additional Demographic Data for Qualified Lending (People)</t>
  </si>
  <si>
    <t>Quarterly Supplemental Report (QSR)
Schedule C - Additional Demographic Data for Qualified Lending (Business)</t>
  </si>
  <si>
    <t>Majority owned by 
Low-Income Borrowers</t>
  </si>
  <si>
    <t>Majority owned by 
Black Americans</t>
  </si>
  <si>
    <t>Majority owned by 
Native Americans</t>
  </si>
  <si>
    <t>Majority owned by 
Asian Americans</t>
  </si>
  <si>
    <t>Majority owned by 
Native Alaskans</t>
  </si>
  <si>
    <t>Majority owned by 
Native Hawaiians</t>
  </si>
  <si>
    <t>Majority owned by 
Pacific Islanders</t>
  </si>
  <si>
    <t>Quarterly Supplemental Report (QSR)
Schedule D1 - Add'l Place-Based Data on Qualified Lending (Rural Communities)</t>
  </si>
  <si>
    <t>Quarterly Supplemental Report (QSR)
Schedule D2 - Add'l Place-Based Data on Qualified Lending (Urban Low-Income Communities)</t>
  </si>
  <si>
    <t>Quarterly Supplemental Report (QSR)
Schedule D3 - Add'l Place-Based Data on Qualified Lending (Underserved Communities)</t>
  </si>
  <si>
    <t>Quarterly Supplemental Report (QSR)
Schedule D4 - Add'l Place-Based Data on Qualified Lending (Minority Communities)</t>
  </si>
  <si>
    <t>Quarterly Supplemental Report (QSR)
Schedule D5 - Add'l Place-Based Data on Qualified Lending (Persistent Poverty Counties)</t>
  </si>
  <si>
    <t>(Column A) 
# of Originations</t>
  </si>
  <si>
    <t>(Column C) 
# of Originations</t>
  </si>
  <si>
    <t>(Column E) 
# of Originations</t>
  </si>
  <si>
    <t>(Column G) 
# of Originations</t>
  </si>
  <si>
    <t>(Column I) 
# of Originations</t>
  </si>
  <si>
    <t>(Column K) 
# of Originations</t>
  </si>
  <si>
    <t>(Column M) 
# of Originations</t>
  </si>
  <si>
    <t>(Column O) 
# of Originations</t>
  </si>
  <si>
    <t>(Column Q) 
# of Originations</t>
  </si>
  <si>
    <t>(Column S) 
# of Originations</t>
  </si>
  <si>
    <t>(Column U) 
# of Originations</t>
  </si>
  <si>
    <t>(Column AE)
# of Originations</t>
  </si>
  <si>
    <t>(Column AG)
# of Originations</t>
  </si>
  <si>
    <t>Quarterly Supplemental Report (QSR)
Schedule D8 - Add'l Place-Based Data on Qualified Lending (Projects Benefiting LMI Communities or OTP)</t>
  </si>
  <si>
    <t>Quarterly Supplemental Report (QSR)
Schedule D7 - Add'l Place-Based Data on Qualified Lending (U.S. Territories or Puerto Rico)</t>
  </si>
  <si>
    <t>County/County Equivalent (Column B)</t>
  </si>
  <si>
    <t>American Indian Area Name (Column A)</t>
  </si>
  <si>
    <t>State
(Column A)</t>
  </si>
  <si>
    <t># of Originations
(Column D)</t>
  </si>
  <si>
    <t>$ of Originations
(Column E)</t>
  </si>
  <si>
    <t xml:space="preserve"># of Originations
(Column D) </t>
  </si>
  <si>
    <t xml:space="preserve"># of Originations
(Column C) </t>
  </si>
  <si>
    <t>$ of Originations
(Column D)</t>
  </si>
  <si>
    <t>Project / Investment Type
(Column A)</t>
  </si>
  <si>
    <t>State
(Column B)</t>
  </si>
  <si>
    <t>County Name
(Column C)</t>
  </si>
  <si>
    <t># of Originations
(Column E)</t>
  </si>
  <si>
    <t>$ of Originations
(Column F)</t>
  </si>
  <si>
    <t>U.S. Terr / PR Muni Name (Column A)</t>
  </si>
  <si>
    <t>American Indian Area Code
(Column B)</t>
  </si>
  <si>
    <t>Hispanic American
(of any race)</t>
  </si>
  <si>
    <t>Hispanic American 
(of any race)</t>
  </si>
  <si>
    <t>Majority owned by 
Hispanic Americans 
(of any race)</t>
  </si>
  <si>
    <t>State and County 
FIPS Code (5 digits)
(Column D)</t>
  </si>
  <si>
    <t>State and County 
FIPS Code (5 digits)
(Column C)*</t>
  </si>
  <si>
    <t>Schedule D1 requires aggregation of investments up to the County or County Equivalent Level.  Report the State and County or County Equivalent.</t>
  </si>
  <si>
    <t>Example: For Summit County, Colorado report 08117</t>
  </si>
  <si>
    <t>Quarterly Supplemental Report (QSR)
Schedule D6 - Add'l Place-Based Data on Qualified Lending (Indian Reservations &amp; Native Hawaiian Homelands)*</t>
  </si>
  <si>
    <t>* For more information regarding Federal Information Processing Series Codes (FIPS Codes) see: https://www.census.gov/library/reference/code-lists/ansi.html</t>
  </si>
  <si>
    <t>Schedule D8 requires aggregation of investments up to the County or County Equivalent Level.  Report the State and County or County Equivalent.</t>
  </si>
  <si>
    <t xml:space="preserve">Schedule D6 requires aggregation of investments up to the American Indian Area Code level.  </t>
  </si>
  <si>
    <t>Schedule D5 requires aggregation of investments up to the County or County Equivalent Level.  Report the State and County or County Equivalent.</t>
  </si>
  <si>
    <t>4A</t>
  </si>
  <si>
    <t>4B</t>
  </si>
  <si>
    <t>Initial Investment Amount</t>
  </si>
  <si>
    <t>Qualified Lending Reported by Year X Quarter</t>
  </si>
  <si>
    <t>Quarter 1</t>
  </si>
  <si>
    <t>Quarter 2</t>
  </si>
  <si>
    <t>Quarter 3</t>
  </si>
  <si>
    <t>Quarter 4</t>
  </si>
  <si>
    <t>Difference between Qualified Lending in Year X and Baseline Qualified Lending (4D - 4A)</t>
  </si>
  <si>
    <t>Difference between Qualified Lending in Year X and Baseline Qualified Lending as a % of Initial Investment by Treasury (4E ÷ 4B)</t>
  </si>
  <si>
    <t>Majority owned by Minority Individuals of Multiple Races</t>
  </si>
  <si>
    <t>State/County/Census Tract
FIPS Code (11 digits) 
(Column C)*</t>
  </si>
  <si>
    <t>Example: For Allegany Reservation, use Area Code 0080</t>
  </si>
  <si>
    <t>A list of American Indian Area Names and Codes is available at the following link: https://www.census.gov/library/reference/code-lists/ansi.html#aia</t>
  </si>
  <si>
    <t>State/County/Census Tract
FIPS Code (11 digits) 
(Column B)*</t>
  </si>
  <si>
    <t>Example: For a census tract within Summit County, Colorado with a 4.01 census tract, report 08117000401</t>
  </si>
  <si>
    <t>Example: For a census tract within Arroyo Municipo, Puerto Rico with a 2081.02 census tract, report 72015280102</t>
  </si>
  <si>
    <t>Schedule D2 requires aggregation of investments up to census tract level. Use the census tract reference maps located here: https://www.census.gov/geographies/reference-maps/2010/geo/2010-census-tract-maps.html</t>
  </si>
  <si>
    <t>Schedule D3 requires aggregation of investments up to census tract level. Use the census tract reference maps located here: https://www.census.gov/geographies/reference-maps/2010/geo/2010-census-tract-maps.html</t>
  </si>
  <si>
    <t>Schedule D4 requires aggregation of investments up to census tract level. Use the census tract reference maps located here: https://www.census.gov/geographies/reference-maps/2010/geo/2010-census-tract-maps.html</t>
  </si>
  <si>
    <t>Schedule D7 requires aggregation of investments up to census tract level. Use the census tract reference maps located here: https://www.census.gov/geographies/reference-maps/2010/geo/2010-census-tract-maps.html</t>
  </si>
  <si>
    <t>(Column AJ)
$ of Originations</t>
  </si>
  <si>
    <t>6B</t>
  </si>
  <si>
    <t>7B</t>
  </si>
  <si>
    <t>8B</t>
  </si>
  <si>
    <t>9B</t>
  </si>
  <si>
    <t>10B</t>
  </si>
  <si>
    <t>11B</t>
  </si>
  <si>
    <t>12B</t>
  </si>
  <si>
    <t>13B</t>
  </si>
  <si>
    <t>14B</t>
  </si>
  <si>
    <t>15B</t>
  </si>
  <si>
    <t>16B</t>
  </si>
  <si>
    <t>16A</t>
  </si>
  <si>
    <t>15A</t>
  </si>
  <si>
    <t>14A</t>
  </si>
  <si>
    <t>13A</t>
  </si>
  <si>
    <t>12A</t>
  </si>
  <si>
    <t>11A</t>
  </si>
  <si>
    <t>10A</t>
  </si>
  <si>
    <t>9A</t>
  </si>
  <si>
    <t>8A</t>
  </si>
  <si>
    <t>7A</t>
  </si>
  <si>
    <t>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</si>
</sst>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i/>
      <sz val="10"/>
      <color theme="1"/>
      <name val="Arial"/>
      <family val="2"/>
    </font>
    <font>
      <sz val="20"/>
      <color theme="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0F7F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9" borderId="0" applyNumberFormat="0" applyBorder="0" applyAlignment="0" applyProtection="0"/>
    <xf numFmtId="43" fontId="10" fillId="0" borderId="0" applyFont="0" applyFill="0" applyBorder="0" applyAlignment="0" applyProtection="0"/>
  </cellStyleXfs>
  <cellXfs count="48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Fill="1"/>
    <xf numFmtId="0" fontId="1" fillId="0" borderId="15" xfId="0" applyFont="1" applyBorder="1"/>
    <xf numFmtId="0" fontId="1" fillId="0" borderId="6" xfId="0" applyFont="1" applyBorder="1"/>
    <xf numFmtId="0" fontId="1" fillId="0" borderId="0" xfId="0" applyFont="1" applyAlignment="1"/>
    <xf numFmtId="0" fontId="1" fillId="0" borderId="0" xfId="0" applyFont="1" applyBorder="1"/>
    <xf numFmtId="0" fontId="1" fillId="0" borderId="7" xfId="0" applyFont="1" applyBorder="1" applyAlignment="1">
      <alignment vertical="center"/>
    </xf>
    <xf numFmtId="0" fontId="1" fillId="0" borderId="0" xfId="0" applyFont="1" applyFill="1" applyBorder="1"/>
    <xf numFmtId="14" fontId="4" fillId="0" borderId="0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1" fillId="0" borderId="3" xfId="0" applyFont="1" applyBorder="1"/>
    <xf numFmtId="0" fontId="1" fillId="0" borderId="0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4" fillId="8" borderId="10" xfId="0" applyFont="1" applyFill="1" applyBorder="1" applyAlignment="1">
      <alignment vertical="center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4" fillId="8" borderId="10" xfId="0" applyFont="1" applyFill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30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0" borderId="42" xfId="0" applyFont="1" applyBorder="1"/>
    <xf numFmtId="0" fontId="4" fillId="8" borderId="8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left" vertical="top"/>
    </xf>
    <xf numFmtId="0" fontId="4" fillId="6" borderId="33" xfId="0" applyFont="1" applyFill="1" applyBorder="1" applyAlignment="1">
      <alignment horizontal="left" vertical="top"/>
    </xf>
    <xf numFmtId="0" fontId="4" fillId="6" borderId="20" xfId="0" applyFont="1" applyFill="1" applyBorder="1" applyAlignment="1">
      <alignment horizontal="left" vertical="top"/>
    </xf>
    <xf numFmtId="0" fontId="4" fillId="8" borderId="20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left"/>
    </xf>
    <xf numFmtId="0" fontId="4" fillId="8" borderId="8" xfId="0" applyFont="1" applyFill="1" applyBorder="1"/>
    <xf numFmtId="0" fontId="4" fillId="8" borderId="9" xfId="0" applyFont="1" applyFill="1" applyBorder="1"/>
    <xf numFmtId="0" fontId="4" fillId="8" borderId="16" xfId="0" applyFont="1" applyFill="1" applyBorder="1"/>
    <xf numFmtId="44" fontId="1" fillId="0" borderId="31" xfId="1" applyFont="1" applyBorder="1" applyAlignment="1">
      <alignment horizontal="left" vertical="top"/>
    </xf>
    <xf numFmtId="44" fontId="1" fillId="0" borderId="28" xfId="1" applyFont="1" applyBorder="1" applyAlignment="1">
      <alignment horizontal="left" vertical="top"/>
    </xf>
    <xf numFmtId="44" fontId="1" fillId="0" borderId="28" xfId="0" applyNumberFormat="1" applyFont="1" applyBorder="1" applyAlignment="1">
      <alignment horizontal="left" vertical="top"/>
    </xf>
    <xf numFmtId="9" fontId="1" fillId="0" borderId="31" xfId="2" applyFont="1" applyBorder="1" applyAlignment="1">
      <alignment horizontal="right" vertical="top"/>
    </xf>
    <xf numFmtId="44" fontId="4" fillId="8" borderId="34" xfId="0" applyNumberFormat="1" applyFont="1" applyFill="1" applyBorder="1" applyAlignment="1">
      <alignment horizontal="left" vertical="top"/>
    </xf>
    <xf numFmtId="44" fontId="4" fillId="8" borderId="33" xfId="0" applyNumberFormat="1" applyFont="1" applyFill="1" applyBorder="1" applyAlignment="1">
      <alignment horizontal="left" vertical="top"/>
    </xf>
    <xf numFmtId="9" fontId="4" fillId="8" borderId="34" xfId="2" applyFont="1" applyFill="1" applyBorder="1" applyAlignment="1">
      <alignment horizontal="right" vertical="top"/>
    </xf>
    <xf numFmtId="44" fontId="1" fillId="0" borderId="5" xfId="1" applyFont="1" applyBorder="1" applyAlignment="1">
      <alignment horizontal="left"/>
    </xf>
    <xf numFmtId="44" fontId="4" fillId="8" borderId="10" xfId="0" applyNumberFormat="1" applyFont="1" applyFill="1" applyBorder="1"/>
    <xf numFmtId="44" fontId="4" fillId="8" borderId="9" xfId="0" applyNumberFormat="1" applyFont="1" applyFill="1" applyBorder="1"/>
    <xf numFmtId="9" fontId="4" fillId="8" borderId="10" xfId="2" applyFont="1" applyFill="1" applyBorder="1"/>
    <xf numFmtId="44" fontId="1" fillId="0" borderId="4" xfId="1" applyFont="1" applyBorder="1" applyAlignment="1">
      <alignment horizontal="left"/>
    </xf>
    <xf numFmtId="44" fontId="1" fillId="0" borderId="4" xfId="0" applyNumberFormat="1" applyFont="1" applyBorder="1" applyAlignment="1">
      <alignment horizontal="left"/>
    </xf>
    <xf numFmtId="9" fontId="1" fillId="0" borderId="5" xfId="2" applyFont="1" applyBorder="1" applyAlignment="1">
      <alignment horizontal="right"/>
    </xf>
    <xf numFmtId="0" fontId="0" fillId="0" borderId="0" xfId="0" applyBorder="1"/>
    <xf numFmtId="44" fontId="0" fillId="0" borderId="0" xfId="1" applyFont="1"/>
    <xf numFmtId="0" fontId="14" fillId="0" borderId="0" xfId="0" applyFont="1"/>
    <xf numFmtId="0" fontId="15" fillId="0" borderId="6" xfId="0" applyFont="1" applyBorder="1" applyAlignment="1">
      <alignment horizontal="left" indent="1"/>
    </xf>
    <xf numFmtId="164" fontId="14" fillId="0" borderId="7" xfId="1" applyNumberFormat="1" applyFont="1" applyBorder="1"/>
    <xf numFmtId="0" fontId="12" fillId="11" borderId="6" xfId="0" applyFont="1" applyFill="1" applyBorder="1" applyAlignment="1">
      <alignment horizontal="left" indent="1"/>
    </xf>
    <xf numFmtId="164" fontId="13" fillId="11" borderId="7" xfId="3" applyNumberFormat="1" applyFill="1" applyBorder="1"/>
    <xf numFmtId="164" fontId="21" fillId="12" borderId="7" xfId="3" applyNumberFormat="1" applyFont="1" applyFill="1" applyBorder="1"/>
    <xf numFmtId="0" fontId="16" fillId="0" borderId="6" xfId="0" applyFont="1" applyBorder="1" applyAlignment="1">
      <alignment horizontal="left" indent="2"/>
    </xf>
    <xf numFmtId="164" fontId="14" fillId="12" borderId="7" xfId="1" applyNumberFormat="1" applyFont="1" applyFill="1" applyBorder="1"/>
    <xf numFmtId="0" fontId="0" fillId="0" borderId="36" xfId="0" applyFont="1" applyBorder="1"/>
    <xf numFmtId="0" fontId="0" fillId="0" borderId="35" xfId="0" applyFont="1" applyBorder="1"/>
    <xf numFmtId="0" fontId="0" fillId="0" borderId="36" xfId="0" applyBorder="1"/>
    <xf numFmtId="0" fontId="0" fillId="0" borderId="35" xfId="0" applyBorder="1"/>
    <xf numFmtId="0" fontId="12" fillId="11" borderId="8" xfId="0" applyFont="1" applyFill="1" applyBorder="1" applyAlignment="1">
      <alignment horizontal="left" indent="1"/>
    </xf>
    <xf numFmtId="0" fontId="0" fillId="0" borderId="0" xfId="0" applyAlignment="1">
      <alignment vertical="center"/>
    </xf>
    <xf numFmtId="0" fontId="18" fillId="0" borderId="6" xfId="0" applyFont="1" applyBorder="1" applyAlignment="1">
      <alignment horizontal="left" indent="1"/>
    </xf>
    <xf numFmtId="0" fontId="19" fillId="0" borderId="6" xfId="0" applyFont="1" applyBorder="1" applyAlignment="1">
      <alignment horizontal="left" indent="2"/>
    </xf>
    <xf numFmtId="0" fontId="17" fillId="11" borderId="6" xfId="0" applyFont="1" applyFill="1" applyBorder="1" applyAlignment="1">
      <alignment horizontal="left" indent="1"/>
    </xf>
    <xf numFmtId="0" fontId="24" fillId="0" borderId="0" xfId="0" applyFont="1" applyAlignment="1">
      <alignment vertical="center"/>
    </xf>
    <xf numFmtId="44" fontId="0" fillId="0" borderId="35" xfId="1" applyFont="1" applyBorder="1"/>
    <xf numFmtId="10" fontId="13" fillId="11" borderId="7" xfId="2" applyNumberFormat="1" applyFont="1" applyFill="1" applyBorder="1"/>
    <xf numFmtId="10" fontId="13" fillId="11" borderId="10" xfId="2" applyNumberFormat="1" applyFont="1" applyFill="1" applyBorder="1"/>
    <xf numFmtId="164" fontId="13" fillId="11" borderId="7" xfId="1" applyNumberFormat="1" applyFont="1" applyFill="1" applyBorder="1"/>
    <xf numFmtId="164" fontId="22" fillId="11" borderId="7" xfId="1" applyNumberFormat="1" applyFont="1" applyFill="1" applyBorder="1"/>
    <xf numFmtId="0" fontId="12" fillId="11" borderId="6" xfId="0" applyFont="1" applyFill="1" applyBorder="1" applyAlignment="1">
      <alignment horizontal="left" indent="2"/>
    </xf>
    <xf numFmtId="0" fontId="20" fillId="12" borderId="6" xfId="0" applyFont="1" applyFill="1" applyBorder="1" applyAlignment="1">
      <alignment horizontal="left" indent="3"/>
    </xf>
    <xf numFmtId="0" fontId="16" fillId="0" borderId="6" xfId="0" applyFont="1" applyBorder="1" applyAlignment="1">
      <alignment horizontal="left" indent="4"/>
    </xf>
    <xf numFmtId="10" fontId="13" fillId="11" borderId="7" xfId="3" applyNumberFormat="1" applyFill="1" applyBorder="1"/>
    <xf numFmtId="10" fontId="13" fillId="11" borderId="10" xfId="3" applyNumberFormat="1" applyFill="1" applyBorder="1"/>
    <xf numFmtId="0" fontId="16" fillId="14" borderId="6" xfId="0" applyFont="1" applyFill="1" applyBorder="1" applyAlignment="1">
      <alignment horizontal="left" indent="4"/>
    </xf>
    <xf numFmtId="164" fontId="14" fillId="14" borderId="7" xfId="1" applyNumberFormat="1" applyFont="1" applyFill="1" applyBorder="1"/>
    <xf numFmtId="0" fontId="16" fillId="0" borderId="6" xfId="0" applyFont="1" applyFill="1" applyBorder="1" applyAlignment="1">
      <alignment horizontal="left" indent="4"/>
    </xf>
    <xf numFmtId="164" fontId="14" fillId="0" borderId="7" xfId="1" applyNumberFormat="1" applyFont="1" applyFill="1" applyBorder="1"/>
    <xf numFmtId="0" fontId="4" fillId="0" borderId="0" xfId="0" applyFont="1" applyFill="1" applyBorder="1" applyAlignment="1">
      <alignment horizontal="left" vertical="top"/>
    </xf>
    <xf numFmtId="164" fontId="4" fillId="0" borderId="0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4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/>
    <xf numFmtId="0" fontId="4" fillId="0" borderId="0" xfId="0" applyFont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165" fontId="1" fillId="0" borderId="0" xfId="4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vertical="top"/>
    </xf>
    <xf numFmtId="44" fontId="1" fillId="0" borderId="7" xfId="1" applyFont="1" applyBorder="1" applyAlignment="1">
      <alignment horizontal="left" vertical="top"/>
    </xf>
    <xf numFmtId="0" fontId="4" fillId="8" borderId="20" xfId="0" applyFont="1" applyFill="1" applyBorder="1" applyAlignment="1">
      <alignment vertical="top"/>
    </xf>
    <xf numFmtId="44" fontId="4" fillId="8" borderId="10" xfId="0" applyNumberFormat="1" applyFont="1" applyFill="1" applyBorder="1" applyAlignment="1">
      <alignment vertical="top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top"/>
    </xf>
    <xf numFmtId="44" fontId="4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vertical="top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16" borderId="1" xfId="0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16" borderId="1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16" borderId="9" xfId="0" applyFont="1" applyFill="1" applyBorder="1" applyAlignment="1">
      <alignment horizontal="right" vertical="center"/>
    </xf>
    <xf numFmtId="0" fontId="1" fillId="0" borderId="9" xfId="0" applyNumberFormat="1" applyFont="1" applyFill="1" applyBorder="1" applyAlignment="1">
      <alignment horizontal="left" vertical="center"/>
    </xf>
    <xf numFmtId="0" fontId="1" fillId="16" borderId="9" xfId="0" applyNumberFormat="1" applyFont="1" applyFill="1" applyBorder="1" applyAlignment="1">
      <alignment horizontal="right" vertical="center"/>
    </xf>
    <xf numFmtId="164" fontId="3" fillId="17" borderId="1" xfId="1" applyNumberFormat="1" applyFont="1" applyFill="1" applyBorder="1" applyAlignment="1">
      <alignment horizontal="right" vertical="center"/>
    </xf>
    <xf numFmtId="164" fontId="1" fillId="17" borderId="7" xfId="1" applyNumberFormat="1" applyFont="1" applyFill="1" applyBorder="1" applyAlignment="1">
      <alignment vertical="center"/>
    </xf>
    <xf numFmtId="1" fontId="1" fillId="17" borderId="7" xfId="2" applyNumberFormat="1" applyFont="1" applyFill="1" applyBorder="1" applyAlignment="1">
      <alignment vertical="center"/>
    </xf>
    <xf numFmtId="44" fontId="1" fillId="17" borderId="7" xfId="1" applyFont="1" applyFill="1" applyBorder="1" applyAlignment="1">
      <alignment horizontal="right" vertical="center"/>
    </xf>
    <xf numFmtId="0" fontId="1" fillId="18" borderId="6" xfId="0" applyFont="1" applyFill="1" applyBorder="1" applyAlignment="1">
      <alignment horizontal="left" vertical="center"/>
    </xf>
    <xf numFmtId="0" fontId="1" fillId="18" borderId="3" xfId="0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64" fontId="1" fillId="0" borderId="1" xfId="1" applyNumberFormat="1" applyFont="1" applyBorder="1" applyAlignment="1">
      <alignment horizontal="left" vertical="center"/>
    </xf>
    <xf numFmtId="164" fontId="1" fillId="0" borderId="7" xfId="1" applyNumberFormat="1" applyFont="1" applyBorder="1" applyAlignment="1">
      <alignment horizontal="left" vertical="center"/>
    </xf>
    <xf numFmtId="164" fontId="1" fillId="18" borderId="7" xfId="0" applyNumberFormat="1" applyFont="1" applyFill="1" applyBorder="1" applyAlignment="1">
      <alignment horizontal="left" vertical="center"/>
    </xf>
    <xf numFmtId="164" fontId="1" fillId="18" borderId="1" xfId="0" applyNumberFormat="1" applyFont="1" applyFill="1" applyBorder="1" applyAlignment="1">
      <alignment horizontal="left" vertical="center"/>
    </xf>
    <xf numFmtId="0" fontId="1" fillId="18" borderId="1" xfId="0" applyFont="1" applyFill="1" applyBorder="1" applyAlignment="1">
      <alignment horizontal="left" vertical="center"/>
    </xf>
    <xf numFmtId="164" fontId="1" fillId="0" borderId="1" xfId="1" applyNumberFormat="1" applyFont="1" applyBorder="1" applyAlignment="1">
      <alignment vertical="center"/>
    </xf>
    <xf numFmtId="0" fontId="4" fillId="8" borderId="8" xfId="0" applyFont="1" applyFill="1" applyBorder="1" applyAlignment="1">
      <alignment horizontal="left" vertical="center"/>
    </xf>
    <xf numFmtId="164" fontId="4" fillId="8" borderId="10" xfId="0" applyNumberFormat="1" applyFont="1" applyFill="1" applyBorder="1" applyAlignment="1">
      <alignment vertical="center"/>
    </xf>
    <xf numFmtId="164" fontId="4" fillId="8" borderId="9" xfId="0" applyNumberFormat="1" applyFont="1" applyFill="1" applyBorder="1" applyAlignment="1">
      <alignment vertical="center"/>
    </xf>
    <xf numFmtId="0" fontId="4" fillId="8" borderId="9" xfId="0" applyFont="1" applyFill="1" applyBorder="1" applyAlignment="1">
      <alignment horizontal="left" vertical="center"/>
    </xf>
    <xf numFmtId="164" fontId="3" fillId="17" borderId="7" xfId="1" applyNumberFormat="1" applyFont="1" applyFill="1" applyBorder="1" applyAlignment="1">
      <alignment horizontal="right" vertical="center"/>
    </xf>
    <xf numFmtId="0" fontId="3" fillId="4" borderId="6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164" fontId="1" fillId="0" borderId="1" xfId="1" applyNumberFormat="1" applyFont="1" applyBorder="1" applyAlignment="1">
      <alignment horizontal="center" vertical="center"/>
    </xf>
    <xf numFmtId="0" fontId="1" fillId="18" borderId="48" xfId="0" applyFont="1" applyFill="1" applyBorder="1" applyAlignment="1">
      <alignment horizontal="left" vertical="center"/>
    </xf>
    <xf numFmtId="164" fontId="1" fillId="18" borderId="48" xfId="0" applyNumberFormat="1" applyFont="1" applyFill="1" applyBorder="1" applyAlignment="1">
      <alignment horizontal="left" vertical="center"/>
    </xf>
    <xf numFmtId="164" fontId="1" fillId="18" borderId="13" xfId="0" applyNumberFormat="1" applyFont="1" applyFill="1" applyBorder="1" applyAlignment="1">
      <alignment horizontal="left" vertical="center"/>
    </xf>
    <xf numFmtId="0" fontId="1" fillId="18" borderId="12" xfId="0" applyFont="1" applyFill="1" applyBorder="1" applyAlignment="1">
      <alignment horizontal="left" vertical="center"/>
    </xf>
    <xf numFmtId="0" fontId="1" fillId="18" borderId="5" xfId="0" applyFont="1" applyFill="1" applyBorder="1" applyAlignment="1">
      <alignment vertical="center"/>
    </xf>
    <xf numFmtId="0" fontId="6" fillId="0" borderId="7" xfId="0" applyFont="1" applyBorder="1" applyAlignment="1">
      <alignment horizontal="left" vertical="center"/>
    </xf>
    <xf numFmtId="0" fontId="1" fillId="18" borderId="7" xfId="0" applyFont="1" applyFill="1" applyBorder="1" applyAlignment="1">
      <alignment horizontal="left" vertical="center"/>
    </xf>
    <xf numFmtId="44" fontId="1" fillId="0" borderId="13" xfId="1" applyFont="1" applyBorder="1" applyAlignment="1">
      <alignment horizontal="left" vertical="top"/>
    </xf>
    <xf numFmtId="9" fontId="1" fillId="17" borderId="7" xfId="2" applyFont="1" applyFill="1" applyBorder="1" applyAlignment="1">
      <alignment horizontal="right" vertical="center"/>
    </xf>
    <xf numFmtId="164" fontId="1" fillId="17" borderId="7" xfId="0" applyNumberFormat="1" applyFont="1" applyFill="1" applyBorder="1" applyAlignment="1">
      <alignment horizontal="right" vertical="center"/>
    </xf>
    <xf numFmtId="164" fontId="1" fillId="17" borderId="10" xfId="0" applyNumberFormat="1" applyFont="1" applyFill="1" applyBorder="1" applyAlignment="1">
      <alignment horizontal="right" vertical="center"/>
    </xf>
    <xf numFmtId="0" fontId="30" fillId="0" borderId="1" xfId="0" applyFont="1" applyBorder="1" applyAlignment="1">
      <alignment horizontal="left" vertical="center"/>
    </xf>
    <xf numFmtId="0" fontId="31" fillId="8" borderId="9" xfId="0" applyFont="1" applyFill="1" applyBorder="1" applyAlignment="1">
      <alignment horizontal="left" vertical="center"/>
    </xf>
    <xf numFmtId="0" fontId="30" fillId="18" borderId="1" xfId="0" applyFont="1" applyFill="1" applyBorder="1" applyAlignment="1">
      <alignment horizontal="left" vertical="center"/>
    </xf>
    <xf numFmtId="0" fontId="30" fillId="0" borderId="6" xfId="0" applyFont="1" applyBorder="1" applyAlignment="1">
      <alignment horizontal="left" vertical="center"/>
    </xf>
    <xf numFmtId="0" fontId="30" fillId="18" borderId="6" xfId="0" applyFont="1" applyFill="1" applyBorder="1" applyAlignment="1">
      <alignment horizontal="left" vertical="center"/>
    </xf>
    <xf numFmtId="0" fontId="31" fillId="8" borderId="8" xfId="0" applyFont="1" applyFill="1" applyBorder="1" applyAlignment="1">
      <alignment horizontal="left" vertical="center"/>
    </xf>
    <xf numFmtId="0" fontId="31" fillId="8" borderId="9" xfId="0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44" fontId="31" fillId="8" borderId="10" xfId="0" applyNumberFormat="1" applyFont="1" applyFill="1" applyBorder="1" applyAlignment="1">
      <alignment vertical="top"/>
    </xf>
    <xf numFmtId="44" fontId="31" fillId="8" borderId="9" xfId="0" applyNumberFormat="1" applyFont="1" applyFill="1" applyBorder="1" applyAlignment="1">
      <alignment vertical="top"/>
    </xf>
    <xf numFmtId="0" fontId="30" fillId="0" borderId="6" xfId="0" applyFont="1" applyBorder="1" applyAlignment="1">
      <alignment vertical="top"/>
    </xf>
    <xf numFmtId="0" fontId="30" fillId="0" borderId="1" xfId="0" applyFont="1" applyBorder="1" applyAlignment="1">
      <alignment vertical="top"/>
    </xf>
    <xf numFmtId="44" fontId="30" fillId="0" borderId="7" xfId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44" fontId="30" fillId="0" borderId="1" xfId="1" applyFont="1" applyBorder="1" applyAlignment="1">
      <alignment horizontal="left" vertical="top"/>
    </xf>
    <xf numFmtId="0" fontId="30" fillId="0" borderId="6" xfId="0" applyFont="1" applyBorder="1" applyAlignment="1">
      <alignment horizontal="left" vertical="top"/>
    </xf>
    <xf numFmtId="0" fontId="30" fillId="0" borderId="12" xfId="0" applyFont="1" applyBorder="1" applyAlignment="1">
      <alignment vertical="top"/>
    </xf>
    <xf numFmtId="0" fontId="30" fillId="0" borderId="48" xfId="0" applyFont="1" applyBorder="1" applyAlignment="1">
      <alignment vertical="top"/>
    </xf>
    <xf numFmtId="44" fontId="30" fillId="0" borderId="13" xfId="1" applyFont="1" applyBorder="1" applyAlignment="1">
      <alignment horizontal="left" vertical="top"/>
    </xf>
    <xf numFmtId="0" fontId="30" fillId="0" borderId="48" xfId="0" applyFont="1" applyBorder="1" applyAlignment="1">
      <alignment horizontal="left" vertical="top"/>
    </xf>
    <xf numFmtId="44" fontId="30" fillId="0" borderId="48" xfId="1" applyFont="1" applyBorder="1" applyAlignment="1">
      <alignment horizontal="left" vertical="top"/>
    </xf>
    <xf numFmtId="0" fontId="30" fillId="0" borderId="12" xfId="0" applyFont="1" applyBorder="1" applyAlignment="1">
      <alignment horizontal="left" vertical="top"/>
    </xf>
    <xf numFmtId="0" fontId="3" fillId="0" borderId="9" xfId="0" applyFont="1" applyBorder="1" applyAlignment="1">
      <alignment vertical="center"/>
    </xf>
    <xf numFmtId="0" fontId="1" fillId="0" borderId="9" xfId="0" applyFont="1" applyBorder="1"/>
    <xf numFmtId="0" fontId="3" fillId="17" borderId="9" xfId="0" applyFont="1" applyFill="1" applyBorder="1" applyAlignment="1">
      <alignment vertical="center"/>
    </xf>
    <xf numFmtId="44" fontId="1" fillId="16" borderId="1" xfId="1" applyFont="1" applyFill="1" applyBorder="1" applyAlignment="1">
      <alignment horizontal="right" vertical="center"/>
    </xf>
    <xf numFmtId="44" fontId="1" fillId="16" borderId="9" xfId="1" applyFont="1" applyFill="1" applyBorder="1" applyAlignment="1">
      <alignment horizontal="right" vertical="center"/>
    </xf>
    <xf numFmtId="44" fontId="1" fillId="16" borderId="7" xfId="1" applyFont="1" applyFill="1" applyBorder="1" applyAlignment="1">
      <alignment horizontal="right" vertical="center"/>
    </xf>
    <xf numFmtId="44" fontId="1" fillId="16" borderId="10" xfId="1" applyFont="1" applyFill="1" applyBorder="1" applyAlignment="1">
      <alignment horizontal="right" vertical="center"/>
    </xf>
    <xf numFmtId="44" fontId="3" fillId="17" borderId="9" xfId="1" applyFont="1" applyFill="1" applyBorder="1" applyAlignment="1">
      <alignment vertical="center"/>
    </xf>
    <xf numFmtId="44" fontId="3" fillId="17" borderId="10" xfId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4" fontId="3" fillId="0" borderId="0" xfId="1" applyFont="1" applyFill="1" applyBorder="1" applyAlignment="1">
      <alignment vertical="center"/>
    </xf>
    <xf numFmtId="9" fontId="1" fillId="17" borderId="10" xfId="2" applyFont="1" applyFill="1" applyBorder="1" applyAlignment="1">
      <alignment horizontal="right" vertical="center"/>
    </xf>
    <xf numFmtId="0" fontId="2" fillId="5" borderId="20" xfId="0" applyFont="1" applyFill="1" applyBorder="1" applyAlignment="1"/>
    <xf numFmtId="0" fontId="2" fillId="5" borderId="33" xfId="0" applyFont="1" applyFill="1" applyBorder="1" applyAlignment="1"/>
    <xf numFmtId="0" fontId="2" fillId="5" borderId="34" xfId="0" applyFont="1" applyFill="1" applyBorder="1" applyAlignment="1"/>
    <xf numFmtId="0" fontId="30" fillId="0" borderId="3" xfId="0" applyFont="1" applyBorder="1" applyAlignment="1">
      <alignment horizontal="left" vertical="top"/>
    </xf>
    <xf numFmtId="44" fontId="30" fillId="0" borderId="4" xfId="1" applyFont="1" applyBorder="1" applyAlignment="1">
      <alignment horizontal="left" vertical="top"/>
    </xf>
    <xf numFmtId="0" fontId="30" fillId="0" borderId="4" xfId="0" applyFont="1" applyBorder="1" applyAlignment="1">
      <alignment horizontal="left" vertical="top"/>
    </xf>
    <xf numFmtId="44" fontId="30" fillId="0" borderId="5" xfId="1" applyFont="1" applyBorder="1" applyAlignment="1">
      <alignment horizontal="left" vertical="top"/>
    </xf>
    <xf numFmtId="0" fontId="30" fillId="0" borderId="3" xfId="0" applyFont="1" applyBorder="1" applyAlignment="1">
      <alignment vertical="top"/>
    </xf>
    <xf numFmtId="0" fontId="30" fillId="0" borderId="4" xfId="0" applyFont="1" applyBorder="1" applyAlignment="1">
      <alignment vertical="top"/>
    </xf>
    <xf numFmtId="0" fontId="2" fillId="2" borderId="24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44" fontId="30" fillId="0" borderId="6" xfId="1" applyFont="1" applyBorder="1" applyAlignment="1">
      <alignment horizontal="left" vertical="top"/>
    </xf>
    <xf numFmtId="0" fontId="4" fillId="8" borderId="59" xfId="0" applyFont="1" applyFill="1" applyBorder="1" applyAlignment="1">
      <alignment vertical="top"/>
    </xf>
    <xf numFmtId="44" fontId="31" fillId="8" borderId="50" xfId="0" applyNumberFormat="1" applyFont="1" applyFill="1" applyBorder="1" applyAlignment="1">
      <alignment vertical="top"/>
    </xf>
    <xf numFmtId="44" fontId="30" fillId="0" borderId="9" xfId="1" applyFont="1" applyBorder="1" applyAlignment="1">
      <alignment horizontal="left" vertical="top"/>
    </xf>
    <xf numFmtId="44" fontId="30" fillId="0" borderId="8" xfId="1" applyFont="1" applyBorder="1" applyAlignment="1">
      <alignment horizontal="left" vertical="top"/>
    </xf>
    <xf numFmtId="44" fontId="30" fillId="0" borderId="10" xfId="1" applyFont="1" applyBorder="1" applyAlignment="1">
      <alignment horizontal="left" vertical="top"/>
    </xf>
    <xf numFmtId="44" fontId="30" fillId="18" borderId="6" xfId="1" applyFont="1" applyFill="1" applyBorder="1" applyAlignment="1">
      <alignment horizontal="left" vertical="top"/>
    </xf>
    <xf numFmtId="44" fontId="30" fillId="18" borderId="1" xfId="1" applyFont="1" applyFill="1" applyBorder="1" applyAlignment="1">
      <alignment horizontal="left" vertical="top"/>
    </xf>
    <xf numFmtId="44" fontId="30" fillId="0" borderId="2" xfId="1" applyFont="1" applyBorder="1" applyAlignment="1">
      <alignment horizontal="left" vertical="top"/>
    </xf>
    <xf numFmtId="0" fontId="1" fillId="18" borderId="63" xfId="0" applyFont="1" applyFill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1" fillId="18" borderId="2" xfId="0" applyFont="1" applyFill="1" applyBorder="1" applyAlignment="1">
      <alignment horizontal="left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44" fontId="30" fillId="18" borderId="3" xfId="1" applyFont="1" applyFill="1" applyBorder="1" applyAlignment="1">
      <alignment horizontal="left" vertical="top"/>
    </xf>
    <xf numFmtId="44" fontId="30" fillId="18" borderId="4" xfId="1" applyFont="1" applyFill="1" applyBorder="1" applyAlignment="1">
      <alignment horizontal="left" vertical="top"/>
    </xf>
    <xf numFmtId="44" fontId="30" fillId="18" borderId="5" xfId="1" applyFont="1" applyFill="1" applyBorder="1" applyAlignment="1">
      <alignment horizontal="left" vertical="top"/>
    </xf>
    <xf numFmtId="44" fontId="30" fillId="18" borderId="7" xfId="1" applyFont="1" applyFill="1" applyBorder="1" applyAlignment="1">
      <alignment horizontal="left" vertical="top"/>
    </xf>
    <xf numFmtId="44" fontId="30" fillId="18" borderId="63" xfId="1" applyFont="1" applyFill="1" applyBorder="1" applyAlignment="1">
      <alignment horizontal="left" vertical="top"/>
    </xf>
    <xf numFmtId="44" fontId="30" fillId="18" borderId="2" xfId="1" applyFont="1" applyFill="1" applyBorder="1" applyAlignment="1">
      <alignment horizontal="left" vertical="top"/>
    </xf>
    <xf numFmtId="44" fontId="31" fillId="8" borderId="61" xfId="0" applyNumberFormat="1" applyFont="1" applyFill="1" applyBorder="1" applyAlignment="1">
      <alignment vertical="top"/>
    </xf>
    <xf numFmtId="44" fontId="31" fillId="8" borderId="64" xfId="0" applyNumberFormat="1" applyFont="1" applyFill="1" applyBorder="1" applyAlignment="1">
      <alignment vertical="top"/>
    </xf>
    <xf numFmtId="44" fontId="31" fillId="8" borderId="62" xfId="0" applyNumberFormat="1" applyFont="1" applyFill="1" applyBorder="1" applyAlignment="1">
      <alignment vertical="top"/>
    </xf>
    <xf numFmtId="44" fontId="30" fillId="0" borderId="11" xfId="1" applyFont="1" applyBorder="1" applyAlignment="1">
      <alignment horizontal="left" vertical="top"/>
    </xf>
    <xf numFmtId="44" fontId="30" fillId="0" borderId="47" xfId="1" applyFont="1" applyBorder="1" applyAlignment="1">
      <alignment horizontal="left" vertical="top"/>
    </xf>
    <xf numFmtId="44" fontId="30" fillId="0" borderId="53" xfId="1" applyFont="1" applyBorder="1" applyAlignment="1">
      <alignment horizontal="left" vertical="top"/>
    </xf>
    <xf numFmtId="44" fontId="30" fillId="0" borderId="49" xfId="1" applyFont="1" applyBorder="1" applyAlignment="1">
      <alignment horizontal="left" vertical="top"/>
    </xf>
    <xf numFmtId="0" fontId="8" fillId="3" borderId="24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44" fontId="31" fillId="8" borderId="51" xfId="0" applyNumberFormat="1" applyFont="1" applyFill="1" applyBorder="1" applyAlignment="1">
      <alignment vertical="top"/>
    </xf>
    <xf numFmtId="0" fontId="8" fillId="3" borderId="14" xfId="0" applyFont="1" applyFill="1" applyBorder="1" applyAlignment="1">
      <alignment horizontal="center" vertical="center" wrapText="1"/>
    </xf>
    <xf numFmtId="0" fontId="8" fillId="3" borderId="6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7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44" fontId="1" fillId="17" borderId="53" xfId="1" applyFont="1" applyFill="1" applyBorder="1" applyAlignment="1">
      <alignment horizontal="right" vertical="center"/>
    </xf>
    <xf numFmtId="14" fontId="3" fillId="0" borderId="29" xfId="0" applyNumberFormat="1" applyFont="1" applyFill="1" applyBorder="1" applyAlignment="1">
      <alignment horizontal="center" vertical="center" wrapText="1"/>
    </xf>
    <xf numFmtId="14" fontId="3" fillId="0" borderId="35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2" fillId="7" borderId="8" xfId="0" applyNumberFormat="1" applyFont="1" applyFill="1" applyBorder="1" applyAlignment="1">
      <alignment horizontal="center" vertical="center" wrapText="1"/>
    </xf>
    <xf numFmtId="14" fontId="2" fillId="7" borderId="9" xfId="0" applyNumberFormat="1" applyFont="1" applyFill="1" applyBorder="1" applyAlignment="1">
      <alignment horizontal="center" vertical="center"/>
    </xf>
    <xf numFmtId="14" fontId="2" fillId="7" borderId="9" xfId="0" applyNumberFormat="1" applyFont="1" applyFill="1" applyBorder="1" applyAlignment="1">
      <alignment horizontal="center" vertical="center" wrapText="1"/>
    </xf>
    <xf numFmtId="14" fontId="2" fillId="7" borderId="20" xfId="0" applyNumberFormat="1" applyFont="1" applyFill="1" applyBorder="1" applyAlignment="1">
      <alignment horizontal="center" vertical="center" wrapText="1"/>
    </xf>
    <xf numFmtId="14" fontId="2" fillId="7" borderId="16" xfId="0" applyNumberFormat="1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left"/>
    </xf>
    <xf numFmtId="0" fontId="12" fillId="7" borderId="15" xfId="0" applyFont="1" applyFill="1" applyBorder="1" applyAlignment="1">
      <alignment horizontal="left"/>
    </xf>
    <xf numFmtId="0" fontId="17" fillId="2" borderId="37" xfId="0" applyFont="1" applyFill="1" applyBorder="1" applyAlignment="1">
      <alignment horizontal="left"/>
    </xf>
    <xf numFmtId="0" fontId="17" fillId="2" borderId="21" xfId="0" applyFont="1" applyFill="1" applyBorder="1" applyAlignment="1">
      <alignment horizontal="left"/>
    </xf>
    <xf numFmtId="0" fontId="6" fillId="10" borderId="29" xfId="0" applyFont="1" applyFill="1" applyBorder="1" applyAlignment="1">
      <alignment horizontal="left"/>
    </xf>
    <xf numFmtId="0" fontId="6" fillId="10" borderId="40" xfId="0" applyFont="1" applyFill="1" applyBorder="1" applyAlignment="1">
      <alignment horizontal="left"/>
    </xf>
    <xf numFmtId="0" fontId="6" fillId="10" borderId="43" xfId="0" applyFont="1" applyFill="1" applyBorder="1" applyAlignment="1">
      <alignment horizontal="left"/>
    </xf>
    <xf numFmtId="0" fontId="6" fillId="10" borderId="44" xfId="0" applyFont="1" applyFill="1" applyBorder="1" applyAlignment="1">
      <alignment horizontal="left"/>
    </xf>
    <xf numFmtId="0" fontId="17" fillId="2" borderId="17" xfId="0" applyFont="1" applyFill="1" applyBorder="1" applyAlignment="1">
      <alignment horizontal="left"/>
    </xf>
    <xf numFmtId="0" fontId="17" fillId="2" borderId="19" xfId="0" applyFont="1" applyFill="1" applyBorder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27" fillId="4" borderId="3" xfId="0" applyFont="1" applyFill="1" applyBorder="1" applyAlignment="1">
      <alignment horizontal="center"/>
    </xf>
    <xf numFmtId="0" fontId="27" fillId="4" borderId="4" xfId="0" applyFont="1" applyFill="1" applyBorder="1" applyAlignment="1">
      <alignment horizontal="center"/>
    </xf>
    <xf numFmtId="0" fontId="27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top"/>
    </xf>
    <xf numFmtId="0" fontId="1" fillId="0" borderId="4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32" fillId="0" borderId="1" xfId="0" applyFont="1" applyBorder="1" applyAlignment="1">
      <alignment horizontal="left" vertical="center" indent="1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/>
    </xf>
    <xf numFmtId="0" fontId="26" fillId="15" borderId="3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/>
    <xf numFmtId="0" fontId="2" fillId="5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14" fontId="2" fillId="7" borderId="47" xfId="0" applyNumberFormat="1" applyFont="1" applyFill="1" applyBorder="1" applyAlignment="1">
      <alignment horizontal="center" wrapText="1"/>
    </xf>
    <xf numFmtId="14" fontId="2" fillId="7" borderId="53" xfId="0" applyNumberFormat="1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0" fontId="8" fillId="3" borderId="5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0" fontId="26" fillId="15" borderId="17" xfId="0" applyFont="1" applyFill="1" applyBorder="1" applyAlignment="1">
      <alignment horizontal="center" vertical="center" wrapText="1"/>
    </xf>
    <xf numFmtId="0" fontId="26" fillId="15" borderId="18" xfId="0" applyFont="1" applyFill="1" applyBorder="1" applyAlignment="1">
      <alignment horizontal="center" vertical="center" wrapText="1"/>
    </xf>
    <xf numFmtId="0" fontId="26" fillId="15" borderId="19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14" fontId="2" fillId="7" borderId="47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 wrapText="1"/>
    </xf>
    <xf numFmtId="0" fontId="8" fillId="0" borderId="52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29" fillId="3" borderId="5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29" fillId="3" borderId="51" xfId="0" applyFont="1" applyFill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29" fillId="0" borderId="5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14" fontId="2" fillId="0" borderId="56" xfId="0" applyNumberFormat="1" applyFont="1" applyFill="1" applyBorder="1" applyAlignment="1">
      <alignment horizontal="center"/>
    </xf>
    <xf numFmtId="14" fontId="2" fillId="0" borderId="60" xfId="0" applyNumberFormat="1" applyFont="1" applyFill="1" applyBorder="1" applyAlignment="1">
      <alignment horizontal="center"/>
    </xf>
    <xf numFmtId="0" fontId="4" fillId="0" borderId="55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26" fillId="15" borderId="36" xfId="0" applyFont="1" applyFill="1" applyBorder="1" applyAlignment="1">
      <alignment horizontal="center" vertical="center" wrapText="1"/>
    </xf>
    <xf numFmtId="0" fontId="26" fillId="15" borderId="0" xfId="0" applyFont="1" applyFill="1" applyBorder="1" applyAlignment="1">
      <alignment horizontal="center" vertical="center" wrapText="1"/>
    </xf>
    <xf numFmtId="0" fontId="2" fillId="5" borderId="29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4" fontId="2" fillId="7" borderId="59" xfId="0" applyNumberFormat="1" applyFont="1" applyFill="1" applyBorder="1" applyAlignment="1">
      <alignment horizontal="center"/>
    </xf>
    <xf numFmtId="14" fontId="2" fillId="7" borderId="27" xfId="0" applyNumberFormat="1" applyFont="1" applyFill="1" applyBorder="1" applyAlignment="1">
      <alignment horizontal="center"/>
    </xf>
    <xf numFmtId="0" fontId="4" fillId="3" borderId="61" xfId="0" applyFont="1" applyFill="1" applyBorder="1" applyAlignment="1">
      <alignment horizontal="center" vertical="center" wrapText="1"/>
    </xf>
    <xf numFmtId="0" fontId="4" fillId="3" borderId="62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60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4" fillId="3" borderId="60" xfId="0" applyFont="1" applyFill="1" applyBorder="1" applyAlignment="1">
      <alignment horizontal="center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center"/>
    </xf>
    <xf numFmtId="0" fontId="8" fillId="3" borderId="60" xfId="0" applyFont="1" applyFill="1" applyBorder="1" applyAlignment="1">
      <alignment horizontal="center"/>
    </xf>
    <xf numFmtId="0" fontId="8" fillId="3" borderId="5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60" xfId="0" applyFont="1" applyBorder="1" applyAlignment="1">
      <alignment horizontal="center" vertical="center" wrapText="1"/>
    </xf>
    <xf numFmtId="14" fontId="2" fillId="7" borderId="56" xfId="0" applyNumberFormat="1" applyFont="1" applyFill="1" applyBorder="1" applyAlignment="1">
      <alignment horizontal="center"/>
    </xf>
    <xf numFmtId="14" fontId="2" fillId="7" borderId="60" xfId="0" applyNumberFormat="1" applyFont="1" applyFill="1" applyBorder="1" applyAlignment="1">
      <alignment horizontal="center"/>
    </xf>
    <xf numFmtId="14" fontId="2" fillId="7" borderId="57" xfId="0" applyNumberFormat="1" applyFont="1" applyFill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0" fontId="2" fillId="5" borderId="39" xfId="0" applyFont="1" applyFill="1" applyBorder="1" applyAlignment="1">
      <alignment horizontal="center"/>
    </xf>
    <xf numFmtId="0" fontId="4" fillId="3" borderId="52" xfId="0" applyFont="1" applyFill="1" applyBorder="1" applyAlignment="1">
      <alignment horizontal="center" vertical="center" wrapText="1"/>
    </xf>
    <xf numFmtId="0" fontId="4" fillId="3" borderId="59" xfId="0" applyFont="1" applyFill="1" applyBorder="1" applyAlignment="1">
      <alignment horizontal="center" vertical="center" wrapText="1"/>
    </xf>
    <xf numFmtId="0" fontId="4" fillId="3" borderId="51" xfId="0" applyFont="1" applyFill="1" applyBorder="1" applyAlignment="1">
      <alignment horizontal="center" vertical="center" wrapText="1"/>
    </xf>
    <xf numFmtId="0" fontId="26" fillId="15" borderId="56" xfId="0" applyFont="1" applyFill="1" applyBorder="1" applyAlignment="1">
      <alignment horizontal="center" vertical="center" wrapText="1"/>
    </xf>
    <xf numFmtId="0" fontId="26" fillId="15" borderId="60" xfId="0" applyFont="1" applyFill="1" applyBorder="1" applyAlignment="1">
      <alignment horizontal="center" vertical="center" wrapText="1"/>
    </xf>
    <xf numFmtId="0" fontId="26" fillId="15" borderId="57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/>
    </xf>
    <xf numFmtId="14" fontId="2" fillId="19" borderId="17" xfId="0" applyNumberFormat="1" applyFont="1" applyFill="1" applyBorder="1" applyAlignment="1">
      <alignment horizontal="center"/>
    </xf>
    <xf numFmtId="14" fontId="2" fillId="19" borderId="18" xfId="0" applyNumberFormat="1" applyFont="1" applyFill="1" applyBorder="1" applyAlignment="1">
      <alignment horizontal="center"/>
    </xf>
    <xf numFmtId="14" fontId="2" fillId="19" borderId="19" xfId="0" applyNumberFormat="1" applyFont="1" applyFill="1" applyBorder="1" applyAlignment="1">
      <alignment horizontal="center"/>
    </xf>
    <xf numFmtId="0" fontId="8" fillId="3" borderId="37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29" fillId="0" borderId="54" xfId="0" applyFont="1" applyFill="1" applyBorder="1" applyAlignment="1">
      <alignment horizontal="center" vertical="center" wrapText="1"/>
    </xf>
    <xf numFmtId="0" fontId="29" fillId="0" borderId="55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29" fillId="0" borderId="57" xfId="0" applyFont="1" applyFill="1" applyBorder="1" applyAlignment="1">
      <alignment horizontal="center" vertical="center" wrapText="1"/>
    </xf>
    <xf numFmtId="0" fontId="29" fillId="0" borderId="23" xfId="0" applyFont="1" applyFill="1" applyBorder="1" applyAlignment="1">
      <alignment horizontal="center" vertical="center" wrapText="1"/>
    </xf>
    <xf numFmtId="0" fontId="29" fillId="0" borderId="58" xfId="0" applyFont="1" applyFill="1" applyBorder="1" applyAlignment="1">
      <alignment horizontal="center" vertical="center" wrapText="1"/>
    </xf>
    <xf numFmtId="0" fontId="29" fillId="0" borderId="26" xfId="0" applyFont="1" applyFill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29" fillId="17" borderId="54" xfId="0" applyFont="1" applyFill="1" applyBorder="1" applyAlignment="1">
      <alignment horizontal="center" vertical="center" wrapText="1"/>
    </xf>
    <xf numFmtId="0" fontId="29" fillId="17" borderId="55" xfId="0" applyFont="1" applyFill="1" applyBorder="1" applyAlignment="1">
      <alignment horizontal="center" vertical="center" wrapText="1"/>
    </xf>
    <xf numFmtId="0" fontId="29" fillId="17" borderId="50" xfId="0" applyFont="1" applyFill="1" applyBorder="1" applyAlignment="1">
      <alignment horizontal="center" vertical="center" wrapText="1"/>
    </xf>
    <xf numFmtId="0" fontId="29" fillId="17" borderId="51" xfId="0" applyFont="1" applyFill="1" applyBorder="1" applyAlignment="1">
      <alignment horizontal="center" vertical="center" wrapText="1"/>
    </xf>
    <xf numFmtId="0" fontId="29" fillId="17" borderId="56" xfId="0" applyFont="1" applyFill="1" applyBorder="1" applyAlignment="1">
      <alignment horizontal="center" vertical="center" wrapText="1"/>
    </xf>
    <xf numFmtId="0" fontId="29" fillId="17" borderId="5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8" fillId="0" borderId="10" xfId="0" applyFont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 wrapText="1"/>
    </xf>
    <xf numFmtId="0" fontId="29" fillId="0" borderId="51" xfId="0" applyFont="1" applyFill="1" applyBorder="1" applyAlignment="1">
      <alignment horizontal="center" vertical="center" wrapText="1"/>
    </xf>
    <xf numFmtId="0" fontId="29" fillId="0" borderId="5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1" fillId="0" borderId="4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2" fillId="5" borderId="38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14" fontId="2" fillId="7" borderId="3" xfId="0" applyNumberFormat="1" applyFont="1" applyFill="1" applyBorder="1" applyAlignment="1">
      <alignment horizontal="center"/>
    </xf>
    <xf numFmtId="14" fontId="2" fillId="7" borderId="4" xfId="0" applyNumberFormat="1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/>
    </xf>
    <xf numFmtId="14" fontId="2" fillId="7" borderId="18" xfId="0" applyNumberFormat="1" applyFont="1" applyFill="1" applyBorder="1" applyAlignment="1">
      <alignment horizontal="center"/>
    </xf>
    <xf numFmtId="14" fontId="2" fillId="7" borderId="19" xfId="0" applyNumberFormat="1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 wrapText="1"/>
    </xf>
    <xf numFmtId="14" fontId="2" fillId="7" borderId="18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wrapText="1"/>
    </xf>
    <xf numFmtId="0" fontId="8" fillId="0" borderId="22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0" fontId="8" fillId="3" borderId="2" xfId="0" applyFont="1" applyFill="1" applyBorder="1" applyAlignment="1">
      <alignment horizontal="center" wrapText="1"/>
    </xf>
    <xf numFmtId="0" fontId="8" fillId="3" borderId="22" xfId="0" applyFont="1" applyFill="1" applyBorder="1" applyAlignment="1">
      <alignment horizontal="center" wrapText="1"/>
    </xf>
    <xf numFmtId="0" fontId="4" fillId="0" borderId="41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8" fillId="3" borderId="20" xfId="0" applyFont="1" applyFill="1" applyBorder="1" applyAlignment="1">
      <alignment horizontal="center" vertical="top" wrapText="1"/>
    </xf>
    <xf numFmtId="0" fontId="8" fillId="3" borderId="16" xfId="0" applyFont="1" applyFill="1" applyBorder="1" applyAlignment="1">
      <alignment horizontal="center" vertical="top" wrapText="1"/>
    </xf>
    <xf numFmtId="0" fontId="8" fillId="3" borderId="34" xfId="0" applyFont="1" applyFill="1" applyBorder="1" applyAlignment="1">
      <alignment horizontal="center" vertical="top" wrapText="1"/>
    </xf>
    <xf numFmtId="14" fontId="2" fillId="4" borderId="37" xfId="0" applyNumberFormat="1" applyFont="1" applyFill="1" applyBorder="1" applyAlignment="1">
      <alignment horizontal="center"/>
    </xf>
    <xf numFmtId="14" fontId="2" fillId="4" borderId="22" xfId="0" applyNumberFormat="1" applyFont="1" applyFill="1" applyBorder="1" applyAlignment="1">
      <alignment horizontal="center"/>
    </xf>
    <xf numFmtId="14" fontId="2" fillId="4" borderId="15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0" fontId="4" fillId="0" borderId="41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8" fillId="3" borderId="33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25" fillId="13" borderId="30" xfId="0" applyFont="1" applyFill="1" applyBorder="1" applyAlignment="1">
      <alignment horizontal="center" vertical="center" wrapText="1"/>
    </xf>
    <xf numFmtId="0" fontId="25" fillId="13" borderId="31" xfId="0" applyFont="1" applyFill="1" applyBorder="1" applyAlignment="1">
      <alignment horizontal="center" vertical="center" wrapText="1"/>
    </xf>
    <xf numFmtId="0" fontId="25" fillId="13" borderId="45" xfId="0" applyFont="1" applyFill="1" applyBorder="1" applyAlignment="1">
      <alignment horizontal="center" vertical="center" wrapText="1"/>
    </xf>
    <xf numFmtId="0" fontId="25" fillId="13" borderId="46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left" wrapText="1"/>
    </xf>
    <xf numFmtId="0" fontId="17" fillId="2" borderId="21" xfId="0" applyFont="1" applyFill="1" applyBorder="1" applyAlignment="1">
      <alignment horizontal="left" wrapText="1"/>
    </xf>
    <xf numFmtId="0" fontId="25" fillId="13" borderId="30" xfId="0" applyFont="1" applyFill="1" applyBorder="1" applyAlignment="1">
      <alignment horizontal="center" vertical="center"/>
    </xf>
    <xf numFmtId="0" fontId="25" fillId="13" borderId="31" xfId="0" applyFont="1" applyFill="1" applyBorder="1" applyAlignment="1">
      <alignment horizontal="center" vertical="center"/>
    </xf>
    <xf numFmtId="0" fontId="25" fillId="13" borderId="45" xfId="0" applyFont="1" applyFill="1" applyBorder="1" applyAlignment="1">
      <alignment horizontal="center" vertical="center"/>
    </xf>
    <xf numFmtId="0" fontId="25" fillId="13" borderId="46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left"/>
    </xf>
    <xf numFmtId="0" fontId="17" fillId="7" borderId="15" xfId="0" applyFont="1" applyFill="1" applyBorder="1" applyAlignment="1">
      <alignment horizontal="left"/>
    </xf>
  </cellXfs>
  <cellStyles count="5">
    <cellStyle name="Accent5" xfId="3" builtinId="45" customBuiltin="1"/>
    <cellStyle name="Comma" xfId="4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0F7FE"/>
      <color rgb="FFDBEBFD"/>
      <color rgb="FFE6E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it Upadhyay" id="{EBFAADC7-AE7A-440D-B7AC-E81746E79A0F}" userId="S::aupadhyay@guidehouse.com::dc247e83-99d6-4621-9099-4533998f1e9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1-10-26T21:35:38.60" personId="{EBFAADC7-AE7A-440D-B7AC-E81746E79A0F}" id="{11D4FFA4-D7DA-4B06-ABF4-4406F199F3FE}">
    <text>Combine</text>
  </threadedComment>
  <threadedComment ref="J5" dT="2021-10-26T21:35:49.77" personId="{EBFAADC7-AE7A-440D-B7AC-E81746E79A0F}" id="{863C1686-B9D0-4BCD-80A5-619F35F5BB5A}">
    <text>Combine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AAA2B-E545-463D-9510-A28728EAF8E5}">
  <sheetPr>
    <tabColor theme="9"/>
  </sheetPr>
  <dimension ref="B2:P35"/>
  <sheetViews>
    <sheetView zoomScale="110" zoomScaleNormal="110" workbookViewId="0">
      <selection activeCell="E22" sqref="E22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22.5703125" style="1" customWidth="1"/>
    <col min="6" max="6" width="4" style="1" hidden="1" customWidth="1"/>
    <col min="7" max="7" width="12.7109375" style="1" hidden="1" customWidth="1"/>
    <col min="8" max="8" width="4" style="1" hidden="1" customWidth="1"/>
    <col min="9" max="9" width="12.7109375" style="1" hidden="1" customWidth="1"/>
    <col min="10" max="10" width="4" style="1" hidden="1" customWidth="1"/>
    <col min="11" max="11" width="12.7109375" style="1" hidden="1" customWidth="1"/>
    <col min="12" max="12" width="4" style="1" customWidth="1"/>
    <col min="13" max="13" width="12.7109375" style="1" customWidth="1"/>
    <col min="14" max="14" width="4" style="1" customWidth="1"/>
    <col min="15" max="15" width="12.7109375" style="1" customWidth="1"/>
    <col min="16" max="16" width="22.7109375" style="1" customWidth="1"/>
    <col min="17" max="17" width="26.5703125" style="1" customWidth="1"/>
    <col min="18" max="16384" width="8.7109375" style="1"/>
  </cols>
  <sheetData>
    <row r="2" spans="2:16" ht="13.5" thickBot="1" x14ac:dyDescent="0.25"/>
    <row r="3" spans="2:16" ht="24" customHeight="1" x14ac:dyDescent="0.2">
      <c r="B3" s="240" t="s">
        <v>0</v>
      </c>
      <c r="C3" s="243" t="s">
        <v>30</v>
      </c>
      <c r="D3" s="246" t="s">
        <v>319</v>
      </c>
      <c r="E3" s="247"/>
      <c r="F3" s="250" t="s">
        <v>351</v>
      </c>
      <c r="G3" s="251"/>
      <c r="H3" s="251"/>
      <c r="I3" s="251"/>
      <c r="J3" s="251"/>
      <c r="K3" s="251"/>
      <c r="L3" s="251"/>
      <c r="M3" s="251"/>
      <c r="N3" s="251"/>
      <c r="O3" s="247"/>
    </row>
    <row r="4" spans="2:16" ht="49.9" customHeight="1" thickBot="1" x14ac:dyDescent="0.25">
      <c r="B4" s="241"/>
      <c r="C4" s="244"/>
      <c r="D4" s="248"/>
      <c r="E4" s="249"/>
      <c r="F4" s="252" t="s">
        <v>302</v>
      </c>
      <c r="G4" s="253"/>
      <c r="H4" s="254" t="s">
        <v>303</v>
      </c>
      <c r="I4" s="253"/>
      <c r="J4" s="254" t="s">
        <v>304</v>
      </c>
      <c r="K4" s="253"/>
      <c r="L4" s="255" t="s">
        <v>352</v>
      </c>
      <c r="M4" s="256"/>
      <c r="N4" s="255" t="s">
        <v>353</v>
      </c>
      <c r="O4" s="257"/>
    </row>
    <row r="5" spans="2:16" ht="13.5" thickBot="1" x14ac:dyDescent="0.25">
      <c r="B5" s="242"/>
      <c r="C5" s="245"/>
      <c r="D5" s="258" t="s">
        <v>104</v>
      </c>
      <c r="E5" s="258"/>
      <c r="F5" s="258"/>
      <c r="G5" s="258"/>
      <c r="H5" s="258"/>
      <c r="I5" s="258"/>
      <c r="J5" s="258"/>
      <c r="K5" s="258"/>
      <c r="L5" s="258"/>
      <c r="M5" s="259"/>
      <c r="N5" s="238" t="s">
        <v>105</v>
      </c>
      <c r="O5" s="239"/>
    </row>
    <row r="6" spans="2:16" ht="13.5" thickBot="1" x14ac:dyDescent="0.25">
      <c r="B6" s="23">
        <v>1</v>
      </c>
      <c r="C6" s="24" t="s">
        <v>1</v>
      </c>
      <c r="D6" s="26" t="s">
        <v>32</v>
      </c>
      <c r="E6" s="41">
        <f>'ISR Summary Sch Form (B&amp;HC)'!D10</f>
        <v>100000</v>
      </c>
      <c r="F6" s="28" t="s">
        <v>46</v>
      </c>
      <c r="G6" s="42">
        <f>'ISR Summary Sch Form (B&amp;HC)'!D12</f>
        <v>40000</v>
      </c>
      <c r="H6" s="29" t="s">
        <v>57</v>
      </c>
      <c r="I6" s="42">
        <f>'ISR Summary Sch Form (B&amp;HC)'!D13</f>
        <v>10000</v>
      </c>
      <c r="J6" s="29" t="s">
        <v>69</v>
      </c>
      <c r="K6" s="42">
        <f>'ISR Summary Sch Form (B&amp;HC)'!D14</f>
        <v>0</v>
      </c>
      <c r="L6" s="29" t="s">
        <v>80</v>
      </c>
      <c r="M6" s="43">
        <f>G6+I6+K6</f>
        <v>50000</v>
      </c>
      <c r="N6" s="29" t="s">
        <v>93</v>
      </c>
      <c r="O6" s="44">
        <f>IFERROR(M6/E6,0)</f>
        <v>0.5</v>
      </c>
      <c r="P6" s="9"/>
    </row>
    <row r="7" spans="2:16" ht="13.5" thickBot="1" x14ac:dyDescent="0.25">
      <c r="B7" s="23">
        <v>2</v>
      </c>
      <c r="C7" s="24" t="s">
        <v>2</v>
      </c>
      <c r="D7" s="27" t="s">
        <v>35</v>
      </c>
      <c r="E7" s="41">
        <f>'ISR Summary Sch Form (B&amp;HC)'!D18</f>
        <v>0</v>
      </c>
      <c r="F7" s="28" t="s">
        <v>46</v>
      </c>
      <c r="G7" s="42">
        <f>'ISR Summary Sch Form (B&amp;HC)'!D20</f>
        <v>0</v>
      </c>
      <c r="H7" s="29" t="s">
        <v>57</v>
      </c>
      <c r="I7" s="42">
        <f>'ISR Summary Sch Form (B&amp;HC)'!D21</f>
        <v>0</v>
      </c>
      <c r="J7" s="29" t="s">
        <v>69</v>
      </c>
      <c r="K7" s="42">
        <f>'ISR Summary Sch Form (B&amp;HC)'!D22</f>
        <v>0</v>
      </c>
      <c r="L7" s="29" t="s">
        <v>80</v>
      </c>
      <c r="M7" s="43">
        <f t="shared" ref="M7:M16" si="0">G7+I7+K7</f>
        <v>0</v>
      </c>
      <c r="N7" s="29" t="s">
        <v>93</v>
      </c>
      <c r="O7" s="44">
        <f t="shared" ref="O7:O16" si="1">IFERROR(M7/E7,0)</f>
        <v>0</v>
      </c>
      <c r="P7" s="9"/>
    </row>
    <row r="8" spans="2:16" ht="13.5" thickBot="1" x14ac:dyDescent="0.25">
      <c r="B8" s="23">
        <v>3</v>
      </c>
      <c r="C8" s="24" t="s">
        <v>27</v>
      </c>
      <c r="D8" s="23" t="s">
        <v>36</v>
      </c>
      <c r="E8" s="41">
        <f>'ISR Summary Sch Form (B&amp;HC)'!D26</f>
        <v>0</v>
      </c>
      <c r="F8" s="28" t="s">
        <v>46</v>
      </c>
      <c r="G8" s="42">
        <f>'ISR Summary Sch Form (B&amp;HC)'!D28</f>
        <v>0</v>
      </c>
      <c r="H8" s="29" t="s">
        <v>57</v>
      </c>
      <c r="I8" s="42">
        <f>'ISR Summary Sch Form (B&amp;HC)'!D29</f>
        <v>0</v>
      </c>
      <c r="J8" s="29" t="s">
        <v>69</v>
      </c>
      <c r="K8" s="42">
        <f>'ISR Summary Sch Form (B&amp;HC)'!D30</f>
        <v>0</v>
      </c>
      <c r="L8" s="29" t="s">
        <v>80</v>
      </c>
      <c r="M8" s="43">
        <f t="shared" si="0"/>
        <v>0</v>
      </c>
      <c r="N8" s="29" t="s">
        <v>93</v>
      </c>
      <c r="O8" s="44">
        <f t="shared" si="1"/>
        <v>0</v>
      </c>
      <c r="P8" s="9"/>
    </row>
    <row r="9" spans="2:16" ht="13.5" thickBot="1" x14ac:dyDescent="0.25">
      <c r="B9" s="23">
        <v>4</v>
      </c>
      <c r="C9" s="24" t="s">
        <v>3</v>
      </c>
      <c r="D9" s="23" t="s">
        <v>37</v>
      </c>
      <c r="E9" s="41">
        <f>'ISR Summary Sch Form (B&amp;HC)'!D34</f>
        <v>0</v>
      </c>
      <c r="F9" s="28" t="s">
        <v>46</v>
      </c>
      <c r="G9" s="42">
        <f>'ISR Summary Sch Form (B&amp;HC)'!D36</f>
        <v>0</v>
      </c>
      <c r="H9" s="29" t="s">
        <v>57</v>
      </c>
      <c r="I9" s="42">
        <f>'ISR Summary Sch Form (B&amp;HC)'!D37</f>
        <v>0</v>
      </c>
      <c r="J9" s="29" t="s">
        <v>69</v>
      </c>
      <c r="K9" s="42">
        <f>'ISR Summary Sch Form (B&amp;HC)'!D38</f>
        <v>0</v>
      </c>
      <c r="L9" s="29" t="s">
        <v>80</v>
      </c>
      <c r="M9" s="43">
        <f t="shared" si="0"/>
        <v>0</v>
      </c>
      <c r="N9" s="29" t="s">
        <v>93</v>
      </c>
      <c r="O9" s="44">
        <f t="shared" si="1"/>
        <v>0</v>
      </c>
      <c r="P9" s="9"/>
    </row>
    <row r="10" spans="2:16" ht="13.5" thickBot="1" x14ac:dyDescent="0.25">
      <c r="B10" s="23">
        <v>5</v>
      </c>
      <c r="C10" s="24" t="s">
        <v>4</v>
      </c>
      <c r="D10" s="23" t="s">
        <v>38</v>
      </c>
      <c r="E10" s="41">
        <f>'ISR Summary Sch Form (B&amp;HC)'!D42</f>
        <v>0</v>
      </c>
      <c r="F10" s="28" t="s">
        <v>46</v>
      </c>
      <c r="G10" s="42">
        <f>'ISR Summary Sch Form (B&amp;HC)'!D44</f>
        <v>0</v>
      </c>
      <c r="H10" s="29" t="s">
        <v>57</v>
      </c>
      <c r="I10" s="42">
        <f>'ISR Summary Sch Form (B&amp;HC)'!D45</f>
        <v>0</v>
      </c>
      <c r="J10" s="29" t="s">
        <v>69</v>
      </c>
      <c r="K10" s="42">
        <f>'ISR Summary Sch Form (B&amp;HC)'!D46</f>
        <v>0</v>
      </c>
      <c r="L10" s="29" t="s">
        <v>80</v>
      </c>
      <c r="M10" s="43">
        <f t="shared" si="0"/>
        <v>0</v>
      </c>
      <c r="N10" s="29" t="s">
        <v>93</v>
      </c>
      <c r="O10" s="44">
        <f t="shared" si="1"/>
        <v>0</v>
      </c>
      <c r="P10" s="9"/>
    </row>
    <row r="11" spans="2:16" ht="13.5" thickBot="1" x14ac:dyDescent="0.25">
      <c r="B11" s="23">
        <v>6</v>
      </c>
      <c r="C11" s="24" t="s">
        <v>5</v>
      </c>
      <c r="D11" s="23" t="s">
        <v>39</v>
      </c>
      <c r="E11" s="41">
        <f>'ISR Summary Sch Form (B&amp;HC)'!D50</f>
        <v>0</v>
      </c>
      <c r="F11" s="28" t="s">
        <v>46</v>
      </c>
      <c r="G11" s="42">
        <f>'ISR Summary Sch Form (B&amp;HC)'!D52</f>
        <v>0</v>
      </c>
      <c r="H11" s="29" t="s">
        <v>57</v>
      </c>
      <c r="I11" s="42">
        <f>'ISR Summary Sch Form (B&amp;HC)'!D53</f>
        <v>0</v>
      </c>
      <c r="J11" s="29" t="s">
        <v>69</v>
      </c>
      <c r="K11" s="42">
        <f>'ISR Summary Sch Form (B&amp;HC)'!D54</f>
        <v>0</v>
      </c>
      <c r="L11" s="29" t="s">
        <v>80</v>
      </c>
      <c r="M11" s="43">
        <f t="shared" si="0"/>
        <v>0</v>
      </c>
      <c r="N11" s="29" t="s">
        <v>93</v>
      </c>
      <c r="O11" s="44">
        <f t="shared" si="1"/>
        <v>0</v>
      </c>
      <c r="P11" s="9"/>
    </row>
    <row r="12" spans="2:16" ht="13.5" thickBot="1" x14ac:dyDescent="0.25">
      <c r="B12" s="23">
        <v>7</v>
      </c>
      <c r="C12" s="24" t="s">
        <v>6</v>
      </c>
      <c r="D12" s="23" t="s">
        <v>42</v>
      </c>
      <c r="E12" s="41">
        <f>'ISR Summary Sch Form (B&amp;HC)'!D58</f>
        <v>0</v>
      </c>
      <c r="F12" s="28" t="s">
        <v>46</v>
      </c>
      <c r="G12" s="42">
        <f>'ISR Summary Sch Form (B&amp;HC)'!D60</f>
        <v>0</v>
      </c>
      <c r="H12" s="29" t="s">
        <v>57</v>
      </c>
      <c r="I12" s="42">
        <f>'ISR Summary Sch Form (B&amp;HC)'!D61</f>
        <v>0</v>
      </c>
      <c r="J12" s="29" t="s">
        <v>69</v>
      </c>
      <c r="K12" s="42">
        <f>'ISR Summary Sch Form (B&amp;HC)'!D62</f>
        <v>0</v>
      </c>
      <c r="L12" s="29" t="s">
        <v>80</v>
      </c>
      <c r="M12" s="43">
        <f t="shared" si="0"/>
        <v>0</v>
      </c>
      <c r="N12" s="29" t="s">
        <v>93</v>
      </c>
      <c r="O12" s="44">
        <f t="shared" si="1"/>
        <v>0</v>
      </c>
      <c r="P12" s="9"/>
    </row>
    <row r="13" spans="2:16" ht="13.5" thickBot="1" x14ac:dyDescent="0.25">
      <c r="B13" s="23">
        <v>8</v>
      </c>
      <c r="C13" s="24" t="s">
        <v>26</v>
      </c>
      <c r="D13" s="23" t="s">
        <v>40</v>
      </c>
      <c r="E13" s="41">
        <f>'ISR Summary Sch Form (B&amp;HC)'!D66</f>
        <v>0</v>
      </c>
      <c r="F13" s="28" t="s">
        <v>46</v>
      </c>
      <c r="G13" s="42">
        <f>'ISR Summary Sch Form (B&amp;HC)'!D68</f>
        <v>0</v>
      </c>
      <c r="H13" s="29" t="s">
        <v>57</v>
      </c>
      <c r="I13" s="42">
        <f>'ISR Summary Sch Form (B&amp;HC)'!D69</f>
        <v>0</v>
      </c>
      <c r="J13" s="29" t="s">
        <v>69</v>
      </c>
      <c r="K13" s="42">
        <f>'ISR Summary Sch Form (B&amp;HC)'!D70</f>
        <v>0</v>
      </c>
      <c r="L13" s="29" t="s">
        <v>80</v>
      </c>
      <c r="M13" s="43">
        <f t="shared" si="0"/>
        <v>0</v>
      </c>
      <c r="N13" s="29" t="s">
        <v>93</v>
      </c>
      <c r="O13" s="44">
        <f t="shared" si="1"/>
        <v>0</v>
      </c>
      <c r="P13" s="9"/>
    </row>
    <row r="14" spans="2:16" ht="13.5" thickBot="1" x14ac:dyDescent="0.25">
      <c r="B14" s="23">
        <v>9</v>
      </c>
      <c r="C14" s="24" t="s">
        <v>7</v>
      </c>
      <c r="D14" s="23" t="s">
        <v>41</v>
      </c>
      <c r="E14" s="41">
        <f>'ISR Summary Sch Form (B&amp;HC)'!D74</f>
        <v>0</v>
      </c>
      <c r="F14" s="28" t="s">
        <v>46</v>
      </c>
      <c r="G14" s="42">
        <f>'ISR Summary Sch Form (B&amp;HC)'!D76</f>
        <v>0</v>
      </c>
      <c r="H14" s="29" t="s">
        <v>57</v>
      </c>
      <c r="I14" s="42">
        <f>'ISR Summary Sch Form (B&amp;HC)'!D77</f>
        <v>0</v>
      </c>
      <c r="J14" s="29" t="s">
        <v>69</v>
      </c>
      <c r="K14" s="42">
        <f>'ISR Summary Sch Form (B&amp;HC)'!D78</f>
        <v>0</v>
      </c>
      <c r="L14" s="29" t="s">
        <v>80</v>
      </c>
      <c r="M14" s="43">
        <f t="shared" si="0"/>
        <v>0</v>
      </c>
      <c r="N14" s="29" t="s">
        <v>93</v>
      </c>
      <c r="O14" s="44">
        <f t="shared" si="1"/>
        <v>0</v>
      </c>
      <c r="P14" s="9"/>
    </row>
    <row r="15" spans="2:16" ht="13.5" thickBot="1" x14ac:dyDescent="0.25">
      <c r="B15" s="23">
        <v>10</v>
      </c>
      <c r="C15" s="24" t="s">
        <v>28</v>
      </c>
      <c r="D15" s="27" t="s">
        <v>43</v>
      </c>
      <c r="E15" s="41">
        <f>'ISR Summary Sch Form (B&amp;HC)'!D82</f>
        <v>0</v>
      </c>
      <c r="F15" s="28" t="s">
        <v>46</v>
      </c>
      <c r="G15" s="42">
        <f>'ISR Summary Sch Form (B&amp;HC)'!D84</f>
        <v>0</v>
      </c>
      <c r="H15" s="29" t="s">
        <v>57</v>
      </c>
      <c r="I15" s="42">
        <f>'ISR Summary Sch Form (B&amp;HC)'!D85</f>
        <v>0</v>
      </c>
      <c r="J15" s="29" t="s">
        <v>69</v>
      </c>
      <c r="K15" s="42">
        <f>'ISR Summary Sch Form (B&amp;HC)'!D86</f>
        <v>0</v>
      </c>
      <c r="L15" s="29" t="s">
        <v>80</v>
      </c>
      <c r="M15" s="43">
        <f t="shared" si="0"/>
        <v>0</v>
      </c>
      <c r="N15" s="29" t="s">
        <v>93</v>
      </c>
      <c r="O15" s="44">
        <f t="shared" si="1"/>
        <v>0</v>
      </c>
      <c r="P15" s="9"/>
    </row>
    <row r="16" spans="2:16" x14ac:dyDescent="0.2">
      <c r="B16" s="23">
        <v>11</v>
      </c>
      <c r="C16" s="24" t="s">
        <v>29</v>
      </c>
      <c r="D16" s="27" t="s">
        <v>44</v>
      </c>
      <c r="E16" s="41">
        <f>'ISR Summary Sch Form (B&amp;HC)'!D90</f>
        <v>0</v>
      </c>
      <c r="F16" s="28" t="s">
        <v>46</v>
      </c>
      <c r="G16" s="42">
        <f>'ISR Summary Sch Form (B&amp;HC)'!D92</f>
        <v>0</v>
      </c>
      <c r="H16" s="29" t="s">
        <v>57</v>
      </c>
      <c r="I16" s="42">
        <f>'ISR Summary Sch Form (B&amp;HC)'!D93</f>
        <v>0</v>
      </c>
      <c r="J16" s="29" t="s">
        <v>69</v>
      </c>
      <c r="K16" s="42">
        <f>'ISR Summary Sch Form (B&amp;HC)'!D94</f>
        <v>0</v>
      </c>
      <c r="L16" s="29" t="s">
        <v>80</v>
      </c>
      <c r="M16" s="43">
        <f t="shared" si="0"/>
        <v>0</v>
      </c>
      <c r="N16" s="29" t="s">
        <v>93</v>
      </c>
      <c r="O16" s="44">
        <f t="shared" si="1"/>
        <v>0</v>
      </c>
      <c r="P16" s="9"/>
    </row>
    <row r="17" spans="2:16" ht="13.5" thickBot="1" x14ac:dyDescent="0.25">
      <c r="B17" s="31">
        <v>12</v>
      </c>
      <c r="C17" s="25" t="s">
        <v>20</v>
      </c>
      <c r="D17" s="31" t="s">
        <v>45</v>
      </c>
      <c r="E17" s="45">
        <f>SUM(E6:E16)</f>
        <v>100000</v>
      </c>
      <c r="F17" s="33"/>
      <c r="G17" s="34"/>
      <c r="H17" s="35"/>
      <c r="I17" s="34"/>
      <c r="J17" s="35"/>
      <c r="K17" s="34"/>
      <c r="L17" s="36" t="s">
        <v>92</v>
      </c>
      <c r="M17" s="46">
        <f>SUM(M6:M16)</f>
        <v>50000</v>
      </c>
      <c r="N17" s="36" t="s">
        <v>103</v>
      </c>
      <c r="O17" s="47">
        <f>IFERROR(M17/E17,0)</f>
        <v>0.5</v>
      </c>
      <c r="P17" s="9"/>
    </row>
    <row r="18" spans="2:16" x14ac:dyDescent="0.2"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20" spans="2:16" x14ac:dyDescent="0.2">
      <c r="C20" s="1" t="s">
        <v>8</v>
      </c>
    </row>
    <row r="21" spans="2:16" x14ac:dyDescent="0.2">
      <c r="C21" s="5" t="s">
        <v>24</v>
      </c>
    </row>
    <row r="22" spans="2:16" x14ac:dyDescent="0.2">
      <c r="C22" s="1" t="s">
        <v>10</v>
      </c>
    </row>
    <row r="23" spans="2:16" x14ac:dyDescent="0.2">
      <c r="C23" s="1" t="s">
        <v>11</v>
      </c>
    </row>
    <row r="25" spans="2:16" x14ac:dyDescent="0.2">
      <c r="C25" s="1" t="s">
        <v>21</v>
      </c>
    </row>
    <row r="26" spans="2:16" x14ac:dyDescent="0.2">
      <c r="C26" s="1" t="s">
        <v>23</v>
      </c>
    </row>
    <row r="27" spans="2:16" x14ac:dyDescent="0.2">
      <c r="C27" s="8" t="s">
        <v>22</v>
      </c>
    </row>
    <row r="29" spans="2:16" x14ac:dyDescent="0.2">
      <c r="C29" s="1" t="s">
        <v>25</v>
      </c>
    </row>
    <row r="35" spans="3:3" x14ac:dyDescent="0.2">
      <c r="C35" s="3"/>
    </row>
  </sheetData>
  <mergeCells count="11">
    <mergeCell ref="N5:O5"/>
    <mergeCell ref="B3:B5"/>
    <mergeCell ref="C3:C5"/>
    <mergeCell ref="D3:E4"/>
    <mergeCell ref="F3:O3"/>
    <mergeCell ref="F4:G4"/>
    <mergeCell ref="H4:I4"/>
    <mergeCell ref="J4:K4"/>
    <mergeCell ref="L4:M4"/>
    <mergeCell ref="N4:O4"/>
    <mergeCell ref="D5:M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6A3A-EF85-4010-852D-6B4F817935EA}">
  <dimension ref="A1:G51"/>
  <sheetViews>
    <sheetView showGridLines="0" zoomScale="90" zoomScaleNormal="90" workbookViewId="0">
      <selection activeCell="F64" sqref="F6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1103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1122</v>
      </c>
      <c r="D3" s="198" t="s">
        <v>1120</v>
      </c>
      <c r="E3" s="199" t="s">
        <v>1158</v>
      </c>
      <c r="F3" s="199" t="s">
        <v>1123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2:2" x14ac:dyDescent="0.2">
      <c r="B49" s="1" t="s">
        <v>1143</v>
      </c>
    </row>
    <row r="50" spans="2:2" x14ac:dyDescent="0.2">
      <c r="B50" s="1" t="s">
        <v>1166</v>
      </c>
    </row>
    <row r="51" spans="2:2" x14ac:dyDescent="0.2">
      <c r="B51" s="1" t="s">
        <v>1162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F51E-0C97-4042-9221-B7D76DB2F37A}">
  <dimension ref="A1:G51"/>
  <sheetViews>
    <sheetView showGridLines="0" topLeftCell="C1" zoomScale="90" zoomScaleNormal="90" workbookViewId="0">
      <selection activeCell="B50" sqref="B50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1104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1122</v>
      </c>
      <c r="D3" s="198" t="s">
        <v>1120</v>
      </c>
      <c r="E3" s="199" t="s">
        <v>1139</v>
      </c>
      <c r="F3" s="199" t="s">
        <v>1123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2:2" x14ac:dyDescent="0.2">
      <c r="B49" s="1" t="s">
        <v>1143</v>
      </c>
    </row>
    <row r="50" spans="2:2" x14ac:dyDescent="0.2">
      <c r="B50" s="1" t="s">
        <v>1146</v>
      </c>
    </row>
    <row r="51" spans="2:2" x14ac:dyDescent="0.2">
      <c r="B51" s="1" t="s">
        <v>1141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CCE3-BBCA-4D49-964C-B6F7077FDF33}">
  <dimension ref="A1:G55"/>
  <sheetViews>
    <sheetView showGridLines="0" zoomScale="90" zoomScaleNormal="90" workbookViewId="0">
      <selection activeCell="G55" sqref="A49:G55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1142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1121</v>
      </c>
      <c r="D3" s="198" t="s">
        <v>1134</v>
      </c>
      <c r="E3" s="199" t="s">
        <v>1158</v>
      </c>
      <c r="F3" s="199" t="s">
        <v>1125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1:7" x14ac:dyDescent="0.2">
      <c r="A49" s="5"/>
      <c r="B49" s="5" t="s">
        <v>1160</v>
      </c>
      <c r="C49" s="5"/>
      <c r="D49" s="5"/>
      <c r="E49" s="5"/>
      <c r="F49" s="5"/>
      <c r="G49" s="5"/>
    </row>
    <row r="50" spans="1:7" x14ac:dyDescent="0.2">
      <c r="A50" s="5"/>
      <c r="B50" s="5" t="s">
        <v>1143</v>
      </c>
      <c r="C50" s="5"/>
      <c r="D50" s="5"/>
      <c r="E50" s="5"/>
      <c r="F50" s="5"/>
      <c r="G50" s="5"/>
    </row>
    <row r="51" spans="1:7" x14ac:dyDescent="0.2">
      <c r="A51" s="5"/>
      <c r="B51" s="5" t="s">
        <v>1145</v>
      </c>
      <c r="C51" s="5"/>
      <c r="D51" s="5"/>
      <c r="E51" s="5"/>
      <c r="F51" s="5"/>
      <c r="G51" s="5"/>
    </row>
    <row r="52" spans="1:7" x14ac:dyDescent="0.2">
      <c r="A52" s="5"/>
      <c r="B52" s="5" t="s">
        <v>1159</v>
      </c>
      <c r="C52" s="5"/>
      <c r="D52" s="5"/>
      <c r="E52" s="5"/>
      <c r="F52" s="5"/>
      <c r="G52" s="5"/>
    </row>
    <row r="53" spans="1:7" x14ac:dyDescent="0.2">
      <c r="A53" s="5"/>
      <c r="B53" s="5"/>
      <c r="C53" s="5"/>
      <c r="D53" s="5"/>
      <c r="E53" s="5"/>
      <c r="F53" s="5"/>
      <c r="G53" s="5"/>
    </row>
    <row r="54" spans="1:7" x14ac:dyDescent="0.2">
      <c r="A54" s="5"/>
      <c r="B54" s="5"/>
      <c r="C54" s="5"/>
      <c r="D54" s="5"/>
      <c r="E54" s="5"/>
      <c r="F54" s="5"/>
      <c r="G54" s="5"/>
    </row>
    <row r="55" spans="1:7" x14ac:dyDescent="0.2">
      <c r="A55" s="5"/>
      <c r="B55" s="5"/>
      <c r="C55" s="5"/>
      <c r="D55" s="5"/>
      <c r="E55" s="5"/>
      <c r="F55" s="5"/>
      <c r="G55" s="5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48976-006C-414C-BB14-8D80D733BE5F}">
  <dimension ref="A1:F51"/>
  <sheetViews>
    <sheetView showGridLines="0" zoomScale="90" zoomScaleNormal="90" workbookViewId="0">
      <selection activeCell="D3" sqref="D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6" width="30.7109375" style="1" customWidth="1"/>
    <col min="7" max="16384" width="8.85546875" style="1"/>
  </cols>
  <sheetData>
    <row r="1" spans="1:6" ht="13.5" thickBot="1" x14ac:dyDescent="0.25"/>
    <row r="2" spans="1:6" ht="40.15" customHeight="1" x14ac:dyDescent="0.2">
      <c r="B2" s="305" t="s">
        <v>1119</v>
      </c>
      <c r="C2" s="306"/>
      <c r="D2" s="306"/>
      <c r="E2" s="306"/>
      <c r="F2" s="307"/>
    </row>
    <row r="3" spans="1:6" ht="44.25" customHeight="1" x14ac:dyDescent="0.2">
      <c r="B3" s="197" t="s">
        <v>356</v>
      </c>
      <c r="C3" s="198" t="s">
        <v>1133</v>
      </c>
      <c r="D3" s="199" t="s">
        <v>1161</v>
      </c>
      <c r="E3" s="199" t="s">
        <v>1126</v>
      </c>
      <c r="F3" s="199" t="s">
        <v>1127</v>
      </c>
    </row>
    <row r="4" spans="1:6" x14ac:dyDescent="0.2">
      <c r="A4" s="97"/>
      <c r="B4" s="106">
        <v>1</v>
      </c>
      <c r="C4" s="91"/>
      <c r="D4" s="98"/>
      <c r="E4" s="172"/>
      <c r="F4" s="170">
        <v>0</v>
      </c>
    </row>
    <row r="5" spans="1:6" x14ac:dyDescent="0.2">
      <c r="A5" s="97"/>
      <c r="B5" s="106">
        <v>2</v>
      </c>
      <c r="C5" s="91"/>
      <c r="D5" s="91"/>
      <c r="E5" s="166"/>
      <c r="F5" s="164">
        <v>0</v>
      </c>
    </row>
    <row r="6" spans="1:6" x14ac:dyDescent="0.2">
      <c r="A6" s="97"/>
      <c r="B6" s="106">
        <v>3</v>
      </c>
      <c r="C6" s="91"/>
      <c r="D6" s="91"/>
      <c r="E6" s="166"/>
      <c r="F6" s="164">
        <v>0</v>
      </c>
    </row>
    <row r="7" spans="1:6" x14ac:dyDescent="0.2">
      <c r="A7" s="97"/>
      <c r="B7" s="106">
        <v>4</v>
      </c>
      <c r="C7" s="91"/>
      <c r="D7" s="91"/>
      <c r="E7" s="166"/>
      <c r="F7" s="164">
        <v>0</v>
      </c>
    </row>
    <row r="8" spans="1:6" x14ac:dyDescent="0.2">
      <c r="A8" s="97"/>
      <c r="B8" s="106">
        <v>5</v>
      </c>
      <c r="C8" s="91"/>
      <c r="D8" s="91"/>
      <c r="E8" s="166"/>
      <c r="F8" s="164">
        <v>0</v>
      </c>
    </row>
    <row r="9" spans="1:6" x14ac:dyDescent="0.2">
      <c r="A9" s="97"/>
      <c r="B9" s="106">
        <v>6</v>
      </c>
      <c r="C9" s="91"/>
      <c r="D9" s="91"/>
      <c r="E9" s="166"/>
      <c r="F9" s="164">
        <v>0</v>
      </c>
    </row>
    <row r="10" spans="1:6" x14ac:dyDescent="0.2">
      <c r="A10" s="97"/>
      <c r="B10" s="106">
        <v>7</v>
      </c>
      <c r="C10" s="91"/>
      <c r="D10" s="91"/>
      <c r="E10" s="166"/>
      <c r="F10" s="164">
        <v>0</v>
      </c>
    </row>
    <row r="11" spans="1:6" x14ac:dyDescent="0.2">
      <c r="A11" s="97"/>
      <c r="B11" s="106">
        <v>8</v>
      </c>
      <c r="C11" s="91"/>
      <c r="D11" s="91"/>
      <c r="E11" s="166"/>
      <c r="F11" s="164">
        <v>0</v>
      </c>
    </row>
    <row r="12" spans="1:6" x14ac:dyDescent="0.2">
      <c r="A12" s="97"/>
      <c r="B12" s="106">
        <v>9</v>
      </c>
      <c r="C12" s="91"/>
      <c r="D12" s="91"/>
      <c r="E12" s="166"/>
      <c r="F12" s="164">
        <v>0</v>
      </c>
    </row>
    <row r="13" spans="1:6" x14ac:dyDescent="0.2">
      <c r="A13" s="97"/>
      <c r="B13" s="106">
        <v>10</v>
      </c>
      <c r="C13" s="91"/>
      <c r="D13" s="91"/>
      <c r="E13" s="166"/>
      <c r="F13" s="164">
        <v>0</v>
      </c>
    </row>
    <row r="14" spans="1:6" x14ac:dyDescent="0.2">
      <c r="B14" s="106">
        <v>11</v>
      </c>
      <c r="C14" s="91"/>
      <c r="D14" s="91"/>
      <c r="E14" s="166"/>
      <c r="F14" s="164">
        <v>0</v>
      </c>
    </row>
    <row r="15" spans="1:6" x14ac:dyDescent="0.2">
      <c r="B15" s="106">
        <v>12</v>
      </c>
      <c r="C15" s="91"/>
      <c r="D15" s="91"/>
      <c r="E15" s="166"/>
      <c r="F15" s="164">
        <v>0</v>
      </c>
    </row>
    <row r="16" spans="1:6" x14ac:dyDescent="0.2">
      <c r="B16" s="106">
        <v>13</v>
      </c>
      <c r="C16" s="91"/>
      <c r="D16" s="91"/>
      <c r="E16" s="166"/>
      <c r="F16" s="164">
        <v>0</v>
      </c>
    </row>
    <row r="17" spans="2:6" x14ac:dyDescent="0.2">
      <c r="B17" s="106">
        <v>14</v>
      </c>
      <c r="C17" s="91"/>
      <c r="D17" s="91"/>
      <c r="E17" s="166"/>
      <c r="F17" s="164">
        <v>0</v>
      </c>
    </row>
    <row r="18" spans="2:6" x14ac:dyDescent="0.2">
      <c r="B18" s="106">
        <v>15</v>
      </c>
      <c r="C18" s="91"/>
      <c r="D18" s="91"/>
      <c r="E18" s="166"/>
      <c r="F18" s="164">
        <v>0</v>
      </c>
    </row>
    <row r="19" spans="2:6" x14ac:dyDescent="0.2">
      <c r="B19" s="106">
        <v>16</v>
      </c>
      <c r="C19" s="91"/>
      <c r="D19" s="91"/>
      <c r="E19" s="166"/>
      <c r="F19" s="164">
        <v>0</v>
      </c>
    </row>
    <row r="20" spans="2:6" x14ac:dyDescent="0.2">
      <c r="B20" s="106">
        <v>17</v>
      </c>
      <c r="C20" s="91"/>
      <c r="D20" s="91"/>
      <c r="E20" s="166"/>
      <c r="F20" s="164">
        <v>0</v>
      </c>
    </row>
    <row r="21" spans="2:6" x14ac:dyDescent="0.2">
      <c r="B21" s="106">
        <v>18</v>
      </c>
      <c r="C21" s="91"/>
      <c r="D21" s="91"/>
      <c r="E21" s="166"/>
      <c r="F21" s="164">
        <v>0</v>
      </c>
    </row>
    <row r="22" spans="2:6" x14ac:dyDescent="0.2">
      <c r="B22" s="106">
        <v>19</v>
      </c>
      <c r="C22" s="91"/>
      <c r="D22" s="91"/>
      <c r="E22" s="166"/>
      <c r="F22" s="164">
        <v>0</v>
      </c>
    </row>
    <row r="23" spans="2:6" x14ac:dyDescent="0.2">
      <c r="B23" s="106">
        <v>20</v>
      </c>
      <c r="C23" s="91"/>
      <c r="D23" s="91"/>
      <c r="E23" s="166"/>
      <c r="F23" s="164">
        <v>0</v>
      </c>
    </row>
    <row r="24" spans="2:6" x14ac:dyDescent="0.2">
      <c r="B24" s="106">
        <v>21</v>
      </c>
      <c r="C24" s="91"/>
      <c r="D24" s="91"/>
      <c r="E24" s="166"/>
      <c r="F24" s="164">
        <v>0</v>
      </c>
    </row>
    <row r="25" spans="2:6" x14ac:dyDescent="0.2">
      <c r="B25" s="106">
        <v>22</v>
      </c>
      <c r="C25" s="91"/>
      <c r="D25" s="91"/>
      <c r="E25" s="166"/>
      <c r="F25" s="164">
        <v>0</v>
      </c>
    </row>
    <row r="26" spans="2:6" x14ac:dyDescent="0.2">
      <c r="B26" s="106">
        <v>23</v>
      </c>
      <c r="C26" s="91"/>
      <c r="D26" s="91"/>
      <c r="E26" s="166"/>
      <c r="F26" s="164">
        <v>0</v>
      </c>
    </row>
    <row r="27" spans="2:6" x14ac:dyDescent="0.2">
      <c r="B27" s="106">
        <v>24</v>
      </c>
      <c r="C27" s="91"/>
      <c r="D27" s="91"/>
      <c r="E27" s="166"/>
      <c r="F27" s="164">
        <v>0</v>
      </c>
    </row>
    <row r="28" spans="2:6" x14ac:dyDescent="0.2">
      <c r="B28" s="106">
        <v>25</v>
      </c>
      <c r="C28" s="91"/>
      <c r="D28" s="91"/>
      <c r="E28" s="166"/>
      <c r="F28" s="164">
        <v>0</v>
      </c>
    </row>
    <row r="29" spans="2:6" x14ac:dyDescent="0.2">
      <c r="B29" s="106">
        <v>26</v>
      </c>
      <c r="C29" s="91"/>
      <c r="D29" s="91"/>
      <c r="E29" s="166"/>
      <c r="F29" s="164">
        <v>0</v>
      </c>
    </row>
    <row r="30" spans="2:6" x14ac:dyDescent="0.2">
      <c r="B30" s="106">
        <v>27</v>
      </c>
      <c r="C30" s="91"/>
      <c r="D30" s="91"/>
      <c r="E30" s="166"/>
      <c r="F30" s="164">
        <v>0</v>
      </c>
    </row>
    <row r="31" spans="2:6" x14ac:dyDescent="0.2">
      <c r="B31" s="106">
        <v>28</v>
      </c>
      <c r="C31" s="91"/>
      <c r="D31" s="91"/>
      <c r="E31" s="166"/>
      <c r="F31" s="164">
        <v>0</v>
      </c>
    </row>
    <row r="32" spans="2:6" x14ac:dyDescent="0.2">
      <c r="B32" s="106">
        <v>29</v>
      </c>
      <c r="C32" s="91"/>
      <c r="D32" s="91"/>
      <c r="E32" s="166"/>
      <c r="F32" s="164">
        <v>0</v>
      </c>
    </row>
    <row r="33" spans="2:6" x14ac:dyDescent="0.2">
      <c r="B33" s="106">
        <v>30</v>
      </c>
      <c r="C33" s="91"/>
      <c r="D33" s="91"/>
      <c r="E33" s="166"/>
      <c r="F33" s="164">
        <v>0</v>
      </c>
    </row>
    <row r="34" spans="2:6" x14ac:dyDescent="0.2">
      <c r="B34" s="106">
        <v>31</v>
      </c>
      <c r="C34" s="91"/>
      <c r="D34" s="91"/>
      <c r="E34" s="166"/>
      <c r="F34" s="164">
        <v>0</v>
      </c>
    </row>
    <row r="35" spans="2:6" x14ac:dyDescent="0.2">
      <c r="B35" s="106">
        <v>32</v>
      </c>
      <c r="C35" s="91"/>
      <c r="D35" s="91"/>
      <c r="E35" s="166"/>
      <c r="F35" s="164">
        <v>0</v>
      </c>
    </row>
    <row r="36" spans="2:6" x14ac:dyDescent="0.2">
      <c r="B36" s="106">
        <v>33</v>
      </c>
      <c r="C36" s="91"/>
      <c r="D36" s="91"/>
      <c r="E36" s="166"/>
      <c r="F36" s="164">
        <v>0</v>
      </c>
    </row>
    <row r="37" spans="2:6" x14ac:dyDescent="0.2">
      <c r="B37" s="106">
        <v>34</v>
      </c>
      <c r="C37" s="91"/>
      <c r="D37" s="91"/>
      <c r="E37" s="166"/>
      <c r="F37" s="164">
        <v>0</v>
      </c>
    </row>
    <row r="38" spans="2:6" x14ac:dyDescent="0.2">
      <c r="B38" s="106">
        <v>35</v>
      </c>
      <c r="C38" s="91"/>
      <c r="D38" s="91"/>
      <c r="E38" s="166"/>
      <c r="F38" s="164">
        <v>0</v>
      </c>
    </row>
    <row r="39" spans="2:6" x14ac:dyDescent="0.2">
      <c r="B39" s="106">
        <v>36</v>
      </c>
      <c r="C39" s="91"/>
      <c r="D39" s="91"/>
      <c r="E39" s="166"/>
      <c r="F39" s="164">
        <v>0</v>
      </c>
    </row>
    <row r="40" spans="2:6" x14ac:dyDescent="0.2">
      <c r="B40" s="106">
        <v>37</v>
      </c>
      <c r="C40" s="91"/>
      <c r="D40" s="91"/>
      <c r="E40" s="166"/>
      <c r="F40" s="164">
        <v>0</v>
      </c>
    </row>
    <row r="41" spans="2:6" x14ac:dyDescent="0.2">
      <c r="B41" s="106">
        <v>38</v>
      </c>
      <c r="C41" s="91"/>
      <c r="D41" s="91"/>
      <c r="E41" s="166"/>
      <c r="F41" s="164">
        <v>0</v>
      </c>
    </row>
    <row r="42" spans="2:6" x14ac:dyDescent="0.2">
      <c r="B42" s="106">
        <v>39</v>
      </c>
      <c r="C42" s="91"/>
      <c r="D42" s="91"/>
      <c r="E42" s="166"/>
      <c r="F42" s="164">
        <v>0</v>
      </c>
    </row>
    <row r="43" spans="2:6" x14ac:dyDescent="0.2">
      <c r="B43" s="106">
        <v>40</v>
      </c>
      <c r="C43" s="91"/>
      <c r="D43" s="91"/>
      <c r="E43" s="166"/>
      <c r="F43" s="164">
        <v>0</v>
      </c>
    </row>
    <row r="44" spans="2:6" x14ac:dyDescent="0.2">
      <c r="B44" s="106">
        <v>41</v>
      </c>
      <c r="C44" s="91"/>
      <c r="D44" s="91"/>
      <c r="E44" s="166"/>
      <c r="F44" s="164">
        <v>0</v>
      </c>
    </row>
    <row r="45" spans="2:6" x14ac:dyDescent="0.2">
      <c r="B45" s="106">
        <v>42</v>
      </c>
      <c r="C45" s="91"/>
      <c r="D45" s="91"/>
      <c r="E45" s="166"/>
      <c r="F45" s="164">
        <v>0</v>
      </c>
    </row>
    <row r="46" spans="2:6" x14ac:dyDescent="0.2">
      <c r="B46" s="106">
        <v>43</v>
      </c>
      <c r="C46" s="91"/>
      <c r="D46" s="91"/>
      <c r="E46" s="166"/>
      <c r="F46" s="164">
        <v>0</v>
      </c>
    </row>
    <row r="47" spans="2:6" x14ac:dyDescent="0.2">
      <c r="B47" s="106">
        <v>44</v>
      </c>
      <c r="C47" s="91"/>
      <c r="D47" s="91"/>
      <c r="E47" s="166"/>
      <c r="F47" s="164">
        <v>0</v>
      </c>
    </row>
    <row r="49" spans="2:2" x14ac:dyDescent="0.2">
      <c r="B49" s="1" t="s">
        <v>1143</v>
      </c>
    </row>
    <row r="50" spans="2:2" x14ac:dyDescent="0.2">
      <c r="B50" s="1" t="s">
        <v>1167</v>
      </c>
    </row>
    <row r="51" spans="2:2" x14ac:dyDescent="0.2">
      <c r="B51" s="1" t="s">
        <v>1163</v>
      </c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AEED5-70A3-4516-9F7F-4149F8B89860}">
  <dimension ref="A1:H51"/>
  <sheetViews>
    <sheetView showGridLines="0" zoomScale="90" zoomScaleNormal="90" workbookViewId="0">
      <selection activeCell="F63" sqref="F6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8" width="30.7109375" style="1" customWidth="1"/>
    <col min="9" max="16384" width="8.85546875" style="1"/>
  </cols>
  <sheetData>
    <row r="1" spans="1:8" ht="13.5" thickBot="1" x14ac:dyDescent="0.25"/>
    <row r="2" spans="1:8" ht="40.15" customHeight="1" x14ac:dyDescent="0.2">
      <c r="B2" s="305" t="s">
        <v>1118</v>
      </c>
      <c r="C2" s="306"/>
      <c r="D2" s="306"/>
      <c r="E2" s="306"/>
      <c r="F2" s="306"/>
      <c r="G2" s="306"/>
      <c r="H2" s="307"/>
    </row>
    <row r="3" spans="1:8" ht="41.25" customHeight="1" x14ac:dyDescent="0.2">
      <c r="B3" s="197" t="s">
        <v>356</v>
      </c>
      <c r="C3" s="198" t="s">
        <v>1128</v>
      </c>
      <c r="D3" s="198" t="s">
        <v>1129</v>
      </c>
      <c r="E3" s="198" t="s">
        <v>1130</v>
      </c>
      <c r="F3" s="199" t="s">
        <v>1138</v>
      </c>
      <c r="G3" s="199" t="s">
        <v>1131</v>
      </c>
      <c r="H3" s="199" t="s">
        <v>1132</v>
      </c>
    </row>
    <row r="4" spans="1:8" x14ac:dyDescent="0.2">
      <c r="A4" s="97"/>
      <c r="B4" s="106">
        <v>1</v>
      </c>
      <c r="C4" s="91"/>
      <c r="D4" s="91"/>
      <c r="E4" s="91"/>
      <c r="F4" s="98"/>
      <c r="G4" s="172"/>
      <c r="H4" s="170">
        <v>0</v>
      </c>
    </row>
    <row r="5" spans="1:8" x14ac:dyDescent="0.2">
      <c r="A5" s="97"/>
      <c r="B5" s="106">
        <v>2</v>
      </c>
      <c r="C5" s="91"/>
      <c r="D5" s="91"/>
      <c r="E5" s="91"/>
      <c r="F5" s="91"/>
      <c r="G5" s="166"/>
      <c r="H5" s="164">
        <v>0</v>
      </c>
    </row>
    <row r="6" spans="1:8" x14ac:dyDescent="0.2">
      <c r="A6" s="97"/>
      <c r="B6" s="106">
        <v>3</v>
      </c>
      <c r="C6" s="91"/>
      <c r="D6" s="91"/>
      <c r="E6" s="91"/>
      <c r="F6" s="91"/>
      <c r="G6" s="166"/>
      <c r="H6" s="164">
        <v>0</v>
      </c>
    </row>
    <row r="7" spans="1:8" ht="12.75" customHeight="1" x14ac:dyDescent="0.2">
      <c r="A7" s="97"/>
      <c r="B7" s="106">
        <v>4</v>
      </c>
      <c r="C7" s="91"/>
      <c r="D7" s="91"/>
      <c r="E7" s="91"/>
      <c r="F7" s="91"/>
      <c r="G7" s="166"/>
      <c r="H7" s="164">
        <v>0</v>
      </c>
    </row>
    <row r="8" spans="1:8" x14ac:dyDescent="0.2">
      <c r="A8" s="97"/>
      <c r="B8" s="106">
        <v>5</v>
      </c>
      <c r="C8" s="91"/>
      <c r="D8" s="91"/>
      <c r="E8" s="91"/>
      <c r="F8" s="91"/>
      <c r="G8" s="166"/>
      <c r="H8" s="164">
        <v>0</v>
      </c>
    </row>
    <row r="9" spans="1:8" ht="12.75" customHeight="1" x14ac:dyDescent="0.2">
      <c r="A9" s="97"/>
      <c r="B9" s="106">
        <v>6</v>
      </c>
      <c r="C9" s="91"/>
      <c r="D9" s="91"/>
      <c r="E9" s="91"/>
      <c r="F9" s="91"/>
      <c r="G9" s="166"/>
      <c r="H9" s="164">
        <v>0</v>
      </c>
    </row>
    <row r="10" spans="1:8" ht="12.75" customHeight="1" x14ac:dyDescent="0.2">
      <c r="A10" s="97"/>
      <c r="B10" s="106">
        <v>7</v>
      </c>
      <c r="C10" s="91"/>
      <c r="D10" s="91"/>
      <c r="E10" s="91"/>
      <c r="F10" s="91"/>
      <c r="G10" s="166"/>
      <c r="H10" s="164">
        <v>0</v>
      </c>
    </row>
    <row r="11" spans="1:8" x14ac:dyDescent="0.2">
      <c r="A11" s="97"/>
      <c r="B11" s="106">
        <v>8</v>
      </c>
      <c r="C11" s="91"/>
      <c r="D11" s="91"/>
      <c r="E11" s="91"/>
      <c r="F11" s="91"/>
      <c r="G11" s="166"/>
      <c r="H11" s="164">
        <v>0</v>
      </c>
    </row>
    <row r="12" spans="1:8" x14ac:dyDescent="0.2">
      <c r="A12" s="97"/>
      <c r="B12" s="106">
        <v>9</v>
      </c>
      <c r="C12" s="91"/>
      <c r="D12" s="91"/>
      <c r="E12" s="91"/>
      <c r="F12" s="91"/>
      <c r="G12" s="166"/>
      <c r="H12" s="164">
        <v>0</v>
      </c>
    </row>
    <row r="13" spans="1:8" x14ac:dyDescent="0.2">
      <c r="A13" s="97"/>
      <c r="B13" s="106">
        <v>10</v>
      </c>
      <c r="C13" s="91"/>
      <c r="D13" s="91"/>
      <c r="E13" s="91"/>
      <c r="F13" s="91"/>
      <c r="G13" s="166"/>
      <c r="H13" s="164">
        <v>0</v>
      </c>
    </row>
    <row r="14" spans="1:8" x14ac:dyDescent="0.2">
      <c r="B14" s="106">
        <v>11</v>
      </c>
      <c r="C14" s="91"/>
      <c r="D14" s="91"/>
      <c r="E14" s="91"/>
      <c r="F14" s="91"/>
      <c r="G14" s="166"/>
      <c r="H14" s="164">
        <v>0</v>
      </c>
    </row>
    <row r="15" spans="1:8" x14ac:dyDescent="0.2">
      <c r="B15" s="106">
        <v>12</v>
      </c>
      <c r="C15" s="91"/>
      <c r="D15" s="91"/>
      <c r="E15" s="91"/>
      <c r="F15" s="91"/>
      <c r="G15" s="166"/>
      <c r="H15" s="164">
        <v>0</v>
      </c>
    </row>
    <row r="16" spans="1:8" x14ac:dyDescent="0.2">
      <c r="B16" s="106">
        <v>13</v>
      </c>
      <c r="C16" s="91"/>
      <c r="D16" s="91"/>
      <c r="E16" s="91"/>
      <c r="F16" s="91"/>
      <c r="G16" s="166"/>
      <c r="H16" s="164">
        <v>0</v>
      </c>
    </row>
    <row r="17" spans="2:8" x14ac:dyDescent="0.2">
      <c r="B17" s="106">
        <v>14</v>
      </c>
      <c r="C17" s="91"/>
      <c r="D17" s="91"/>
      <c r="E17" s="91"/>
      <c r="F17" s="91"/>
      <c r="G17" s="166"/>
      <c r="H17" s="164">
        <v>0</v>
      </c>
    </row>
    <row r="18" spans="2:8" x14ac:dyDescent="0.2">
      <c r="B18" s="106">
        <v>15</v>
      </c>
      <c r="C18" s="91"/>
      <c r="D18" s="91"/>
      <c r="E18" s="91"/>
      <c r="F18" s="91"/>
      <c r="G18" s="166"/>
      <c r="H18" s="164">
        <v>0</v>
      </c>
    </row>
    <row r="19" spans="2:8" x14ac:dyDescent="0.2">
      <c r="B19" s="106">
        <v>16</v>
      </c>
      <c r="C19" s="91"/>
      <c r="D19" s="91"/>
      <c r="E19" s="91"/>
      <c r="F19" s="91"/>
      <c r="G19" s="166"/>
      <c r="H19" s="164">
        <v>0</v>
      </c>
    </row>
    <row r="20" spans="2:8" x14ac:dyDescent="0.2">
      <c r="B20" s="106">
        <v>17</v>
      </c>
      <c r="C20" s="91"/>
      <c r="D20" s="91"/>
      <c r="E20" s="91"/>
      <c r="F20" s="91"/>
      <c r="G20" s="166"/>
      <c r="H20" s="164">
        <v>0</v>
      </c>
    </row>
    <row r="21" spans="2:8" x14ac:dyDescent="0.2">
      <c r="B21" s="106">
        <v>18</v>
      </c>
      <c r="C21" s="91"/>
      <c r="D21" s="91"/>
      <c r="E21" s="91"/>
      <c r="F21" s="91"/>
      <c r="G21" s="166"/>
      <c r="H21" s="164">
        <v>0</v>
      </c>
    </row>
    <row r="22" spans="2:8" x14ac:dyDescent="0.2">
      <c r="B22" s="106">
        <v>19</v>
      </c>
      <c r="C22" s="91"/>
      <c r="D22" s="91"/>
      <c r="E22" s="91"/>
      <c r="F22" s="91"/>
      <c r="G22" s="166"/>
      <c r="H22" s="164">
        <v>0</v>
      </c>
    </row>
    <row r="23" spans="2:8" x14ac:dyDescent="0.2">
      <c r="B23" s="106">
        <v>20</v>
      </c>
      <c r="C23" s="91"/>
      <c r="D23" s="91"/>
      <c r="E23" s="91"/>
      <c r="F23" s="91"/>
      <c r="G23" s="166"/>
      <c r="H23" s="164">
        <v>0</v>
      </c>
    </row>
    <row r="24" spans="2:8" x14ac:dyDescent="0.2">
      <c r="B24" s="106">
        <v>21</v>
      </c>
      <c r="C24" s="91"/>
      <c r="D24" s="91"/>
      <c r="E24" s="91"/>
      <c r="F24" s="91"/>
      <c r="G24" s="166"/>
      <c r="H24" s="164">
        <v>0</v>
      </c>
    </row>
    <row r="25" spans="2:8" x14ac:dyDescent="0.2">
      <c r="B25" s="106">
        <v>22</v>
      </c>
      <c r="C25" s="91"/>
      <c r="D25" s="91"/>
      <c r="E25" s="91"/>
      <c r="F25" s="91"/>
      <c r="G25" s="166"/>
      <c r="H25" s="164">
        <v>0</v>
      </c>
    </row>
    <row r="26" spans="2:8" x14ac:dyDescent="0.2">
      <c r="B26" s="106">
        <v>23</v>
      </c>
      <c r="C26" s="91"/>
      <c r="D26" s="91"/>
      <c r="E26" s="91"/>
      <c r="F26" s="91"/>
      <c r="G26" s="166"/>
      <c r="H26" s="164">
        <v>0</v>
      </c>
    </row>
    <row r="27" spans="2:8" x14ac:dyDescent="0.2">
      <c r="B27" s="106">
        <v>24</v>
      </c>
      <c r="C27" s="91"/>
      <c r="D27" s="91"/>
      <c r="E27" s="91"/>
      <c r="F27" s="91"/>
      <c r="G27" s="166"/>
      <c r="H27" s="164">
        <v>0</v>
      </c>
    </row>
    <row r="28" spans="2:8" x14ac:dyDescent="0.2">
      <c r="B28" s="106">
        <v>25</v>
      </c>
      <c r="C28" s="91"/>
      <c r="D28" s="91"/>
      <c r="E28" s="91"/>
      <c r="F28" s="91"/>
      <c r="G28" s="166"/>
      <c r="H28" s="164">
        <v>0</v>
      </c>
    </row>
    <row r="29" spans="2:8" x14ac:dyDescent="0.2">
      <c r="B29" s="106">
        <v>26</v>
      </c>
      <c r="C29" s="91"/>
      <c r="D29" s="91"/>
      <c r="E29" s="91"/>
      <c r="F29" s="91"/>
      <c r="G29" s="166"/>
      <c r="H29" s="164">
        <v>0</v>
      </c>
    </row>
    <row r="30" spans="2:8" x14ac:dyDescent="0.2">
      <c r="B30" s="106">
        <v>27</v>
      </c>
      <c r="C30" s="91"/>
      <c r="D30" s="91"/>
      <c r="E30" s="91"/>
      <c r="F30" s="91"/>
      <c r="G30" s="166"/>
      <c r="H30" s="164">
        <v>0</v>
      </c>
    </row>
    <row r="31" spans="2:8" x14ac:dyDescent="0.2">
      <c r="B31" s="106">
        <v>28</v>
      </c>
      <c r="C31" s="91"/>
      <c r="D31" s="91"/>
      <c r="E31" s="91"/>
      <c r="F31" s="91"/>
      <c r="G31" s="166"/>
      <c r="H31" s="164">
        <v>0</v>
      </c>
    </row>
    <row r="32" spans="2:8" x14ac:dyDescent="0.2">
      <c r="B32" s="106">
        <v>29</v>
      </c>
      <c r="C32" s="91"/>
      <c r="D32" s="91"/>
      <c r="E32" s="91"/>
      <c r="F32" s="91"/>
      <c r="G32" s="166"/>
      <c r="H32" s="164">
        <v>0</v>
      </c>
    </row>
    <row r="33" spans="2:8" x14ac:dyDescent="0.2">
      <c r="B33" s="106">
        <v>30</v>
      </c>
      <c r="C33" s="91"/>
      <c r="D33" s="91"/>
      <c r="E33" s="91"/>
      <c r="F33" s="91"/>
      <c r="G33" s="166"/>
      <c r="H33" s="164">
        <v>0</v>
      </c>
    </row>
    <row r="34" spans="2:8" x14ac:dyDescent="0.2">
      <c r="B34" s="106">
        <v>31</v>
      </c>
      <c r="C34" s="91"/>
      <c r="D34" s="91"/>
      <c r="E34" s="91"/>
      <c r="F34" s="91"/>
      <c r="G34" s="166"/>
      <c r="H34" s="164">
        <v>0</v>
      </c>
    </row>
    <row r="35" spans="2:8" x14ac:dyDescent="0.2">
      <c r="B35" s="106">
        <v>32</v>
      </c>
      <c r="C35" s="91"/>
      <c r="D35" s="91"/>
      <c r="E35" s="91"/>
      <c r="F35" s="91"/>
      <c r="G35" s="166"/>
      <c r="H35" s="164">
        <v>0</v>
      </c>
    </row>
    <row r="36" spans="2:8" x14ac:dyDescent="0.2">
      <c r="B36" s="106">
        <v>33</v>
      </c>
      <c r="C36" s="91"/>
      <c r="D36" s="91"/>
      <c r="E36" s="91"/>
      <c r="F36" s="91"/>
      <c r="G36" s="166"/>
      <c r="H36" s="164">
        <v>0</v>
      </c>
    </row>
    <row r="37" spans="2:8" x14ac:dyDescent="0.2">
      <c r="B37" s="106">
        <v>34</v>
      </c>
      <c r="C37" s="91"/>
      <c r="D37" s="91"/>
      <c r="E37" s="91"/>
      <c r="F37" s="91"/>
      <c r="G37" s="166"/>
      <c r="H37" s="164">
        <v>0</v>
      </c>
    </row>
    <row r="38" spans="2:8" x14ac:dyDescent="0.2">
      <c r="B38" s="106">
        <v>35</v>
      </c>
      <c r="C38" s="91"/>
      <c r="D38" s="91"/>
      <c r="E38" s="91"/>
      <c r="F38" s="91"/>
      <c r="G38" s="166"/>
      <c r="H38" s="164">
        <v>0</v>
      </c>
    </row>
    <row r="39" spans="2:8" x14ac:dyDescent="0.2">
      <c r="B39" s="106">
        <v>36</v>
      </c>
      <c r="C39" s="91"/>
      <c r="D39" s="91"/>
      <c r="E39" s="91"/>
      <c r="F39" s="91"/>
      <c r="G39" s="166"/>
      <c r="H39" s="164">
        <v>0</v>
      </c>
    </row>
    <row r="40" spans="2:8" x14ac:dyDescent="0.2">
      <c r="B40" s="106">
        <v>37</v>
      </c>
      <c r="C40" s="91"/>
      <c r="D40" s="91"/>
      <c r="E40" s="91"/>
      <c r="F40" s="91"/>
      <c r="G40" s="166"/>
      <c r="H40" s="164">
        <v>0</v>
      </c>
    </row>
    <row r="41" spans="2:8" x14ac:dyDescent="0.2">
      <c r="B41" s="106">
        <v>38</v>
      </c>
      <c r="C41" s="91"/>
      <c r="D41" s="91"/>
      <c r="E41" s="91"/>
      <c r="F41" s="91"/>
      <c r="G41" s="166"/>
      <c r="H41" s="164">
        <v>0</v>
      </c>
    </row>
    <row r="42" spans="2:8" x14ac:dyDescent="0.2">
      <c r="B42" s="106">
        <v>39</v>
      </c>
      <c r="C42" s="91"/>
      <c r="D42" s="91"/>
      <c r="E42" s="91"/>
      <c r="F42" s="91"/>
      <c r="G42" s="166"/>
      <c r="H42" s="164">
        <v>0</v>
      </c>
    </row>
    <row r="43" spans="2:8" x14ac:dyDescent="0.2">
      <c r="B43" s="106">
        <v>40</v>
      </c>
      <c r="C43" s="91"/>
      <c r="D43" s="91"/>
      <c r="E43" s="91"/>
      <c r="F43" s="91"/>
      <c r="G43" s="166"/>
      <c r="H43" s="164">
        <v>0</v>
      </c>
    </row>
    <row r="44" spans="2:8" x14ac:dyDescent="0.2">
      <c r="B44" s="106">
        <v>41</v>
      </c>
      <c r="C44" s="91"/>
      <c r="D44" s="91"/>
      <c r="E44" s="91"/>
      <c r="F44" s="91"/>
      <c r="G44" s="166"/>
      <c r="H44" s="164">
        <v>0</v>
      </c>
    </row>
    <row r="45" spans="2:8" x14ac:dyDescent="0.2">
      <c r="B45" s="106">
        <v>42</v>
      </c>
      <c r="C45" s="91"/>
      <c r="D45" s="91"/>
      <c r="E45" s="91"/>
      <c r="F45" s="91"/>
      <c r="G45" s="166"/>
      <c r="H45" s="164">
        <v>0</v>
      </c>
    </row>
    <row r="46" spans="2:8" x14ac:dyDescent="0.2">
      <c r="B46" s="106">
        <v>43</v>
      </c>
      <c r="C46" s="91"/>
      <c r="D46" s="91"/>
      <c r="E46" s="91"/>
      <c r="F46" s="91"/>
      <c r="G46" s="166"/>
      <c r="H46" s="164">
        <v>0</v>
      </c>
    </row>
    <row r="47" spans="2:8" x14ac:dyDescent="0.2">
      <c r="B47" s="106">
        <v>44</v>
      </c>
      <c r="C47" s="91"/>
      <c r="D47" s="91"/>
      <c r="E47" s="91"/>
      <c r="F47" s="91"/>
      <c r="G47" s="166"/>
      <c r="H47" s="164">
        <v>0</v>
      </c>
    </row>
    <row r="49" spans="2:2" x14ac:dyDescent="0.2">
      <c r="B49" s="1" t="s">
        <v>1143</v>
      </c>
    </row>
    <row r="50" spans="2:2" x14ac:dyDescent="0.2">
      <c r="B50" s="1" t="s">
        <v>1144</v>
      </c>
    </row>
    <row r="51" spans="2:2" x14ac:dyDescent="0.2">
      <c r="B51" s="1" t="s">
        <v>1141</v>
      </c>
    </row>
  </sheetData>
  <mergeCells count="1">
    <mergeCell ref="B2:H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4D0F-4F82-406B-9BCC-7B842AB0F6A8}">
  <dimension ref="A2:G116"/>
  <sheetViews>
    <sheetView showGridLines="0" zoomScale="110" zoomScaleNormal="110" workbookViewId="0">
      <selection activeCell="B4" sqref="B4:G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03"/>
      <c r="C2" s="403"/>
    </row>
    <row r="3" spans="1:7" ht="13.5" thickBot="1" x14ac:dyDescent="0.25"/>
    <row r="4" spans="1:7" ht="40.15" customHeight="1" x14ac:dyDescent="0.2">
      <c r="B4" s="305" t="s">
        <v>1063</v>
      </c>
      <c r="C4" s="306"/>
      <c r="D4" s="306"/>
      <c r="E4" s="306"/>
      <c r="F4" s="306"/>
      <c r="G4" s="307"/>
    </row>
    <row r="5" spans="1:7" ht="13.5" customHeight="1" thickBot="1" x14ac:dyDescent="0.25">
      <c r="B5" s="241" t="s">
        <v>356</v>
      </c>
      <c r="C5" s="360" t="s">
        <v>1051</v>
      </c>
      <c r="D5" s="188" t="s">
        <v>1049</v>
      </c>
      <c r="E5" s="189"/>
      <c r="F5" s="189"/>
      <c r="G5" s="190"/>
    </row>
    <row r="6" spans="1:7" ht="14.65" customHeight="1" x14ac:dyDescent="0.2">
      <c r="B6" s="241"/>
      <c r="C6" s="361"/>
      <c r="D6" s="379" t="s">
        <v>17</v>
      </c>
      <c r="E6" s="380"/>
      <c r="F6" s="380"/>
      <c r="G6" s="381"/>
    </row>
    <row r="7" spans="1:7" ht="14.65" customHeight="1" x14ac:dyDescent="0.2">
      <c r="B7" s="241"/>
      <c r="C7" s="361"/>
      <c r="D7" s="387"/>
      <c r="E7" s="388"/>
      <c r="F7" s="388"/>
      <c r="G7" s="389"/>
    </row>
    <row r="8" spans="1:7" ht="48.4" customHeight="1" thickBot="1" x14ac:dyDescent="0.25">
      <c r="B8" s="241"/>
      <c r="C8" s="361"/>
      <c r="D8" s="320" t="s">
        <v>331</v>
      </c>
      <c r="E8" s="321"/>
      <c r="F8" s="321"/>
      <c r="G8" s="390"/>
    </row>
    <row r="9" spans="1:7" ht="47.65" customHeight="1" thickBot="1" x14ac:dyDescent="0.25">
      <c r="B9" s="242"/>
      <c r="C9" s="361"/>
      <c r="D9" s="401" t="s">
        <v>700</v>
      </c>
      <c r="E9" s="398"/>
      <c r="F9" s="397" t="s">
        <v>701</v>
      </c>
      <c r="G9" s="402"/>
    </row>
    <row r="10" spans="1:7" x14ac:dyDescent="0.2">
      <c r="A10" s="97"/>
      <c r="B10" s="106">
        <v>1</v>
      </c>
      <c r="C10" s="98" t="s">
        <v>1052</v>
      </c>
      <c r="D10" s="173" t="s">
        <v>419</v>
      </c>
      <c r="E10" s="172"/>
      <c r="F10" s="171" t="s">
        <v>420</v>
      </c>
      <c r="G10" s="170">
        <v>0</v>
      </c>
    </row>
    <row r="11" spans="1:7" x14ac:dyDescent="0.2">
      <c r="A11" s="97"/>
      <c r="B11" s="106">
        <v>2</v>
      </c>
      <c r="C11" s="91" t="s">
        <v>1053</v>
      </c>
      <c r="D11" s="167" t="s">
        <v>434</v>
      </c>
      <c r="E11" s="166"/>
      <c r="F11" s="165" t="s">
        <v>435</v>
      </c>
      <c r="G11" s="164">
        <v>0</v>
      </c>
    </row>
    <row r="12" spans="1:7" x14ac:dyDescent="0.2">
      <c r="A12" s="97"/>
      <c r="B12" s="106">
        <v>3</v>
      </c>
      <c r="C12" s="91" t="s">
        <v>1054</v>
      </c>
      <c r="D12" s="167" t="s">
        <v>449</v>
      </c>
      <c r="E12" s="166"/>
      <c r="F12" s="165" t="s">
        <v>450</v>
      </c>
      <c r="G12" s="164">
        <v>0</v>
      </c>
    </row>
    <row r="13" spans="1:7" x14ac:dyDescent="0.2">
      <c r="A13" s="97"/>
      <c r="B13" s="106">
        <v>4</v>
      </c>
      <c r="C13" s="91" t="s">
        <v>1055</v>
      </c>
      <c r="D13" s="167" t="s">
        <v>461</v>
      </c>
      <c r="E13" s="166"/>
      <c r="F13" s="165" t="s">
        <v>462</v>
      </c>
      <c r="G13" s="164">
        <v>0</v>
      </c>
    </row>
    <row r="14" spans="1:7" x14ac:dyDescent="0.2">
      <c r="A14" s="97"/>
      <c r="B14" s="106">
        <v>5</v>
      </c>
      <c r="C14" s="91" t="s">
        <v>1056</v>
      </c>
      <c r="D14" s="167" t="s">
        <v>476</v>
      </c>
      <c r="E14" s="166"/>
      <c r="F14" s="165" t="s">
        <v>477</v>
      </c>
      <c r="G14" s="164">
        <v>0</v>
      </c>
    </row>
    <row r="15" spans="1:7" x14ac:dyDescent="0.2">
      <c r="A15" s="97"/>
      <c r="B15" s="106">
        <v>6</v>
      </c>
      <c r="C15" s="91" t="s">
        <v>1057</v>
      </c>
      <c r="D15" s="167" t="s">
        <v>491</v>
      </c>
      <c r="E15" s="166"/>
      <c r="F15" s="165" t="s">
        <v>492</v>
      </c>
      <c r="G15" s="164">
        <v>0</v>
      </c>
    </row>
    <row r="16" spans="1:7" x14ac:dyDescent="0.2">
      <c r="A16" s="97"/>
      <c r="B16" s="106">
        <v>7</v>
      </c>
      <c r="C16" s="91" t="s">
        <v>1058</v>
      </c>
      <c r="D16" s="167" t="s">
        <v>506</v>
      </c>
      <c r="E16" s="166"/>
      <c r="F16" s="165" t="s">
        <v>507</v>
      </c>
      <c r="G16" s="164">
        <v>0</v>
      </c>
    </row>
    <row r="17" spans="1:7" x14ac:dyDescent="0.2">
      <c r="A17" s="97"/>
      <c r="B17" s="106">
        <v>8</v>
      </c>
      <c r="C17" s="91" t="s">
        <v>1059</v>
      </c>
      <c r="D17" s="167" t="s">
        <v>521</v>
      </c>
      <c r="E17" s="166"/>
      <c r="F17" s="165" t="s">
        <v>522</v>
      </c>
      <c r="G17" s="164">
        <v>0</v>
      </c>
    </row>
    <row r="18" spans="1:7" x14ac:dyDescent="0.2">
      <c r="A18" s="97"/>
      <c r="B18" s="106">
        <v>9</v>
      </c>
      <c r="C18" s="91" t="s">
        <v>1060</v>
      </c>
      <c r="D18" s="167" t="s">
        <v>536</v>
      </c>
      <c r="E18" s="166"/>
      <c r="F18" s="165" t="s">
        <v>537</v>
      </c>
      <c r="G18" s="164">
        <v>0</v>
      </c>
    </row>
    <row r="19" spans="1:7" x14ac:dyDescent="0.2">
      <c r="A19" s="97"/>
      <c r="B19" s="106">
        <v>10</v>
      </c>
      <c r="C19" s="91" t="s">
        <v>1061</v>
      </c>
      <c r="D19" s="167" t="s">
        <v>551</v>
      </c>
      <c r="E19" s="166"/>
      <c r="F19" s="165" t="s">
        <v>552</v>
      </c>
      <c r="G19" s="164">
        <v>0</v>
      </c>
    </row>
    <row r="20" spans="1:7" x14ac:dyDescent="0.2">
      <c r="B20" s="106">
        <v>11</v>
      </c>
      <c r="C20" s="91" t="s">
        <v>1062</v>
      </c>
      <c r="D20" s="162" t="s">
        <v>566</v>
      </c>
      <c r="E20" s="166"/>
      <c r="F20" s="163" t="s">
        <v>567</v>
      </c>
      <c r="G20" s="164">
        <v>0</v>
      </c>
    </row>
    <row r="21" spans="1:7" ht="13.5" thickBot="1" x14ac:dyDescent="0.25">
      <c r="B21" s="131">
        <v>12</v>
      </c>
      <c r="C21" s="100" t="s">
        <v>31</v>
      </c>
      <c r="D21" s="159" t="s">
        <v>583</v>
      </c>
      <c r="E21" s="161"/>
      <c r="F21" s="158" t="s">
        <v>584</v>
      </c>
      <c r="G21" s="160">
        <v>0</v>
      </c>
    </row>
    <row r="22" spans="1:7" ht="13.5" thickBot="1" x14ac:dyDescent="0.25">
      <c r="B22" s="89"/>
      <c r="C22" s="103"/>
      <c r="D22" s="103"/>
      <c r="E22" s="104"/>
      <c r="F22" s="103"/>
      <c r="G22" s="104"/>
    </row>
    <row r="23" spans="1:7" ht="40.15" customHeight="1" x14ac:dyDescent="0.2">
      <c r="B23" s="305" t="s">
        <v>1063</v>
      </c>
      <c r="C23" s="306"/>
      <c r="D23" s="306"/>
      <c r="E23" s="306"/>
      <c r="F23" s="306"/>
      <c r="G23" s="307"/>
    </row>
    <row r="24" spans="1:7" ht="13.5" customHeight="1" thickBot="1" x14ac:dyDescent="0.25">
      <c r="B24" s="241" t="s">
        <v>356</v>
      </c>
      <c r="C24" s="360" t="s">
        <v>1051</v>
      </c>
      <c r="D24" s="188" t="s">
        <v>1049</v>
      </c>
      <c r="E24" s="189"/>
      <c r="F24" s="189"/>
      <c r="G24" s="190"/>
    </row>
    <row r="25" spans="1:7" ht="14.65" customHeight="1" x14ac:dyDescent="0.2">
      <c r="B25" s="241"/>
      <c r="C25" s="361"/>
      <c r="D25" s="379" t="s">
        <v>17</v>
      </c>
      <c r="E25" s="380"/>
      <c r="F25" s="380"/>
      <c r="G25" s="381"/>
    </row>
    <row r="26" spans="1:7" ht="14.65" customHeight="1" x14ac:dyDescent="0.2">
      <c r="B26" s="241"/>
      <c r="C26" s="361"/>
      <c r="D26" s="382" t="s">
        <v>18</v>
      </c>
      <c r="E26" s="383"/>
      <c r="F26" s="383"/>
      <c r="G26" s="384"/>
    </row>
    <row r="27" spans="1:7" ht="48.4" customHeight="1" thickBot="1" x14ac:dyDescent="0.25">
      <c r="B27" s="241"/>
      <c r="C27" s="361"/>
      <c r="D27" s="319" t="s">
        <v>728</v>
      </c>
      <c r="E27" s="319"/>
      <c r="F27" s="319"/>
      <c r="G27" s="324"/>
    </row>
    <row r="28" spans="1:7" ht="47.65" customHeight="1" thickBot="1" x14ac:dyDescent="0.25">
      <c r="B28" s="242"/>
      <c r="C28" s="361"/>
      <c r="D28" s="397" t="s">
        <v>708</v>
      </c>
      <c r="E28" s="398"/>
      <c r="F28" s="399" t="s">
        <v>709</v>
      </c>
      <c r="G28" s="400"/>
    </row>
    <row r="29" spans="1:7" x14ac:dyDescent="0.2">
      <c r="A29" s="97"/>
      <c r="B29" s="106">
        <v>1</v>
      </c>
      <c r="C29" s="98" t="s">
        <v>1052</v>
      </c>
      <c r="D29" s="195" t="s">
        <v>427</v>
      </c>
      <c r="E29" s="192"/>
      <c r="F29" s="196" t="s">
        <v>732</v>
      </c>
      <c r="G29" s="194">
        <v>0</v>
      </c>
    </row>
    <row r="30" spans="1:7" x14ac:dyDescent="0.2">
      <c r="A30" s="97"/>
      <c r="B30" s="106">
        <v>2</v>
      </c>
      <c r="C30" s="91" t="s">
        <v>1053</v>
      </c>
      <c r="D30" s="162" t="s">
        <v>442</v>
      </c>
      <c r="E30" s="166"/>
      <c r="F30" s="163" t="s">
        <v>733</v>
      </c>
      <c r="G30" s="164">
        <v>0</v>
      </c>
    </row>
    <row r="31" spans="1:7" x14ac:dyDescent="0.2">
      <c r="A31" s="97"/>
      <c r="B31" s="106">
        <v>3</v>
      </c>
      <c r="C31" s="91" t="s">
        <v>1054</v>
      </c>
      <c r="D31" s="162" t="s">
        <v>457</v>
      </c>
      <c r="E31" s="166"/>
      <c r="F31" s="163" t="s">
        <v>734</v>
      </c>
      <c r="G31" s="164">
        <v>0</v>
      </c>
    </row>
    <row r="32" spans="1:7" x14ac:dyDescent="0.2">
      <c r="A32" s="97"/>
      <c r="B32" s="106">
        <v>4</v>
      </c>
      <c r="C32" s="91" t="s">
        <v>1055</v>
      </c>
      <c r="D32" s="162" t="s">
        <v>469</v>
      </c>
      <c r="E32" s="166"/>
      <c r="F32" s="163" t="s">
        <v>735</v>
      </c>
      <c r="G32" s="164">
        <v>0</v>
      </c>
    </row>
    <row r="33" spans="1:7" x14ac:dyDescent="0.2">
      <c r="A33" s="97"/>
      <c r="B33" s="106">
        <v>5</v>
      </c>
      <c r="C33" s="91" t="s">
        <v>1056</v>
      </c>
      <c r="D33" s="162" t="s">
        <v>484</v>
      </c>
      <c r="E33" s="166"/>
      <c r="F33" s="163" t="s">
        <v>736</v>
      </c>
      <c r="G33" s="164">
        <v>0</v>
      </c>
    </row>
    <row r="34" spans="1:7" x14ac:dyDescent="0.2">
      <c r="A34" s="97"/>
      <c r="B34" s="106">
        <v>6</v>
      </c>
      <c r="C34" s="91" t="s">
        <v>1057</v>
      </c>
      <c r="D34" s="162" t="s">
        <v>499</v>
      </c>
      <c r="E34" s="166"/>
      <c r="F34" s="163" t="s">
        <v>737</v>
      </c>
      <c r="G34" s="164">
        <v>0</v>
      </c>
    </row>
    <row r="35" spans="1:7" x14ac:dyDescent="0.2">
      <c r="A35" s="97"/>
      <c r="B35" s="106">
        <v>7</v>
      </c>
      <c r="C35" s="91" t="s">
        <v>1058</v>
      </c>
      <c r="D35" s="162" t="s">
        <v>514</v>
      </c>
      <c r="E35" s="166"/>
      <c r="F35" s="163" t="s">
        <v>738</v>
      </c>
      <c r="G35" s="164">
        <v>0</v>
      </c>
    </row>
    <row r="36" spans="1:7" x14ac:dyDescent="0.2">
      <c r="A36" s="97"/>
      <c r="B36" s="106">
        <v>8</v>
      </c>
      <c r="C36" s="91" t="s">
        <v>1059</v>
      </c>
      <c r="D36" s="162" t="s">
        <v>529</v>
      </c>
      <c r="E36" s="166"/>
      <c r="F36" s="163" t="s">
        <v>739</v>
      </c>
      <c r="G36" s="164">
        <v>0</v>
      </c>
    </row>
    <row r="37" spans="1:7" x14ac:dyDescent="0.2">
      <c r="A37" s="97"/>
      <c r="B37" s="106">
        <v>9</v>
      </c>
      <c r="C37" s="91" t="s">
        <v>1060</v>
      </c>
      <c r="D37" s="162" t="s">
        <v>544</v>
      </c>
      <c r="E37" s="166"/>
      <c r="F37" s="163" t="s">
        <v>740</v>
      </c>
      <c r="G37" s="164">
        <v>0</v>
      </c>
    </row>
    <row r="38" spans="1:7" x14ac:dyDescent="0.2">
      <c r="A38" s="97"/>
      <c r="B38" s="106">
        <v>10</v>
      </c>
      <c r="C38" s="91" t="s">
        <v>1061</v>
      </c>
      <c r="D38" s="162" t="s">
        <v>559</v>
      </c>
      <c r="E38" s="166"/>
      <c r="F38" s="163" t="s">
        <v>741</v>
      </c>
      <c r="G38" s="164">
        <v>0</v>
      </c>
    </row>
    <row r="39" spans="1:7" x14ac:dyDescent="0.2">
      <c r="B39" s="106">
        <v>11</v>
      </c>
      <c r="C39" s="91" t="s">
        <v>1062</v>
      </c>
      <c r="D39" s="162" t="s">
        <v>574</v>
      </c>
      <c r="E39" s="166"/>
      <c r="F39" s="163" t="s">
        <v>742</v>
      </c>
      <c r="G39" s="164">
        <v>0</v>
      </c>
    </row>
    <row r="40" spans="1:7" ht="13.5" thickBot="1" x14ac:dyDescent="0.25">
      <c r="B40" s="131">
        <v>12</v>
      </c>
      <c r="C40" s="100" t="s">
        <v>31</v>
      </c>
      <c r="D40" s="159" t="s">
        <v>591</v>
      </c>
      <c r="E40" s="161"/>
      <c r="F40" s="158" t="s">
        <v>743</v>
      </c>
      <c r="G40" s="160">
        <v>0</v>
      </c>
    </row>
    <row r="41" spans="1:7" ht="13.5" thickBot="1" x14ac:dyDescent="0.25"/>
    <row r="42" spans="1:7" ht="40.15" customHeight="1" x14ac:dyDescent="0.2">
      <c r="B42" s="305" t="s">
        <v>1063</v>
      </c>
      <c r="C42" s="306"/>
      <c r="D42" s="306"/>
      <c r="E42" s="306"/>
      <c r="F42" s="306"/>
      <c r="G42" s="307"/>
    </row>
    <row r="43" spans="1:7" ht="13.5" customHeight="1" thickBot="1" x14ac:dyDescent="0.25">
      <c r="B43" s="241" t="s">
        <v>356</v>
      </c>
      <c r="C43" s="360" t="s">
        <v>1051</v>
      </c>
      <c r="D43" s="188" t="s">
        <v>1049</v>
      </c>
      <c r="E43" s="189"/>
      <c r="F43" s="189"/>
      <c r="G43" s="190"/>
    </row>
    <row r="44" spans="1:7" ht="14.65" customHeight="1" x14ac:dyDescent="0.2">
      <c r="B44" s="241"/>
      <c r="C44" s="361"/>
      <c r="D44" s="379" t="s">
        <v>17</v>
      </c>
      <c r="E44" s="380"/>
      <c r="F44" s="380"/>
      <c r="G44" s="381"/>
    </row>
    <row r="45" spans="1:7" ht="14.65" customHeight="1" x14ac:dyDescent="0.2">
      <c r="B45" s="241"/>
      <c r="C45" s="361"/>
      <c r="D45" s="387"/>
      <c r="E45" s="388"/>
      <c r="F45" s="388"/>
      <c r="G45" s="389"/>
    </row>
    <row r="46" spans="1:7" ht="48.4" customHeight="1" thickBot="1" x14ac:dyDescent="0.25">
      <c r="B46" s="241"/>
      <c r="C46" s="361"/>
      <c r="D46" s="395" t="s">
        <v>332</v>
      </c>
      <c r="E46" s="395"/>
      <c r="F46" s="395"/>
      <c r="G46" s="396"/>
    </row>
    <row r="47" spans="1:7" ht="47.65" customHeight="1" thickBot="1" x14ac:dyDescent="0.25">
      <c r="B47" s="242"/>
      <c r="C47" s="361"/>
      <c r="D47" s="392" t="s">
        <v>702</v>
      </c>
      <c r="E47" s="393"/>
      <c r="F47" s="393" t="s">
        <v>703</v>
      </c>
      <c r="G47" s="394"/>
    </row>
    <row r="48" spans="1:7" x14ac:dyDescent="0.2">
      <c r="A48" s="97"/>
      <c r="B48" s="106">
        <v>1</v>
      </c>
      <c r="C48" s="98" t="s">
        <v>1064</v>
      </c>
      <c r="D48" s="191" t="s">
        <v>421</v>
      </c>
      <c r="E48" s="192">
        <v>0</v>
      </c>
      <c r="F48" s="193" t="s">
        <v>422</v>
      </c>
      <c r="G48" s="194">
        <v>0</v>
      </c>
    </row>
    <row r="49" spans="1:7" x14ac:dyDescent="0.2">
      <c r="A49" s="97"/>
      <c r="B49" s="106">
        <v>2</v>
      </c>
      <c r="C49" s="98" t="s">
        <v>1065</v>
      </c>
      <c r="D49" s="167" t="s">
        <v>436</v>
      </c>
      <c r="E49" s="166">
        <v>0</v>
      </c>
      <c r="F49" s="165" t="s">
        <v>437</v>
      </c>
      <c r="G49" s="164">
        <v>0</v>
      </c>
    </row>
    <row r="50" spans="1:7" x14ac:dyDescent="0.2">
      <c r="A50" s="97"/>
      <c r="B50" s="106">
        <v>3</v>
      </c>
      <c r="C50" s="98" t="s">
        <v>1066</v>
      </c>
      <c r="D50" s="167" t="s">
        <v>451</v>
      </c>
      <c r="E50" s="166">
        <v>0</v>
      </c>
      <c r="F50" s="165" t="s">
        <v>452</v>
      </c>
      <c r="G50" s="164">
        <v>0</v>
      </c>
    </row>
    <row r="51" spans="1:7" x14ac:dyDescent="0.2">
      <c r="A51" s="97"/>
      <c r="B51" s="106">
        <v>4</v>
      </c>
      <c r="C51" s="98" t="s">
        <v>1067</v>
      </c>
      <c r="D51" s="167" t="s">
        <v>463</v>
      </c>
      <c r="E51" s="166">
        <v>0</v>
      </c>
      <c r="F51" s="165" t="s">
        <v>464</v>
      </c>
      <c r="G51" s="164">
        <v>0</v>
      </c>
    </row>
    <row r="52" spans="1:7" x14ac:dyDescent="0.2">
      <c r="A52" s="97"/>
      <c r="B52" s="106">
        <v>5</v>
      </c>
      <c r="C52" s="98" t="s">
        <v>1068</v>
      </c>
      <c r="D52" s="167" t="s">
        <v>478</v>
      </c>
      <c r="E52" s="166">
        <v>0</v>
      </c>
      <c r="F52" s="165" t="s">
        <v>479</v>
      </c>
      <c r="G52" s="164">
        <v>0</v>
      </c>
    </row>
    <row r="53" spans="1:7" x14ac:dyDescent="0.2">
      <c r="A53" s="97"/>
      <c r="B53" s="106">
        <v>6</v>
      </c>
      <c r="C53" s="98" t="s">
        <v>1069</v>
      </c>
      <c r="D53" s="167" t="s">
        <v>493</v>
      </c>
      <c r="E53" s="166">
        <v>0</v>
      </c>
      <c r="F53" s="165" t="s">
        <v>494</v>
      </c>
      <c r="G53" s="164">
        <v>0</v>
      </c>
    </row>
    <row r="54" spans="1:7" x14ac:dyDescent="0.2">
      <c r="A54" s="97"/>
      <c r="B54" s="106">
        <v>7</v>
      </c>
      <c r="C54" s="98" t="s">
        <v>1070</v>
      </c>
      <c r="D54" s="167" t="s">
        <v>508</v>
      </c>
      <c r="E54" s="166">
        <v>0</v>
      </c>
      <c r="F54" s="165" t="s">
        <v>509</v>
      </c>
      <c r="G54" s="164">
        <v>0</v>
      </c>
    </row>
    <row r="55" spans="1:7" x14ac:dyDescent="0.2">
      <c r="A55" s="97"/>
      <c r="B55" s="106">
        <v>8</v>
      </c>
      <c r="C55" s="98" t="s">
        <v>1071</v>
      </c>
      <c r="D55" s="167" t="s">
        <v>523</v>
      </c>
      <c r="E55" s="166">
        <v>0</v>
      </c>
      <c r="F55" s="165" t="s">
        <v>524</v>
      </c>
      <c r="G55" s="164">
        <v>0</v>
      </c>
    </row>
    <row r="56" spans="1:7" x14ac:dyDescent="0.2">
      <c r="A56" s="97"/>
      <c r="B56" s="106">
        <v>9</v>
      </c>
      <c r="C56" s="98" t="s">
        <v>1072</v>
      </c>
      <c r="D56" s="167" t="s">
        <v>538</v>
      </c>
      <c r="E56" s="166">
        <v>0</v>
      </c>
      <c r="F56" s="165" t="s">
        <v>539</v>
      </c>
      <c r="G56" s="164">
        <v>0</v>
      </c>
    </row>
    <row r="57" spans="1:7" x14ac:dyDescent="0.2">
      <c r="A57" s="97"/>
      <c r="B57" s="106">
        <v>10</v>
      </c>
      <c r="C57" s="98" t="s">
        <v>1073</v>
      </c>
      <c r="D57" s="167" t="s">
        <v>553</v>
      </c>
      <c r="E57" s="166">
        <v>0</v>
      </c>
      <c r="F57" s="165" t="s">
        <v>554</v>
      </c>
      <c r="G57" s="164">
        <v>0</v>
      </c>
    </row>
    <row r="58" spans="1:7" x14ac:dyDescent="0.2">
      <c r="B58" s="106">
        <v>11</v>
      </c>
      <c r="C58" s="98" t="s">
        <v>1074</v>
      </c>
      <c r="D58" s="162" t="s">
        <v>568</v>
      </c>
      <c r="E58" s="166">
        <v>0</v>
      </c>
      <c r="F58" s="163" t="s">
        <v>569</v>
      </c>
      <c r="G58" s="164">
        <v>0</v>
      </c>
    </row>
    <row r="59" spans="1:7" ht="13.5" thickBot="1" x14ac:dyDescent="0.25">
      <c r="B59" s="131">
        <v>12</v>
      </c>
      <c r="C59" s="100" t="s">
        <v>31</v>
      </c>
      <c r="D59" s="159" t="s">
        <v>585</v>
      </c>
      <c r="E59" s="161">
        <v>0</v>
      </c>
      <c r="F59" s="158" t="s">
        <v>586</v>
      </c>
      <c r="G59" s="160">
        <v>0</v>
      </c>
    </row>
    <row r="60" spans="1:7" ht="13.5" thickBot="1" x14ac:dyDescent="0.25"/>
    <row r="61" spans="1:7" ht="40.15" customHeight="1" x14ac:dyDescent="0.2">
      <c r="B61" s="305" t="s">
        <v>1063</v>
      </c>
      <c r="C61" s="306"/>
      <c r="D61" s="306"/>
      <c r="E61" s="306"/>
      <c r="F61" s="306"/>
      <c r="G61" s="307"/>
    </row>
    <row r="62" spans="1:7" ht="13.5" customHeight="1" thickBot="1" x14ac:dyDescent="0.25">
      <c r="B62" s="241" t="s">
        <v>356</v>
      </c>
      <c r="C62" s="360" t="s">
        <v>1051</v>
      </c>
      <c r="D62" s="188" t="s">
        <v>1049</v>
      </c>
      <c r="E62" s="189"/>
      <c r="F62" s="189"/>
      <c r="G62" s="190"/>
    </row>
    <row r="63" spans="1:7" ht="14.65" customHeight="1" x14ac:dyDescent="0.2">
      <c r="B63" s="241"/>
      <c r="C63" s="361"/>
      <c r="D63" s="379" t="s">
        <v>17</v>
      </c>
      <c r="E63" s="380"/>
      <c r="F63" s="380"/>
      <c r="G63" s="381"/>
    </row>
    <row r="64" spans="1:7" ht="14.65" customHeight="1" x14ac:dyDescent="0.2">
      <c r="B64" s="241"/>
      <c r="C64" s="361"/>
      <c r="D64" s="387"/>
      <c r="E64" s="388"/>
      <c r="F64" s="388"/>
      <c r="G64" s="389"/>
    </row>
    <row r="65" spans="1:7" ht="48.4" customHeight="1" thickBot="1" x14ac:dyDescent="0.25">
      <c r="B65" s="241"/>
      <c r="C65" s="361"/>
      <c r="D65" s="321" t="s">
        <v>333</v>
      </c>
      <c r="E65" s="321"/>
      <c r="F65" s="321"/>
      <c r="G65" s="390"/>
    </row>
    <row r="66" spans="1:7" ht="47.65" customHeight="1" thickBot="1" x14ac:dyDescent="0.25">
      <c r="B66" s="242"/>
      <c r="C66" s="361"/>
      <c r="D66" s="385" t="s">
        <v>704</v>
      </c>
      <c r="E66" s="386"/>
      <c r="F66" s="385" t="s">
        <v>705</v>
      </c>
      <c r="G66" s="391"/>
    </row>
    <row r="67" spans="1:7" x14ac:dyDescent="0.2">
      <c r="A67" s="97"/>
      <c r="B67" s="106">
        <v>1</v>
      </c>
      <c r="C67" s="98" t="s">
        <v>1064</v>
      </c>
      <c r="D67" s="191" t="s">
        <v>423</v>
      </c>
      <c r="E67" s="192">
        <v>0</v>
      </c>
      <c r="F67" s="193" t="s">
        <v>424</v>
      </c>
      <c r="G67" s="194">
        <v>0</v>
      </c>
    </row>
    <row r="68" spans="1:7" x14ac:dyDescent="0.2">
      <c r="A68" s="97"/>
      <c r="B68" s="106">
        <v>2</v>
      </c>
      <c r="C68" s="98" t="s">
        <v>1065</v>
      </c>
      <c r="D68" s="167" t="s">
        <v>438</v>
      </c>
      <c r="E68" s="166">
        <v>0</v>
      </c>
      <c r="F68" s="165" t="s">
        <v>439</v>
      </c>
      <c r="G68" s="164">
        <v>0</v>
      </c>
    </row>
    <row r="69" spans="1:7" x14ac:dyDescent="0.2">
      <c r="A69" s="97"/>
      <c r="B69" s="106">
        <v>3</v>
      </c>
      <c r="C69" s="98" t="s">
        <v>1066</v>
      </c>
      <c r="D69" s="167" t="s">
        <v>453</v>
      </c>
      <c r="E69" s="166">
        <v>0</v>
      </c>
      <c r="F69" s="165" t="s">
        <v>454</v>
      </c>
      <c r="G69" s="164">
        <v>0</v>
      </c>
    </row>
    <row r="70" spans="1:7" x14ac:dyDescent="0.2">
      <c r="A70" s="97"/>
      <c r="B70" s="106">
        <v>4</v>
      </c>
      <c r="C70" s="98" t="s">
        <v>1067</v>
      </c>
      <c r="D70" s="167" t="s">
        <v>465</v>
      </c>
      <c r="E70" s="166">
        <v>0</v>
      </c>
      <c r="F70" s="165" t="s">
        <v>466</v>
      </c>
      <c r="G70" s="164">
        <v>0</v>
      </c>
    </row>
    <row r="71" spans="1:7" x14ac:dyDescent="0.2">
      <c r="A71" s="97"/>
      <c r="B71" s="106">
        <v>5</v>
      </c>
      <c r="C71" s="98" t="s">
        <v>1068</v>
      </c>
      <c r="D71" s="167" t="s">
        <v>480</v>
      </c>
      <c r="E71" s="166">
        <v>0</v>
      </c>
      <c r="F71" s="165" t="s">
        <v>481</v>
      </c>
      <c r="G71" s="164">
        <v>0</v>
      </c>
    </row>
    <row r="72" spans="1:7" x14ac:dyDescent="0.2">
      <c r="A72" s="97"/>
      <c r="B72" s="106">
        <v>6</v>
      </c>
      <c r="C72" s="98" t="s">
        <v>1069</v>
      </c>
      <c r="D72" s="167" t="s">
        <v>495</v>
      </c>
      <c r="E72" s="166">
        <v>0</v>
      </c>
      <c r="F72" s="165" t="s">
        <v>496</v>
      </c>
      <c r="G72" s="164">
        <v>0</v>
      </c>
    </row>
    <row r="73" spans="1:7" x14ac:dyDescent="0.2">
      <c r="A73" s="97"/>
      <c r="B73" s="106">
        <v>7</v>
      </c>
      <c r="C73" s="98" t="s">
        <v>1070</v>
      </c>
      <c r="D73" s="167" t="s">
        <v>510</v>
      </c>
      <c r="E73" s="166">
        <v>0</v>
      </c>
      <c r="F73" s="165" t="s">
        <v>511</v>
      </c>
      <c r="G73" s="164">
        <v>0</v>
      </c>
    </row>
    <row r="74" spans="1:7" x14ac:dyDescent="0.2">
      <c r="A74" s="97"/>
      <c r="B74" s="106">
        <v>8</v>
      </c>
      <c r="C74" s="98" t="s">
        <v>1071</v>
      </c>
      <c r="D74" s="167" t="s">
        <v>525</v>
      </c>
      <c r="E74" s="166">
        <v>0</v>
      </c>
      <c r="F74" s="165" t="s">
        <v>526</v>
      </c>
      <c r="G74" s="164">
        <v>0</v>
      </c>
    </row>
    <row r="75" spans="1:7" x14ac:dyDescent="0.2">
      <c r="A75" s="97"/>
      <c r="B75" s="106">
        <v>9</v>
      </c>
      <c r="C75" s="98" t="s">
        <v>1072</v>
      </c>
      <c r="D75" s="167" t="s">
        <v>540</v>
      </c>
      <c r="E75" s="166">
        <v>0</v>
      </c>
      <c r="F75" s="165" t="s">
        <v>541</v>
      </c>
      <c r="G75" s="164">
        <v>0</v>
      </c>
    </row>
    <row r="76" spans="1:7" x14ac:dyDescent="0.2">
      <c r="A76" s="97"/>
      <c r="B76" s="106">
        <v>10</v>
      </c>
      <c r="C76" s="98" t="s">
        <v>1073</v>
      </c>
      <c r="D76" s="167" t="s">
        <v>555</v>
      </c>
      <c r="E76" s="166">
        <v>0</v>
      </c>
      <c r="F76" s="165" t="s">
        <v>556</v>
      </c>
      <c r="G76" s="164">
        <v>0</v>
      </c>
    </row>
    <row r="77" spans="1:7" x14ac:dyDescent="0.2">
      <c r="B77" s="106">
        <v>11</v>
      </c>
      <c r="C77" s="98" t="s">
        <v>1074</v>
      </c>
      <c r="D77" s="162" t="s">
        <v>570</v>
      </c>
      <c r="E77" s="166">
        <v>0</v>
      </c>
      <c r="F77" s="163" t="s">
        <v>571</v>
      </c>
      <c r="G77" s="164">
        <v>0</v>
      </c>
    </row>
    <row r="78" spans="1:7" ht="13.5" thickBot="1" x14ac:dyDescent="0.25">
      <c r="B78" s="131">
        <v>12</v>
      </c>
      <c r="C78" s="100" t="s">
        <v>31</v>
      </c>
      <c r="D78" s="159" t="s">
        <v>587</v>
      </c>
      <c r="E78" s="161">
        <v>0</v>
      </c>
      <c r="F78" s="158" t="s">
        <v>588</v>
      </c>
      <c r="G78" s="160">
        <v>0</v>
      </c>
    </row>
    <row r="79" spans="1:7" ht="13.5" thickBot="1" x14ac:dyDescent="0.25"/>
    <row r="80" spans="1:7" ht="40.15" customHeight="1" x14ac:dyDescent="0.2">
      <c r="B80" s="305" t="s">
        <v>1063</v>
      </c>
      <c r="C80" s="306"/>
      <c r="D80" s="306"/>
      <c r="E80" s="306"/>
      <c r="F80" s="306"/>
      <c r="G80" s="307"/>
    </row>
    <row r="81" spans="1:7" ht="13.5" customHeight="1" thickBot="1" x14ac:dyDescent="0.25">
      <c r="B81" s="241" t="s">
        <v>356</v>
      </c>
      <c r="C81" s="360" t="s">
        <v>1051</v>
      </c>
      <c r="D81" s="188" t="s">
        <v>1049</v>
      </c>
      <c r="E81" s="189"/>
      <c r="F81" s="189"/>
      <c r="G81" s="190"/>
    </row>
    <row r="82" spans="1:7" ht="14.65" customHeight="1" x14ac:dyDescent="0.2">
      <c r="B82" s="241"/>
      <c r="C82" s="361"/>
      <c r="D82" s="379" t="s">
        <v>17</v>
      </c>
      <c r="E82" s="380"/>
      <c r="F82" s="380"/>
      <c r="G82" s="381"/>
    </row>
    <row r="83" spans="1:7" ht="14.65" customHeight="1" x14ac:dyDescent="0.2">
      <c r="B83" s="241"/>
      <c r="C83" s="361"/>
      <c r="D83" s="387"/>
      <c r="E83" s="388"/>
      <c r="F83" s="388"/>
      <c r="G83" s="389"/>
    </row>
    <row r="84" spans="1:7" ht="48.4" customHeight="1" thickBot="1" x14ac:dyDescent="0.25">
      <c r="B84" s="241"/>
      <c r="C84" s="361"/>
      <c r="D84" s="321" t="s">
        <v>334</v>
      </c>
      <c r="E84" s="321"/>
      <c r="F84" s="321"/>
      <c r="G84" s="321"/>
    </row>
    <row r="85" spans="1:7" ht="47.65" customHeight="1" thickBot="1" x14ac:dyDescent="0.25">
      <c r="B85" s="242"/>
      <c r="C85" s="361"/>
      <c r="D85" s="385" t="s">
        <v>706</v>
      </c>
      <c r="E85" s="386"/>
      <c r="F85" s="385" t="s">
        <v>707</v>
      </c>
      <c r="G85" s="386"/>
    </row>
    <row r="86" spans="1:7" x14ac:dyDescent="0.2">
      <c r="A86" s="97"/>
      <c r="B86" s="106">
        <v>1</v>
      </c>
      <c r="C86" s="98" t="s">
        <v>1064</v>
      </c>
      <c r="D86" s="169" t="s">
        <v>425</v>
      </c>
      <c r="E86" s="172">
        <v>0</v>
      </c>
      <c r="F86" s="169" t="s">
        <v>426</v>
      </c>
      <c r="G86" s="172">
        <v>0</v>
      </c>
    </row>
    <row r="87" spans="1:7" x14ac:dyDescent="0.2">
      <c r="A87" s="97"/>
      <c r="B87" s="106">
        <v>2</v>
      </c>
      <c r="C87" s="98" t="s">
        <v>1065</v>
      </c>
      <c r="D87" s="163" t="s">
        <v>440</v>
      </c>
      <c r="E87" s="166">
        <v>0</v>
      </c>
      <c r="F87" s="163" t="s">
        <v>441</v>
      </c>
      <c r="G87" s="166">
        <v>0</v>
      </c>
    </row>
    <row r="88" spans="1:7" x14ac:dyDescent="0.2">
      <c r="A88" s="97"/>
      <c r="B88" s="106">
        <v>3</v>
      </c>
      <c r="C88" s="98" t="s">
        <v>1066</v>
      </c>
      <c r="D88" s="163" t="s">
        <v>455</v>
      </c>
      <c r="E88" s="166">
        <v>0</v>
      </c>
      <c r="F88" s="163" t="s">
        <v>456</v>
      </c>
      <c r="G88" s="166">
        <v>0</v>
      </c>
    </row>
    <row r="89" spans="1:7" x14ac:dyDescent="0.2">
      <c r="A89" s="97"/>
      <c r="B89" s="106">
        <v>4</v>
      </c>
      <c r="C89" s="98" t="s">
        <v>1067</v>
      </c>
      <c r="D89" s="163" t="s">
        <v>467</v>
      </c>
      <c r="E89" s="166">
        <v>0</v>
      </c>
      <c r="F89" s="163" t="s">
        <v>468</v>
      </c>
      <c r="G89" s="166">
        <v>0</v>
      </c>
    </row>
    <row r="90" spans="1:7" x14ac:dyDescent="0.2">
      <c r="A90" s="97"/>
      <c r="B90" s="106">
        <v>5</v>
      </c>
      <c r="C90" s="98" t="s">
        <v>1068</v>
      </c>
      <c r="D90" s="163" t="s">
        <v>482</v>
      </c>
      <c r="E90" s="166">
        <v>0</v>
      </c>
      <c r="F90" s="163" t="s">
        <v>483</v>
      </c>
      <c r="G90" s="166">
        <v>0</v>
      </c>
    </row>
    <row r="91" spans="1:7" x14ac:dyDescent="0.2">
      <c r="A91" s="97"/>
      <c r="B91" s="106">
        <v>6</v>
      </c>
      <c r="C91" s="98" t="s">
        <v>1069</v>
      </c>
      <c r="D91" s="163" t="s">
        <v>497</v>
      </c>
      <c r="E91" s="166">
        <v>0</v>
      </c>
      <c r="F91" s="163" t="s">
        <v>498</v>
      </c>
      <c r="G91" s="166">
        <v>0</v>
      </c>
    </row>
    <row r="92" spans="1:7" x14ac:dyDescent="0.2">
      <c r="A92" s="97"/>
      <c r="B92" s="106">
        <v>7</v>
      </c>
      <c r="C92" s="98" t="s">
        <v>1070</v>
      </c>
      <c r="D92" s="163" t="s">
        <v>512</v>
      </c>
      <c r="E92" s="166">
        <v>0</v>
      </c>
      <c r="F92" s="163" t="s">
        <v>513</v>
      </c>
      <c r="G92" s="166">
        <v>0</v>
      </c>
    </row>
    <row r="93" spans="1:7" x14ac:dyDescent="0.2">
      <c r="A93" s="97"/>
      <c r="B93" s="106">
        <v>8</v>
      </c>
      <c r="C93" s="98" t="s">
        <v>1071</v>
      </c>
      <c r="D93" s="163" t="s">
        <v>527</v>
      </c>
      <c r="E93" s="166">
        <v>0</v>
      </c>
      <c r="F93" s="163" t="s">
        <v>528</v>
      </c>
      <c r="G93" s="166">
        <v>0</v>
      </c>
    </row>
    <row r="94" spans="1:7" x14ac:dyDescent="0.2">
      <c r="A94" s="97"/>
      <c r="B94" s="106">
        <v>9</v>
      </c>
      <c r="C94" s="98" t="s">
        <v>1072</v>
      </c>
      <c r="D94" s="163" t="s">
        <v>542</v>
      </c>
      <c r="E94" s="166">
        <v>0</v>
      </c>
      <c r="F94" s="163" t="s">
        <v>543</v>
      </c>
      <c r="G94" s="166">
        <v>0</v>
      </c>
    </row>
    <row r="95" spans="1:7" x14ac:dyDescent="0.2">
      <c r="A95" s="97"/>
      <c r="B95" s="106">
        <v>10</v>
      </c>
      <c r="C95" s="98" t="s">
        <v>1073</v>
      </c>
      <c r="D95" s="163" t="s">
        <v>557</v>
      </c>
      <c r="E95" s="166">
        <v>0</v>
      </c>
      <c r="F95" s="163" t="s">
        <v>558</v>
      </c>
      <c r="G95" s="166">
        <v>0</v>
      </c>
    </row>
    <row r="96" spans="1:7" x14ac:dyDescent="0.2">
      <c r="B96" s="106">
        <v>11</v>
      </c>
      <c r="C96" s="98" t="s">
        <v>1074</v>
      </c>
      <c r="D96" s="163" t="s">
        <v>572</v>
      </c>
      <c r="E96" s="166">
        <v>0</v>
      </c>
      <c r="F96" s="163" t="s">
        <v>573</v>
      </c>
      <c r="G96" s="166">
        <v>0</v>
      </c>
    </row>
    <row r="97" spans="1:7" ht="13.5" thickBot="1" x14ac:dyDescent="0.25">
      <c r="B97" s="131">
        <v>12</v>
      </c>
      <c r="C97" s="100" t="s">
        <v>31</v>
      </c>
      <c r="D97" s="158" t="s">
        <v>589</v>
      </c>
      <c r="E97" s="161">
        <v>0</v>
      </c>
      <c r="F97" s="158" t="s">
        <v>590</v>
      </c>
      <c r="G97" s="161">
        <v>0</v>
      </c>
    </row>
    <row r="98" spans="1:7" ht="13.5" thickBot="1" x14ac:dyDescent="0.25"/>
    <row r="99" spans="1:7" ht="40.15" customHeight="1" x14ac:dyDescent="0.2">
      <c r="B99" s="305" t="s">
        <v>1063</v>
      </c>
      <c r="C99" s="306"/>
      <c r="D99" s="306"/>
      <c r="E99" s="306"/>
      <c r="F99" s="306"/>
      <c r="G99" s="307"/>
    </row>
    <row r="100" spans="1:7" ht="13.5" customHeight="1" thickBot="1" x14ac:dyDescent="0.25">
      <c r="B100" s="241" t="s">
        <v>356</v>
      </c>
      <c r="C100" s="360" t="s">
        <v>1051</v>
      </c>
      <c r="D100" s="188" t="s">
        <v>1049</v>
      </c>
      <c r="E100" s="189"/>
      <c r="F100" s="189"/>
      <c r="G100" s="190"/>
    </row>
    <row r="101" spans="1:7" ht="14.65" customHeight="1" x14ac:dyDescent="0.2">
      <c r="B101" s="241"/>
      <c r="C101" s="361"/>
      <c r="D101" s="379" t="s">
        <v>17</v>
      </c>
      <c r="E101" s="380"/>
      <c r="F101" s="380"/>
      <c r="G101" s="381"/>
    </row>
    <row r="102" spans="1:7" ht="14.65" customHeight="1" x14ac:dyDescent="0.2">
      <c r="B102" s="241"/>
      <c r="C102" s="361"/>
      <c r="D102" s="382" t="s">
        <v>18</v>
      </c>
      <c r="E102" s="383"/>
      <c r="F102" s="383"/>
      <c r="G102" s="384"/>
    </row>
    <row r="103" spans="1:7" ht="48.4" customHeight="1" thickBot="1" x14ac:dyDescent="0.25">
      <c r="B103" s="241"/>
      <c r="C103" s="361"/>
      <c r="D103" s="319" t="s">
        <v>337</v>
      </c>
      <c r="E103" s="319"/>
      <c r="F103" s="319"/>
      <c r="G103" s="324"/>
    </row>
    <row r="104" spans="1:7" ht="47.65" customHeight="1" thickBot="1" x14ac:dyDescent="0.25">
      <c r="B104" s="242"/>
      <c r="C104" s="361"/>
      <c r="D104" s="323" t="s">
        <v>712</v>
      </c>
      <c r="E104" s="323"/>
      <c r="F104" s="323" t="s">
        <v>713</v>
      </c>
      <c r="G104" s="326"/>
    </row>
    <row r="105" spans="1:7" x14ac:dyDescent="0.2">
      <c r="A105" s="97"/>
      <c r="B105" s="106">
        <v>1</v>
      </c>
      <c r="C105" s="98" t="s">
        <v>1075</v>
      </c>
      <c r="D105" s="169" t="s">
        <v>780</v>
      </c>
      <c r="E105" s="172"/>
      <c r="F105" s="169" t="s">
        <v>796</v>
      </c>
      <c r="G105" s="170">
        <v>0</v>
      </c>
    </row>
    <row r="106" spans="1:7" x14ac:dyDescent="0.2">
      <c r="A106" s="97"/>
      <c r="B106" s="106">
        <v>2</v>
      </c>
      <c r="C106" s="98" t="s">
        <v>1076</v>
      </c>
      <c r="D106" s="163" t="s">
        <v>781</v>
      </c>
      <c r="E106" s="166"/>
      <c r="F106" s="163" t="s">
        <v>797</v>
      </c>
      <c r="G106" s="164">
        <v>0</v>
      </c>
    </row>
    <row r="107" spans="1:7" x14ac:dyDescent="0.2">
      <c r="A107" s="97"/>
      <c r="B107" s="106">
        <v>3</v>
      </c>
      <c r="C107" s="98" t="s">
        <v>1077</v>
      </c>
      <c r="D107" s="163" t="s">
        <v>782</v>
      </c>
      <c r="E107" s="166"/>
      <c r="F107" s="163" t="s">
        <v>798</v>
      </c>
      <c r="G107" s="164">
        <v>0</v>
      </c>
    </row>
    <row r="108" spans="1:7" x14ac:dyDescent="0.2">
      <c r="A108" s="97"/>
      <c r="B108" s="106">
        <v>4</v>
      </c>
      <c r="C108" s="98" t="s">
        <v>1078</v>
      </c>
      <c r="D108" s="163" t="s">
        <v>783</v>
      </c>
      <c r="E108" s="166"/>
      <c r="F108" s="163" t="s">
        <v>799</v>
      </c>
      <c r="G108" s="164">
        <v>0</v>
      </c>
    </row>
    <row r="109" spans="1:7" x14ac:dyDescent="0.2">
      <c r="A109" s="97"/>
      <c r="B109" s="106">
        <v>5</v>
      </c>
      <c r="C109" s="98" t="s">
        <v>1079</v>
      </c>
      <c r="D109" s="163" t="s">
        <v>784</v>
      </c>
      <c r="E109" s="166"/>
      <c r="F109" s="163" t="s">
        <v>800</v>
      </c>
      <c r="G109" s="164">
        <v>0</v>
      </c>
    </row>
    <row r="110" spans="1:7" x14ac:dyDescent="0.2">
      <c r="A110" s="97"/>
      <c r="B110" s="106">
        <v>6</v>
      </c>
      <c r="C110" s="98" t="s">
        <v>1080</v>
      </c>
      <c r="D110" s="163" t="s">
        <v>785</v>
      </c>
      <c r="E110" s="166"/>
      <c r="F110" s="163" t="s">
        <v>801</v>
      </c>
      <c r="G110" s="164">
        <v>0</v>
      </c>
    </row>
    <row r="111" spans="1:7" x14ac:dyDescent="0.2">
      <c r="A111" s="97"/>
      <c r="B111" s="106">
        <v>7</v>
      </c>
      <c r="C111" s="98" t="s">
        <v>1081</v>
      </c>
      <c r="D111" s="163" t="s">
        <v>786</v>
      </c>
      <c r="E111" s="166"/>
      <c r="F111" s="163" t="s">
        <v>802</v>
      </c>
      <c r="G111" s="164">
        <v>0</v>
      </c>
    </row>
    <row r="112" spans="1:7" x14ac:dyDescent="0.2">
      <c r="A112" s="97"/>
      <c r="B112" s="106">
        <v>8</v>
      </c>
      <c r="C112" s="98" t="s">
        <v>1082</v>
      </c>
      <c r="D112" s="163" t="s">
        <v>787</v>
      </c>
      <c r="E112" s="166"/>
      <c r="F112" s="163" t="s">
        <v>803</v>
      </c>
      <c r="G112" s="164">
        <v>0</v>
      </c>
    </row>
    <row r="113" spans="1:7" x14ac:dyDescent="0.2">
      <c r="A113" s="97"/>
      <c r="B113" s="106">
        <v>9</v>
      </c>
      <c r="C113" s="98" t="s">
        <v>1083</v>
      </c>
      <c r="D113" s="163" t="s">
        <v>788</v>
      </c>
      <c r="E113" s="166"/>
      <c r="F113" s="163" t="s">
        <v>804</v>
      </c>
      <c r="G113" s="164">
        <v>0</v>
      </c>
    </row>
    <row r="114" spans="1:7" x14ac:dyDescent="0.2">
      <c r="A114" s="97"/>
      <c r="B114" s="106">
        <v>10</v>
      </c>
      <c r="C114" s="98" t="s">
        <v>1084</v>
      </c>
      <c r="D114" s="163" t="s">
        <v>789</v>
      </c>
      <c r="E114" s="166"/>
      <c r="F114" s="163" t="s">
        <v>805</v>
      </c>
      <c r="G114" s="164">
        <v>0</v>
      </c>
    </row>
    <row r="115" spans="1:7" x14ac:dyDescent="0.2">
      <c r="B115" s="106">
        <v>11</v>
      </c>
      <c r="C115" s="98" t="s">
        <v>1085</v>
      </c>
      <c r="D115" s="163" t="s">
        <v>790</v>
      </c>
      <c r="E115" s="166"/>
      <c r="F115" s="163" t="s">
        <v>806</v>
      </c>
      <c r="G115" s="164">
        <v>0</v>
      </c>
    </row>
    <row r="116" spans="1:7" ht="13.5" thickBot="1" x14ac:dyDescent="0.25">
      <c r="B116" s="131">
        <v>12</v>
      </c>
      <c r="C116" s="100" t="s">
        <v>31</v>
      </c>
      <c r="D116" s="158" t="s">
        <v>791</v>
      </c>
      <c r="E116" s="161"/>
      <c r="F116" s="158" t="s">
        <v>807</v>
      </c>
      <c r="G116" s="160">
        <v>0</v>
      </c>
    </row>
  </sheetData>
  <mergeCells count="49">
    <mergeCell ref="B2:C2"/>
    <mergeCell ref="B5:B9"/>
    <mergeCell ref="C5:C9"/>
    <mergeCell ref="D26:G26"/>
    <mergeCell ref="D27:G27"/>
    <mergeCell ref="D28:E28"/>
    <mergeCell ref="F28:G28"/>
    <mergeCell ref="B4:G4"/>
    <mergeCell ref="D7:G7"/>
    <mergeCell ref="D6:G6"/>
    <mergeCell ref="B23:G23"/>
    <mergeCell ref="B24:B28"/>
    <mergeCell ref="C24:C28"/>
    <mergeCell ref="D25:G25"/>
    <mergeCell ref="D9:E9"/>
    <mergeCell ref="F9:G9"/>
    <mergeCell ref="D8:G8"/>
    <mergeCell ref="D47:E47"/>
    <mergeCell ref="F47:G47"/>
    <mergeCell ref="B42:G42"/>
    <mergeCell ref="B43:B47"/>
    <mergeCell ref="C43:C47"/>
    <mergeCell ref="D44:G44"/>
    <mergeCell ref="D45:G45"/>
    <mergeCell ref="D46:G46"/>
    <mergeCell ref="B61:G61"/>
    <mergeCell ref="B62:B66"/>
    <mergeCell ref="C62:C66"/>
    <mergeCell ref="D63:G63"/>
    <mergeCell ref="D64:G64"/>
    <mergeCell ref="D65:G65"/>
    <mergeCell ref="D66:E66"/>
    <mergeCell ref="F66:G66"/>
    <mergeCell ref="D85:E85"/>
    <mergeCell ref="F85:G85"/>
    <mergeCell ref="B80:G80"/>
    <mergeCell ref="B81:B85"/>
    <mergeCell ref="C81:C85"/>
    <mergeCell ref="D82:G82"/>
    <mergeCell ref="D83:G83"/>
    <mergeCell ref="D84:G84"/>
    <mergeCell ref="D104:E104"/>
    <mergeCell ref="F104:G104"/>
    <mergeCell ref="B99:G99"/>
    <mergeCell ref="B100:B104"/>
    <mergeCell ref="C100:C104"/>
    <mergeCell ref="D101:G101"/>
    <mergeCell ref="D102:G102"/>
    <mergeCell ref="D103:G10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A4CDA-5D4D-4B14-B605-A72D80200C23}">
  <dimension ref="A2:G100"/>
  <sheetViews>
    <sheetView showGridLines="0" zoomScale="110" zoomScaleNormal="110" workbookViewId="0">
      <selection activeCell="Q20" sqref="Q20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03"/>
      <c r="C2" s="403"/>
    </row>
    <row r="3" spans="1:7" ht="13.5" thickBot="1" x14ac:dyDescent="0.25"/>
    <row r="4" spans="1:7" ht="40.15" customHeight="1" x14ac:dyDescent="0.2">
      <c r="B4" s="305" t="s">
        <v>1063</v>
      </c>
      <c r="C4" s="306"/>
      <c r="D4" s="306"/>
      <c r="E4" s="306"/>
      <c r="F4" s="306"/>
      <c r="G4" s="307"/>
    </row>
    <row r="5" spans="1:7" ht="13.5" customHeight="1" thickBot="1" x14ac:dyDescent="0.25">
      <c r="B5" s="241" t="s">
        <v>356</v>
      </c>
      <c r="C5" s="360" t="s">
        <v>1051</v>
      </c>
      <c r="D5" s="188" t="s">
        <v>1049</v>
      </c>
      <c r="E5" s="189"/>
      <c r="F5" s="189"/>
      <c r="G5" s="190"/>
    </row>
    <row r="6" spans="1:7" ht="14.65" customHeight="1" x14ac:dyDescent="0.2">
      <c r="B6" s="241"/>
      <c r="C6" s="361"/>
      <c r="D6" s="379" t="s">
        <v>1086</v>
      </c>
      <c r="E6" s="380"/>
      <c r="F6" s="380"/>
      <c r="G6" s="381"/>
    </row>
    <row r="7" spans="1:7" ht="14.65" customHeight="1" x14ac:dyDescent="0.2">
      <c r="B7" s="241"/>
      <c r="C7" s="361"/>
      <c r="D7" s="387"/>
      <c r="E7" s="388"/>
      <c r="F7" s="388"/>
      <c r="G7" s="389"/>
    </row>
    <row r="8" spans="1:7" ht="48.4" customHeight="1" thickBot="1" x14ac:dyDescent="0.25">
      <c r="B8" s="241"/>
      <c r="C8" s="361"/>
      <c r="D8" s="320" t="s">
        <v>340</v>
      </c>
      <c r="E8" s="321"/>
      <c r="F8" s="321"/>
      <c r="G8" s="390"/>
    </row>
    <row r="9" spans="1:7" ht="47.65" customHeight="1" thickBot="1" x14ac:dyDescent="0.25">
      <c r="B9" s="242"/>
      <c r="C9" s="361"/>
      <c r="D9" s="407" t="s">
        <v>718</v>
      </c>
      <c r="E9" s="405"/>
      <c r="F9" s="405" t="s">
        <v>720</v>
      </c>
      <c r="G9" s="406"/>
    </row>
    <row r="10" spans="1:7" x14ac:dyDescent="0.2">
      <c r="A10" s="97"/>
      <c r="B10" s="106">
        <v>1</v>
      </c>
      <c r="C10" s="98" t="s">
        <v>1052</v>
      </c>
      <c r="D10" s="168" t="s">
        <v>876</v>
      </c>
      <c r="E10" s="172"/>
      <c r="F10" s="169" t="s">
        <v>892</v>
      </c>
      <c r="G10" s="170">
        <v>0</v>
      </c>
    </row>
    <row r="11" spans="1:7" x14ac:dyDescent="0.2">
      <c r="A11" s="97"/>
      <c r="B11" s="106">
        <v>2</v>
      </c>
      <c r="C11" s="91" t="s">
        <v>1053</v>
      </c>
      <c r="D11" s="162" t="s">
        <v>877</v>
      </c>
      <c r="E11" s="166"/>
      <c r="F11" s="163" t="s">
        <v>893</v>
      </c>
      <c r="G11" s="164">
        <v>0</v>
      </c>
    </row>
    <row r="12" spans="1:7" x14ac:dyDescent="0.2">
      <c r="A12" s="97"/>
      <c r="B12" s="106">
        <v>3</v>
      </c>
      <c r="C12" s="91" t="s">
        <v>1054</v>
      </c>
      <c r="D12" s="162" t="s">
        <v>878</v>
      </c>
      <c r="E12" s="166"/>
      <c r="F12" s="163" t="s">
        <v>894</v>
      </c>
      <c r="G12" s="164">
        <v>0</v>
      </c>
    </row>
    <row r="13" spans="1:7" x14ac:dyDescent="0.2">
      <c r="A13" s="97"/>
      <c r="B13" s="106">
        <v>4</v>
      </c>
      <c r="C13" s="91" t="s">
        <v>1055</v>
      </c>
      <c r="D13" s="162" t="s">
        <v>879</v>
      </c>
      <c r="E13" s="166"/>
      <c r="F13" s="163" t="s">
        <v>895</v>
      </c>
      <c r="G13" s="164">
        <v>0</v>
      </c>
    </row>
    <row r="14" spans="1:7" x14ac:dyDescent="0.2">
      <c r="A14" s="97"/>
      <c r="B14" s="106">
        <v>5</v>
      </c>
      <c r="C14" s="91" t="s">
        <v>1056</v>
      </c>
      <c r="D14" s="162" t="s">
        <v>880</v>
      </c>
      <c r="E14" s="166"/>
      <c r="F14" s="163" t="s">
        <v>896</v>
      </c>
      <c r="G14" s="164">
        <v>0</v>
      </c>
    </row>
    <row r="15" spans="1:7" x14ac:dyDescent="0.2">
      <c r="A15" s="97"/>
      <c r="B15" s="106">
        <v>6</v>
      </c>
      <c r="C15" s="91" t="s">
        <v>1057</v>
      </c>
      <c r="D15" s="162" t="s">
        <v>881</v>
      </c>
      <c r="E15" s="166"/>
      <c r="F15" s="163" t="s">
        <v>897</v>
      </c>
      <c r="G15" s="164">
        <v>0</v>
      </c>
    </row>
    <row r="16" spans="1:7" x14ac:dyDescent="0.2">
      <c r="A16" s="97"/>
      <c r="B16" s="106">
        <v>7</v>
      </c>
      <c r="C16" s="91" t="s">
        <v>1058</v>
      </c>
      <c r="D16" s="162" t="s">
        <v>882</v>
      </c>
      <c r="E16" s="166"/>
      <c r="F16" s="163" t="s">
        <v>898</v>
      </c>
      <c r="G16" s="164">
        <v>0</v>
      </c>
    </row>
    <row r="17" spans="1:7" x14ac:dyDescent="0.2">
      <c r="A17" s="97"/>
      <c r="B17" s="106">
        <v>8</v>
      </c>
      <c r="C17" s="91" t="s">
        <v>1059</v>
      </c>
      <c r="D17" s="162" t="s">
        <v>883</v>
      </c>
      <c r="E17" s="166"/>
      <c r="F17" s="163" t="s">
        <v>899</v>
      </c>
      <c r="G17" s="164">
        <v>0</v>
      </c>
    </row>
    <row r="18" spans="1:7" x14ac:dyDescent="0.2">
      <c r="A18" s="97"/>
      <c r="B18" s="106">
        <v>9</v>
      </c>
      <c r="C18" s="91" t="s">
        <v>1060</v>
      </c>
      <c r="D18" s="162" t="s">
        <v>884</v>
      </c>
      <c r="E18" s="166"/>
      <c r="F18" s="163" t="s">
        <v>900</v>
      </c>
      <c r="G18" s="164">
        <v>0</v>
      </c>
    </row>
    <row r="19" spans="1:7" x14ac:dyDescent="0.2">
      <c r="A19" s="97"/>
      <c r="B19" s="106">
        <v>10</v>
      </c>
      <c r="C19" s="91" t="s">
        <v>1061</v>
      </c>
      <c r="D19" s="162" t="s">
        <v>885</v>
      </c>
      <c r="E19" s="166"/>
      <c r="F19" s="163" t="s">
        <v>901</v>
      </c>
      <c r="G19" s="164">
        <v>0</v>
      </c>
    </row>
    <row r="20" spans="1:7" x14ac:dyDescent="0.2">
      <c r="B20" s="106">
        <v>11</v>
      </c>
      <c r="C20" s="91" t="s">
        <v>1062</v>
      </c>
      <c r="D20" s="162" t="s">
        <v>886</v>
      </c>
      <c r="E20" s="166"/>
      <c r="F20" s="163" t="s">
        <v>902</v>
      </c>
      <c r="G20" s="164">
        <v>0</v>
      </c>
    </row>
    <row r="21" spans="1:7" ht="13.5" thickBot="1" x14ac:dyDescent="0.25">
      <c r="B21" s="131">
        <v>12</v>
      </c>
      <c r="C21" s="100" t="s">
        <v>31</v>
      </c>
      <c r="D21" s="159" t="s">
        <v>887</v>
      </c>
      <c r="E21" s="161"/>
      <c r="F21" s="158" t="s">
        <v>903</v>
      </c>
      <c r="G21" s="160">
        <v>0</v>
      </c>
    </row>
    <row r="22" spans="1:7" ht="13.5" thickBot="1" x14ac:dyDescent="0.25">
      <c r="B22" s="89"/>
      <c r="C22" s="103"/>
      <c r="D22" s="103"/>
      <c r="E22" s="104"/>
      <c r="F22" s="103"/>
      <c r="G22" s="104"/>
    </row>
    <row r="23" spans="1:7" ht="40.15" customHeight="1" x14ac:dyDescent="0.2">
      <c r="B23" s="305" t="s">
        <v>1063</v>
      </c>
      <c r="C23" s="306"/>
      <c r="D23" s="306"/>
      <c r="E23" s="306"/>
      <c r="F23" s="306"/>
      <c r="G23" s="307"/>
    </row>
    <row r="24" spans="1:7" ht="13.5" customHeight="1" thickBot="1" x14ac:dyDescent="0.25">
      <c r="B24" s="241" t="s">
        <v>356</v>
      </c>
      <c r="C24" s="360" t="s">
        <v>1051</v>
      </c>
      <c r="D24" s="188" t="s">
        <v>1049</v>
      </c>
      <c r="E24" s="189"/>
      <c r="F24" s="189"/>
      <c r="G24" s="190"/>
    </row>
    <row r="25" spans="1:7" ht="14.65" customHeight="1" x14ac:dyDescent="0.2">
      <c r="B25" s="241"/>
      <c r="C25" s="361"/>
      <c r="D25" s="379" t="s">
        <v>1086</v>
      </c>
      <c r="E25" s="380"/>
      <c r="F25" s="380"/>
      <c r="G25" s="381"/>
    </row>
    <row r="26" spans="1:7" ht="14.65" customHeight="1" x14ac:dyDescent="0.2">
      <c r="B26" s="241"/>
      <c r="C26" s="361"/>
      <c r="D26" s="387"/>
      <c r="E26" s="388"/>
      <c r="F26" s="388"/>
      <c r="G26" s="389"/>
    </row>
    <row r="27" spans="1:7" ht="48.4" customHeight="1" thickBot="1" x14ac:dyDescent="0.25">
      <c r="B27" s="241"/>
      <c r="C27" s="361"/>
      <c r="D27" s="321" t="s">
        <v>730</v>
      </c>
      <c r="E27" s="321"/>
      <c r="F27" s="321"/>
      <c r="G27" s="390"/>
    </row>
    <row r="28" spans="1:7" ht="47.65" customHeight="1" thickBot="1" x14ac:dyDescent="0.25">
      <c r="B28" s="242"/>
      <c r="C28" s="361"/>
      <c r="D28" s="405" t="s">
        <v>719</v>
      </c>
      <c r="E28" s="405"/>
      <c r="F28" s="405" t="s">
        <v>721</v>
      </c>
      <c r="G28" s="406"/>
    </row>
    <row r="29" spans="1:7" x14ac:dyDescent="0.2">
      <c r="A29" s="97"/>
      <c r="B29" s="106">
        <v>1</v>
      </c>
      <c r="C29" s="98" t="s">
        <v>1052</v>
      </c>
      <c r="D29" s="169" t="s">
        <v>908</v>
      </c>
      <c r="E29" s="172"/>
      <c r="F29" s="169" t="s">
        <v>924</v>
      </c>
      <c r="G29" s="170">
        <v>0</v>
      </c>
    </row>
    <row r="30" spans="1:7" x14ac:dyDescent="0.2">
      <c r="A30" s="97"/>
      <c r="B30" s="106">
        <v>2</v>
      </c>
      <c r="C30" s="91" t="s">
        <v>1053</v>
      </c>
      <c r="D30" s="163" t="s">
        <v>909</v>
      </c>
      <c r="E30" s="166"/>
      <c r="F30" s="163" t="s">
        <v>925</v>
      </c>
      <c r="G30" s="164">
        <v>0</v>
      </c>
    </row>
    <row r="31" spans="1:7" x14ac:dyDescent="0.2">
      <c r="A31" s="97"/>
      <c r="B31" s="106">
        <v>3</v>
      </c>
      <c r="C31" s="91" t="s">
        <v>1054</v>
      </c>
      <c r="D31" s="163" t="s">
        <v>910</v>
      </c>
      <c r="E31" s="166"/>
      <c r="F31" s="163" t="s">
        <v>926</v>
      </c>
      <c r="G31" s="164">
        <v>0</v>
      </c>
    </row>
    <row r="32" spans="1:7" x14ac:dyDescent="0.2">
      <c r="A32" s="97"/>
      <c r="B32" s="106">
        <v>4</v>
      </c>
      <c r="C32" s="91" t="s">
        <v>1055</v>
      </c>
      <c r="D32" s="163" t="s">
        <v>911</v>
      </c>
      <c r="E32" s="166"/>
      <c r="F32" s="163" t="s">
        <v>927</v>
      </c>
      <c r="G32" s="164">
        <v>0</v>
      </c>
    </row>
    <row r="33" spans="1:7" x14ac:dyDescent="0.2">
      <c r="A33" s="97"/>
      <c r="B33" s="106">
        <v>5</v>
      </c>
      <c r="C33" s="91" t="s">
        <v>1056</v>
      </c>
      <c r="D33" s="163" t="s">
        <v>912</v>
      </c>
      <c r="E33" s="166"/>
      <c r="F33" s="163" t="s">
        <v>928</v>
      </c>
      <c r="G33" s="164">
        <v>0</v>
      </c>
    </row>
    <row r="34" spans="1:7" x14ac:dyDescent="0.2">
      <c r="A34" s="97"/>
      <c r="B34" s="106">
        <v>6</v>
      </c>
      <c r="C34" s="91" t="s">
        <v>1057</v>
      </c>
      <c r="D34" s="163" t="s">
        <v>913</v>
      </c>
      <c r="E34" s="166"/>
      <c r="F34" s="163" t="s">
        <v>929</v>
      </c>
      <c r="G34" s="164">
        <v>0</v>
      </c>
    </row>
    <row r="35" spans="1:7" x14ac:dyDescent="0.2">
      <c r="A35" s="97"/>
      <c r="B35" s="106">
        <v>7</v>
      </c>
      <c r="C35" s="91" t="s">
        <v>1058</v>
      </c>
      <c r="D35" s="163" t="s">
        <v>914</v>
      </c>
      <c r="E35" s="166"/>
      <c r="F35" s="163" t="s">
        <v>930</v>
      </c>
      <c r="G35" s="164">
        <v>0</v>
      </c>
    </row>
    <row r="36" spans="1:7" x14ac:dyDescent="0.2">
      <c r="A36" s="97"/>
      <c r="B36" s="106">
        <v>8</v>
      </c>
      <c r="C36" s="91" t="s">
        <v>1059</v>
      </c>
      <c r="D36" s="163" t="s">
        <v>915</v>
      </c>
      <c r="E36" s="166"/>
      <c r="F36" s="163" t="s">
        <v>931</v>
      </c>
      <c r="G36" s="164">
        <v>0</v>
      </c>
    </row>
    <row r="37" spans="1:7" x14ac:dyDescent="0.2">
      <c r="A37" s="97"/>
      <c r="B37" s="106">
        <v>9</v>
      </c>
      <c r="C37" s="91" t="s">
        <v>1060</v>
      </c>
      <c r="D37" s="163" t="s">
        <v>916</v>
      </c>
      <c r="E37" s="166"/>
      <c r="F37" s="163" t="s">
        <v>932</v>
      </c>
      <c r="G37" s="164">
        <v>0</v>
      </c>
    </row>
    <row r="38" spans="1:7" x14ac:dyDescent="0.2">
      <c r="A38" s="97"/>
      <c r="B38" s="106">
        <v>10</v>
      </c>
      <c r="C38" s="91" t="s">
        <v>1061</v>
      </c>
      <c r="D38" s="163" t="s">
        <v>917</v>
      </c>
      <c r="E38" s="166"/>
      <c r="F38" s="163" t="s">
        <v>933</v>
      </c>
      <c r="G38" s="164">
        <v>0</v>
      </c>
    </row>
    <row r="39" spans="1:7" x14ac:dyDescent="0.2">
      <c r="B39" s="106">
        <v>11</v>
      </c>
      <c r="C39" s="91" t="s">
        <v>1062</v>
      </c>
      <c r="D39" s="163" t="s">
        <v>918</v>
      </c>
      <c r="E39" s="166"/>
      <c r="F39" s="163" t="s">
        <v>934</v>
      </c>
      <c r="G39" s="164">
        <v>0</v>
      </c>
    </row>
    <row r="40" spans="1:7" ht="13.5" thickBot="1" x14ac:dyDescent="0.25">
      <c r="B40" s="131">
        <v>12</v>
      </c>
      <c r="C40" s="100" t="s">
        <v>31</v>
      </c>
      <c r="D40" s="158" t="s">
        <v>919</v>
      </c>
      <c r="E40" s="161"/>
      <c r="F40" s="158" t="s">
        <v>935</v>
      </c>
      <c r="G40" s="160">
        <v>0</v>
      </c>
    </row>
    <row r="41" spans="1:7" ht="13.5" thickBot="1" x14ac:dyDescent="0.25"/>
    <row r="42" spans="1:7" ht="40.15" customHeight="1" x14ac:dyDescent="0.2">
      <c r="B42" s="305" t="s">
        <v>1063</v>
      </c>
      <c r="C42" s="306"/>
      <c r="D42" s="306"/>
      <c r="E42" s="306"/>
      <c r="F42" s="306"/>
      <c r="G42" s="307"/>
    </row>
    <row r="43" spans="1:7" ht="13.5" customHeight="1" thickBot="1" x14ac:dyDescent="0.25">
      <c r="B43" s="241" t="s">
        <v>356</v>
      </c>
      <c r="C43" s="360" t="s">
        <v>1051</v>
      </c>
      <c r="D43" s="188" t="s">
        <v>1049</v>
      </c>
      <c r="E43" s="189"/>
      <c r="F43" s="189"/>
      <c r="G43" s="190"/>
    </row>
    <row r="44" spans="1:7" ht="14.65" customHeight="1" x14ac:dyDescent="0.2">
      <c r="B44" s="241"/>
      <c r="C44" s="361"/>
      <c r="D44" s="379" t="s">
        <v>1086</v>
      </c>
      <c r="E44" s="380"/>
      <c r="F44" s="380"/>
      <c r="G44" s="381"/>
    </row>
    <row r="45" spans="1:7" ht="14.65" customHeight="1" x14ac:dyDescent="0.2">
      <c r="B45" s="241"/>
      <c r="C45" s="361"/>
      <c r="D45" s="387"/>
      <c r="E45" s="388"/>
      <c r="F45" s="388"/>
      <c r="G45" s="389"/>
    </row>
    <row r="46" spans="1:7" ht="48.4" customHeight="1" thickBot="1" x14ac:dyDescent="0.25">
      <c r="B46" s="241"/>
      <c r="C46" s="361"/>
      <c r="D46" s="329" t="s">
        <v>342</v>
      </c>
      <c r="E46" s="329"/>
      <c r="F46" s="329"/>
      <c r="G46" s="404"/>
    </row>
    <row r="47" spans="1:7" ht="47.65" customHeight="1" thickBot="1" x14ac:dyDescent="0.25">
      <c r="B47" s="242"/>
      <c r="C47" s="361"/>
      <c r="D47" s="405" t="s">
        <v>722</v>
      </c>
      <c r="E47" s="405"/>
      <c r="F47" s="405" t="s">
        <v>723</v>
      </c>
      <c r="G47" s="406"/>
    </row>
    <row r="48" spans="1:7" x14ac:dyDescent="0.2">
      <c r="A48" s="97"/>
      <c r="B48" s="106">
        <v>1</v>
      </c>
      <c r="C48" s="98" t="s">
        <v>1052</v>
      </c>
      <c r="D48" s="169" t="s">
        <v>940</v>
      </c>
      <c r="E48" s="172"/>
      <c r="F48" s="169" t="s">
        <v>956</v>
      </c>
      <c r="G48" s="170">
        <v>0</v>
      </c>
    </row>
    <row r="49" spans="1:7" x14ac:dyDescent="0.2">
      <c r="A49" s="97"/>
      <c r="B49" s="106">
        <v>2</v>
      </c>
      <c r="C49" s="91" t="s">
        <v>1053</v>
      </c>
      <c r="D49" s="163" t="s">
        <v>941</v>
      </c>
      <c r="E49" s="166"/>
      <c r="F49" s="163" t="s">
        <v>957</v>
      </c>
      <c r="G49" s="164">
        <v>0</v>
      </c>
    </row>
    <row r="50" spans="1:7" x14ac:dyDescent="0.2">
      <c r="A50" s="97"/>
      <c r="B50" s="106">
        <v>3</v>
      </c>
      <c r="C50" s="91" t="s">
        <v>1054</v>
      </c>
      <c r="D50" s="163" t="s">
        <v>942</v>
      </c>
      <c r="E50" s="166"/>
      <c r="F50" s="163" t="s">
        <v>958</v>
      </c>
      <c r="G50" s="164">
        <v>0</v>
      </c>
    </row>
    <row r="51" spans="1:7" x14ac:dyDescent="0.2">
      <c r="A51" s="97"/>
      <c r="B51" s="106">
        <v>4</v>
      </c>
      <c r="C51" s="91" t="s">
        <v>1055</v>
      </c>
      <c r="D51" s="163" t="s">
        <v>943</v>
      </c>
      <c r="E51" s="166"/>
      <c r="F51" s="163" t="s">
        <v>959</v>
      </c>
      <c r="G51" s="164">
        <v>0</v>
      </c>
    </row>
    <row r="52" spans="1:7" x14ac:dyDescent="0.2">
      <c r="A52" s="97"/>
      <c r="B52" s="106">
        <v>5</v>
      </c>
      <c r="C52" s="91" t="s">
        <v>1056</v>
      </c>
      <c r="D52" s="163" t="s">
        <v>944</v>
      </c>
      <c r="E52" s="166"/>
      <c r="F52" s="163" t="s">
        <v>960</v>
      </c>
      <c r="G52" s="164">
        <v>0</v>
      </c>
    </row>
    <row r="53" spans="1:7" x14ac:dyDescent="0.2">
      <c r="A53" s="97"/>
      <c r="B53" s="106">
        <v>6</v>
      </c>
      <c r="C53" s="91" t="s">
        <v>1057</v>
      </c>
      <c r="D53" s="163" t="s">
        <v>945</v>
      </c>
      <c r="E53" s="166"/>
      <c r="F53" s="163" t="s">
        <v>961</v>
      </c>
      <c r="G53" s="164">
        <v>0</v>
      </c>
    </row>
    <row r="54" spans="1:7" x14ac:dyDescent="0.2">
      <c r="A54" s="97"/>
      <c r="B54" s="106">
        <v>7</v>
      </c>
      <c r="C54" s="91" t="s">
        <v>1058</v>
      </c>
      <c r="D54" s="163" t="s">
        <v>946</v>
      </c>
      <c r="E54" s="166"/>
      <c r="F54" s="163" t="s">
        <v>962</v>
      </c>
      <c r="G54" s="164">
        <v>0</v>
      </c>
    </row>
    <row r="55" spans="1:7" x14ac:dyDescent="0.2">
      <c r="A55" s="97"/>
      <c r="B55" s="106">
        <v>8</v>
      </c>
      <c r="C55" s="91" t="s">
        <v>1059</v>
      </c>
      <c r="D55" s="163" t="s">
        <v>947</v>
      </c>
      <c r="E55" s="166"/>
      <c r="F55" s="163" t="s">
        <v>963</v>
      </c>
      <c r="G55" s="164">
        <v>0</v>
      </c>
    </row>
    <row r="56" spans="1:7" x14ac:dyDescent="0.2">
      <c r="A56" s="97"/>
      <c r="B56" s="106">
        <v>9</v>
      </c>
      <c r="C56" s="91" t="s">
        <v>1060</v>
      </c>
      <c r="D56" s="163" t="s">
        <v>948</v>
      </c>
      <c r="E56" s="166"/>
      <c r="F56" s="163" t="s">
        <v>964</v>
      </c>
      <c r="G56" s="164">
        <v>0</v>
      </c>
    </row>
    <row r="57" spans="1:7" x14ac:dyDescent="0.2">
      <c r="A57" s="97"/>
      <c r="B57" s="106">
        <v>10</v>
      </c>
      <c r="C57" s="91" t="s">
        <v>1061</v>
      </c>
      <c r="D57" s="163" t="s">
        <v>949</v>
      </c>
      <c r="E57" s="166"/>
      <c r="F57" s="163" t="s">
        <v>965</v>
      </c>
      <c r="G57" s="164">
        <v>0</v>
      </c>
    </row>
    <row r="58" spans="1:7" x14ac:dyDescent="0.2">
      <c r="B58" s="106">
        <v>11</v>
      </c>
      <c r="C58" s="91" t="s">
        <v>1062</v>
      </c>
      <c r="D58" s="163" t="s">
        <v>950</v>
      </c>
      <c r="E58" s="166"/>
      <c r="F58" s="163" t="s">
        <v>966</v>
      </c>
      <c r="G58" s="164">
        <v>0</v>
      </c>
    </row>
    <row r="59" spans="1:7" ht="13.5" thickBot="1" x14ac:dyDescent="0.25">
      <c r="B59" s="131">
        <v>12</v>
      </c>
      <c r="C59" s="100" t="s">
        <v>31</v>
      </c>
      <c r="D59" s="158" t="s">
        <v>951</v>
      </c>
      <c r="E59" s="161"/>
      <c r="F59" s="158" t="s">
        <v>967</v>
      </c>
      <c r="G59" s="160">
        <v>0</v>
      </c>
    </row>
    <row r="60" spans="1:7" ht="13.5" thickBot="1" x14ac:dyDescent="0.25"/>
    <row r="61" spans="1:7" ht="40.15" customHeight="1" x14ac:dyDescent="0.2">
      <c r="B61" s="305" t="s">
        <v>1063</v>
      </c>
      <c r="C61" s="306"/>
      <c r="D61" s="306"/>
      <c r="E61" s="306"/>
      <c r="F61" s="306"/>
      <c r="G61" s="307"/>
    </row>
    <row r="62" spans="1:7" ht="13.5" customHeight="1" thickBot="1" x14ac:dyDescent="0.25">
      <c r="B62" s="241" t="s">
        <v>356</v>
      </c>
      <c r="C62" s="360" t="s">
        <v>1051</v>
      </c>
      <c r="D62" s="188" t="s">
        <v>1049</v>
      </c>
      <c r="E62" s="189"/>
      <c r="F62" s="189"/>
      <c r="G62" s="190"/>
    </row>
    <row r="63" spans="1:7" ht="14.65" customHeight="1" x14ac:dyDescent="0.2">
      <c r="B63" s="241"/>
      <c r="C63" s="361"/>
      <c r="D63" s="379" t="s">
        <v>17</v>
      </c>
      <c r="E63" s="380"/>
      <c r="F63" s="380"/>
      <c r="G63" s="381"/>
    </row>
    <row r="64" spans="1:7" ht="14.65" customHeight="1" x14ac:dyDescent="0.2">
      <c r="B64" s="241"/>
      <c r="C64" s="361"/>
      <c r="D64" s="382" t="s">
        <v>18</v>
      </c>
      <c r="E64" s="383"/>
      <c r="F64" s="383"/>
      <c r="G64" s="384"/>
    </row>
    <row r="65" spans="1:7" ht="48.4" customHeight="1" thickBot="1" x14ac:dyDescent="0.25">
      <c r="B65" s="241"/>
      <c r="C65" s="361"/>
      <c r="D65" s="319" t="s">
        <v>343</v>
      </c>
      <c r="E65" s="319"/>
      <c r="F65" s="319"/>
      <c r="G65" s="324"/>
    </row>
    <row r="66" spans="1:7" ht="47.65" customHeight="1" thickBot="1" x14ac:dyDescent="0.25">
      <c r="B66" s="242"/>
      <c r="C66" s="361"/>
      <c r="D66" s="323" t="s">
        <v>724</v>
      </c>
      <c r="E66" s="323"/>
      <c r="F66" s="323" t="s">
        <v>725</v>
      </c>
      <c r="G66" s="326"/>
    </row>
    <row r="67" spans="1:7" x14ac:dyDescent="0.2">
      <c r="A67" s="97"/>
      <c r="B67" s="106">
        <v>1</v>
      </c>
      <c r="C67" s="98" t="s">
        <v>1052</v>
      </c>
      <c r="D67" s="169" t="s">
        <v>972</v>
      </c>
      <c r="E67" s="172"/>
      <c r="F67" s="169" t="s">
        <v>988</v>
      </c>
      <c r="G67" s="170">
        <v>0</v>
      </c>
    </row>
    <row r="68" spans="1:7" x14ac:dyDescent="0.2">
      <c r="A68" s="97"/>
      <c r="B68" s="106">
        <v>2</v>
      </c>
      <c r="C68" s="91" t="s">
        <v>1053</v>
      </c>
      <c r="D68" s="163" t="s">
        <v>973</v>
      </c>
      <c r="E68" s="166"/>
      <c r="F68" s="163" t="s">
        <v>989</v>
      </c>
      <c r="G68" s="164">
        <v>0</v>
      </c>
    </row>
    <row r="69" spans="1:7" x14ac:dyDescent="0.2">
      <c r="A69" s="97"/>
      <c r="B69" s="106">
        <v>3</v>
      </c>
      <c r="C69" s="91" t="s">
        <v>1054</v>
      </c>
      <c r="D69" s="163" t="s">
        <v>974</v>
      </c>
      <c r="E69" s="166"/>
      <c r="F69" s="163" t="s">
        <v>990</v>
      </c>
      <c r="G69" s="164">
        <v>0</v>
      </c>
    </row>
    <row r="70" spans="1:7" x14ac:dyDescent="0.2">
      <c r="A70" s="97"/>
      <c r="B70" s="106">
        <v>4</v>
      </c>
      <c r="C70" s="91" t="s">
        <v>1055</v>
      </c>
      <c r="D70" s="163" t="s">
        <v>975</v>
      </c>
      <c r="E70" s="166"/>
      <c r="F70" s="163" t="s">
        <v>991</v>
      </c>
      <c r="G70" s="164">
        <v>0</v>
      </c>
    </row>
    <row r="71" spans="1:7" x14ac:dyDescent="0.2">
      <c r="A71" s="97"/>
      <c r="B71" s="106">
        <v>5</v>
      </c>
      <c r="C71" s="91" t="s">
        <v>1056</v>
      </c>
      <c r="D71" s="163" t="s">
        <v>976</v>
      </c>
      <c r="E71" s="166"/>
      <c r="F71" s="163" t="s">
        <v>992</v>
      </c>
      <c r="G71" s="164">
        <v>0</v>
      </c>
    </row>
    <row r="72" spans="1:7" x14ac:dyDescent="0.2">
      <c r="A72" s="97"/>
      <c r="B72" s="106">
        <v>6</v>
      </c>
      <c r="C72" s="91" t="s">
        <v>1057</v>
      </c>
      <c r="D72" s="163" t="s">
        <v>977</v>
      </c>
      <c r="E72" s="166"/>
      <c r="F72" s="163" t="s">
        <v>993</v>
      </c>
      <c r="G72" s="164">
        <v>0</v>
      </c>
    </row>
    <row r="73" spans="1:7" x14ac:dyDescent="0.2">
      <c r="A73" s="97"/>
      <c r="B73" s="106">
        <v>7</v>
      </c>
      <c r="C73" s="91" t="s">
        <v>1058</v>
      </c>
      <c r="D73" s="163" t="s">
        <v>978</v>
      </c>
      <c r="E73" s="166"/>
      <c r="F73" s="163" t="s">
        <v>994</v>
      </c>
      <c r="G73" s="164">
        <v>0</v>
      </c>
    </row>
    <row r="74" spans="1:7" x14ac:dyDescent="0.2">
      <c r="A74" s="97"/>
      <c r="B74" s="106">
        <v>8</v>
      </c>
      <c r="C74" s="91" t="s">
        <v>1059</v>
      </c>
      <c r="D74" s="163" t="s">
        <v>979</v>
      </c>
      <c r="E74" s="166"/>
      <c r="F74" s="163" t="s">
        <v>995</v>
      </c>
      <c r="G74" s="164">
        <v>0</v>
      </c>
    </row>
    <row r="75" spans="1:7" x14ac:dyDescent="0.2">
      <c r="A75" s="97"/>
      <c r="B75" s="106">
        <v>9</v>
      </c>
      <c r="C75" s="91" t="s">
        <v>1060</v>
      </c>
      <c r="D75" s="163" t="s">
        <v>980</v>
      </c>
      <c r="E75" s="166"/>
      <c r="F75" s="163" t="s">
        <v>996</v>
      </c>
      <c r="G75" s="164">
        <v>0</v>
      </c>
    </row>
    <row r="76" spans="1:7" x14ac:dyDescent="0.2">
      <c r="A76" s="97"/>
      <c r="B76" s="106">
        <v>10</v>
      </c>
      <c r="C76" s="91" t="s">
        <v>1061</v>
      </c>
      <c r="D76" s="163" t="s">
        <v>981</v>
      </c>
      <c r="E76" s="166"/>
      <c r="F76" s="163" t="s">
        <v>997</v>
      </c>
      <c r="G76" s="164">
        <v>0</v>
      </c>
    </row>
    <row r="77" spans="1:7" x14ac:dyDescent="0.2">
      <c r="B77" s="106">
        <v>11</v>
      </c>
      <c r="C77" s="91" t="s">
        <v>1062</v>
      </c>
      <c r="D77" s="163" t="s">
        <v>982</v>
      </c>
      <c r="E77" s="166"/>
      <c r="F77" s="163" t="s">
        <v>998</v>
      </c>
      <c r="G77" s="164">
        <v>0</v>
      </c>
    </row>
    <row r="78" spans="1:7" ht="13.5" thickBot="1" x14ac:dyDescent="0.25">
      <c r="B78" s="131">
        <v>12</v>
      </c>
      <c r="C78" s="100" t="s">
        <v>31</v>
      </c>
      <c r="D78" s="158" t="s">
        <v>983</v>
      </c>
      <c r="E78" s="161"/>
      <c r="F78" s="158" t="s">
        <v>999</v>
      </c>
      <c r="G78" s="160">
        <v>0</v>
      </c>
    </row>
    <row r="79" spans="1:7" ht="13.5" thickBot="1" x14ac:dyDescent="0.25"/>
    <row r="80" spans="1:7" ht="40.15" customHeight="1" x14ac:dyDescent="0.2">
      <c r="B80" s="305" t="s">
        <v>1063</v>
      </c>
      <c r="C80" s="306"/>
      <c r="D80" s="306"/>
      <c r="E80" s="306"/>
      <c r="F80" s="306"/>
      <c r="G80" s="307"/>
    </row>
    <row r="81" spans="1:7" ht="13.5" customHeight="1" thickBot="1" x14ac:dyDescent="0.25">
      <c r="B81" s="241" t="s">
        <v>356</v>
      </c>
      <c r="C81" s="360" t="s">
        <v>1051</v>
      </c>
      <c r="D81" s="188" t="s">
        <v>1049</v>
      </c>
      <c r="E81" s="189"/>
      <c r="F81" s="189"/>
      <c r="G81" s="190"/>
    </row>
    <row r="82" spans="1:7" ht="14.65" customHeight="1" x14ac:dyDescent="0.2">
      <c r="B82" s="241"/>
      <c r="C82" s="361"/>
      <c r="D82" s="379" t="s">
        <v>17</v>
      </c>
      <c r="E82" s="380"/>
      <c r="F82" s="380"/>
      <c r="G82" s="381"/>
    </row>
    <row r="83" spans="1:7" ht="14.65" customHeight="1" x14ac:dyDescent="0.2">
      <c r="B83" s="241"/>
      <c r="C83" s="361"/>
      <c r="D83" s="382" t="s">
        <v>18</v>
      </c>
      <c r="E83" s="383"/>
      <c r="F83" s="383"/>
      <c r="G83" s="384"/>
    </row>
    <row r="84" spans="1:7" ht="48.4" customHeight="1" thickBot="1" x14ac:dyDescent="0.25">
      <c r="B84" s="241"/>
      <c r="C84" s="361"/>
      <c r="D84" s="319" t="s">
        <v>731</v>
      </c>
      <c r="E84" s="319"/>
      <c r="F84" s="319"/>
      <c r="G84" s="324"/>
    </row>
    <row r="85" spans="1:7" ht="47.65" customHeight="1" thickBot="1" x14ac:dyDescent="0.25">
      <c r="B85" s="242"/>
      <c r="C85" s="361"/>
      <c r="D85" s="323" t="s">
        <v>726</v>
      </c>
      <c r="E85" s="323"/>
      <c r="F85" s="323" t="s">
        <v>727</v>
      </c>
      <c r="G85" s="326"/>
    </row>
    <row r="86" spans="1:7" x14ac:dyDescent="0.2">
      <c r="A86" s="97"/>
      <c r="B86" s="106">
        <v>1</v>
      </c>
      <c r="C86" s="98" t="s">
        <v>1052</v>
      </c>
      <c r="D86" s="169" t="s">
        <v>1004</v>
      </c>
      <c r="E86" s="172"/>
      <c r="F86" s="169" t="s">
        <v>1016</v>
      </c>
      <c r="G86" s="148">
        <v>0</v>
      </c>
    </row>
    <row r="87" spans="1:7" x14ac:dyDescent="0.2">
      <c r="A87" s="97"/>
      <c r="B87" s="106">
        <v>2</v>
      </c>
      <c r="C87" s="91" t="s">
        <v>1053</v>
      </c>
      <c r="D87" s="163" t="s">
        <v>1005</v>
      </c>
      <c r="E87" s="166"/>
      <c r="F87" s="163" t="s">
        <v>1017</v>
      </c>
      <c r="G87" s="99">
        <v>0</v>
      </c>
    </row>
    <row r="88" spans="1:7" x14ac:dyDescent="0.2">
      <c r="A88" s="97"/>
      <c r="B88" s="106">
        <v>3</v>
      </c>
      <c r="C88" s="91" t="s">
        <v>1054</v>
      </c>
      <c r="D88" s="163" t="s">
        <v>1006</v>
      </c>
      <c r="E88" s="166"/>
      <c r="F88" s="163" t="s">
        <v>1018</v>
      </c>
      <c r="G88" s="99">
        <v>0</v>
      </c>
    </row>
    <row r="89" spans="1:7" x14ac:dyDescent="0.2">
      <c r="A89" s="97"/>
      <c r="B89" s="106">
        <v>4</v>
      </c>
      <c r="C89" s="91" t="s">
        <v>1055</v>
      </c>
      <c r="D89" s="163" t="s">
        <v>1007</v>
      </c>
      <c r="E89" s="166"/>
      <c r="F89" s="163" t="s">
        <v>1019</v>
      </c>
      <c r="G89" s="99">
        <v>0</v>
      </c>
    </row>
    <row r="90" spans="1:7" x14ac:dyDescent="0.2">
      <c r="A90" s="97"/>
      <c r="B90" s="106">
        <v>5</v>
      </c>
      <c r="C90" s="91" t="s">
        <v>1056</v>
      </c>
      <c r="D90" s="163" t="s">
        <v>1008</v>
      </c>
      <c r="E90" s="166"/>
      <c r="F90" s="163" t="s">
        <v>1020</v>
      </c>
      <c r="G90" s="99">
        <v>0</v>
      </c>
    </row>
    <row r="91" spans="1:7" x14ac:dyDescent="0.2">
      <c r="A91" s="97"/>
      <c r="B91" s="106">
        <v>6</v>
      </c>
      <c r="C91" s="91" t="s">
        <v>1057</v>
      </c>
      <c r="D91" s="163" t="s">
        <v>1009</v>
      </c>
      <c r="E91" s="166"/>
      <c r="F91" s="163" t="s">
        <v>1021</v>
      </c>
      <c r="G91" s="99">
        <v>0</v>
      </c>
    </row>
    <row r="92" spans="1:7" x14ac:dyDescent="0.2">
      <c r="A92" s="97"/>
      <c r="B92" s="106">
        <v>7</v>
      </c>
      <c r="C92" s="91" t="s">
        <v>1058</v>
      </c>
      <c r="D92" s="163" t="s">
        <v>1010</v>
      </c>
      <c r="E92" s="166"/>
      <c r="F92" s="163" t="s">
        <v>1022</v>
      </c>
      <c r="G92" s="99">
        <v>0</v>
      </c>
    </row>
    <row r="93" spans="1:7" x14ac:dyDescent="0.2">
      <c r="A93" s="97"/>
      <c r="B93" s="106">
        <v>8</v>
      </c>
      <c r="C93" s="91" t="s">
        <v>1059</v>
      </c>
      <c r="D93" s="163" t="s">
        <v>1011</v>
      </c>
      <c r="E93" s="166"/>
      <c r="F93" s="163" t="s">
        <v>1023</v>
      </c>
      <c r="G93" s="99">
        <v>0</v>
      </c>
    </row>
    <row r="94" spans="1:7" x14ac:dyDescent="0.2">
      <c r="A94" s="97"/>
      <c r="B94" s="106">
        <v>9</v>
      </c>
      <c r="C94" s="91" t="s">
        <v>1060</v>
      </c>
      <c r="D94" s="163" t="s">
        <v>1012</v>
      </c>
      <c r="E94" s="166"/>
      <c r="F94" s="163" t="s">
        <v>1024</v>
      </c>
      <c r="G94" s="99">
        <v>0</v>
      </c>
    </row>
    <row r="95" spans="1:7" x14ac:dyDescent="0.2">
      <c r="A95" s="97"/>
      <c r="B95" s="106">
        <v>10</v>
      </c>
      <c r="C95" s="91" t="s">
        <v>1061</v>
      </c>
      <c r="D95" s="163" t="s">
        <v>1013</v>
      </c>
      <c r="E95" s="166"/>
      <c r="F95" s="163" t="s">
        <v>1025</v>
      </c>
      <c r="G95" s="99">
        <v>0</v>
      </c>
    </row>
    <row r="96" spans="1:7" x14ac:dyDescent="0.2">
      <c r="B96" s="106">
        <v>11</v>
      </c>
      <c r="C96" s="91" t="s">
        <v>1062</v>
      </c>
      <c r="D96" s="163" t="s">
        <v>1014</v>
      </c>
      <c r="E96" s="166"/>
      <c r="F96" s="163" t="s">
        <v>1026</v>
      </c>
      <c r="G96" s="99">
        <v>0</v>
      </c>
    </row>
    <row r="97" spans="2:7" ht="13.5" thickBot="1" x14ac:dyDescent="0.25">
      <c r="B97" s="131">
        <v>12</v>
      </c>
      <c r="C97" s="100" t="s">
        <v>31</v>
      </c>
      <c r="D97" s="158" t="s">
        <v>1015</v>
      </c>
      <c r="E97" s="161"/>
      <c r="F97" s="158" t="s">
        <v>1027</v>
      </c>
      <c r="G97" s="101">
        <f>SUM(G86:G96)</f>
        <v>0</v>
      </c>
    </row>
    <row r="99" spans="2:7" ht="14.25" x14ac:dyDescent="0.2">
      <c r="C99" s="1" t="s">
        <v>592</v>
      </c>
    </row>
    <row r="100" spans="2:7" ht="14.25" x14ac:dyDescent="0.2">
      <c r="C100" s="1" t="s">
        <v>593</v>
      </c>
    </row>
  </sheetData>
  <mergeCells count="41">
    <mergeCell ref="B2:C2"/>
    <mergeCell ref="B4:G4"/>
    <mergeCell ref="B5:B9"/>
    <mergeCell ref="C5:C9"/>
    <mergeCell ref="D6:G6"/>
    <mergeCell ref="D7:G7"/>
    <mergeCell ref="D8:G8"/>
    <mergeCell ref="D9:E9"/>
    <mergeCell ref="F9:G9"/>
    <mergeCell ref="B23:G23"/>
    <mergeCell ref="B24:B28"/>
    <mergeCell ref="C24:C28"/>
    <mergeCell ref="D25:G25"/>
    <mergeCell ref="D26:G26"/>
    <mergeCell ref="D27:G27"/>
    <mergeCell ref="D28:E28"/>
    <mergeCell ref="F28:G28"/>
    <mergeCell ref="B42:G42"/>
    <mergeCell ref="B43:B47"/>
    <mergeCell ref="C43:C47"/>
    <mergeCell ref="D44:G44"/>
    <mergeCell ref="D45:G45"/>
    <mergeCell ref="D46:G46"/>
    <mergeCell ref="D47:E47"/>
    <mergeCell ref="F47:G47"/>
    <mergeCell ref="B61:G61"/>
    <mergeCell ref="B62:B66"/>
    <mergeCell ref="C62:C66"/>
    <mergeCell ref="D63:G63"/>
    <mergeCell ref="D64:G64"/>
    <mergeCell ref="D65:G65"/>
    <mergeCell ref="D66:E66"/>
    <mergeCell ref="F66:G66"/>
    <mergeCell ref="B80:G80"/>
    <mergeCell ref="B81:B85"/>
    <mergeCell ref="C81:C85"/>
    <mergeCell ref="D82:G82"/>
    <mergeCell ref="D83:G83"/>
    <mergeCell ref="D84:G84"/>
    <mergeCell ref="D85:E85"/>
    <mergeCell ref="F85:G85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A2F52-45DB-4E0B-8A41-16F5B2CBBA37}">
  <dimension ref="B3:M46"/>
  <sheetViews>
    <sheetView topLeftCell="A16" zoomScale="160" zoomScaleNormal="160" workbookViewId="0">
      <selection activeCell="C42" sqref="C42:L42"/>
    </sheetView>
  </sheetViews>
  <sheetFormatPr defaultRowHeight="15" x14ac:dyDescent="0.25"/>
  <cols>
    <col min="11" max="11" width="15.28515625" bestFit="1" customWidth="1"/>
    <col min="13" max="13" width="18.5703125" bestFit="1" customWidth="1"/>
  </cols>
  <sheetData>
    <row r="3" spans="2:13" ht="15.75" thickBot="1" x14ac:dyDescent="0.3"/>
    <row r="4" spans="2:13" x14ac:dyDescent="0.25">
      <c r="B4" s="276" t="s">
        <v>1038</v>
      </c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8"/>
    </row>
    <row r="5" spans="2:13" x14ac:dyDescent="0.25">
      <c r="B5" s="136" t="s">
        <v>1030</v>
      </c>
      <c r="C5" s="408" t="s">
        <v>1035</v>
      </c>
      <c r="D5" s="408"/>
      <c r="E5" s="408"/>
      <c r="F5" s="408"/>
      <c r="G5" s="408"/>
      <c r="H5" s="408"/>
      <c r="I5" s="408"/>
      <c r="J5" s="408"/>
      <c r="K5" s="408"/>
      <c r="L5" s="408"/>
      <c r="M5" s="119">
        <v>60000000</v>
      </c>
    </row>
    <row r="6" spans="2:13" x14ac:dyDescent="0.25">
      <c r="B6" s="280" t="s">
        <v>1032</v>
      </c>
      <c r="C6" s="410" t="s">
        <v>407</v>
      </c>
      <c r="D6" s="411"/>
      <c r="E6" s="411"/>
      <c r="F6" s="411"/>
      <c r="G6" s="411"/>
      <c r="H6" s="411"/>
      <c r="I6" s="411"/>
      <c r="J6" s="412"/>
      <c r="K6" s="183" t="s">
        <v>689</v>
      </c>
      <c r="L6" s="413"/>
      <c r="M6" s="102" t="s">
        <v>18</v>
      </c>
    </row>
    <row r="7" spans="2:13" x14ac:dyDescent="0.25">
      <c r="B7" s="280"/>
      <c r="C7" s="415" t="s">
        <v>1029</v>
      </c>
      <c r="D7" s="415" t="s">
        <v>403</v>
      </c>
      <c r="E7" s="415"/>
      <c r="F7" s="415"/>
      <c r="G7" s="415"/>
      <c r="H7" s="415"/>
      <c r="I7" s="415"/>
      <c r="J7" s="415"/>
      <c r="K7" s="118">
        <v>20000000</v>
      </c>
      <c r="L7" s="414"/>
      <c r="M7" s="135">
        <v>2000000</v>
      </c>
    </row>
    <row r="8" spans="2:13" x14ac:dyDescent="0.25">
      <c r="B8" s="280"/>
      <c r="C8" s="415"/>
      <c r="D8" s="415" t="s">
        <v>404</v>
      </c>
      <c r="E8" s="415"/>
      <c r="F8" s="415"/>
      <c r="G8" s="415"/>
      <c r="H8" s="415"/>
      <c r="I8" s="415"/>
      <c r="J8" s="415"/>
      <c r="K8" s="118">
        <v>50000000</v>
      </c>
      <c r="L8" s="414"/>
      <c r="M8" s="135">
        <v>5000000</v>
      </c>
    </row>
    <row r="9" spans="2:13" x14ac:dyDescent="0.25">
      <c r="B9" s="280"/>
      <c r="C9" s="415"/>
      <c r="D9" s="415" t="s">
        <v>405</v>
      </c>
      <c r="E9" s="415"/>
      <c r="F9" s="415"/>
      <c r="G9" s="415"/>
      <c r="H9" s="415"/>
      <c r="I9" s="415"/>
      <c r="J9" s="415"/>
      <c r="K9" s="118">
        <v>10000000</v>
      </c>
      <c r="L9" s="414"/>
      <c r="M9" s="135">
        <v>1000000</v>
      </c>
    </row>
    <row r="10" spans="2:13" x14ac:dyDescent="0.25">
      <c r="B10" s="280"/>
      <c r="C10" s="415"/>
      <c r="D10" s="415" t="s">
        <v>676</v>
      </c>
      <c r="E10" s="415"/>
      <c r="F10" s="415"/>
      <c r="G10" s="415"/>
      <c r="H10" s="415"/>
      <c r="I10" s="415"/>
      <c r="J10" s="415"/>
      <c r="K10" s="118">
        <v>70000000</v>
      </c>
      <c r="L10" s="414"/>
      <c r="M10" s="135">
        <v>7000000</v>
      </c>
    </row>
    <row r="11" spans="2:13" x14ac:dyDescent="0.25">
      <c r="B11" s="280"/>
      <c r="C11" s="419" t="s">
        <v>1033</v>
      </c>
      <c r="D11" s="420"/>
      <c r="E11" s="420"/>
      <c r="F11" s="420"/>
      <c r="G11" s="420"/>
      <c r="H11" s="420"/>
      <c r="I11" s="420"/>
      <c r="J11" s="421"/>
      <c r="K11" s="118">
        <f>SUM(K7:K10)</f>
        <v>150000000</v>
      </c>
      <c r="L11" s="414"/>
      <c r="M11" s="135">
        <f>SUM(M7:M10)</f>
        <v>15000000</v>
      </c>
    </row>
    <row r="12" spans="2:13" x14ac:dyDescent="0.25">
      <c r="B12" s="138" t="s">
        <v>1031</v>
      </c>
      <c r="C12" s="408" t="s">
        <v>1034</v>
      </c>
      <c r="D12" s="408"/>
      <c r="E12" s="408"/>
      <c r="F12" s="408"/>
      <c r="G12" s="408"/>
      <c r="H12" s="408"/>
      <c r="I12" s="408"/>
      <c r="J12" s="408"/>
      <c r="K12" s="408"/>
      <c r="L12" s="408"/>
      <c r="M12" s="121">
        <f>K11+(2*M11)</f>
        <v>180000000</v>
      </c>
    </row>
    <row r="13" spans="2:13" ht="15.75" thickBot="1" x14ac:dyDescent="0.3">
      <c r="B13" s="139" t="s">
        <v>1037</v>
      </c>
      <c r="C13" s="409" t="s">
        <v>1036</v>
      </c>
      <c r="D13" s="409"/>
      <c r="E13" s="409"/>
      <c r="F13" s="409"/>
      <c r="G13" s="409"/>
      <c r="H13" s="409"/>
      <c r="I13" s="409"/>
      <c r="J13" s="409"/>
      <c r="K13" s="409"/>
      <c r="L13" s="409"/>
      <c r="M13" s="187">
        <f>(M12-M5)/M5</f>
        <v>2</v>
      </c>
    </row>
    <row r="16" spans="2:13" ht="15.75" thickBot="1" x14ac:dyDescent="0.3"/>
    <row r="17" spans="2:13" x14ac:dyDescent="0.25">
      <c r="B17" s="276" t="s">
        <v>393</v>
      </c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8"/>
    </row>
    <row r="18" spans="2:13" x14ac:dyDescent="0.25">
      <c r="B18" s="136" t="s">
        <v>360</v>
      </c>
      <c r="C18" s="408" t="s">
        <v>387</v>
      </c>
      <c r="D18" s="408"/>
      <c r="E18" s="408"/>
      <c r="F18" s="408"/>
      <c r="G18" s="408"/>
      <c r="H18" s="408"/>
      <c r="I18" s="408"/>
      <c r="J18" s="408"/>
      <c r="K18" s="408"/>
      <c r="L18" s="408"/>
      <c r="M18" s="119">
        <v>50000000</v>
      </c>
    </row>
    <row r="19" spans="2:13" x14ac:dyDescent="0.25">
      <c r="B19" s="136" t="s">
        <v>364</v>
      </c>
      <c r="C19" s="408" t="s">
        <v>411</v>
      </c>
      <c r="D19" s="408"/>
      <c r="E19" s="408"/>
      <c r="F19" s="408"/>
      <c r="G19" s="408"/>
      <c r="H19" s="408"/>
      <c r="I19" s="408"/>
      <c r="J19" s="408"/>
      <c r="K19" s="408"/>
      <c r="L19" s="408"/>
      <c r="M19" s="119">
        <v>65000000</v>
      </c>
    </row>
    <row r="20" spans="2:13" x14ac:dyDescent="0.25">
      <c r="B20" s="106" t="s">
        <v>369</v>
      </c>
      <c r="C20" s="408" t="s">
        <v>675</v>
      </c>
      <c r="D20" s="408"/>
      <c r="E20" s="408"/>
      <c r="F20" s="408"/>
      <c r="G20" s="408"/>
      <c r="H20" s="408"/>
      <c r="I20" s="408"/>
      <c r="J20" s="408"/>
      <c r="K20" s="408"/>
      <c r="L20" s="408"/>
      <c r="M20" s="120">
        <v>21</v>
      </c>
    </row>
    <row r="21" spans="2:13" x14ac:dyDescent="0.25">
      <c r="B21" s="280" t="s">
        <v>380</v>
      </c>
      <c r="C21" s="270" t="s">
        <v>407</v>
      </c>
      <c r="D21" s="271"/>
      <c r="E21" s="271"/>
      <c r="F21" s="271"/>
      <c r="G21" s="271"/>
      <c r="H21" s="271"/>
      <c r="I21" s="271"/>
      <c r="J21" s="272"/>
      <c r="K21" s="183" t="s">
        <v>689</v>
      </c>
      <c r="L21" s="413"/>
      <c r="M21" s="102" t="s">
        <v>18</v>
      </c>
    </row>
    <row r="22" spans="2:13" x14ac:dyDescent="0.25">
      <c r="B22" s="280"/>
      <c r="C22" s="415" t="s">
        <v>394</v>
      </c>
      <c r="D22" s="415" t="s">
        <v>403</v>
      </c>
      <c r="E22" s="415"/>
      <c r="F22" s="415"/>
      <c r="G22" s="415"/>
      <c r="H22" s="415"/>
      <c r="I22" s="415"/>
      <c r="J22" s="415"/>
      <c r="K22" s="118">
        <v>20000000</v>
      </c>
      <c r="L22" s="414"/>
      <c r="M22" s="135" t="e">
        <f>'Sch B'!#REF!+'Sch B'!#REF!+'Sch B'!#REF!+'Sch B'!#REF!+'Sch B'!#REF!+'Sch B'!#REF!+'Sch B'!#REF!+'Sch B'!#REF!</f>
        <v>#REF!</v>
      </c>
    </row>
    <row r="23" spans="2:13" x14ac:dyDescent="0.25">
      <c r="B23" s="280"/>
      <c r="C23" s="415"/>
      <c r="D23" s="415" t="s">
        <v>404</v>
      </c>
      <c r="E23" s="415"/>
      <c r="F23" s="415"/>
      <c r="G23" s="415"/>
      <c r="H23" s="415"/>
      <c r="I23" s="415"/>
      <c r="J23" s="415"/>
      <c r="K23" s="118">
        <v>50000000</v>
      </c>
      <c r="L23" s="414"/>
      <c r="M23" s="135">
        <v>5000000</v>
      </c>
    </row>
    <row r="24" spans="2:13" x14ac:dyDescent="0.25">
      <c r="B24" s="280"/>
      <c r="C24" s="415"/>
      <c r="D24" s="415" t="s">
        <v>405</v>
      </c>
      <c r="E24" s="415"/>
      <c r="F24" s="415"/>
      <c r="G24" s="415"/>
      <c r="H24" s="415"/>
      <c r="I24" s="415"/>
      <c r="J24" s="415"/>
      <c r="K24" s="118">
        <v>80000000</v>
      </c>
      <c r="L24" s="414"/>
      <c r="M24" s="135">
        <v>80000</v>
      </c>
    </row>
    <row r="25" spans="2:13" x14ac:dyDescent="0.25">
      <c r="B25" s="280"/>
      <c r="C25" s="415"/>
      <c r="D25" s="415" t="s">
        <v>676</v>
      </c>
      <c r="E25" s="415"/>
      <c r="F25" s="415"/>
      <c r="G25" s="415"/>
      <c r="H25" s="415"/>
      <c r="I25" s="415"/>
      <c r="J25" s="415"/>
      <c r="K25" s="118">
        <v>70000000</v>
      </c>
      <c r="L25" s="414"/>
      <c r="M25" s="135">
        <v>7000000</v>
      </c>
    </row>
    <row r="26" spans="2:13" x14ac:dyDescent="0.25">
      <c r="B26" s="280"/>
      <c r="C26" s="415" t="s">
        <v>395</v>
      </c>
      <c r="D26" s="415" t="s">
        <v>677</v>
      </c>
      <c r="E26" s="415"/>
      <c r="F26" s="415"/>
      <c r="G26" s="415"/>
      <c r="H26" s="415"/>
      <c r="I26" s="415"/>
      <c r="J26" s="415"/>
      <c r="K26" s="118">
        <v>65000000</v>
      </c>
      <c r="L26" s="414"/>
      <c r="M26" s="135">
        <v>6500000</v>
      </c>
    </row>
    <row r="27" spans="2:13" x14ac:dyDescent="0.25">
      <c r="B27" s="280"/>
      <c r="C27" s="415"/>
      <c r="D27" s="415" t="s">
        <v>678</v>
      </c>
      <c r="E27" s="415"/>
      <c r="F27" s="415"/>
      <c r="G27" s="415"/>
      <c r="H27" s="415"/>
      <c r="I27" s="415"/>
      <c r="J27" s="415"/>
      <c r="K27" s="118">
        <v>48000000</v>
      </c>
      <c r="L27" s="414"/>
      <c r="M27" s="135">
        <v>4800000</v>
      </c>
    </row>
    <row r="28" spans="2:13" x14ac:dyDescent="0.25">
      <c r="B28" s="280"/>
      <c r="C28" s="415"/>
      <c r="D28" s="415" t="s">
        <v>679</v>
      </c>
      <c r="E28" s="415"/>
      <c r="F28" s="415"/>
      <c r="G28" s="415"/>
      <c r="H28" s="415"/>
      <c r="I28" s="415"/>
      <c r="J28" s="415"/>
      <c r="K28" s="118">
        <v>34880000</v>
      </c>
      <c r="L28" s="414"/>
      <c r="M28" s="135">
        <v>3488000</v>
      </c>
    </row>
    <row r="29" spans="2:13" x14ac:dyDescent="0.25">
      <c r="B29" s="280"/>
      <c r="C29" s="415"/>
      <c r="D29" s="415" t="s">
        <v>680</v>
      </c>
      <c r="E29" s="415"/>
      <c r="F29" s="415"/>
      <c r="G29" s="415"/>
      <c r="H29" s="415"/>
      <c r="I29" s="415"/>
      <c r="J29" s="415"/>
      <c r="K29" s="118">
        <v>100000000</v>
      </c>
      <c r="L29" s="414"/>
      <c r="M29" s="135">
        <v>10000000</v>
      </c>
    </row>
    <row r="30" spans="2:13" x14ac:dyDescent="0.25">
      <c r="B30" s="280"/>
      <c r="C30" s="417" t="s">
        <v>396</v>
      </c>
      <c r="D30" s="417" t="s">
        <v>681</v>
      </c>
      <c r="E30" s="417"/>
      <c r="F30" s="417"/>
      <c r="G30" s="417"/>
      <c r="H30" s="417"/>
      <c r="I30" s="417"/>
      <c r="J30" s="417"/>
      <c r="K30" s="118">
        <v>200000000</v>
      </c>
      <c r="L30" s="414"/>
      <c r="M30" s="135">
        <v>2000000</v>
      </c>
    </row>
    <row r="31" spans="2:13" x14ac:dyDescent="0.25">
      <c r="B31" s="280"/>
      <c r="C31" s="417"/>
      <c r="D31" s="417" t="s">
        <v>682</v>
      </c>
      <c r="E31" s="417"/>
      <c r="F31" s="417"/>
      <c r="G31" s="417"/>
      <c r="H31" s="417"/>
      <c r="I31" s="417"/>
      <c r="J31" s="417"/>
      <c r="K31" s="118">
        <v>300000000</v>
      </c>
      <c r="L31" s="414"/>
      <c r="M31" s="135">
        <v>3000000</v>
      </c>
    </row>
    <row r="32" spans="2:13" x14ac:dyDescent="0.25">
      <c r="B32" s="280"/>
      <c r="C32" s="417"/>
      <c r="D32" s="417" t="s">
        <v>683</v>
      </c>
      <c r="E32" s="417"/>
      <c r="F32" s="417"/>
      <c r="G32" s="417"/>
      <c r="H32" s="417"/>
      <c r="I32" s="417"/>
      <c r="J32" s="417"/>
      <c r="K32" s="118">
        <v>10000000</v>
      </c>
      <c r="L32" s="414"/>
      <c r="M32" s="135">
        <v>100000</v>
      </c>
    </row>
    <row r="33" spans="2:13" x14ac:dyDescent="0.25">
      <c r="B33" s="280"/>
      <c r="C33" s="417"/>
      <c r="D33" s="417" t="s">
        <v>684</v>
      </c>
      <c r="E33" s="417"/>
      <c r="F33" s="417"/>
      <c r="G33" s="417"/>
      <c r="H33" s="417"/>
      <c r="I33" s="417"/>
      <c r="J33" s="417"/>
      <c r="K33" s="118">
        <v>5000000</v>
      </c>
      <c r="L33" s="414"/>
      <c r="M33" s="135">
        <v>10000</v>
      </c>
    </row>
    <row r="34" spans="2:13" x14ac:dyDescent="0.25">
      <c r="B34" s="280"/>
      <c r="C34" s="417" t="s">
        <v>397</v>
      </c>
      <c r="D34" s="417" t="s">
        <v>685</v>
      </c>
      <c r="E34" s="417"/>
      <c r="F34" s="417"/>
      <c r="G34" s="417"/>
      <c r="H34" s="417"/>
      <c r="I34" s="417"/>
      <c r="J34" s="417"/>
      <c r="K34" s="118">
        <v>80000000</v>
      </c>
      <c r="L34" s="414"/>
      <c r="M34" s="135">
        <v>80000</v>
      </c>
    </row>
    <row r="35" spans="2:13" x14ac:dyDescent="0.25">
      <c r="B35" s="280"/>
      <c r="C35" s="417"/>
      <c r="D35" s="417" t="s">
        <v>686</v>
      </c>
      <c r="E35" s="417"/>
      <c r="F35" s="417"/>
      <c r="G35" s="417"/>
      <c r="H35" s="417"/>
      <c r="I35" s="417"/>
      <c r="J35" s="417"/>
      <c r="K35" s="118">
        <v>70000000</v>
      </c>
      <c r="L35" s="414"/>
      <c r="M35" s="135">
        <v>40000</v>
      </c>
    </row>
    <row r="36" spans="2:13" x14ac:dyDescent="0.25">
      <c r="B36" s="280"/>
      <c r="C36" s="417"/>
      <c r="D36" s="417" t="s">
        <v>687</v>
      </c>
      <c r="E36" s="417"/>
      <c r="F36" s="417"/>
      <c r="G36" s="417"/>
      <c r="H36" s="417"/>
      <c r="I36" s="417"/>
      <c r="J36" s="417"/>
      <c r="K36" s="118">
        <v>65000000</v>
      </c>
      <c r="L36" s="414"/>
      <c r="M36" s="135">
        <v>50000</v>
      </c>
    </row>
    <row r="37" spans="2:13" x14ac:dyDescent="0.25">
      <c r="B37" s="280"/>
      <c r="C37" s="417"/>
      <c r="D37" s="417" t="s">
        <v>688</v>
      </c>
      <c r="E37" s="417"/>
      <c r="F37" s="417"/>
      <c r="G37" s="417"/>
      <c r="H37" s="417"/>
      <c r="I37" s="417"/>
      <c r="J37" s="417"/>
      <c r="K37" s="118">
        <v>48000000</v>
      </c>
      <c r="L37" s="414"/>
      <c r="M37" s="135">
        <v>640000</v>
      </c>
    </row>
    <row r="38" spans="2:13" x14ac:dyDescent="0.25">
      <c r="B38" s="280"/>
      <c r="C38" s="422" t="s">
        <v>398</v>
      </c>
      <c r="D38" s="422"/>
      <c r="E38" s="422"/>
      <c r="F38" s="422"/>
      <c r="G38" s="422"/>
      <c r="H38" s="422"/>
      <c r="I38" s="422"/>
      <c r="J38" s="422"/>
      <c r="K38" s="118">
        <v>34880000</v>
      </c>
      <c r="L38" s="414"/>
      <c r="M38" s="135">
        <v>2480</v>
      </c>
    </row>
    <row r="39" spans="2:13" x14ac:dyDescent="0.25">
      <c r="B39" s="280"/>
      <c r="C39" s="183" t="s">
        <v>399</v>
      </c>
      <c r="D39" s="417" t="s">
        <v>402</v>
      </c>
      <c r="E39" s="417"/>
      <c r="F39" s="417"/>
      <c r="G39" s="417"/>
      <c r="H39" s="417"/>
      <c r="I39" s="417"/>
      <c r="J39" s="417"/>
      <c r="K39" s="118">
        <v>100000000</v>
      </c>
      <c r="L39" s="414"/>
      <c r="M39" s="135">
        <v>230000</v>
      </c>
    </row>
    <row r="40" spans="2:13" x14ac:dyDescent="0.25">
      <c r="B40" s="280"/>
      <c r="C40" s="183" t="s">
        <v>400</v>
      </c>
      <c r="D40" s="417" t="s">
        <v>402</v>
      </c>
      <c r="E40" s="417"/>
      <c r="F40" s="417"/>
      <c r="G40" s="417"/>
      <c r="H40" s="417"/>
      <c r="I40" s="417"/>
      <c r="J40" s="417"/>
      <c r="K40" s="118">
        <v>200000000</v>
      </c>
      <c r="L40" s="416"/>
      <c r="M40" s="135">
        <v>130000</v>
      </c>
    </row>
    <row r="41" spans="2:13" x14ac:dyDescent="0.25">
      <c r="B41" s="138" t="s">
        <v>470</v>
      </c>
      <c r="C41" s="408" t="s">
        <v>409</v>
      </c>
      <c r="D41" s="408"/>
      <c r="E41" s="408"/>
      <c r="F41" s="408"/>
      <c r="G41" s="408"/>
      <c r="H41" s="408"/>
      <c r="I41" s="408"/>
      <c r="J41" s="408"/>
      <c r="K41" s="408"/>
      <c r="L41" s="408"/>
      <c r="M41" s="121">
        <f>(SUM(K26:K29)+2*SUM(M26:M29))-M18</f>
        <v>247456000</v>
      </c>
    </row>
    <row r="42" spans="2:13" x14ac:dyDescent="0.25">
      <c r="B42" s="138" t="s">
        <v>471</v>
      </c>
      <c r="C42" s="408" t="s">
        <v>693</v>
      </c>
      <c r="D42" s="408"/>
      <c r="E42" s="408"/>
      <c r="F42" s="408"/>
      <c r="G42" s="408"/>
      <c r="H42" s="408"/>
      <c r="I42" s="408"/>
      <c r="J42" s="408"/>
      <c r="K42" s="408"/>
      <c r="L42" s="408"/>
      <c r="M42" s="149">
        <f>M41/M19</f>
        <v>3.8070153846153847</v>
      </c>
    </row>
    <row r="43" spans="2:13" x14ac:dyDescent="0.25">
      <c r="B43" s="138" t="s">
        <v>472</v>
      </c>
      <c r="C43" s="408" t="s">
        <v>406</v>
      </c>
      <c r="D43" s="408"/>
      <c r="E43" s="408"/>
      <c r="F43" s="408"/>
      <c r="G43" s="408"/>
      <c r="H43" s="408"/>
      <c r="I43" s="408"/>
      <c r="J43" s="408"/>
      <c r="K43" s="408"/>
      <c r="L43" s="408"/>
      <c r="M43" s="150" t="str" cm="1">
        <f t="array" ref="M43">IF(M20&lt;9,"Original Rate", _xlfn.IFS(AND(M20&gt;8,M20&lt;41,M42&lt;200%),"&lt;2.0% per annum", AND(M20&gt;8,M20&lt;41,M42&gt;=200%,M42&lt;=400%),"&lt;1.25% per annum", AND(M20&gt;8,M20&lt;41,M42&gt;400%),"&lt;0.5% per annum"))</f>
        <v>&lt;1.25% per annum</v>
      </c>
    </row>
    <row r="44" spans="2:13" x14ac:dyDescent="0.25">
      <c r="B44" s="138" t="s">
        <v>473</v>
      </c>
      <c r="C44" s="279" t="s">
        <v>410</v>
      </c>
      <c r="D44" s="279"/>
      <c r="E44" s="279"/>
      <c r="F44" s="279"/>
      <c r="G44" s="279"/>
      <c r="H44" s="279"/>
      <c r="I44" s="279"/>
      <c r="J44" s="279"/>
      <c r="K44" s="279"/>
      <c r="L44" s="279"/>
      <c r="M44" s="150">
        <f>(SUM(K26:K39)+2*SUM(M26:M39))/9-M18</f>
        <v>85848995.555555552</v>
      </c>
    </row>
    <row r="45" spans="2:13" x14ac:dyDescent="0.25">
      <c r="B45" s="138" t="s">
        <v>474</v>
      </c>
      <c r="C45" s="270" t="s">
        <v>694</v>
      </c>
      <c r="D45" s="271"/>
      <c r="E45" s="271"/>
      <c r="F45" s="271"/>
      <c r="G45" s="271"/>
      <c r="H45" s="271"/>
      <c r="I45" s="271"/>
      <c r="J45" s="271"/>
      <c r="K45" s="271"/>
      <c r="L45" s="272"/>
      <c r="M45" s="149">
        <f>M44/M18</f>
        <v>1.716979911111111</v>
      </c>
    </row>
    <row r="46" spans="2:13" ht="15.75" thickBot="1" x14ac:dyDescent="0.3">
      <c r="B46" s="139" t="s">
        <v>475</v>
      </c>
      <c r="C46" s="418" t="s">
        <v>406</v>
      </c>
      <c r="D46" s="418"/>
      <c r="E46" s="418"/>
      <c r="F46" s="418"/>
      <c r="G46" s="418"/>
      <c r="H46" s="418"/>
      <c r="I46" s="418"/>
      <c r="J46" s="418"/>
      <c r="K46" s="418"/>
      <c r="L46" s="418"/>
      <c r="M46" s="151" t="str" cm="1">
        <f t="array" ref="M46">IF(M20&lt;9,"Original Rate", _xlfn.IFS(M45&lt;200%,"&lt;2.0% fixed",AND(M45&gt;=200%,M45&lt;=400%),"&lt;1.25% fixed",M45&gt;400%,"&lt;0.5% fixed"))</f>
        <v>&lt;2.0% fixed</v>
      </c>
    </row>
  </sheetData>
  <mergeCells count="49">
    <mergeCell ref="C43:L43"/>
    <mergeCell ref="C44:L44"/>
    <mergeCell ref="C45:L45"/>
    <mergeCell ref="C46:L46"/>
    <mergeCell ref="C11:J11"/>
    <mergeCell ref="C38:J38"/>
    <mergeCell ref="D39:J39"/>
    <mergeCell ref="D40:J40"/>
    <mergeCell ref="C41:L41"/>
    <mergeCell ref="C42:L42"/>
    <mergeCell ref="C34:C37"/>
    <mergeCell ref="D34:J34"/>
    <mergeCell ref="D35:J35"/>
    <mergeCell ref="D36:J36"/>
    <mergeCell ref="D37:J37"/>
    <mergeCell ref="D29:J29"/>
    <mergeCell ref="C30:C33"/>
    <mergeCell ref="D30:J30"/>
    <mergeCell ref="D31:J31"/>
    <mergeCell ref="D32:J32"/>
    <mergeCell ref="D33:J33"/>
    <mergeCell ref="B17:M17"/>
    <mergeCell ref="C18:L18"/>
    <mergeCell ref="C19:L19"/>
    <mergeCell ref="C20:L20"/>
    <mergeCell ref="B21:B40"/>
    <mergeCell ref="C21:J21"/>
    <mergeCell ref="L21:L40"/>
    <mergeCell ref="C22:C25"/>
    <mergeCell ref="D22:J22"/>
    <mergeCell ref="D23:J23"/>
    <mergeCell ref="D24:J24"/>
    <mergeCell ref="D25:J25"/>
    <mergeCell ref="C26:C29"/>
    <mergeCell ref="D26:J26"/>
    <mergeCell ref="D27:J27"/>
    <mergeCell ref="D28:J28"/>
    <mergeCell ref="C12:L12"/>
    <mergeCell ref="C13:L13"/>
    <mergeCell ref="B4:M4"/>
    <mergeCell ref="C5:L5"/>
    <mergeCell ref="B6:B11"/>
    <mergeCell ref="C6:J6"/>
    <mergeCell ref="L6:L11"/>
    <mergeCell ref="C7:C10"/>
    <mergeCell ref="D7:J7"/>
    <mergeCell ref="D8:J8"/>
    <mergeCell ref="D9:J9"/>
    <mergeCell ref="D10:J10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FE2D7-15F9-4374-AE5D-319CA2DED921}">
  <sheetPr>
    <tabColor theme="9"/>
  </sheetPr>
  <dimension ref="A2:AS46"/>
  <sheetViews>
    <sheetView zoomScaleNormal="100" workbookViewId="0">
      <selection activeCell="H6" sqref="H6:I6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13" style="1" customWidth="1"/>
    <col min="6" max="6" width="4" style="1" customWidth="1"/>
    <col min="7" max="7" width="13" style="1" customWidth="1"/>
    <col min="8" max="8" width="4" style="1" customWidth="1"/>
    <col min="9" max="9" width="13" style="1" customWidth="1"/>
    <col min="10" max="10" width="4" style="1" customWidth="1"/>
    <col min="11" max="11" width="13" style="1" customWidth="1"/>
    <col min="12" max="12" width="4" style="1" customWidth="1"/>
    <col min="13" max="13" width="13" style="1" customWidth="1"/>
    <col min="14" max="14" width="4" style="1" hidden="1" customWidth="1"/>
    <col min="15" max="15" width="13" style="1" hidden="1" customWidth="1"/>
    <col min="16" max="16" width="4" style="1" hidden="1" customWidth="1"/>
    <col min="17" max="17" width="13" style="1" hidden="1" customWidth="1"/>
    <col min="18" max="18" width="4" style="1" hidden="1" customWidth="1"/>
    <col min="19" max="19" width="13" style="1" hidden="1" customWidth="1"/>
    <col min="20" max="20" width="4" style="1" hidden="1" customWidth="1"/>
    <col min="21" max="21" width="13" style="1" hidden="1" customWidth="1"/>
    <col min="22" max="22" width="4" style="1" hidden="1" customWidth="1"/>
    <col min="23" max="23" width="13" style="1" hidden="1" customWidth="1"/>
    <col min="24" max="24" width="4" style="1" hidden="1" customWidth="1"/>
    <col min="25" max="25" width="13" style="1" hidden="1" customWidth="1"/>
    <col min="26" max="26" width="4" style="1" hidden="1" customWidth="1"/>
    <col min="27" max="27" width="13" style="1" hidden="1" customWidth="1"/>
    <col min="28" max="28" width="4" style="1" hidden="1" customWidth="1"/>
    <col min="29" max="29" width="13" style="1" hidden="1" customWidth="1"/>
    <col min="30" max="30" width="4" style="1" hidden="1" customWidth="1"/>
    <col min="31" max="31" width="13" style="1" hidden="1" customWidth="1"/>
    <col min="32" max="32" width="4" style="1" hidden="1" customWidth="1"/>
    <col min="33" max="33" width="13" style="1" hidden="1" customWidth="1"/>
    <col min="34" max="34" width="4" style="1" hidden="1" customWidth="1"/>
    <col min="35" max="35" width="13" style="1" hidden="1" customWidth="1"/>
    <col min="36" max="36" width="4" style="1" hidden="1" customWidth="1"/>
    <col min="37" max="37" width="13" style="1" hidden="1" customWidth="1"/>
    <col min="38" max="38" width="4" style="1" hidden="1" customWidth="1"/>
    <col min="39" max="39" width="13" style="1" hidden="1" customWidth="1"/>
    <col min="40" max="40" width="4" style="1" hidden="1" customWidth="1"/>
    <col min="41" max="41" width="13" style="1" hidden="1" customWidth="1"/>
    <col min="42" max="42" width="4" style="1" customWidth="1"/>
    <col min="43" max="43" width="13" style="1" customWidth="1"/>
    <col min="44" max="44" width="4" style="1" customWidth="1"/>
    <col min="45" max="45" width="13.28515625" style="1" customWidth="1"/>
    <col min="46" max="46" width="4" style="1" customWidth="1"/>
    <col min="47" max="16384" width="8.7109375" style="1"/>
  </cols>
  <sheetData>
    <row r="2" spans="1:45" ht="13.5" thickBot="1" x14ac:dyDescent="0.25"/>
    <row r="3" spans="1:45" ht="14.65" customHeight="1" thickBot="1" x14ac:dyDescent="0.25">
      <c r="B3" s="423" t="s">
        <v>0</v>
      </c>
      <c r="C3" s="424" t="s">
        <v>30</v>
      </c>
      <c r="D3" s="426" t="s">
        <v>319</v>
      </c>
      <c r="E3" s="427"/>
      <c r="F3" s="432" t="s">
        <v>14</v>
      </c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3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4"/>
    </row>
    <row r="4" spans="1:45" ht="30.4" customHeight="1" x14ac:dyDescent="0.2">
      <c r="B4" s="314"/>
      <c r="C4" s="425"/>
      <c r="D4" s="428"/>
      <c r="E4" s="429"/>
      <c r="F4" s="435" t="s">
        <v>13</v>
      </c>
      <c r="G4" s="436"/>
      <c r="H4" s="436"/>
      <c r="I4" s="437"/>
      <c r="J4" s="437"/>
      <c r="K4" s="437"/>
      <c r="L4" s="437"/>
      <c r="M4" s="438"/>
      <c r="N4" s="439" t="s">
        <v>17</v>
      </c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39" t="s">
        <v>12</v>
      </c>
      <c r="AC4" s="440"/>
      <c r="AD4" s="440"/>
      <c r="AE4" s="441"/>
      <c r="AF4" s="442" t="s">
        <v>19</v>
      </c>
      <c r="AG4" s="443"/>
      <c r="AH4" s="443"/>
      <c r="AI4" s="443"/>
      <c r="AJ4" s="443"/>
      <c r="AK4" s="443"/>
      <c r="AL4" s="443"/>
      <c r="AM4" s="443"/>
      <c r="AN4" s="443"/>
      <c r="AO4" s="443"/>
      <c r="AP4" s="444" t="s">
        <v>352</v>
      </c>
      <c r="AQ4" s="444"/>
      <c r="AR4" s="444" t="s">
        <v>353</v>
      </c>
      <c r="AS4" s="446"/>
    </row>
    <row r="5" spans="1:45" ht="30.4" customHeight="1" x14ac:dyDescent="0.2">
      <c r="B5" s="314"/>
      <c r="C5" s="425"/>
      <c r="D5" s="428"/>
      <c r="E5" s="429"/>
      <c r="F5" s="459"/>
      <c r="G5" s="460"/>
      <c r="H5" s="460"/>
      <c r="I5" s="461"/>
      <c r="J5" s="462" t="s">
        <v>18</v>
      </c>
      <c r="K5" s="383"/>
      <c r="L5" s="383"/>
      <c r="M5" s="384"/>
      <c r="N5" s="387"/>
      <c r="O5" s="388"/>
      <c r="P5" s="388"/>
      <c r="Q5" s="388"/>
      <c r="R5" s="388"/>
      <c r="S5" s="388"/>
      <c r="T5" s="388"/>
      <c r="U5" s="463"/>
      <c r="V5" s="462" t="s">
        <v>18</v>
      </c>
      <c r="W5" s="383"/>
      <c r="X5" s="383"/>
      <c r="Y5" s="383"/>
      <c r="Z5" s="383"/>
      <c r="AA5" s="384"/>
      <c r="AB5" s="387"/>
      <c r="AC5" s="463"/>
      <c r="AD5" s="451" t="s">
        <v>18</v>
      </c>
      <c r="AE5" s="464"/>
      <c r="AF5" s="448"/>
      <c r="AG5" s="449"/>
      <c r="AH5" s="449"/>
      <c r="AI5" s="450"/>
      <c r="AJ5" s="451" t="s">
        <v>18</v>
      </c>
      <c r="AK5" s="452"/>
      <c r="AL5" s="452"/>
      <c r="AM5" s="452"/>
      <c r="AN5" s="452"/>
      <c r="AO5" s="452"/>
      <c r="AP5" s="444"/>
      <c r="AQ5" s="444"/>
      <c r="AR5" s="444"/>
      <c r="AS5" s="446"/>
    </row>
    <row r="6" spans="1:45" ht="83.65" customHeight="1" thickBot="1" x14ac:dyDescent="0.25">
      <c r="B6" s="314"/>
      <c r="C6" s="425"/>
      <c r="D6" s="430"/>
      <c r="E6" s="431"/>
      <c r="F6" s="453" t="s">
        <v>326</v>
      </c>
      <c r="G6" s="454"/>
      <c r="H6" s="455" t="s">
        <v>354</v>
      </c>
      <c r="I6" s="454"/>
      <c r="J6" s="456" t="s">
        <v>329</v>
      </c>
      <c r="K6" s="457"/>
      <c r="L6" s="456" t="s">
        <v>355</v>
      </c>
      <c r="M6" s="458"/>
      <c r="N6" s="453" t="s">
        <v>145</v>
      </c>
      <c r="O6" s="454"/>
      <c r="P6" s="455" t="s">
        <v>146</v>
      </c>
      <c r="Q6" s="454"/>
      <c r="R6" s="455" t="s">
        <v>147</v>
      </c>
      <c r="S6" s="454"/>
      <c r="T6" s="455" t="s">
        <v>148</v>
      </c>
      <c r="U6" s="454"/>
      <c r="V6" s="456" t="s">
        <v>149</v>
      </c>
      <c r="W6" s="457"/>
      <c r="X6" s="456" t="s">
        <v>150</v>
      </c>
      <c r="Y6" s="457"/>
      <c r="Z6" s="456" t="s">
        <v>151</v>
      </c>
      <c r="AA6" s="458"/>
      <c r="AB6" s="467" t="s">
        <v>299</v>
      </c>
      <c r="AC6" s="468"/>
      <c r="AD6" s="456" t="s">
        <v>152</v>
      </c>
      <c r="AE6" s="458"/>
      <c r="AF6" s="453" t="s">
        <v>153</v>
      </c>
      <c r="AG6" s="454"/>
      <c r="AH6" s="455" t="s">
        <v>154</v>
      </c>
      <c r="AI6" s="454"/>
      <c r="AJ6" s="456" t="s">
        <v>155</v>
      </c>
      <c r="AK6" s="457"/>
      <c r="AL6" s="456" t="s">
        <v>156</v>
      </c>
      <c r="AM6" s="457"/>
      <c r="AN6" s="456" t="s">
        <v>157</v>
      </c>
      <c r="AO6" s="469"/>
      <c r="AP6" s="445"/>
      <c r="AQ6" s="445"/>
      <c r="AR6" s="445"/>
      <c r="AS6" s="447"/>
    </row>
    <row r="7" spans="1:45" ht="15" customHeight="1" thickBot="1" x14ac:dyDescent="0.25">
      <c r="B7" s="314"/>
      <c r="C7" s="425"/>
      <c r="D7" s="470" t="s">
        <v>104</v>
      </c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471"/>
      <c r="V7" s="471"/>
      <c r="W7" s="471"/>
      <c r="X7" s="471"/>
      <c r="Y7" s="471"/>
      <c r="Z7" s="471"/>
      <c r="AA7" s="471"/>
      <c r="AB7" s="471"/>
      <c r="AC7" s="471"/>
      <c r="AD7" s="471"/>
      <c r="AE7" s="471"/>
      <c r="AF7" s="471"/>
      <c r="AG7" s="471"/>
      <c r="AH7" s="471"/>
      <c r="AI7" s="471"/>
      <c r="AJ7" s="471"/>
      <c r="AK7" s="471"/>
      <c r="AL7" s="471"/>
      <c r="AM7" s="471"/>
      <c r="AN7" s="471"/>
      <c r="AO7" s="471"/>
      <c r="AP7" s="471"/>
      <c r="AQ7" s="471"/>
      <c r="AR7" s="465" t="s">
        <v>105</v>
      </c>
      <c r="AS7" s="466"/>
    </row>
    <row r="8" spans="1:45" ht="13.5" thickBot="1" x14ac:dyDescent="0.25">
      <c r="A8" s="19"/>
      <c r="B8" s="20">
        <v>1</v>
      </c>
      <c r="C8" s="10" t="s">
        <v>1</v>
      </c>
      <c r="D8" s="15" t="s">
        <v>32</v>
      </c>
      <c r="E8" s="48">
        <f>SUM('ISR Alt Sch Form (B&amp;HC)'!D13+'ISR Alt Sch Form (B&amp;HC)'!G13+'ISR Alt Sch Form (B&amp;HC)'!J13+'ISR Alt Sch Form (B&amp;HC)'!M13)</f>
        <v>0</v>
      </c>
      <c r="F8" s="15" t="s">
        <v>46</v>
      </c>
      <c r="G8" s="52">
        <f>'ISR Alt Sch Form (B&amp;HC)'!D16</f>
        <v>0</v>
      </c>
      <c r="H8" s="16" t="s">
        <v>57</v>
      </c>
      <c r="I8" s="52">
        <f>'ISR Alt Sch Form (B&amp;HC)'!D17</f>
        <v>0</v>
      </c>
      <c r="J8" s="16" t="s">
        <v>69</v>
      </c>
      <c r="K8" s="52">
        <f>'ISR Alt Sch Form (B&amp;HC)'!D19</f>
        <v>0</v>
      </c>
      <c r="L8" s="16" t="s">
        <v>80</v>
      </c>
      <c r="M8" s="52">
        <f>'ISR Alt Sch Form (B&amp;HC)'!D20</f>
        <v>0</v>
      </c>
      <c r="N8" s="15" t="s">
        <v>93</v>
      </c>
      <c r="O8" s="52">
        <f>'ISR Alt Sch Form (B&amp;HC)'!G16</f>
        <v>0</v>
      </c>
      <c r="P8" s="16" t="s">
        <v>118</v>
      </c>
      <c r="Q8" s="52">
        <f>'ISR Alt Sch Form (B&amp;HC)'!G17</f>
        <v>0</v>
      </c>
      <c r="R8" s="16" t="s">
        <v>129</v>
      </c>
      <c r="S8" s="52">
        <f>'ISR Alt Sch Form (B&amp;HC)'!G18</f>
        <v>0</v>
      </c>
      <c r="T8" s="17" t="s">
        <v>141</v>
      </c>
      <c r="U8" s="52">
        <f>'ISR Alt Sch Form (B&amp;HC)'!G19</f>
        <v>0</v>
      </c>
      <c r="V8" s="17" t="s">
        <v>158</v>
      </c>
      <c r="W8" s="52">
        <f>'ISR Alt Sch Form (B&amp;HC)'!$G21</f>
        <v>0</v>
      </c>
      <c r="X8" s="17" t="s">
        <v>159</v>
      </c>
      <c r="Y8" s="52">
        <f>'ISR Alt Sch Form (B&amp;HC)'!G22</f>
        <v>0</v>
      </c>
      <c r="Z8" s="17" t="s">
        <v>160</v>
      </c>
      <c r="AA8" s="52">
        <f>'ISR Alt Sch Form (B&amp;HC)'!$G23</f>
        <v>0</v>
      </c>
      <c r="AB8" s="18" t="s">
        <v>161</v>
      </c>
      <c r="AC8" s="52">
        <f>'ISR Alt Sch Form (B&amp;HC)'!$J16</f>
        <v>0</v>
      </c>
      <c r="AD8" s="17" t="s">
        <v>162</v>
      </c>
      <c r="AE8" s="52">
        <f>'ISR Alt Sch Form (B&amp;HC)'!$J18</f>
        <v>0</v>
      </c>
      <c r="AF8" s="18" t="s">
        <v>163</v>
      </c>
      <c r="AG8" s="52">
        <f>'ISR Alt Sch Form (B&amp;HC)'!$M16</f>
        <v>0</v>
      </c>
      <c r="AH8" s="17" t="s">
        <v>164</v>
      </c>
      <c r="AI8" s="52">
        <f>'ISR Alt Sch Form (B&amp;HC)'!$M17</f>
        <v>0</v>
      </c>
      <c r="AJ8" s="17" t="s">
        <v>165</v>
      </c>
      <c r="AK8" s="52">
        <f>'ISR Alt Sch Form (B&amp;HC)'!$M19</f>
        <v>0</v>
      </c>
      <c r="AL8" s="17" t="s">
        <v>166</v>
      </c>
      <c r="AM8" s="52">
        <f>'ISR Alt Sch Form (B&amp;HC)'!$M20</f>
        <v>0</v>
      </c>
      <c r="AN8" s="17" t="s">
        <v>167</v>
      </c>
      <c r="AO8" s="52">
        <f>'ISR Alt Sch Form (B&amp;HC)'!$M21</f>
        <v>0</v>
      </c>
      <c r="AP8" s="30" t="s">
        <v>168</v>
      </c>
      <c r="AQ8" s="53">
        <f>SUM(G8,I8,K8,M8,O8,Q8,S8,U8,W8,Y8,AA8,AC8,AE8,AG8,AI8,AK8,AM8,AO8)</f>
        <v>0</v>
      </c>
      <c r="AR8" s="17" t="s">
        <v>169</v>
      </c>
      <c r="AS8" s="54">
        <f>IFERROR(AQ8/E8,0)</f>
        <v>0</v>
      </c>
    </row>
    <row r="9" spans="1:45" ht="13.5" thickBot="1" x14ac:dyDescent="0.25">
      <c r="A9" s="19"/>
      <c r="B9" s="20">
        <v>2</v>
      </c>
      <c r="C9" s="21" t="s">
        <v>2</v>
      </c>
      <c r="D9" s="14" t="s">
        <v>35</v>
      </c>
      <c r="E9" s="48">
        <f>SUM('ISR Alt Sch Form (B&amp;HC)'!D24,'ISR Alt Sch Form (B&amp;HC)'!G27,'ISR Alt Sch Form (B&amp;HC)'!J22,'ISR Alt Sch Form (B&amp;HC)'!M25)</f>
        <v>0</v>
      </c>
      <c r="F9" s="14" t="s">
        <v>33</v>
      </c>
      <c r="G9" s="52">
        <f>'ISR Alt Sch Form (B&amp;HC)'!D27</f>
        <v>0</v>
      </c>
      <c r="H9" s="13" t="s">
        <v>58</v>
      </c>
      <c r="I9" s="52">
        <f>'ISR Alt Sch Form (B&amp;HC)'!D28</f>
        <v>0</v>
      </c>
      <c r="J9" s="13" t="s">
        <v>70</v>
      </c>
      <c r="K9" s="52">
        <f>'ISR Alt Sch Form (B&amp;HC)'!D30</f>
        <v>0</v>
      </c>
      <c r="L9" s="13" t="s">
        <v>81</v>
      </c>
      <c r="M9" s="52">
        <f>'ISR Alt Sch Form (B&amp;HC)'!D31</f>
        <v>0</v>
      </c>
      <c r="N9" s="14" t="s">
        <v>94</v>
      </c>
      <c r="O9" s="52">
        <f>'ISR Alt Sch Form (B&amp;HC)'!G30</f>
        <v>0</v>
      </c>
      <c r="P9" s="13" t="s">
        <v>119</v>
      </c>
      <c r="Q9" s="52">
        <f>'ISR Alt Sch Form (B&amp;HC)'!G31</f>
        <v>0</v>
      </c>
      <c r="R9" s="13" t="s">
        <v>130</v>
      </c>
      <c r="S9" s="52">
        <f>'ISR Alt Sch Form (B&amp;HC)'!G31</f>
        <v>0</v>
      </c>
      <c r="T9" s="2" t="s">
        <v>142</v>
      </c>
      <c r="U9" s="52">
        <f>'ISR Alt Sch Form (B&amp;HC)'!G32</f>
        <v>0</v>
      </c>
      <c r="V9" s="2" t="s">
        <v>170</v>
      </c>
      <c r="W9" s="52">
        <f>'ISR Alt Sch Form (B&amp;HC)'!$G35</f>
        <v>0</v>
      </c>
      <c r="X9" s="2" t="s">
        <v>171</v>
      </c>
      <c r="Y9" s="52">
        <f>'ISR Alt Sch Form (B&amp;HC)'!G36</f>
        <v>0</v>
      </c>
      <c r="Z9" s="2" t="s">
        <v>172</v>
      </c>
      <c r="AA9" s="52">
        <f>'ISR Alt Sch Form (B&amp;HC)'!$G37</f>
        <v>0</v>
      </c>
      <c r="AB9" s="7" t="s">
        <v>173</v>
      </c>
      <c r="AC9" s="52">
        <f>'ISR Alt Sch Form (B&amp;HC)'!$J25</f>
        <v>0</v>
      </c>
      <c r="AD9" s="2" t="s">
        <v>174</v>
      </c>
      <c r="AE9" s="52">
        <f>'ISR Alt Sch Form (B&amp;HC)'!$J27</f>
        <v>0</v>
      </c>
      <c r="AF9" s="7" t="s">
        <v>175</v>
      </c>
      <c r="AG9" s="52">
        <f>'ISR Alt Sch Form (B&amp;HC)'!$M28</f>
        <v>0</v>
      </c>
      <c r="AH9" s="2" t="s">
        <v>176</v>
      </c>
      <c r="AI9" s="52">
        <f>'ISR Alt Sch Form (B&amp;HC)'!$M29</f>
        <v>0</v>
      </c>
      <c r="AJ9" s="2" t="s">
        <v>177</v>
      </c>
      <c r="AK9" s="52">
        <f>'ISR Alt Sch Form (B&amp;HC)'!$M31</f>
        <v>0</v>
      </c>
      <c r="AL9" s="2" t="s">
        <v>178</v>
      </c>
      <c r="AM9" s="52">
        <f>'ISR Alt Sch Form (B&amp;HC)'!$M32</f>
        <v>0</v>
      </c>
      <c r="AN9" s="2" t="s">
        <v>179</v>
      </c>
      <c r="AO9" s="52">
        <f>'ISR Alt Sch Form (B&amp;HC)'!$M33</f>
        <v>0</v>
      </c>
      <c r="AP9" s="6" t="s">
        <v>180</v>
      </c>
      <c r="AQ9" s="53">
        <f t="shared" ref="AQ9:AQ18" si="0">SUM(G9,I9,K9,M9,O9,Q9,S9,U9,W9,Y9,AA9,AC9,AE9,AG9,AI9,AK9,AM9,AO9)</f>
        <v>0</v>
      </c>
      <c r="AR9" s="2" t="s">
        <v>181</v>
      </c>
      <c r="AS9" s="54">
        <f t="shared" ref="AS9:AS18" si="1">IFERROR(AQ9/E9,0)</f>
        <v>0</v>
      </c>
    </row>
    <row r="10" spans="1:45" ht="13.5" thickBot="1" x14ac:dyDescent="0.25">
      <c r="A10" s="19"/>
      <c r="B10" s="20">
        <v>3</v>
      </c>
      <c r="C10" s="21" t="s">
        <v>27</v>
      </c>
      <c r="D10" s="14" t="s">
        <v>36</v>
      </c>
      <c r="E10" s="48">
        <f>SUM('ISR Alt Sch Form (B&amp;HC)'!D35,'ISR Alt Sch Form (B&amp;HC)'!G41,'ISR Alt Sch Form (B&amp;HC)'!J31,'ISR Alt Sch Form (B&amp;HC)'!M37)</f>
        <v>0</v>
      </c>
      <c r="F10" s="14" t="s">
        <v>47</v>
      </c>
      <c r="G10" s="52">
        <f>'ISR Alt Sch Form (B&amp;HC)'!D38</f>
        <v>0</v>
      </c>
      <c r="H10" s="13" t="s">
        <v>59</v>
      </c>
      <c r="I10" s="52">
        <f>'ISR Alt Sch Form (B&amp;HC)'!D39</f>
        <v>0</v>
      </c>
      <c r="J10" s="13" t="s">
        <v>71</v>
      </c>
      <c r="K10" s="52">
        <f>'ISR Alt Sch Form (B&amp;HC)'!D41</f>
        <v>0</v>
      </c>
      <c r="L10" s="13" t="s">
        <v>82</v>
      </c>
      <c r="M10" s="52">
        <f>'ISR Alt Sch Form (B&amp;HC)'!D42</f>
        <v>0</v>
      </c>
      <c r="N10" s="14" t="s">
        <v>95</v>
      </c>
      <c r="O10" s="52">
        <f>'ISR Alt Sch Form (B&amp;HC)'!G44</f>
        <v>0</v>
      </c>
      <c r="P10" s="13" t="s">
        <v>120</v>
      </c>
      <c r="Q10" s="52">
        <f>'ISR Alt Sch Form (B&amp;HC)'!G45</f>
        <v>0</v>
      </c>
      <c r="R10" s="13" t="s">
        <v>131</v>
      </c>
      <c r="S10" s="52">
        <f>'ISR Alt Sch Form (B&amp;HC)'!G46</f>
        <v>0</v>
      </c>
      <c r="T10" s="2" t="s">
        <v>110</v>
      </c>
      <c r="U10" s="52">
        <f>'ISR Alt Sch Form (B&amp;HC)'!G47</f>
        <v>0</v>
      </c>
      <c r="V10" s="2" t="s">
        <v>182</v>
      </c>
      <c r="W10" s="52">
        <f>'ISR Alt Sch Form (B&amp;HC)'!$G49</f>
        <v>0</v>
      </c>
      <c r="X10" s="2" t="s">
        <v>183</v>
      </c>
      <c r="Y10" s="52">
        <f>'ISR Alt Sch Form (B&amp;HC)'!G50</f>
        <v>0</v>
      </c>
      <c r="Z10" s="2" t="s">
        <v>184</v>
      </c>
      <c r="AA10" s="52">
        <f>'ISR Alt Sch Form (B&amp;HC)'!$G51</f>
        <v>0</v>
      </c>
      <c r="AB10" s="7" t="s">
        <v>185</v>
      </c>
      <c r="AC10" s="52">
        <f>'ISR Alt Sch Form (B&amp;HC)'!$J34</f>
        <v>0</v>
      </c>
      <c r="AD10" s="2" t="s">
        <v>186</v>
      </c>
      <c r="AE10" s="52">
        <f>'ISR Alt Sch Form (B&amp;HC)'!$J36</f>
        <v>0</v>
      </c>
      <c r="AF10" s="7" t="s">
        <v>187</v>
      </c>
      <c r="AG10" s="52">
        <f>'ISR Alt Sch Form (B&amp;HC)'!$M40</f>
        <v>0</v>
      </c>
      <c r="AH10" s="2" t="s">
        <v>188</v>
      </c>
      <c r="AI10" s="52">
        <f>'ISR Alt Sch Form (B&amp;HC)'!$M41</f>
        <v>0</v>
      </c>
      <c r="AJ10" s="2" t="s">
        <v>189</v>
      </c>
      <c r="AK10" s="52">
        <f>'ISR Alt Sch Form (B&amp;HC)'!$M43</f>
        <v>0</v>
      </c>
      <c r="AL10" s="2" t="s">
        <v>190</v>
      </c>
      <c r="AM10" s="52">
        <f>'ISR Alt Sch Form (B&amp;HC)'!$M44</f>
        <v>0</v>
      </c>
      <c r="AN10" s="2" t="s">
        <v>191</v>
      </c>
      <c r="AO10" s="52">
        <f>'ISR Alt Sch Form (B&amp;HC)'!$M45</f>
        <v>0</v>
      </c>
      <c r="AP10" s="6" t="s">
        <v>192</v>
      </c>
      <c r="AQ10" s="53">
        <f t="shared" si="0"/>
        <v>0</v>
      </c>
      <c r="AR10" s="2" t="s">
        <v>193</v>
      </c>
      <c r="AS10" s="54">
        <f t="shared" si="1"/>
        <v>0</v>
      </c>
    </row>
    <row r="11" spans="1:45" ht="13.5" thickBot="1" x14ac:dyDescent="0.25">
      <c r="A11" s="19"/>
      <c r="B11" s="20">
        <v>4</v>
      </c>
      <c r="C11" s="21" t="s">
        <v>3</v>
      </c>
      <c r="D11" s="14" t="s">
        <v>37</v>
      </c>
      <c r="E11" s="48">
        <f>SUM('ISR Alt Sch Form (B&amp;HC)'!D46,'ISR Alt Sch Form (B&amp;HC)'!G55,'ISR Alt Sch Form (B&amp;HC)'!J40,'ISR Alt Sch Form (B&amp;HC)'!M49)</f>
        <v>0</v>
      </c>
      <c r="F11" s="14" t="s">
        <v>48</v>
      </c>
      <c r="G11" s="52">
        <f>'ISR Alt Sch Form (B&amp;HC)'!D49</f>
        <v>0</v>
      </c>
      <c r="H11" s="13" t="s">
        <v>60</v>
      </c>
      <c r="I11" s="52">
        <f>'ISR Alt Sch Form (B&amp;HC)'!D50</f>
        <v>0</v>
      </c>
      <c r="J11" s="13" t="s">
        <v>34</v>
      </c>
      <c r="K11" s="52">
        <f>'ISR Alt Sch Form (B&amp;HC)'!D52</f>
        <v>0</v>
      </c>
      <c r="L11" s="13" t="s">
        <v>83</v>
      </c>
      <c r="M11" s="52">
        <f>'ISR Alt Sch Form (B&amp;HC)'!D53</f>
        <v>0</v>
      </c>
      <c r="N11" s="14" t="s">
        <v>84</v>
      </c>
      <c r="O11" s="52">
        <f>'ISR Alt Sch Form (B&amp;HC)'!G58</f>
        <v>0</v>
      </c>
      <c r="P11" s="13" t="s">
        <v>121</v>
      </c>
      <c r="Q11" s="52">
        <f>'ISR Alt Sch Form (B&amp;HC)'!G59</f>
        <v>0</v>
      </c>
      <c r="R11" s="13" t="s">
        <v>132</v>
      </c>
      <c r="S11" s="52">
        <f>'ISR Alt Sch Form (B&amp;HC)'!G60</f>
        <v>0</v>
      </c>
      <c r="T11" s="2" t="s">
        <v>111</v>
      </c>
      <c r="U11" s="52">
        <f>'ISR Alt Sch Form (B&amp;HC)'!G61</f>
        <v>0</v>
      </c>
      <c r="V11" s="2" t="s">
        <v>194</v>
      </c>
      <c r="W11" s="52">
        <f>'ISR Alt Sch Form (B&amp;HC)'!$G63</f>
        <v>0</v>
      </c>
      <c r="X11" s="2" t="s">
        <v>195</v>
      </c>
      <c r="Y11" s="52">
        <f>'ISR Alt Sch Form (B&amp;HC)'!G64</f>
        <v>0</v>
      </c>
      <c r="Z11" s="2" t="s">
        <v>196</v>
      </c>
      <c r="AA11" s="52">
        <f>'ISR Alt Sch Form (B&amp;HC)'!$G65</f>
        <v>0</v>
      </c>
      <c r="AB11" s="7" t="s">
        <v>197</v>
      </c>
      <c r="AC11" s="52">
        <f>'ISR Alt Sch Form (B&amp;HC)'!$J43</f>
        <v>0</v>
      </c>
      <c r="AD11" s="2" t="s">
        <v>198</v>
      </c>
      <c r="AE11" s="52">
        <f>'ISR Alt Sch Form (B&amp;HC)'!$J45</f>
        <v>0</v>
      </c>
      <c r="AF11" s="7" t="s">
        <v>199</v>
      </c>
      <c r="AG11" s="52">
        <f>'ISR Alt Sch Form (B&amp;HC)'!$M52</f>
        <v>0</v>
      </c>
      <c r="AH11" s="2" t="s">
        <v>200</v>
      </c>
      <c r="AI11" s="52">
        <f>'ISR Alt Sch Form (B&amp;HC)'!$M53</f>
        <v>0</v>
      </c>
      <c r="AJ11" s="2" t="s">
        <v>201</v>
      </c>
      <c r="AK11" s="52">
        <f>'ISR Alt Sch Form (B&amp;HC)'!$M55</f>
        <v>0</v>
      </c>
      <c r="AL11" s="2" t="s">
        <v>202</v>
      </c>
      <c r="AM11" s="52">
        <f>'ISR Alt Sch Form (B&amp;HC)'!$M56</f>
        <v>0</v>
      </c>
      <c r="AN11" s="2" t="s">
        <v>203</v>
      </c>
      <c r="AO11" s="52">
        <f>'ISR Alt Sch Form (B&amp;HC)'!$M57</f>
        <v>0</v>
      </c>
      <c r="AP11" s="6" t="s">
        <v>204</v>
      </c>
      <c r="AQ11" s="53">
        <f t="shared" si="0"/>
        <v>0</v>
      </c>
      <c r="AR11" s="2" t="s">
        <v>205</v>
      </c>
      <c r="AS11" s="54">
        <f t="shared" si="1"/>
        <v>0</v>
      </c>
    </row>
    <row r="12" spans="1:45" ht="13.5" thickBot="1" x14ac:dyDescent="0.25">
      <c r="A12" s="19"/>
      <c r="B12" s="20">
        <v>5</v>
      </c>
      <c r="C12" s="21" t="s">
        <v>4</v>
      </c>
      <c r="D12" s="14" t="s">
        <v>38</v>
      </c>
      <c r="E12" s="48">
        <f>SUM('ISR Alt Sch Form (B&amp;HC)'!D57,'ISR Alt Sch Form (B&amp;HC)'!G69,'ISR Alt Sch Form (B&amp;HC)'!J49,'ISR Alt Sch Form (B&amp;HC)'!M61)</f>
        <v>0</v>
      </c>
      <c r="F12" s="14" t="s">
        <v>49</v>
      </c>
      <c r="G12" s="52">
        <f>'ISR Alt Sch Form (B&amp;HC)'!D60</f>
        <v>0</v>
      </c>
      <c r="H12" s="13" t="s">
        <v>61</v>
      </c>
      <c r="I12" s="52">
        <f>'ISR Alt Sch Form (B&amp;HC)'!D61</f>
        <v>0</v>
      </c>
      <c r="J12" s="13" t="s">
        <v>72</v>
      </c>
      <c r="K12" s="52">
        <f>'ISR Alt Sch Form (B&amp;HC)'!D63</f>
        <v>0</v>
      </c>
      <c r="L12" s="13" t="s">
        <v>85</v>
      </c>
      <c r="M12" s="52">
        <f>'ISR Alt Sch Form (B&amp;HC)'!D64</f>
        <v>0</v>
      </c>
      <c r="N12" s="14" t="s">
        <v>96</v>
      </c>
      <c r="O12" s="52">
        <f>'ISR Alt Sch Form (B&amp;HC)'!G72</f>
        <v>0</v>
      </c>
      <c r="P12" s="13" t="s">
        <v>122</v>
      </c>
      <c r="Q12" s="52">
        <f>'ISR Alt Sch Form (B&amp;HC)'!G73</f>
        <v>0</v>
      </c>
      <c r="R12" s="13" t="s">
        <v>133</v>
      </c>
      <c r="S12" s="52">
        <f>'ISR Alt Sch Form (B&amp;HC)'!G74</f>
        <v>0</v>
      </c>
      <c r="T12" s="2" t="s">
        <v>112</v>
      </c>
      <c r="U12" s="52">
        <f>'ISR Alt Sch Form (B&amp;HC)'!G74</f>
        <v>0</v>
      </c>
      <c r="V12" s="2" t="s">
        <v>206</v>
      </c>
      <c r="W12" s="52">
        <f>'ISR Alt Sch Form (B&amp;HC)'!$G77</f>
        <v>0</v>
      </c>
      <c r="X12" s="2" t="s">
        <v>207</v>
      </c>
      <c r="Y12" s="52">
        <f>'ISR Alt Sch Form (B&amp;HC)'!G78</f>
        <v>0</v>
      </c>
      <c r="Z12" s="2" t="s">
        <v>208</v>
      </c>
      <c r="AA12" s="52">
        <f>'ISR Alt Sch Form (B&amp;HC)'!$G79</f>
        <v>0</v>
      </c>
      <c r="AB12" s="7" t="s">
        <v>209</v>
      </c>
      <c r="AC12" s="52">
        <f>'ISR Alt Sch Form (B&amp;HC)'!$J52</f>
        <v>0</v>
      </c>
      <c r="AD12" s="2" t="s">
        <v>210</v>
      </c>
      <c r="AE12" s="52">
        <f>'ISR Alt Sch Form (B&amp;HC)'!$J54</f>
        <v>0</v>
      </c>
      <c r="AF12" s="7" t="s">
        <v>211</v>
      </c>
      <c r="AG12" s="52">
        <f>'ISR Alt Sch Form (B&amp;HC)'!$M64</f>
        <v>0</v>
      </c>
      <c r="AH12" s="2" t="s">
        <v>212</v>
      </c>
      <c r="AI12" s="52">
        <f>'ISR Alt Sch Form (B&amp;HC)'!$M65</f>
        <v>0</v>
      </c>
      <c r="AJ12" s="2" t="s">
        <v>213</v>
      </c>
      <c r="AK12" s="52">
        <f>'ISR Alt Sch Form (B&amp;HC)'!$M67</f>
        <v>0</v>
      </c>
      <c r="AL12" s="2" t="s">
        <v>214</v>
      </c>
      <c r="AM12" s="52">
        <f>'ISR Alt Sch Form (B&amp;HC)'!$M68</f>
        <v>0</v>
      </c>
      <c r="AN12" s="2" t="s">
        <v>215</v>
      </c>
      <c r="AO12" s="52">
        <f>'ISR Alt Sch Form (B&amp;HC)'!$M69</f>
        <v>0</v>
      </c>
      <c r="AP12" s="6" t="s">
        <v>216</v>
      </c>
      <c r="AQ12" s="53">
        <f t="shared" si="0"/>
        <v>0</v>
      </c>
      <c r="AR12" s="2" t="s">
        <v>217</v>
      </c>
      <c r="AS12" s="54">
        <f t="shared" si="1"/>
        <v>0</v>
      </c>
    </row>
    <row r="13" spans="1:45" ht="13.5" thickBot="1" x14ac:dyDescent="0.25">
      <c r="A13" s="19"/>
      <c r="B13" s="20">
        <v>6</v>
      </c>
      <c r="C13" s="21" t="s">
        <v>5</v>
      </c>
      <c r="D13" s="14" t="s">
        <v>39</v>
      </c>
      <c r="E13" s="48">
        <f>SUM('ISR Alt Sch Form (B&amp;HC)'!D68,'ISR Alt Sch Form (B&amp;HC)'!G83,'ISR Alt Sch Form (B&amp;HC)'!J58,'ISR Alt Sch Form (B&amp;HC)'!M73)</f>
        <v>0</v>
      </c>
      <c r="F13" s="14" t="s">
        <v>50</v>
      </c>
      <c r="G13" s="52">
        <f>'ISR Alt Sch Form (B&amp;HC)'!D71</f>
        <v>0</v>
      </c>
      <c r="H13" s="13" t="s">
        <v>62</v>
      </c>
      <c r="I13" s="52">
        <f>'ISR Alt Sch Form (B&amp;HC)'!D72</f>
        <v>0</v>
      </c>
      <c r="J13" s="13" t="s">
        <v>73</v>
      </c>
      <c r="K13" s="52">
        <f>'ISR Alt Sch Form (B&amp;HC)'!D74</f>
        <v>0</v>
      </c>
      <c r="L13" s="13" t="s">
        <v>86</v>
      </c>
      <c r="M13" s="52">
        <f>'ISR Alt Sch Form (B&amp;HC)'!D75</f>
        <v>0</v>
      </c>
      <c r="N13" s="14" t="s">
        <v>97</v>
      </c>
      <c r="O13" s="52">
        <f>'ISR Alt Sch Form (B&amp;HC)'!G86</f>
        <v>0</v>
      </c>
      <c r="P13" s="13" t="s">
        <v>123</v>
      </c>
      <c r="Q13" s="52">
        <f>'ISR Alt Sch Form (B&amp;HC)'!G87</f>
        <v>0</v>
      </c>
      <c r="R13" s="13" t="s">
        <v>134</v>
      </c>
      <c r="S13" s="52">
        <f>'ISR Alt Sch Form (B&amp;HC)'!G88</f>
        <v>0</v>
      </c>
      <c r="T13" s="2" t="s">
        <v>143</v>
      </c>
      <c r="U13" s="52">
        <f>'ISR Alt Sch Form (B&amp;HC)'!G89</f>
        <v>0</v>
      </c>
      <c r="V13" s="2" t="s">
        <v>218</v>
      </c>
      <c r="W13" s="52">
        <f>'ISR Alt Sch Form (B&amp;HC)'!$G91</f>
        <v>0</v>
      </c>
      <c r="X13" s="2" t="s">
        <v>219</v>
      </c>
      <c r="Y13" s="52">
        <f>'ISR Alt Sch Form (B&amp;HC)'!G92</f>
        <v>0</v>
      </c>
      <c r="Z13" s="2" t="s">
        <v>220</v>
      </c>
      <c r="AA13" s="52">
        <f>'ISR Alt Sch Form (B&amp;HC)'!$G93</f>
        <v>0</v>
      </c>
      <c r="AB13" s="7" t="s">
        <v>221</v>
      </c>
      <c r="AC13" s="52">
        <f>'ISR Alt Sch Form (B&amp;HC)'!$J61</f>
        <v>0</v>
      </c>
      <c r="AD13" s="2" t="s">
        <v>222</v>
      </c>
      <c r="AE13" s="52">
        <f>'ISR Alt Sch Form (B&amp;HC)'!$J63</f>
        <v>0</v>
      </c>
      <c r="AF13" s="7" t="s">
        <v>223</v>
      </c>
      <c r="AG13" s="52">
        <f>'ISR Alt Sch Form (B&amp;HC)'!$M76</f>
        <v>0</v>
      </c>
      <c r="AH13" s="2" t="s">
        <v>224</v>
      </c>
      <c r="AI13" s="52">
        <f>'ISR Alt Sch Form (B&amp;HC)'!$M77</f>
        <v>0</v>
      </c>
      <c r="AJ13" s="2" t="s">
        <v>225</v>
      </c>
      <c r="AK13" s="52">
        <f>'ISR Alt Sch Form (B&amp;HC)'!$M78</f>
        <v>0</v>
      </c>
      <c r="AL13" s="2" t="s">
        <v>226</v>
      </c>
      <c r="AM13" s="52">
        <f>'ISR Alt Sch Form (B&amp;HC)'!$M79</f>
        <v>0</v>
      </c>
      <c r="AN13" s="2" t="s">
        <v>227</v>
      </c>
      <c r="AO13" s="52">
        <f>'ISR Alt Sch Form (B&amp;HC)'!$M80</f>
        <v>0</v>
      </c>
      <c r="AP13" s="6" t="s">
        <v>228</v>
      </c>
      <c r="AQ13" s="53">
        <f t="shared" si="0"/>
        <v>0</v>
      </c>
      <c r="AR13" s="2" t="s">
        <v>229</v>
      </c>
      <c r="AS13" s="54">
        <f t="shared" si="1"/>
        <v>0</v>
      </c>
    </row>
    <row r="14" spans="1:45" ht="13.5" thickBot="1" x14ac:dyDescent="0.25">
      <c r="A14" s="19"/>
      <c r="B14" s="20">
        <v>7</v>
      </c>
      <c r="C14" s="21" t="s">
        <v>6</v>
      </c>
      <c r="D14" s="14" t="s">
        <v>42</v>
      </c>
      <c r="E14" s="48">
        <f>SUM('ISR Alt Sch Form (B&amp;HC)'!D79,'ISR Alt Sch Form (B&amp;HC)'!G97,'ISR Alt Sch Form (B&amp;HC)'!J67,'ISR Alt Sch Form (B&amp;HC)'!M85)</f>
        <v>0</v>
      </c>
      <c r="F14" s="14" t="s">
        <v>51</v>
      </c>
      <c r="G14" s="52">
        <f>'ISR Alt Sch Form (B&amp;HC)'!D82</f>
        <v>0</v>
      </c>
      <c r="H14" s="13" t="s">
        <v>63</v>
      </c>
      <c r="I14" s="52">
        <f>'ISR Alt Sch Form (B&amp;HC)'!D83</f>
        <v>0</v>
      </c>
      <c r="J14" s="13" t="s">
        <v>74</v>
      </c>
      <c r="K14" s="52">
        <f>'ISR Alt Sch Form (B&amp;HC)'!D85</f>
        <v>0</v>
      </c>
      <c r="L14" s="13" t="s">
        <v>87</v>
      </c>
      <c r="M14" s="52">
        <f>'ISR Alt Sch Form (B&amp;HC)'!D86</f>
        <v>0</v>
      </c>
      <c r="N14" s="14" t="s">
        <v>98</v>
      </c>
      <c r="O14" s="52">
        <f>'ISR Alt Sch Form (B&amp;HC)'!G100</f>
        <v>0</v>
      </c>
      <c r="P14" s="13" t="s">
        <v>124</v>
      </c>
      <c r="Q14" s="52">
        <f>'ISR Alt Sch Form (B&amp;HC)'!G101</f>
        <v>0</v>
      </c>
      <c r="R14" s="13" t="s">
        <v>135</v>
      </c>
      <c r="S14" s="52">
        <f>'ISR Alt Sch Form (B&amp;HC)'!G102</f>
        <v>0</v>
      </c>
      <c r="T14" s="2" t="s">
        <v>144</v>
      </c>
      <c r="U14" s="52">
        <f>'ISR Alt Sch Form (B&amp;HC)'!G103</f>
        <v>0</v>
      </c>
      <c r="V14" s="2" t="s">
        <v>230</v>
      </c>
      <c r="W14" s="52">
        <f>'ISR Alt Sch Form (B&amp;HC)'!$G105</f>
        <v>0</v>
      </c>
      <c r="X14" s="2" t="s">
        <v>231</v>
      </c>
      <c r="Y14" s="52">
        <f>'ISR Alt Sch Form (B&amp;HC)'!G106</f>
        <v>0</v>
      </c>
      <c r="Z14" s="2" t="s">
        <v>232</v>
      </c>
      <c r="AA14" s="52">
        <f>'ISR Alt Sch Form (B&amp;HC)'!$G107</f>
        <v>0</v>
      </c>
      <c r="AB14" s="7" t="s">
        <v>106</v>
      </c>
      <c r="AC14" s="52">
        <f>'ISR Alt Sch Form (B&amp;HC)'!$J70</f>
        <v>0</v>
      </c>
      <c r="AD14" s="2" t="s">
        <v>233</v>
      </c>
      <c r="AE14" s="52">
        <f>'ISR Alt Sch Form (B&amp;HC)'!$J72</f>
        <v>0</v>
      </c>
      <c r="AF14" s="7" t="s">
        <v>234</v>
      </c>
      <c r="AG14" s="52">
        <f>'ISR Alt Sch Form (B&amp;HC)'!$M88</f>
        <v>0</v>
      </c>
      <c r="AH14" s="2" t="s">
        <v>235</v>
      </c>
      <c r="AI14" s="52">
        <f>'ISR Alt Sch Form (B&amp;HC)'!$M89</f>
        <v>0</v>
      </c>
      <c r="AJ14" s="2" t="s">
        <v>236</v>
      </c>
      <c r="AK14" s="52">
        <f>'ISR Alt Sch Form (B&amp;HC)'!$M91</f>
        <v>0</v>
      </c>
      <c r="AL14" s="2" t="s">
        <v>237</v>
      </c>
      <c r="AM14" s="52">
        <f>'ISR Alt Sch Form (B&amp;HC)'!$M92</f>
        <v>0</v>
      </c>
      <c r="AN14" s="2" t="s">
        <v>238</v>
      </c>
      <c r="AO14" s="52">
        <f>'ISR Alt Sch Form (B&amp;HC)'!$M93</f>
        <v>0</v>
      </c>
      <c r="AP14" s="6" t="s">
        <v>239</v>
      </c>
      <c r="AQ14" s="53">
        <f t="shared" si="0"/>
        <v>0</v>
      </c>
      <c r="AR14" s="2" t="s">
        <v>240</v>
      </c>
      <c r="AS14" s="54">
        <f t="shared" si="1"/>
        <v>0</v>
      </c>
    </row>
    <row r="15" spans="1:45" ht="13.5" thickBot="1" x14ac:dyDescent="0.25">
      <c r="A15" s="19"/>
      <c r="B15" s="20">
        <v>8</v>
      </c>
      <c r="C15" s="21" t="s">
        <v>26</v>
      </c>
      <c r="D15" s="14" t="s">
        <v>40</v>
      </c>
      <c r="E15" s="48">
        <f>SUM('ISR Alt Sch Form (B&amp;HC)'!D90,'ISR Alt Sch Form (B&amp;HC)'!G111,'ISR Alt Sch Form (B&amp;HC)'!J76,'ISR Alt Sch Form (B&amp;HC)'!M97)</f>
        <v>0</v>
      </c>
      <c r="F15" s="14" t="s">
        <v>52</v>
      </c>
      <c r="G15" s="52">
        <f>'ISR Alt Sch Form (B&amp;HC)'!D93</f>
        <v>0</v>
      </c>
      <c r="H15" s="13" t="s">
        <v>64</v>
      </c>
      <c r="I15" s="52">
        <f>'ISR Alt Sch Form (B&amp;HC)'!D94</f>
        <v>0</v>
      </c>
      <c r="J15" s="13" t="s">
        <v>75</v>
      </c>
      <c r="K15" s="52">
        <f>'ISR Alt Sch Form (B&amp;HC)'!D96</f>
        <v>0</v>
      </c>
      <c r="L15" s="13" t="s">
        <v>88</v>
      </c>
      <c r="M15" s="52">
        <f>'ISR Alt Sch Form (B&amp;HC)'!D97</f>
        <v>0</v>
      </c>
      <c r="N15" s="14" t="s">
        <v>99</v>
      </c>
      <c r="O15" s="52">
        <f>'ISR Alt Sch Form (B&amp;HC)'!G114</f>
        <v>0</v>
      </c>
      <c r="P15" s="13" t="s">
        <v>125</v>
      </c>
      <c r="Q15" s="52">
        <f>'ISR Alt Sch Form (B&amp;HC)'!G115</f>
        <v>0</v>
      </c>
      <c r="R15" s="13" t="s">
        <v>136</v>
      </c>
      <c r="S15" s="52">
        <f>'ISR Alt Sch Form (B&amp;HC)'!G116</f>
        <v>0</v>
      </c>
      <c r="T15" s="2" t="s">
        <v>241</v>
      </c>
      <c r="U15" s="52">
        <f>'ISR Alt Sch Form (B&amp;HC)'!G117</f>
        <v>0</v>
      </c>
      <c r="V15" s="2" t="s">
        <v>242</v>
      </c>
      <c r="W15" s="52">
        <f>'ISR Alt Sch Form (B&amp;HC)'!$G119</f>
        <v>0</v>
      </c>
      <c r="X15" s="2" t="s">
        <v>243</v>
      </c>
      <c r="Y15" s="52">
        <f>'ISR Alt Sch Form (B&amp;HC)'!G120</f>
        <v>0</v>
      </c>
      <c r="Z15" s="2" t="s">
        <v>244</v>
      </c>
      <c r="AA15" s="52">
        <f>'ISR Alt Sch Form (B&amp;HC)'!$G121</f>
        <v>0</v>
      </c>
      <c r="AB15" s="7" t="s">
        <v>245</v>
      </c>
      <c r="AC15" s="52">
        <f>'ISR Alt Sch Form (B&amp;HC)'!$J79</f>
        <v>0</v>
      </c>
      <c r="AD15" s="2" t="s">
        <v>246</v>
      </c>
      <c r="AE15" s="52">
        <f>'ISR Alt Sch Form (B&amp;HC)'!$J81</f>
        <v>0</v>
      </c>
      <c r="AF15" s="7" t="s">
        <v>247</v>
      </c>
      <c r="AG15" s="52">
        <f>'ISR Alt Sch Form (B&amp;HC)'!$M100</f>
        <v>0</v>
      </c>
      <c r="AH15" s="2" t="s">
        <v>248</v>
      </c>
      <c r="AI15" s="52">
        <f>'ISR Alt Sch Form (B&amp;HC)'!$M101</f>
        <v>0</v>
      </c>
      <c r="AJ15" s="2" t="s">
        <v>249</v>
      </c>
      <c r="AK15" s="52">
        <f>'ISR Alt Sch Form (B&amp;HC)'!$M103</f>
        <v>0</v>
      </c>
      <c r="AL15" s="2" t="s">
        <v>113</v>
      </c>
      <c r="AM15" s="52">
        <f>'ISR Alt Sch Form (B&amp;HC)'!$M104</f>
        <v>0</v>
      </c>
      <c r="AN15" s="2" t="s">
        <v>250</v>
      </c>
      <c r="AO15" s="52">
        <f>'ISR Alt Sch Form (B&amp;HC)'!$M105</f>
        <v>0</v>
      </c>
      <c r="AP15" s="6" t="s">
        <v>251</v>
      </c>
      <c r="AQ15" s="53">
        <f t="shared" si="0"/>
        <v>0</v>
      </c>
      <c r="AR15" s="2" t="s">
        <v>252</v>
      </c>
      <c r="AS15" s="54">
        <f t="shared" si="1"/>
        <v>0</v>
      </c>
    </row>
    <row r="16" spans="1:45" ht="13.5" thickBot="1" x14ac:dyDescent="0.25">
      <c r="A16" s="19"/>
      <c r="B16" s="20">
        <v>9</v>
      </c>
      <c r="C16" s="21" t="s">
        <v>7</v>
      </c>
      <c r="D16" s="14" t="s">
        <v>41</v>
      </c>
      <c r="E16" s="48">
        <f>SUM('ISR Alt Sch Form (B&amp;HC)'!D101,'ISR Alt Sch Form (B&amp;HC)'!G125,'ISR Alt Sch Form (B&amp;HC)'!J85,'ISR Alt Sch Form (B&amp;HC)'!M109)</f>
        <v>0</v>
      </c>
      <c r="F16" s="14" t="s">
        <v>53</v>
      </c>
      <c r="G16" s="52">
        <f>'ISR Alt Sch Form (B&amp;HC)'!D104</f>
        <v>0</v>
      </c>
      <c r="H16" s="13" t="s">
        <v>65</v>
      </c>
      <c r="I16" s="52">
        <f>'ISR Alt Sch Form (B&amp;HC)'!D105</f>
        <v>0</v>
      </c>
      <c r="J16" s="13" t="s">
        <v>76</v>
      </c>
      <c r="K16" s="52">
        <f>'ISR Alt Sch Form (B&amp;HC)'!D107</f>
        <v>0</v>
      </c>
      <c r="L16" s="13" t="s">
        <v>89</v>
      </c>
      <c r="M16" s="52">
        <f>'ISR Alt Sch Form (B&amp;HC)'!D108</f>
        <v>0</v>
      </c>
      <c r="N16" s="14" t="s">
        <v>100</v>
      </c>
      <c r="O16" s="52">
        <f>'ISR Alt Sch Form (B&amp;HC)'!G128</f>
        <v>0</v>
      </c>
      <c r="P16" s="13" t="s">
        <v>117</v>
      </c>
      <c r="Q16" s="52">
        <f>'ISR Alt Sch Form (B&amp;HC)'!G129</f>
        <v>0</v>
      </c>
      <c r="R16" s="13" t="s">
        <v>137</v>
      </c>
      <c r="S16" s="52">
        <f>'ISR Alt Sch Form (B&amp;HC)'!G130</f>
        <v>0</v>
      </c>
      <c r="T16" s="2" t="s">
        <v>253</v>
      </c>
      <c r="U16" s="52">
        <f>'ISR Alt Sch Form (B&amp;HC)'!G131</f>
        <v>0</v>
      </c>
      <c r="V16" s="2" t="s">
        <v>254</v>
      </c>
      <c r="W16" s="52">
        <f>'ISR Alt Sch Form (B&amp;HC)'!$G133</f>
        <v>0</v>
      </c>
      <c r="X16" s="2" t="s">
        <v>255</v>
      </c>
      <c r="Y16" s="52">
        <f>'ISR Alt Sch Form (B&amp;HC)'!G134</f>
        <v>0</v>
      </c>
      <c r="Z16" s="2" t="s">
        <v>114</v>
      </c>
      <c r="AA16" s="52">
        <f>'ISR Alt Sch Form (B&amp;HC)'!$G135</f>
        <v>0</v>
      </c>
      <c r="AB16" s="7" t="s">
        <v>256</v>
      </c>
      <c r="AC16" s="52">
        <f>'ISR Alt Sch Form (B&amp;HC)'!$J88</f>
        <v>0</v>
      </c>
      <c r="AD16" s="2" t="s">
        <v>257</v>
      </c>
      <c r="AE16" s="52">
        <f>'ISR Alt Sch Form (B&amp;HC)'!$J90</f>
        <v>0</v>
      </c>
      <c r="AF16" s="7" t="s">
        <v>258</v>
      </c>
      <c r="AG16" s="52">
        <f>'ISR Alt Sch Form (B&amp;HC)'!$M112</f>
        <v>0</v>
      </c>
      <c r="AH16" s="2" t="s">
        <v>259</v>
      </c>
      <c r="AI16" s="52">
        <f>'ISR Alt Sch Form (B&amp;HC)'!$M113</f>
        <v>0</v>
      </c>
      <c r="AJ16" s="2" t="s">
        <v>260</v>
      </c>
      <c r="AK16" s="52">
        <f>'ISR Alt Sch Form (B&amp;HC)'!$M115</f>
        <v>0</v>
      </c>
      <c r="AL16" s="2" t="s">
        <v>261</v>
      </c>
      <c r="AM16" s="52">
        <f>'ISR Alt Sch Form (B&amp;HC)'!$M116</f>
        <v>0</v>
      </c>
      <c r="AN16" s="2" t="s">
        <v>262</v>
      </c>
      <c r="AO16" s="52">
        <f>'ISR Alt Sch Form (B&amp;HC)'!$M117</f>
        <v>0</v>
      </c>
      <c r="AP16" s="6" t="s">
        <v>263</v>
      </c>
      <c r="AQ16" s="53">
        <f t="shared" si="0"/>
        <v>0</v>
      </c>
      <c r="AR16" s="2" t="s">
        <v>264</v>
      </c>
      <c r="AS16" s="54">
        <f t="shared" si="1"/>
        <v>0</v>
      </c>
    </row>
    <row r="17" spans="1:45" ht="13.5" thickBot="1" x14ac:dyDescent="0.25">
      <c r="A17" s="19"/>
      <c r="B17" s="20">
        <v>10</v>
      </c>
      <c r="C17" s="21" t="s">
        <v>28</v>
      </c>
      <c r="D17" s="14" t="s">
        <v>43</v>
      </c>
      <c r="E17" s="48">
        <f>SUM('ISR Alt Sch Form (B&amp;HC)'!D112,'ISR Alt Sch Form (B&amp;HC)'!G139,'ISR Alt Sch Form (B&amp;HC)'!J94,'ISR Alt Sch Form (B&amp;HC)'!M121)</f>
        <v>0</v>
      </c>
      <c r="F17" s="14" t="s">
        <v>54</v>
      </c>
      <c r="G17" s="52">
        <f>'ISR Alt Sch Form (B&amp;HC)'!D115</f>
        <v>0</v>
      </c>
      <c r="H17" s="13" t="s">
        <v>66</v>
      </c>
      <c r="I17" s="52">
        <f>'ISR Alt Sch Form (B&amp;HC)'!D116</f>
        <v>0</v>
      </c>
      <c r="J17" s="13" t="s">
        <v>77</v>
      </c>
      <c r="K17" s="52">
        <f>'ISR Alt Sch Form (B&amp;HC)'!D118</f>
        <v>0</v>
      </c>
      <c r="L17" s="13" t="s">
        <v>90</v>
      </c>
      <c r="M17" s="52">
        <f>'ISR Alt Sch Form (B&amp;HC)'!D119</f>
        <v>0</v>
      </c>
      <c r="N17" s="14" t="s">
        <v>101</v>
      </c>
      <c r="O17" s="52">
        <f>'ISR Alt Sch Form (B&amp;HC)'!G142</f>
        <v>0</v>
      </c>
      <c r="P17" s="13" t="s">
        <v>126</v>
      </c>
      <c r="Q17" s="52">
        <f>'ISR Alt Sch Form (B&amp;HC)'!G143</f>
        <v>0</v>
      </c>
      <c r="R17" s="13" t="s">
        <v>138</v>
      </c>
      <c r="S17" s="52">
        <f>'ISR Alt Sch Form (B&amp;HC)'!G144</f>
        <v>0</v>
      </c>
      <c r="T17" s="2" t="s">
        <v>265</v>
      </c>
      <c r="U17" s="52">
        <f>'ISR Alt Sch Form (B&amp;HC)'!G145</f>
        <v>0</v>
      </c>
      <c r="V17" s="2" t="s">
        <v>266</v>
      </c>
      <c r="W17" s="52">
        <f>'ISR Alt Sch Form (B&amp;HC)'!$G147</f>
        <v>0</v>
      </c>
      <c r="X17" s="2" t="s">
        <v>267</v>
      </c>
      <c r="Y17" s="52">
        <f>'ISR Alt Sch Form (B&amp;HC)'!G148</f>
        <v>0</v>
      </c>
      <c r="Z17" s="2" t="s">
        <v>268</v>
      </c>
      <c r="AA17" s="52">
        <f>'ISR Alt Sch Form (B&amp;HC)'!$G149</f>
        <v>0</v>
      </c>
      <c r="AB17" s="7" t="s">
        <v>269</v>
      </c>
      <c r="AC17" s="52">
        <f>'ISR Alt Sch Form (B&amp;HC)'!$J97</f>
        <v>0</v>
      </c>
      <c r="AD17" s="2" t="s">
        <v>270</v>
      </c>
      <c r="AE17" s="52">
        <f>'ISR Alt Sch Form (B&amp;HC)'!$J99</f>
        <v>0</v>
      </c>
      <c r="AF17" s="7" t="s">
        <v>271</v>
      </c>
      <c r="AG17" s="52">
        <f>'ISR Alt Sch Form (B&amp;HC)'!$M124</f>
        <v>0</v>
      </c>
      <c r="AH17" s="2" t="s">
        <v>272</v>
      </c>
      <c r="AI17" s="52">
        <f>'ISR Alt Sch Form (B&amp;HC)'!$M125</f>
        <v>0</v>
      </c>
      <c r="AJ17" s="2" t="s">
        <v>273</v>
      </c>
      <c r="AK17" s="52">
        <f>'ISR Alt Sch Form (B&amp;HC)'!$M127</f>
        <v>0</v>
      </c>
      <c r="AL17" s="2" t="s">
        <v>107</v>
      </c>
      <c r="AM17" s="52">
        <f>'ISR Alt Sch Form (B&amp;HC)'!$M128</f>
        <v>0</v>
      </c>
      <c r="AN17" s="2" t="s">
        <v>274</v>
      </c>
      <c r="AO17" s="52">
        <f>'ISR Alt Sch Form (B&amp;HC)'!$M129</f>
        <v>0</v>
      </c>
      <c r="AP17" s="6" t="s">
        <v>275</v>
      </c>
      <c r="AQ17" s="53">
        <f t="shared" si="0"/>
        <v>0</v>
      </c>
      <c r="AR17" s="2" t="s">
        <v>276</v>
      </c>
      <c r="AS17" s="54">
        <f t="shared" si="1"/>
        <v>0</v>
      </c>
    </row>
    <row r="18" spans="1:45" x14ac:dyDescent="0.2">
      <c r="B18" s="20">
        <v>11</v>
      </c>
      <c r="C18" s="21" t="s">
        <v>29</v>
      </c>
      <c r="D18" s="14" t="s">
        <v>44</v>
      </c>
      <c r="E18" s="48">
        <f>SUM('ISR Alt Sch Form (B&amp;HC)'!D123,'ISR Alt Sch Form (B&amp;HC)'!G153,'ISR Alt Sch Form (B&amp;HC)'!J103,'ISR Alt Sch Form (B&amp;HC)'!M133)</f>
        <v>0</v>
      </c>
      <c r="F18" s="7" t="s">
        <v>55</v>
      </c>
      <c r="G18" s="52">
        <f>'ISR Alt Sch Form (B&amp;HC)'!D126</f>
        <v>0</v>
      </c>
      <c r="H18" s="2" t="s">
        <v>67</v>
      </c>
      <c r="I18" s="52">
        <f>'ISR Alt Sch Form (B&amp;HC)'!D127</f>
        <v>0</v>
      </c>
      <c r="J18" s="2" t="s">
        <v>78</v>
      </c>
      <c r="K18" s="52">
        <f>'ISR Alt Sch Form (B&amp;HC)'!D129</f>
        <v>0</v>
      </c>
      <c r="L18" s="2" t="s">
        <v>91</v>
      </c>
      <c r="M18" s="52">
        <f>'ISR Alt Sch Form (B&amp;HC)'!D130</f>
        <v>0</v>
      </c>
      <c r="N18" s="7" t="s">
        <v>102</v>
      </c>
      <c r="O18" s="52">
        <f>'ISR Alt Sch Form (B&amp;HC)'!G156</f>
        <v>0</v>
      </c>
      <c r="P18" s="2" t="s">
        <v>127</v>
      </c>
      <c r="Q18" s="52">
        <f>'ISR Alt Sch Form (B&amp;HC)'!G157</f>
        <v>0</v>
      </c>
      <c r="R18" s="2" t="s">
        <v>139</v>
      </c>
      <c r="S18" s="52">
        <f>'ISR Alt Sch Form (B&amp;HC)'!G158</f>
        <v>0</v>
      </c>
      <c r="T18" s="2" t="s">
        <v>277</v>
      </c>
      <c r="U18" s="52">
        <f>'ISR Alt Sch Form (B&amp;HC)'!G159</f>
        <v>0</v>
      </c>
      <c r="V18" s="2" t="s">
        <v>278</v>
      </c>
      <c r="W18" s="52">
        <f>'ISR Alt Sch Form (B&amp;HC)'!$G161</f>
        <v>0</v>
      </c>
      <c r="X18" s="2" t="s">
        <v>279</v>
      </c>
      <c r="Y18" s="52">
        <f>'ISR Alt Sch Form (B&amp;HC)'!G162</f>
        <v>0</v>
      </c>
      <c r="Z18" s="2" t="s">
        <v>115</v>
      </c>
      <c r="AA18" s="52">
        <f>'ISR Alt Sch Form (B&amp;HC)'!$G163</f>
        <v>0</v>
      </c>
      <c r="AB18" s="7" t="s">
        <v>280</v>
      </c>
      <c r="AC18" s="52">
        <f>'ISR Alt Sch Form (B&amp;HC)'!$J106</f>
        <v>0</v>
      </c>
      <c r="AD18" s="2" t="s">
        <v>281</v>
      </c>
      <c r="AE18" s="52">
        <f>'ISR Alt Sch Form (B&amp;HC)'!$J108</f>
        <v>0</v>
      </c>
      <c r="AF18" s="7" t="s">
        <v>282</v>
      </c>
      <c r="AG18" s="52">
        <f>'ISR Alt Sch Form (B&amp;HC)'!$M136</f>
        <v>0</v>
      </c>
      <c r="AH18" s="2" t="s">
        <v>283</v>
      </c>
      <c r="AI18" s="52">
        <f>'ISR Alt Sch Form (B&amp;HC)'!$M137</f>
        <v>0</v>
      </c>
      <c r="AJ18" s="2" t="s">
        <v>284</v>
      </c>
      <c r="AK18" s="52">
        <f>'ISR Alt Sch Form (B&amp;HC)'!$M139</f>
        <v>0</v>
      </c>
      <c r="AL18" s="2" t="s">
        <v>285</v>
      </c>
      <c r="AM18" s="52">
        <f>'ISR Alt Sch Form (B&amp;HC)'!$M140</f>
        <v>0</v>
      </c>
      <c r="AN18" s="2" t="s">
        <v>286</v>
      </c>
      <c r="AO18" s="52">
        <f>'ISR Alt Sch Form (B&amp;HC)'!$M141</f>
        <v>0</v>
      </c>
      <c r="AP18" s="6" t="s">
        <v>287</v>
      </c>
      <c r="AQ18" s="53">
        <f t="shared" si="0"/>
        <v>0</v>
      </c>
      <c r="AR18" s="2" t="s">
        <v>108</v>
      </c>
      <c r="AS18" s="54">
        <f t="shared" si="1"/>
        <v>0</v>
      </c>
    </row>
    <row r="19" spans="1:45" ht="13.5" thickBot="1" x14ac:dyDescent="0.25">
      <c r="B19" s="32">
        <v>12</v>
      </c>
      <c r="C19" s="22" t="s">
        <v>31</v>
      </c>
      <c r="D19" s="37" t="s">
        <v>45</v>
      </c>
      <c r="E19" s="49">
        <f>SUM(E8:E18)</f>
        <v>0</v>
      </c>
      <c r="F19" s="38" t="s">
        <v>56</v>
      </c>
      <c r="G19" s="50">
        <f>SUM(G8:G18)</f>
        <v>0</v>
      </c>
      <c r="H19" s="39" t="s">
        <v>68</v>
      </c>
      <c r="I19" s="50">
        <f>SUM(I8:I18)</f>
        <v>0</v>
      </c>
      <c r="J19" s="39" t="s">
        <v>79</v>
      </c>
      <c r="K19" s="50">
        <f>SUM(K8:K18)</f>
        <v>0</v>
      </c>
      <c r="L19" s="39" t="s">
        <v>92</v>
      </c>
      <c r="M19" s="50">
        <f>SUM(M8:M18)</f>
        <v>0</v>
      </c>
      <c r="N19" s="38" t="s">
        <v>103</v>
      </c>
      <c r="O19" s="50">
        <f>SUM(O8:O18)</f>
        <v>0</v>
      </c>
      <c r="P19" s="39" t="s">
        <v>128</v>
      </c>
      <c r="Q19" s="50">
        <f>SUM(Q8:Q18)</f>
        <v>0</v>
      </c>
      <c r="R19" s="39" t="s">
        <v>140</v>
      </c>
      <c r="S19" s="50">
        <f>SUM(S8:S18)</f>
        <v>0</v>
      </c>
      <c r="T19" s="39" t="s">
        <v>288</v>
      </c>
      <c r="U19" s="50">
        <f>SUM(U8:U18)</f>
        <v>0</v>
      </c>
      <c r="V19" s="39" t="s">
        <v>289</v>
      </c>
      <c r="W19" s="50">
        <f>SUM(W8:W18)</f>
        <v>0</v>
      </c>
      <c r="X19" s="39" t="s">
        <v>290</v>
      </c>
      <c r="Y19" s="50">
        <f>SUM(Y8:Y18)</f>
        <v>0</v>
      </c>
      <c r="Z19" s="39" t="s">
        <v>291</v>
      </c>
      <c r="AA19" s="50">
        <f>SUM(AA8:AA18)</f>
        <v>0</v>
      </c>
      <c r="AB19" s="38" t="s">
        <v>292</v>
      </c>
      <c r="AC19" s="50">
        <f>SUM(AC8:AC18)</f>
        <v>0</v>
      </c>
      <c r="AD19" s="39" t="s">
        <v>293</v>
      </c>
      <c r="AE19" s="50">
        <f>SUM(AE8:AE18)</f>
        <v>0</v>
      </c>
      <c r="AF19" s="38" t="s">
        <v>116</v>
      </c>
      <c r="AG19" s="50">
        <f>SUM(AG8:AG18)</f>
        <v>0</v>
      </c>
      <c r="AH19" s="39" t="s">
        <v>294</v>
      </c>
      <c r="AI19" s="50">
        <f>SUM(AI8:AI18)</f>
        <v>0</v>
      </c>
      <c r="AJ19" s="39" t="s">
        <v>295</v>
      </c>
      <c r="AK19" s="50">
        <f>SUM(AK8:AK18)</f>
        <v>0</v>
      </c>
      <c r="AL19" s="39" t="s">
        <v>296</v>
      </c>
      <c r="AM19" s="50">
        <f>SUM(AM8:AM18)</f>
        <v>0</v>
      </c>
      <c r="AN19" s="39" t="s">
        <v>297</v>
      </c>
      <c r="AO19" s="50">
        <f>SUM(AO8:AO18)</f>
        <v>0</v>
      </c>
      <c r="AP19" s="40" t="s">
        <v>109</v>
      </c>
      <c r="AQ19" s="50">
        <f>SUM(G19,I19,K19,M19,O19,Q19,S19,U19,W19,Y19,AA19,AC19,AE19,AG19,AI19,AK19,AM19,AO19)</f>
        <v>0</v>
      </c>
      <c r="AR19" s="39" t="s">
        <v>298</v>
      </c>
      <c r="AS19" s="51">
        <f>IFERROR(AQ19/E19,0)</f>
        <v>0</v>
      </c>
    </row>
    <row r="20" spans="1:45" x14ac:dyDescent="0.2">
      <c r="B20" s="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11"/>
    </row>
    <row r="21" spans="1:45" x14ac:dyDescent="0.2">
      <c r="AS21" s="12"/>
    </row>
    <row r="22" spans="1:45" x14ac:dyDescent="0.2">
      <c r="C22" s="1" t="s">
        <v>8</v>
      </c>
      <c r="AS22" s="5"/>
    </row>
    <row r="23" spans="1:45" x14ac:dyDescent="0.2">
      <c r="C23" s="1" t="s">
        <v>9</v>
      </c>
    </row>
    <row r="24" spans="1:45" x14ac:dyDescent="0.2">
      <c r="C24" s="1" t="s">
        <v>10</v>
      </c>
    </row>
    <row r="25" spans="1:45" x14ac:dyDescent="0.2">
      <c r="C25" s="1" t="s">
        <v>11</v>
      </c>
    </row>
    <row r="27" spans="1:45" x14ac:dyDescent="0.2">
      <c r="C27" s="1" t="s">
        <v>21</v>
      </c>
    </row>
    <row r="28" spans="1:45" x14ac:dyDescent="0.2">
      <c r="C28" s="5" t="s">
        <v>23</v>
      </c>
      <c r="D28" s="5"/>
      <c r="E28" s="5"/>
    </row>
    <row r="29" spans="1:45" x14ac:dyDescent="0.2">
      <c r="C29" s="8" t="s">
        <v>22</v>
      </c>
      <c r="D29" s="8"/>
      <c r="E29" s="8"/>
    </row>
    <row r="31" spans="1:45" ht="14.65" customHeight="1" x14ac:dyDescent="0.2">
      <c r="C31" s="1" t="s">
        <v>15</v>
      </c>
    </row>
    <row r="32" spans="1:45" ht="14.25" x14ac:dyDescent="0.2">
      <c r="C32" s="1" t="s">
        <v>16</v>
      </c>
    </row>
    <row r="35" spans="5:10" x14ac:dyDescent="0.2">
      <c r="E35" s="9"/>
      <c r="F35" s="19"/>
      <c r="G35" s="9"/>
      <c r="H35" s="9"/>
      <c r="I35" s="9"/>
      <c r="J35" s="9"/>
    </row>
    <row r="36" spans="5:10" x14ac:dyDescent="0.2">
      <c r="E36" s="9"/>
      <c r="F36" s="19"/>
      <c r="G36" s="9"/>
      <c r="H36" s="9"/>
      <c r="I36" s="9"/>
      <c r="J36" s="9"/>
    </row>
    <row r="37" spans="5:10" x14ac:dyDescent="0.2">
      <c r="E37" s="9"/>
      <c r="F37" s="19"/>
      <c r="G37" s="9"/>
      <c r="H37" s="9"/>
      <c r="I37" s="9"/>
      <c r="J37" s="9"/>
    </row>
    <row r="38" spans="5:10" x14ac:dyDescent="0.2">
      <c r="E38" s="9"/>
      <c r="F38" s="19"/>
      <c r="G38" s="9"/>
      <c r="H38" s="9"/>
      <c r="I38" s="9"/>
      <c r="J38" s="9"/>
    </row>
    <row r="39" spans="5:10" x14ac:dyDescent="0.2">
      <c r="E39" s="9"/>
      <c r="F39" s="19"/>
      <c r="G39" s="9"/>
      <c r="H39" s="9"/>
      <c r="I39" s="9"/>
      <c r="J39" s="9"/>
    </row>
    <row r="40" spans="5:10" ht="14.65" customHeight="1" x14ac:dyDescent="0.2">
      <c r="E40" s="9"/>
      <c r="F40" s="19"/>
      <c r="G40" s="9"/>
      <c r="H40" s="9"/>
      <c r="I40" s="9"/>
      <c r="J40" s="9"/>
    </row>
    <row r="41" spans="5:10" x14ac:dyDescent="0.2">
      <c r="E41" s="9"/>
      <c r="F41" s="19"/>
      <c r="G41" s="9"/>
      <c r="H41" s="9"/>
      <c r="I41" s="9"/>
      <c r="J41" s="9"/>
    </row>
    <row r="42" spans="5:10" x14ac:dyDescent="0.2">
      <c r="E42" s="9"/>
      <c r="F42" s="19"/>
      <c r="G42" s="9"/>
      <c r="H42" s="9"/>
      <c r="I42" s="9"/>
      <c r="J42" s="9"/>
    </row>
    <row r="43" spans="5:10" x14ac:dyDescent="0.2">
      <c r="E43" s="9"/>
      <c r="F43" s="19"/>
      <c r="G43" s="9"/>
      <c r="H43" s="9"/>
      <c r="I43" s="9"/>
      <c r="J43" s="9"/>
    </row>
    <row r="44" spans="5:10" x14ac:dyDescent="0.2">
      <c r="E44" s="9"/>
      <c r="F44" s="19"/>
      <c r="G44" s="9"/>
      <c r="H44" s="9"/>
      <c r="I44" s="9"/>
      <c r="J44" s="9"/>
    </row>
    <row r="45" spans="5:10" x14ac:dyDescent="0.2">
      <c r="E45" s="9"/>
      <c r="F45" s="19"/>
      <c r="G45" s="9"/>
      <c r="H45" s="9"/>
      <c r="I45" s="9"/>
      <c r="J45" s="9"/>
    </row>
    <row r="46" spans="5:10" x14ac:dyDescent="0.2">
      <c r="E46" s="9"/>
      <c r="F46" s="19"/>
      <c r="G46" s="9"/>
      <c r="H46" s="9"/>
      <c r="I46" s="9"/>
      <c r="J46" s="9"/>
    </row>
  </sheetData>
  <mergeCells count="38">
    <mergeCell ref="V5:AA5"/>
    <mergeCell ref="AB5:AC5"/>
    <mergeCell ref="AD5:AE5"/>
    <mergeCell ref="AR7:AS7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D7:AQ7"/>
    <mergeCell ref="N6:O6"/>
    <mergeCell ref="P6:Q6"/>
    <mergeCell ref="R6:S6"/>
    <mergeCell ref="T6:U6"/>
    <mergeCell ref="F5:I5"/>
    <mergeCell ref="J5:M5"/>
    <mergeCell ref="N5:U5"/>
    <mergeCell ref="B3:B7"/>
    <mergeCell ref="C3:C7"/>
    <mergeCell ref="D3:E6"/>
    <mergeCell ref="F3:AS3"/>
    <mergeCell ref="F4:M4"/>
    <mergeCell ref="N4:AA4"/>
    <mergeCell ref="AB4:AE4"/>
    <mergeCell ref="AF4:AO4"/>
    <mergeCell ref="AP4:AQ6"/>
    <mergeCell ref="AR4:AS6"/>
    <mergeCell ref="AF5:AI5"/>
    <mergeCell ref="AJ5:AO5"/>
    <mergeCell ref="F6:G6"/>
    <mergeCell ref="H6:I6"/>
    <mergeCell ref="J6:K6"/>
    <mergeCell ref="L6:M6"/>
  </mergeCells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EE483-F209-4EA6-9340-13AF7EA3963C}">
  <dimension ref="C1:N178"/>
  <sheetViews>
    <sheetView zoomScale="115" zoomScaleNormal="115" workbookViewId="0">
      <selection activeCell="C21" sqref="C21"/>
    </sheetView>
  </sheetViews>
  <sheetFormatPr defaultRowHeight="15" x14ac:dyDescent="0.25"/>
  <cols>
    <col min="3" max="3" width="59" customWidth="1"/>
    <col min="4" max="4" width="22.28515625" customWidth="1"/>
    <col min="5" max="5" width="5.42578125" customWidth="1"/>
    <col min="6" max="6" width="74.28515625" bestFit="1" customWidth="1"/>
    <col min="7" max="7" width="33.42578125" customWidth="1"/>
    <col min="8" max="8" width="5.42578125" customWidth="1"/>
    <col min="9" max="9" width="58.28515625" bestFit="1" customWidth="1"/>
    <col min="10" max="10" width="25.7109375" customWidth="1"/>
    <col min="11" max="11" width="5.42578125" customWidth="1"/>
    <col min="12" max="12" width="74.28515625" bestFit="1" customWidth="1"/>
    <col min="13" max="13" width="22.7109375" customWidth="1"/>
    <col min="14" max="14" width="5.42578125" customWidth="1"/>
  </cols>
  <sheetData>
    <row r="1" spans="3:14" x14ac:dyDescent="0.25">
      <c r="C1" s="482" t="s">
        <v>322</v>
      </c>
      <c r="D1" s="483"/>
      <c r="E1" s="55"/>
      <c r="H1" s="55"/>
      <c r="K1" s="55"/>
      <c r="N1" s="55"/>
    </row>
    <row r="2" spans="3:14" x14ac:dyDescent="0.25">
      <c r="C2" s="264" t="s">
        <v>104</v>
      </c>
      <c r="D2" s="265"/>
      <c r="E2" s="55"/>
      <c r="H2" s="55"/>
      <c r="K2" s="55"/>
      <c r="N2" s="55"/>
    </row>
    <row r="3" spans="3:14" x14ac:dyDescent="0.25">
      <c r="C3" s="264" t="s">
        <v>345</v>
      </c>
      <c r="D3" s="265"/>
      <c r="E3" s="55"/>
      <c r="H3" s="55"/>
      <c r="K3" s="55"/>
      <c r="N3" s="55"/>
    </row>
    <row r="4" spans="3:14" x14ac:dyDescent="0.25">
      <c r="C4" s="264" t="s">
        <v>346</v>
      </c>
      <c r="D4" s="265"/>
      <c r="E4" s="55"/>
      <c r="H4" s="55"/>
      <c r="K4" s="55"/>
      <c r="N4" s="55"/>
    </row>
    <row r="5" spans="3:14" x14ac:dyDescent="0.25">
      <c r="C5" s="264" t="s">
        <v>347</v>
      </c>
      <c r="D5" s="265"/>
      <c r="E5" s="55"/>
      <c r="H5" s="55"/>
      <c r="K5" s="55"/>
      <c r="N5" s="55"/>
    </row>
    <row r="6" spans="3:14" x14ac:dyDescent="0.25">
      <c r="C6" s="264" t="s">
        <v>324</v>
      </c>
      <c r="D6" s="265"/>
      <c r="E6" s="55"/>
      <c r="H6" s="55"/>
      <c r="K6" s="55"/>
      <c r="N6" s="55"/>
    </row>
    <row r="7" spans="3:14" x14ac:dyDescent="0.25">
      <c r="C7" s="266" t="s">
        <v>325</v>
      </c>
      <c r="D7" s="267"/>
    </row>
    <row r="9" spans="3:14" ht="15.75" thickBot="1" x14ac:dyDescent="0.3"/>
    <row r="10" spans="3:14" s="70" customFormat="1" ht="25.5" x14ac:dyDescent="0.25">
      <c r="C10" s="478" t="s">
        <v>13</v>
      </c>
      <c r="D10" s="479"/>
      <c r="E10" s="74"/>
      <c r="F10" s="478" t="s">
        <v>17</v>
      </c>
      <c r="G10" s="479"/>
      <c r="H10" s="74"/>
      <c r="I10" s="478" t="s">
        <v>12</v>
      </c>
      <c r="J10" s="479"/>
      <c r="K10" s="74"/>
      <c r="L10" s="472" t="s">
        <v>19</v>
      </c>
      <c r="M10" s="473"/>
    </row>
    <row r="11" spans="3:14" s="70" customFormat="1" ht="25.5" x14ac:dyDescent="0.25">
      <c r="C11" s="480"/>
      <c r="D11" s="481"/>
      <c r="E11" s="74"/>
      <c r="F11" s="480"/>
      <c r="G11" s="481"/>
      <c r="H11" s="74"/>
      <c r="I11" s="480"/>
      <c r="J11" s="481"/>
      <c r="K11" s="74"/>
      <c r="L11" s="474"/>
      <c r="M11" s="475"/>
    </row>
    <row r="12" spans="3:14" x14ac:dyDescent="0.25">
      <c r="C12" s="262" t="s">
        <v>318</v>
      </c>
      <c r="D12" s="263"/>
      <c r="F12" s="262" t="s">
        <v>318</v>
      </c>
      <c r="G12" s="263"/>
      <c r="I12" s="262" t="s">
        <v>318</v>
      </c>
      <c r="J12" s="263"/>
      <c r="L12" s="476" t="s">
        <v>318</v>
      </c>
      <c r="M12" s="477"/>
    </row>
    <row r="13" spans="3:14" x14ac:dyDescent="0.25">
      <c r="C13" s="58" t="s">
        <v>319</v>
      </c>
      <c r="D13" s="59">
        <v>0</v>
      </c>
      <c r="F13" s="58" t="s">
        <v>319</v>
      </c>
      <c r="G13" s="59">
        <v>0</v>
      </c>
      <c r="I13" s="58" t="s">
        <v>319</v>
      </c>
      <c r="J13" s="59">
        <v>0</v>
      </c>
      <c r="L13" s="58" t="s">
        <v>319</v>
      </c>
      <c r="M13" s="59">
        <v>0</v>
      </c>
    </row>
    <row r="14" spans="3:14" x14ac:dyDescent="0.25">
      <c r="C14" s="80" t="s">
        <v>320</v>
      </c>
      <c r="D14" s="61">
        <f>D15+D18</f>
        <v>0</v>
      </c>
      <c r="F14" s="80" t="s">
        <v>320</v>
      </c>
      <c r="G14" s="61">
        <f>G15+G20</f>
        <v>0</v>
      </c>
      <c r="I14" s="80" t="s">
        <v>320</v>
      </c>
      <c r="J14" s="61">
        <f>J15+J17</f>
        <v>0</v>
      </c>
      <c r="L14" s="80" t="s">
        <v>320</v>
      </c>
      <c r="M14" s="61">
        <f>M15+M18</f>
        <v>0</v>
      </c>
    </row>
    <row r="15" spans="3:14" x14ac:dyDescent="0.25">
      <c r="C15" s="81" t="s">
        <v>348</v>
      </c>
      <c r="D15" s="62">
        <f>D16+D17</f>
        <v>0</v>
      </c>
      <c r="F15" s="81" t="s">
        <v>348</v>
      </c>
      <c r="G15" s="62">
        <f>G16+G17+G18+G19</f>
        <v>0</v>
      </c>
      <c r="I15" s="81" t="s">
        <v>348</v>
      </c>
      <c r="J15" s="62">
        <f>J16</f>
        <v>0</v>
      </c>
      <c r="L15" s="81" t="s">
        <v>348</v>
      </c>
      <c r="M15" s="62">
        <f>SUM(M16:M17)</f>
        <v>0</v>
      </c>
    </row>
    <row r="16" spans="3:14" x14ac:dyDescent="0.25">
      <c r="C16" s="82" t="s">
        <v>326</v>
      </c>
      <c r="D16" s="59">
        <v>0</v>
      </c>
      <c r="F16" s="82" t="s">
        <v>331</v>
      </c>
      <c r="G16" s="59">
        <v>0</v>
      </c>
      <c r="I16" s="82" t="s">
        <v>338</v>
      </c>
      <c r="J16" s="59">
        <v>0</v>
      </c>
      <c r="L16" s="82" t="s">
        <v>340</v>
      </c>
      <c r="M16" s="59">
        <v>0</v>
      </c>
    </row>
    <row r="17" spans="3:13" x14ac:dyDescent="0.25">
      <c r="C17" s="82" t="s">
        <v>350</v>
      </c>
      <c r="D17" s="59">
        <v>0</v>
      </c>
      <c r="F17" s="82" t="s">
        <v>332</v>
      </c>
      <c r="G17" s="59">
        <v>0</v>
      </c>
      <c r="I17" s="81" t="s">
        <v>349</v>
      </c>
      <c r="J17" s="64">
        <f>J18</f>
        <v>0</v>
      </c>
      <c r="L17" s="82" t="s">
        <v>341</v>
      </c>
      <c r="M17" s="59">
        <v>0</v>
      </c>
    </row>
    <row r="18" spans="3:13" x14ac:dyDescent="0.25">
      <c r="C18" s="81" t="s">
        <v>349</v>
      </c>
      <c r="D18" s="64">
        <f>D19+D20</f>
        <v>0</v>
      </c>
      <c r="F18" s="82" t="s">
        <v>333</v>
      </c>
      <c r="G18" s="59">
        <v>0</v>
      </c>
      <c r="I18" s="82" t="s">
        <v>339</v>
      </c>
      <c r="J18" s="59">
        <v>0</v>
      </c>
      <c r="L18" s="81" t="s">
        <v>349</v>
      </c>
      <c r="M18" s="64">
        <f>M19+M20+M21</f>
        <v>0</v>
      </c>
    </row>
    <row r="19" spans="3:13" x14ac:dyDescent="0.25">
      <c r="C19" s="82" t="s">
        <v>329</v>
      </c>
      <c r="D19" s="59">
        <v>0</v>
      </c>
      <c r="F19" s="82" t="s">
        <v>334</v>
      </c>
      <c r="G19" s="59">
        <v>0</v>
      </c>
      <c r="I19" s="60" t="s">
        <v>323</v>
      </c>
      <c r="J19" s="83">
        <f>IFERROR(J14/J13,0)</f>
        <v>0</v>
      </c>
      <c r="L19" s="82" t="s">
        <v>342</v>
      </c>
      <c r="M19" s="59">
        <v>0</v>
      </c>
    </row>
    <row r="20" spans="3:13" x14ac:dyDescent="0.25">
      <c r="C20" s="82" t="s">
        <v>330</v>
      </c>
      <c r="D20" s="59">
        <v>0</v>
      </c>
      <c r="F20" s="81" t="s">
        <v>349</v>
      </c>
      <c r="G20" s="64">
        <f>G21+G22+G23</f>
        <v>0</v>
      </c>
      <c r="I20" s="67"/>
      <c r="J20" s="68"/>
      <c r="L20" s="82" t="s">
        <v>343</v>
      </c>
      <c r="M20" s="59">
        <v>0</v>
      </c>
    </row>
    <row r="21" spans="3:13" x14ac:dyDescent="0.25">
      <c r="C21" s="60" t="s">
        <v>323</v>
      </c>
      <c r="D21" s="83">
        <f>IFERROR(D14/D13,0)</f>
        <v>0</v>
      </c>
      <c r="F21" s="82" t="s">
        <v>335</v>
      </c>
      <c r="G21" s="59">
        <v>0</v>
      </c>
      <c r="I21" s="262" t="s">
        <v>321</v>
      </c>
      <c r="J21" s="263"/>
      <c r="L21" s="82" t="s">
        <v>344</v>
      </c>
      <c r="M21" s="59">
        <v>0</v>
      </c>
    </row>
    <row r="22" spans="3:13" x14ac:dyDescent="0.25">
      <c r="C22" s="65"/>
      <c r="D22" s="66"/>
      <c r="F22" s="82" t="s">
        <v>336</v>
      </c>
      <c r="G22" s="59">
        <v>0</v>
      </c>
      <c r="I22" s="58" t="str">
        <f>$I$13</f>
        <v>Total Loan Originations</v>
      </c>
      <c r="J22" s="59">
        <v>0</v>
      </c>
      <c r="L22" s="60" t="s">
        <v>323</v>
      </c>
      <c r="M22" s="83">
        <f>IFERROR(M14/M13,0)</f>
        <v>0</v>
      </c>
    </row>
    <row r="23" spans="3:13" x14ac:dyDescent="0.25">
      <c r="C23" s="262" t="s">
        <v>321</v>
      </c>
      <c r="D23" s="263"/>
      <c r="F23" s="82" t="s">
        <v>337</v>
      </c>
      <c r="G23" s="59">
        <v>0</v>
      </c>
      <c r="I23" s="80" t="str">
        <f>$I$14</f>
        <v>Total Qualified Lending</v>
      </c>
      <c r="J23" s="61">
        <f>J24+J26</f>
        <v>0</v>
      </c>
      <c r="L23" s="67"/>
      <c r="M23" s="68"/>
    </row>
    <row r="24" spans="3:13" x14ac:dyDescent="0.25">
      <c r="C24" s="58" t="s">
        <v>319</v>
      </c>
      <c r="D24" s="59">
        <v>0</v>
      </c>
      <c r="F24" s="60" t="s">
        <v>323</v>
      </c>
      <c r="G24" s="83">
        <f>IFERROR(G14/G13,0)</f>
        <v>0</v>
      </c>
      <c r="I24" s="81" t="str">
        <f>$I$15</f>
        <v>Total Qualified Lending (Excluding Deep Impact Lending)</v>
      </c>
      <c r="J24" s="62">
        <f>J25</f>
        <v>0</v>
      </c>
      <c r="L24" s="262" t="s">
        <v>321</v>
      </c>
      <c r="M24" s="263"/>
    </row>
    <row r="25" spans="3:13" x14ac:dyDescent="0.25">
      <c r="C25" s="80" t="s">
        <v>320</v>
      </c>
      <c r="D25" s="61">
        <f>D26+D29</f>
        <v>0</v>
      </c>
      <c r="F25" s="65"/>
      <c r="G25" s="66"/>
      <c r="I25" s="82" t="str">
        <f>$I$16</f>
        <v>Small Businesses or Farms</v>
      </c>
      <c r="J25" s="59">
        <v>0</v>
      </c>
      <c r="L25" s="58" t="str">
        <f>$L$13</f>
        <v>Total Loan Originations</v>
      </c>
      <c r="M25" s="59">
        <v>0</v>
      </c>
    </row>
    <row r="26" spans="3:13" x14ac:dyDescent="0.25">
      <c r="C26" s="81" t="s">
        <v>327</v>
      </c>
      <c r="D26" s="62">
        <f>D27+D28</f>
        <v>0</v>
      </c>
      <c r="F26" s="262" t="s">
        <v>321</v>
      </c>
      <c r="G26" s="263"/>
      <c r="I26" s="81" t="str">
        <f>$I$17</f>
        <v>Total Deep Impact Lending</v>
      </c>
      <c r="J26" s="64">
        <f>J27</f>
        <v>0</v>
      </c>
      <c r="L26" s="80" t="str">
        <f>$L$14</f>
        <v>Total Qualified Lending</v>
      </c>
      <c r="M26" s="61">
        <f>M27+M30</f>
        <v>0</v>
      </c>
    </row>
    <row r="27" spans="3:13" x14ac:dyDescent="0.25">
      <c r="C27" s="82" t="str">
        <f>$C$16</f>
        <v>LMI Borrowers</v>
      </c>
      <c r="D27" s="59">
        <v>0</v>
      </c>
      <c r="F27" s="58" t="str">
        <f>$F$13</f>
        <v>Total Loan Originations</v>
      </c>
      <c r="G27" s="59">
        <v>0</v>
      </c>
      <c r="I27" s="82" t="str">
        <f>$I$18</f>
        <v>Underserved Small Businesses</v>
      </c>
      <c r="J27" s="59">
        <v>0</v>
      </c>
      <c r="L27" s="81" t="str">
        <f>$L$15</f>
        <v>Total Qualified Lending (Excluding Deep Impact Lending)</v>
      </c>
      <c r="M27" s="62">
        <f>SUM(M28:M29)</f>
        <v>0</v>
      </c>
    </row>
    <row r="28" spans="3:13" x14ac:dyDescent="0.25">
      <c r="C28" s="82" t="str">
        <f>$C$17</f>
        <v>Other Targeted Population</v>
      </c>
      <c r="D28" s="59">
        <v>0</v>
      </c>
      <c r="F28" s="80" t="str">
        <f>$F$14</f>
        <v>Total Qualified Lending</v>
      </c>
      <c r="G28" s="61">
        <f>G29+G34</f>
        <v>0</v>
      </c>
      <c r="I28" s="60" t="str">
        <f>$I$19</f>
        <v>Total Qualified Lending as % of Total Loan Originations</v>
      </c>
      <c r="J28" s="83">
        <f>IFERROR(J23/J22,0)</f>
        <v>0</v>
      </c>
      <c r="L28" s="82" t="str">
        <f>$L$16</f>
        <v>Affordable Housing</v>
      </c>
      <c r="M28" s="59">
        <v>0</v>
      </c>
    </row>
    <row r="29" spans="3:13" x14ac:dyDescent="0.25">
      <c r="C29" s="81" t="s">
        <v>328</v>
      </c>
      <c r="D29" s="64">
        <f>D30+D31</f>
        <v>0</v>
      </c>
      <c r="F29" s="81" t="str">
        <f>$F$15</f>
        <v>Total Qualified Lending (Excluding Deep Impact Lending)</v>
      </c>
      <c r="G29" s="62">
        <f>G30+G33</f>
        <v>0</v>
      </c>
      <c r="I29" s="67"/>
      <c r="J29" s="68"/>
      <c r="L29" s="82" t="str">
        <f>$L$17</f>
        <v>Public Welfare and Community Development Investments1</v>
      </c>
      <c r="M29" s="59">
        <v>0</v>
      </c>
    </row>
    <row r="30" spans="3:13" x14ac:dyDescent="0.25">
      <c r="C30" s="82" t="str">
        <f>$C$19</f>
        <v>Low-Income Borrowers</v>
      </c>
      <c r="D30" s="59">
        <v>0</v>
      </c>
      <c r="F30" s="82" t="str">
        <f>$F$16</f>
        <v>Rural Communities</v>
      </c>
      <c r="G30" s="59">
        <v>0</v>
      </c>
      <c r="I30" s="262" t="s">
        <v>308</v>
      </c>
      <c r="J30" s="263"/>
      <c r="L30" s="81" t="str">
        <f>$L$18</f>
        <v>Total Deep Impact Lending</v>
      </c>
      <c r="M30" s="64">
        <f>M31+M32+M33</f>
        <v>0</v>
      </c>
    </row>
    <row r="31" spans="3:13" x14ac:dyDescent="0.25">
      <c r="C31" s="82" t="str">
        <f>$C$20</f>
        <v>Mortgage Lending to Other Targeted Populations</v>
      </c>
      <c r="D31" s="59">
        <v>0</v>
      </c>
      <c r="F31" s="82" t="str">
        <f>$F$17</f>
        <v>Urban Low-Income Communities</v>
      </c>
      <c r="G31" s="59">
        <v>0</v>
      </c>
      <c r="I31" s="58" t="str">
        <f>$I$13</f>
        <v>Total Loan Originations</v>
      </c>
      <c r="J31" s="59">
        <v>0</v>
      </c>
      <c r="L31" s="82" t="str">
        <f>$L$19</f>
        <v>Community Service Facility</v>
      </c>
      <c r="M31" s="59">
        <v>0</v>
      </c>
    </row>
    <row r="32" spans="3:13" x14ac:dyDescent="0.25">
      <c r="C32" s="60" t="s">
        <v>323</v>
      </c>
      <c r="D32" s="83">
        <f>IFERROR(D25/D24,0)</f>
        <v>0</v>
      </c>
      <c r="F32" s="82" t="str">
        <f>$F$18</f>
        <v>Underserved Communities</v>
      </c>
      <c r="G32" s="59">
        <v>0</v>
      </c>
      <c r="I32" s="80" t="str">
        <f>$I$14</f>
        <v>Total Qualified Lending</v>
      </c>
      <c r="J32" s="61">
        <f>J33+J35</f>
        <v>0</v>
      </c>
      <c r="L32" s="82" t="str">
        <f>$L$20</f>
        <v>Deeply Affordable Housing</v>
      </c>
      <c r="M32" s="59">
        <v>0</v>
      </c>
    </row>
    <row r="33" spans="3:13" x14ac:dyDescent="0.25">
      <c r="C33" s="67"/>
      <c r="D33" s="68"/>
      <c r="F33" s="82" t="str">
        <f>$F$19</f>
        <v>Minority Communities</v>
      </c>
      <c r="G33" s="59">
        <v>0</v>
      </c>
      <c r="I33" s="81" t="str">
        <f>$I$15</f>
        <v>Total Qualified Lending (Excluding Deep Impact Lending)</v>
      </c>
      <c r="J33" s="62">
        <f>J34</f>
        <v>0</v>
      </c>
      <c r="L33" s="82" t="str">
        <f>$L$21</f>
        <v>Public Welfare and Community Development Investments2</v>
      </c>
      <c r="M33" s="59">
        <v>0</v>
      </c>
    </row>
    <row r="34" spans="3:13" x14ac:dyDescent="0.25">
      <c r="C34" s="262" t="s">
        <v>308</v>
      </c>
      <c r="D34" s="263"/>
      <c r="F34" s="81" t="str">
        <f>$F$20</f>
        <v>Total Deep Impact Lending</v>
      </c>
      <c r="G34" s="64">
        <f>G35+G37</f>
        <v>0</v>
      </c>
      <c r="I34" s="82" t="str">
        <f>$I$16</f>
        <v>Small Businesses or Farms</v>
      </c>
      <c r="J34" s="59">
        <v>0</v>
      </c>
      <c r="L34" s="60" t="str">
        <f>$L$22</f>
        <v>Total Qualified Lending as % of Total Loan Originations</v>
      </c>
      <c r="M34" s="83">
        <f>IFERROR(M26/M25,0)</f>
        <v>0</v>
      </c>
    </row>
    <row r="35" spans="3:13" x14ac:dyDescent="0.25">
      <c r="C35" s="58" t="s">
        <v>319</v>
      </c>
      <c r="D35" s="59">
        <v>0</v>
      </c>
      <c r="F35" s="82" t="str">
        <f>$F$21</f>
        <v>Persistent Povery Counties</v>
      </c>
      <c r="G35" s="59">
        <v>0</v>
      </c>
      <c r="I35" s="81" t="str">
        <f>$I$17</f>
        <v>Total Deep Impact Lending</v>
      </c>
      <c r="J35" s="64">
        <f>J36</f>
        <v>0</v>
      </c>
      <c r="L35" s="67"/>
      <c r="M35" s="68"/>
    </row>
    <row r="36" spans="3:13" x14ac:dyDescent="0.25">
      <c r="C36" s="80" t="s">
        <v>320</v>
      </c>
      <c r="D36" s="61">
        <f>D37+D40</f>
        <v>0</v>
      </c>
      <c r="F36" s="82" t="str">
        <f>$F$22</f>
        <v>[Indian Country] / 
[Indian Reservations and Native Hawaiian Homelands]</v>
      </c>
      <c r="G36" s="59">
        <v>0</v>
      </c>
      <c r="I36" s="82" t="str">
        <f>$I$18</f>
        <v>Underserved Small Businesses</v>
      </c>
      <c r="J36" s="59">
        <v>0</v>
      </c>
      <c r="L36" s="262" t="s">
        <v>308</v>
      </c>
      <c r="M36" s="263"/>
    </row>
    <row r="37" spans="3:13" x14ac:dyDescent="0.25">
      <c r="C37" s="81" t="s">
        <v>327</v>
      </c>
      <c r="D37" s="62">
        <f>D38+D39</f>
        <v>0</v>
      </c>
      <c r="F37" s="82" t="str">
        <f>$F$23</f>
        <v>U.S. Territories</v>
      </c>
      <c r="G37" s="59">
        <v>0</v>
      </c>
      <c r="I37" s="60" t="str">
        <f>$I$19</f>
        <v>Total Qualified Lending as % of Total Loan Originations</v>
      </c>
      <c r="J37" s="83">
        <f>IFERROR(J32/J31,0)</f>
        <v>0</v>
      </c>
      <c r="L37" s="58" t="str">
        <f>$L$13</f>
        <v>Total Loan Originations</v>
      </c>
      <c r="M37" s="59">
        <v>0</v>
      </c>
    </row>
    <row r="38" spans="3:13" x14ac:dyDescent="0.25">
      <c r="C38" s="82" t="str">
        <f>$C$16</f>
        <v>LMI Borrowers</v>
      </c>
      <c r="D38" s="59">
        <v>0</v>
      </c>
      <c r="F38" s="60" t="str">
        <f>$F$24</f>
        <v>Total Qualified Lending as % of Total Loan Originations</v>
      </c>
      <c r="G38" s="83">
        <f>IFERROR(G28/G27,0)</f>
        <v>0</v>
      </c>
      <c r="I38" s="67"/>
      <c r="J38" s="68"/>
      <c r="L38" s="80" t="str">
        <f>$L$14</f>
        <v>Total Qualified Lending</v>
      </c>
      <c r="M38" s="61">
        <f>M39+M42</f>
        <v>0</v>
      </c>
    </row>
    <row r="39" spans="3:13" x14ac:dyDescent="0.25">
      <c r="C39" s="82" t="str">
        <f>$C$17</f>
        <v>Other Targeted Population</v>
      </c>
      <c r="D39" s="59">
        <v>0</v>
      </c>
      <c r="F39" s="67"/>
      <c r="G39" s="68"/>
      <c r="I39" s="262" t="s">
        <v>309</v>
      </c>
      <c r="J39" s="263"/>
      <c r="L39" s="81" t="str">
        <f>$L$15</f>
        <v>Total Qualified Lending (Excluding Deep Impact Lending)</v>
      </c>
      <c r="M39" s="62">
        <f>SUM(M40:M41)</f>
        <v>0</v>
      </c>
    </row>
    <row r="40" spans="3:13" x14ac:dyDescent="0.25">
      <c r="C40" s="81" t="s">
        <v>328</v>
      </c>
      <c r="D40" s="64">
        <f>D41+D42</f>
        <v>0</v>
      </c>
      <c r="F40" s="262" t="s">
        <v>308</v>
      </c>
      <c r="G40" s="263"/>
      <c r="I40" s="58" t="str">
        <f>$I$13</f>
        <v>Total Loan Originations</v>
      </c>
      <c r="J40" s="59">
        <v>0</v>
      </c>
      <c r="L40" s="82" t="str">
        <f>$L$16</f>
        <v>Affordable Housing</v>
      </c>
      <c r="M40" s="59">
        <v>0</v>
      </c>
    </row>
    <row r="41" spans="3:13" x14ac:dyDescent="0.25">
      <c r="C41" s="82" t="str">
        <f>$C$19</f>
        <v>Low-Income Borrowers</v>
      </c>
      <c r="D41" s="59">
        <v>0</v>
      </c>
      <c r="F41" s="58" t="str">
        <f>$F$13</f>
        <v>Total Loan Originations</v>
      </c>
      <c r="G41" s="59">
        <v>0</v>
      </c>
      <c r="I41" s="80" t="str">
        <f>$I$14</f>
        <v>Total Qualified Lending</v>
      </c>
      <c r="J41" s="61">
        <f>J42+J44</f>
        <v>0</v>
      </c>
      <c r="L41" s="82" t="str">
        <f>$L$17</f>
        <v>Public Welfare and Community Development Investments1</v>
      </c>
      <c r="M41" s="59">
        <v>0</v>
      </c>
    </row>
    <row r="42" spans="3:13" x14ac:dyDescent="0.25">
      <c r="C42" s="82" t="str">
        <f>$C$20</f>
        <v>Mortgage Lending to Other Targeted Populations</v>
      </c>
      <c r="D42" s="59">
        <v>0</v>
      </c>
      <c r="F42" s="80" t="str">
        <f>$F$14</f>
        <v>Total Qualified Lending</v>
      </c>
      <c r="G42" s="61">
        <f>G43+G48</f>
        <v>0</v>
      </c>
      <c r="I42" s="81" t="str">
        <f>$I$15</f>
        <v>Total Qualified Lending (Excluding Deep Impact Lending)</v>
      </c>
      <c r="J42" s="62">
        <f>J43</f>
        <v>0</v>
      </c>
      <c r="L42" s="81" t="str">
        <f>$L$18</f>
        <v>Total Deep Impact Lending</v>
      </c>
      <c r="M42" s="64">
        <f>M43+M44+M45</f>
        <v>0</v>
      </c>
    </row>
    <row r="43" spans="3:13" x14ac:dyDescent="0.25">
      <c r="C43" s="60" t="s">
        <v>323</v>
      </c>
      <c r="D43" s="83">
        <f>IFERROR(D36/D35,0)</f>
        <v>0</v>
      </c>
      <c r="F43" s="81" t="str">
        <f>$F$15</f>
        <v>Total Qualified Lending (Excluding Deep Impact Lending)</v>
      </c>
      <c r="G43" s="62">
        <f>G44+G47</f>
        <v>0</v>
      </c>
      <c r="I43" s="82" t="str">
        <f>$I$16</f>
        <v>Small Businesses or Farms</v>
      </c>
      <c r="J43" s="59">
        <v>0</v>
      </c>
      <c r="L43" s="82" t="str">
        <f>$L$19</f>
        <v>Community Service Facility</v>
      </c>
      <c r="M43" s="59">
        <v>0</v>
      </c>
    </row>
    <row r="44" spans="3:13" x14ac:dyDescent="0.25">
      <c r="C44" s="67"/>
      <c r="D44" s="68"/>
      <c r="F44" s="82" t="str">
        <f>$F$16</f>
        <v>Rural Communities</v>
      </c>
      <c r="G44" s="59">
        <v>0</v>
      </c>
      <c r="I44" s="81" t="str">
        <f>$I$17</f>
        <v>Total Deep Impact Lending</v>
      </c>
      <c r="J44" s="64">
        <f>J45</f>
        <v>0</v>
      </c>
      <c r="L44" s="82" t="str">
        <f>$L$20</f>
        <v>Deeply Affordable Housing</v>
      </c>
      <c r="M44" s="59">
        <v>0</v>
      </c>
    </row>
    <row r="45" spans="3:13" x14ac:dyDescent="0.25">
      <c r="C45" s="262" t="s">
        <v>309</v>
      </c>
      <c r="D45" s="263"/>
      <c r="F45" s="82" t="str">
        <f>$F$17</f>
        <v>Urban Low-Income Communities</v>
      </c>
      <c r="G45" s="59">
        <v>0</v>
      </c>
      <c r="I45" s="82" t="str">
        <f>$I$18</f>
        <v>Underserved Small Businesses</v>
      </c>
      <c r="J45" s="59">
        <v>0</v>
      </c>
      <c r="L45" s="82" t="str">
        <f>$L$21</f>
        <v>Public Welfare and Community Development Investments2</v>
      </c>
      <c r="M45" s="59">
        <v>0</v>
      </c>
    </row>
    <row r="46" spans="3:13" x14ac:dyDescent="0.25">
      <c r="C46" s="58" t="s">
        <v>319</v>
      </c>
      <c r="D46" s="59">
        <v>0</v>
      </c>
      <c r="F46" s="82" t="str">
        <f>$F$18</f>
        <v>Underserved Communities</v>
      </c>
      <c r="G46" s="59">
        <v>0</v>
      </c>
      <c r="I46" s="60" t="str">
        <f>$I$19</f>
        <v>Total Qualified Lending as % of Total Loan Originations</v>
      </c>
      <c r="J46" s="83">
        <f>IFERROR(J41/J40,0)</f>
        <v>0</v>
      </c>
      <c r="L46" s="60" t="str">
        <f>$L$22</f>
        <v>Total Qualified Lending as % of Total Loan Originations</v>
      </c>
      <c r="M46" s="83">
        <f>IFERROR(M38/M37,0)</f>
        <v>0</v>
      </c>
    </row>
    <row r="47" spans="3:13" x14ac:dyDescent="0.25">
      <c r="C47" s="80" t="s">
        <v>320</v>
      </c>
      <c r="D47" s="61">
        <f>D48+D51</f>
        <v>0</v>
      </c>
      <c r="F47" s="82" t="str">
        <f>$F$19</f>
        <v>Minority Communities</v>
      </c>
      <c r="G47" s="59">
        <v>0</v>
      </c>
      <c r="I47" s="67"/>
      <c r="J47" s="68"/>
      <c r="L47" s="67"/>
      <c r="M47" s="68"/>
    </row>
    <row r="48" spans="3:13" x14ac:dyDescent="0.25">
      <c r="C48" s="81" t="s">
        <v>327</v>
      </c>
      <c r="D48" s="62">
        <f>D49+D50</f>
        <v>0</v>
      </c>
      <c r="F48" s="81" t="str">
        <f>$F$20</f>
        <v>Total Deep Impact Lending</v>
      </c>
      <c r="G48" s="64">
        <f>G49+G51</f>
        <v>0</v>
      </c>
      <c r="I48" s="262" t="s">
        <v>310</v>
      </c>
      <c r="J48" s="263"/>
      <c r="L48" s="262" t="s">
        <v>309</v>
      </c>
      <c r="M48" s="263"/>
    </row>
    <row r="49" spans="3:13" x14ac:dyDescent="0.25">
      <c r="C49" s="82" t="str">
        <f>$C$16</f>
        <v>LMI Borrowers</v>
      </c>
      <c r="D49" s="59">
        <v>0</v>
      </c>
      <c r="F49" s="82" t="str">
        <f>$F$21</f>
        <v>Persistent Povery Counties</v>
      </c>
      <c r="G49" s="59">
        <v>0</v>
      </c>
      <c r="I49" s="58" t="str">
        <f>$I$13</f>
        <v>Total Loan Originations</v>
      </c>
      <c r="J49" s="59">
        <v>0</v>
      </c>
      <c r="L49" s="58" t="str">
        <f>$L$13</f>
        <v>Total Loan Originations</v>
      </c>
      <c r="M49" s="59">
        <v>0</v>
      </c>
    </row>
    <row r="50" spans="3:13" x14ac:dyDescent="0.25">
      <c r="C50" s="82" t="str">
        <f>$C$17</f>
        <v>Other Targeted Population</v>
      </c>
      <c r="D50" s="59">
        <v>0</v>
      </c>
      <c r="F50" s="82" t="str">
        <f>$F$22</f>
        <v>[Indian Country] / 
[Indian Reservations and Native Hawaiian Homelands]</v>
      </c>
      <c r="G50" s="59">
        <v>0</v>
      </c>
      <c r="I50" s="80" t="str">
        <f>$I$14</f>
        <v>Total Qualified Lending</v>
      </c>
      <c r="J50" s="61">
        <f>J51+J53</f>
        <v>0</v>
      </c>
      <c r="L50" s="80" t="str">
        <f>$L$14</f>
        <v>Total Qualified Lending</v>
      </c>
      <c r="M50" s="61">
        <f>M51+M54</f>
        <v>0</v>
      </c>
    </row>
    <row r="51" spans="3:13" x14ac:dyDescent="0.25">
      <c r="C51" s="81" t="s">
        <v>328</v>
      </c>
      <c r="D51" s="64">
        <f>D52+D53</f>
        <v>0</v>
      </c>
      <c r="F51" s="82" t="str">
        <f>$F$23</f>
        <v>U.S. Territories</v>
      </c>
      <c r="G51" s="59">
        <v>0</v>
      </c>
      <c r="I51" s="81" t="str">
        <f>$I$15</f>
        <v>Total Qualified Lending (Excluding Deep Impact Lending)</v>
      </c>
      <c r="J51" s="62">
        <f>J52</f>
        <v>0</v>
      </c>
      <c r="L51" s="81" t="str">
        <f>$L$15</f>
        <v>Total Qualified Lending (Excluding Deep Impact Lending)</v>
      </c>
      <c r="M51" s="62">
        <f>SUM(M52:M53)</f>
        <v>0</v>
      </c>
    </row>
    <row r="52" spans="3:13" x14ac:dyDescent="0.25">
      <c r="C52" s="82" t="str">
        <f>$C$19</f>
        <v>Low-Income Borrowers</v>
      </c>
      <c r="D52" s="59">
        <v>0</v>
      </c>
      <c r="F52" s="60" t="str">
        <f>$F$38</f>
        <v>Total Qualified Lending as % of Total Loan Originations</v>
      </c>
      <c r="G52" s="83">
        <f>IFERROR(G42/G41,0)</f>
        <v>0</v>
      </c>
      <c r="I52" s="82" t="str">
        <f>$I$16</f>
        <v>Small Businesses or Farms</v>
      </c>
      <c r="J52" s="59">
        <v>0</v>
      </c>
      <c r="L52" s="82" t="str">
        <f>$L$16</f>
        <v>Affordable Housing</v>
      </c>
      <c r="M52" s="59">
        <v>0</v>
      </c>
    </row>
    <row r="53" spans="3:13" x14ac:dyDescent="0.25">
      <c r="C53" s="82" t="str">
        <f>$C$20</f>
        <v>Mortgage Lending to Other Targeted Populations</v>
      </c>
      <c r="D53" s="59">
        <v>0</v>
      </c>
      <c r="F53" s="67"/>
      <c r="G53" s="68"/>
      <c r="I53" s="81" t="str">
        <f>$I$17</f>
        <v>Total Deep Impact Lending</v>
      </c>
      <c r="J53" s="64">
        <f>J54</f>
        <v>0</v>
      </c>
      <c r="L53" s="82" t="str">
        <f>$L$17</f>
        <v>Public Welfare and Community Development Investments1</v>
      </c>
      <c r="M53" s="59">
        <v>0</v>
      </c>
    </row>
    <row r="54" spans="3:13" x14ac:dyDescent="0.25">
      <c r="C54" s="60" t="s">
        <v>323</v>
      </c>
      <c r="D54" s="83">
        <f>IFERROR(D47/D46,0)</f>
        <v>0</v>
      </c>
      <c r="F54" s="262" t="s">
        <v>309</v>
      </c>
      <c r="G54" s="263"/>
      <c r="I54" s="82" t="str">
        <f>$I$18</f>
        <v>Underserved Small Businesses</v>
      </c>
      <c r="J54" s="59">
        <v>0</v>
      </c>
      <c r="L54" s="81" t="str">
        <f>$L$18</f>
        <v>Total Deep Impact Lending</v>
      </c>
      <c r="M54" s="64">
        <f>M55+M56+M57</f>
        <v>0</v>
      </c>
    </row>
    <row r="55" spans="3:13" x14ac:dyDescent="0.25">
      <c r="C55" s="67"/>
      <c r="D55" s="68"/>
      <c r="F55" s="58" t="str">
        <f>$F$13</f>
        <v>Total Loan Originations</v>
      </c>
      <c r="G55" s="59">
        <v>0</v>
      </c>
      <c r="I55" s="60" t="str">
        <f>$I$19</f>
        <v>Total Qualified Lending as % of Total Loan Originations</v>
      </c>
      <c r="J55" s="83">
        <f>IFERROR(J50/J49,0)</f>
        <v>0</v>
      </c>
      <c r="L55" s="82" t="str">
        <f>$L$19</f>
        <v>Community Service Facility</v>
      </c>
      <c r="M55" s="59">
        <v>0</v>
      </c>
    </row>
    <row r="56" spans="3:13" x14ac:dyDescent="0.25">
      <c r="C56" s="262" t="s">
        <v>310</v>
      </c>
      <c r="D56" s="263"/>
      <c r="F56" s="80" t="str">
        <f>$F$14</f>
        <v>Total Qualified Lending</v>
      </c>
      <c r="G56" s="61">
        <f>G57+G62</f>
        <v>0</v>
      </c>
      <c r="I56" s="67"/>
      <c r="J56" s="68"/>
      <c r="L56" s="82" t="str">
        <f>$L$20</f>
        <v>Deeply Affordable Housing</v>
      </c>
      <c r="M56" s="59">
        <v>0</v>
      </c>
    </row>
    <row r="57" spans="3:13" x14ac:dyDescent="0.25">
      <c r="C57" s="58" t="s">
        <v>319</v>
      </c>
      <c r="D57" s="59">
        <v>0</v>
      </c>
      <c r="F57" s="81" t="str">
        <f>$F$15</f>
        <v>Total Qualified Lending (Excluding Deep Impact Lending)</v>
      </c>
      <c r="G57" s="62">
        <f>G58+G61</f>
        <v>0</v>
      </c>
      <c r="I57" s="262" t="s">
        <v>311</v>
      </c>
      <c r="J57" s="263"/>
      <c r="L57" s="82" t="str">
        <f>$L$21</f>
        <v>Public Welfare and Community Development Investments2</v>
      </c>
      <c r="M57" s="59">
        <v>0</v>
      </c>
    </row>
    <row r="58" spans="3:13" x14ac:dyDescent="0.25">
      <c r="C58" s="80" t="s">
        <v>320</v>
      </c>
      <c r="D58" s="61">
        <f>D59+D62</f>
        <v>0</v>
      </c>
      <c r="F58" s="82" t="str">
        <f>$F$16</f>
        <v>Rural Communities</v>
      </c>
      <c r="G58" s="59">
        <v>0</v>
      </c>
      <c r="I58" s="58" t="str">
        <f>$I$13</f>
        <v>Total Loan Originations</v>
      </c>
      <c r="J58" s="59">
        <v>0</v>
      </c>
      <c r="L58" s="60" t="str">
        <f>$L$22</f>
        <v>Total Qualified Lending as % of Total Loan Originations</v>
      </c>
      <c r="M58" s="83">
        <f>IFERROR(M50/M49,0)</f>
        <v>0</v>
      </c>
    </row>
    <row r="59" spans="3:13" x14ac:dyDescent="0.25">
      <c r="C59" s="81" t="s">
        <v>327</v>
      </c>
      <c r="D59" s="62">
        <f>D60+D61</f>
        <v>0</v>
      </c>
      <c r="F59" s="82" t="str">
        <f>$F$17</f>
        <v>Urban Low-Income Communities</v>
      </c>
      <c r="G59" s="59">
        <v>0</v>
      </c>
      <c r="I59" s="80" t="str">
        <f>$I$14</f>
        <v>Total Qualified Lending</v>
      </c>
      <c r="J59" s="61">
        <f>J60+J62</f>
        <v>0</v>
      </c>
      <c r="L59" s="67"/>
      <c r="M59" s="68"/>
    </row>
    <row r="60" spans="3:13" x14ac:dyDescent="0.25">
      <c r="C60" s="82" t="str">
        <f>$C$16</f>
        <v>LMI Borrowers</v>
      </c>
      <c r="D60" s="59">
        <v>0</v>
      </c>
      <c r="F60" s="82" t="str">
        <f>$F$18</f>
        <v>Underserved Communities</v>
      </c>
      <c r="G60" s="59">
        <v>0</v>
      </c>
      <c r="I60" s="81" t="str">
        <f>$I$15</f>
        <v>Total Qualified Lending (Excluding Deep Impact Lending)</v>
      </c>
      <c r="J60" s="62">
        <f>J61</f>
        <v>0</v>
      </c>
      <c r="L60" s="262" t="s">
        <v>310</v>
      </c>
      <c r="M60" s="263"/>
    </row>
    <row r="61" spans="3:13" x14ac:dyDescent="0.25">
      <c r="C61" s="82" t="str">
        <f>$C$17</f>
        <v>Other Targeted Population</v>
      </c>
      <c r="D61" s="59">
        <v>0</v>
      </c>
      <c r="F61" s="82" t="str">
        <f>$F$19</f>
        <v>Minority Communities</v>
      </c>
      <c r="G61" s="59">
        <v>0</v>
      </c>
      <c r="I61" s="82" t="str">
        <f>$I$16</f>
        <v>Small Businesses or Farms</v>
      </c>
      <c r="J61" s="59">
        <v>0</v>
      </c>
      <c r="L61" s="58" t="str">
        <f>$L$13</f>
        <v>Total Loan Originations</v>
      </c>
      <c r="M61" s="59">
        <v>0</v>
      </c>
    </row>
    <row r="62" spans="3:13" x14ac:dyDescent="0.25">
      <c r="C62" s="81" t="s">
        <v>328</v>
      </c>
      <c r="D62" s="64">
        <f>D63+D64</f>
        <v>0</v>
      </c>
      <c r="F62" s="81" t="str">
        <f>$F$20</f>
        <v>Total Deep Impact Lending</v>
      </c>
      <c r="G62" s="64">
        <f>G63+G65</f>
        <v>0</v>
      </c>
      <c r="I62" s="81" t="str">
        <f>$I$17</f>
        <v>Total Deep Impact Lending</v>
      </c>
      <c r="J62" s="64">
        <f>J63</f>
        <v>0</v>
      </c>
      <c r="L62" s="80" t="str">
        <f>$L$14</f>
        <v>Total Qualified Lending</v>
      </c>
      <c r="M62" s="61">
        <f>M63+M66</f>
        <v>0</v>
      </c>
    </row>
    <row r="63" spans="3:13" x14ac:dyDescent="0.25">
      <c r="C63" s="82" t="str">
        <f>$C$19</f>
        <v>Low-Income Borrowers</v>
      </c>
      <c r="D63" s="59">
        <v>0</v>
      </c>
      <c r="F63" s="82" t="str">
        <f>$F$21</f>
        <v>Persistent Povery Counties</v>
      </c>
      <c r="G63" s="59">
        <v>0</v>
      </c>
      <c r="I63" s="82" t="str">
        <f>$I$18</f>
        <v>Underserved Small Businesses</v>
      </c>
      <c r="J63" s="59">
        <v>0</v>
      </c>
      <c r="L63" s="81" t="str">
        <f>$L$15</f>
        <v>Total Qualified Lending (Excluding Deep Impact Lending)</v>
      </c>
      <c r="M63" s="62">
        <f>SUM(M64:M65)</f>
        <v>0</v>
      </c>
    </row>
    <row r="64" spans="3:13" x14ac:dyDescent="0.25">
      <c r="C64" s="82" t="str">
        <f>$C$20</f>
        <v>Mortgage Lending to Other Targeted Populations</v>
      </c>
      <c r="D64" s="59">
        <v>0</v>
      </c>
      <c r="F64" s="82" t="str">
        <f>$F$22</f>
        <v>[Indian Country] / 
[Indian Reservations and Native Hawaiian Homelands]</v>
      </c>
      <c r="G64" s="59">
        <v>0</v>
      </c>
      <c r="I64" s="60" t="str">
        <f>$I$19</f>
        <v>Total Qualified Lending as % of Total Loan Originations</v>
      </c>
      <c r="J64" s="83">
        <f>IFERROR(J59/J58,0)</f>
        <v>0</v>
      </c>
      <c r="L64" s="82" t="str">
        <f>$L$16</f>
        <v>Affordable Housing</v>
      </c>
      <c r="M64" s="59">
        <v>0</v>
      </c>
    </row>
    <row r="65" spans="3:13" x14ac:dyDescent="0.25">
      <c r="C65" s="60" t="s">
        <v>323</v>
      </c>
      <c r="D65" s="83">
        <f>IFERROR(D58/D57,0)</f>
        <v>0</v>
      </c>
      <c r="F65" s="82" t="str">
        <f>$F$23</f>
        <v>U.S. Territories</v>
      </c>
      <c r="G65" s="59">
        <v>0</v>
      </c>
      <c r="I65" s="67"/>
      <c r="J65" s="68"/>
      <c r="L65" s="82" t="str">
        <f>$L$17</f>
        <v>Public Welfare and Community Development Investments1</v>
      </c>
      <c r="M65" s="59">
        <v>0</v>
      </c>
    </row>
    <row r="66" spans="3:13" x14ac:dyDescent="0.25">
      <c r="C66" s="67"/>
      <c r="D66" s="68"/>
      <c r="F66" s="60" t="str">
        <f>$F$24</f>
        <v>Total Qualified Lending as % of Total Loan Originations</v>
      </c>
      <c r="G66" s="83">
        <f>IFERROR(G56/G55,0)</f>
        <v>0</v>
      </c>
      <c r="I66" s="262" t="s">
        <v>312</v>
      </c>
      <c r="J66" s="263"/>
      <c r="L66" s="81" t="str">
        <f>$L$18</f>
        <v>Total Deep Impact Lending</v>
      </c>
      <c r="M66" s="64">
        <f>M67+M68+M69</f>
        <v>0</v>
      </c>
    </row>
    <row r="67" spans="3:13" x14ac:dyDescent="0.25">
      <c r="C67" s="262" t="s">
        <v>311</v>
      </c>
      <c r="D67" s="263"/>
      <c r="F67" s="67"/>
      <c r="G67" s="68"/>
      <c r="I67" s="58" t="str">
        <f>$I$13</f>
        <v>Total Loan Originations</v>
      </c>
      <c r="J67" s="59">
        <v>0</v>
      </c>
      <c r="L67" s="82" t="str">
        <f>$L$19</f>
        <v>Community Service Facility</v>
      </c>
      <c r="M67" s="59">
        <v>0</v>
      </c>
    </row>
    <row r="68" spans="3:13" x14ac:dyDescent="0.25">
      <c r="C68" s="58" t="s">
        <v>319</v>
      </c>
      <c r="D68" s="59">
        <v>0</v>
      </c>
      <c r="F68" s="262" t="s">
        <v>310</v>
      </c>
      <c r="G68" s="263"/>
      <c r="I68" s="80" t="str">
        <f>$I$14</f>
        <v>Total Qualified Lending</v>
      </c>
      <c r="J68" s="61">
        <f>J69+J71</f>
        <v>0</v>
      </c>
      <c r="L68" s="82" t="str">
        <f>$L$20</f>
        <v>Deeply Affordable Housing</v>
      </c>
      <c r="M68" s="59">
        <v>0</v>
      </c>
    </row>
    <row r="69" spans="3:13" x14ac:dyDescent="0.25">
      <c r="C69" s="80" t="s">
        <v>320</v>
      </c>
      <c r="D69" s="61">
        <f>D70+D73</f>
        <v>0</v>
      </c>
      <c r="F69" s="58" t="str">
        <f>$F$13</f>
        <v>Total Loan Originations</v>
      </c>
      <c r="G69" s="59">
        <v>0</v>
      </c>
      <c r="I69" s="81" t="str">
        <f>$I$15</f>
        <v>Total Qualified Lending (Excluding Deep Impact Lending)</v>
      </c>
      <c r="J69" s="62">
        <f>J70</f>
        <v>0</v>
      </c>
      <c r="L69" s="82" t="str">
        <f>$L$21</f>
        <v>Public Welfare and Community Development Investments2</v>
      </c>
      <c r="M69" s="59">
        <v>0</v>
      </c>
    </row>
    <row r="70" spans="3:13" x14ac:dyDescent="0.25">
      <c r="C70" s="81" t="s">
        <v>327</v>
      </c>
      <c r="D70" s="62">
        <f>D71+D72</f>
        <v>0</v>
      </c>
      <c r="F70" s="80" t="str">
        <f>$F$14</f>
        <v>Total Qualified Lending</v>
      </c>
      <c r="G70" s="61">
        <f>G71+G76</f>
        <v>0</v>
      </c>
      <c r="I70" s="82" t="str">
        <f>$I$16</f>
        <v>Small Businesses or Farms</v>
      </c>
      <c r="J70" s="59">
        <v>0</v>
      </c>
      <c r="L70" s="60" t="str">
        <f>$L$22</f>
        <v>Total Qualified Lending as % of Total Loan Originations</v>
      </c>
      <c r="M70" s="83">
        <f>IFERROR(M62/M61,0)</f>
        <v>0</v>
      </c>
    </row>
    <row r="71" spans="3:13" x14ac:dyDescent="0.25">
      <c r="C71" s="82" t="str">
        <f>$C$16</f>
        <v>LMI Borrowers</v>
      </c>
      <c r="D71" s="59">
        <v>0</v>
      </c>
      <c r="F71" s="81" t="str">
        <f>$F$15</f>
        <v>Total Qualified Lending (Excluding Deep Impact Lending)</v>
      </c>
      <c r="G71" s="62">
        <f>G72+G75</f>
        <v>0</v>
      </c>
      <c r="I71" s="81" t="str">
        <f>$I$17</f>
        <v>Total Deep Impact Lending</v>
      </c>
      <c r="J71" s="64">
        <f>J72</f>
        <v>0</v>
      </c>
      <c r="L71" s="67"/>
      <c r="M71" s="68"/>
    </row>
    <row r="72" spans="3:13" x14ac:dyDescent="0.25">
      <c r="C72" s="82" t="str">
        <f>$C$17</f>
        <v>Other Targeted Population</v>
      </c>
      <c r="D72" s="59">
        <v>0</v>
      </c>
      <c r="F72" s="82" t="str">
        <f>$F$16</f>
        <v>Rural Communities</v>
      </c>
      <c r="G72" s="59">
        <v>0</v>
      </c>
      <c r="I72" s="82" t="str">
        <f>$I$18</f>
        <v>Underserved Small Businesses</v>
      </c>
      <c r="J72" s="59">
        <v>0</v>
      </c>
      <c r="L72" s="262" t="s">
        <v>311</v>
      </c>
      <c r="M72" s="263"/>
    </row>
    <row r="73" spans="3:13" x14ac:dyDescent="0.25">
      <c r="C73" s="81" t="s">
        <v>328</v>
      </c>
      <c r="D73" s="64">
        <f>D74+D75</f>
        <v>0</v>
      </c>
      <c r="F73" s="82" t="str">
        <f>$F$17</f>
        <v>Urban Low-Income Communities</v>
      </c>
      <c r="G73" s="59">
        <v>0</v>
      </c>
      <c r="I73" s="60" t="str">
        <f>$I$19</f>
        <v>Total Qualified Lending as % of Total Loan Originations</v>
      </c>
      <c r="J73" s="83">
        <f>IFERROR(J68/J67,0)</f>
        <v>0</v>
      </c>
      <c r="L73" s="58" t="str">
        <f>$L$13</f>
        <v>Total Loan Originations</v>
      </c>
      <c r="M73" s="59">
        <v>0</v>
      </c>
    </row>
    <row r="74" spans="3:13" x14ac:dyDescent="0.25">
      <c r="C74" s="82" t="str">
        <f>$C$19</f>
        <v>Low-Income Borrowers</v>
      </c>
      <c r="D74" s="59">
        <v>0</v>
      </c>
      <c r="F74" s="82" t="str">
        <f>$F$18</f>
        <v>Underserved Communities</v>
      </c>
      <c r="G74" s="59">
        <v>0</v>
      </c>
      <c r="I74" s="67"/>
      <c r="J74" s="68"/>
      <c r="L74" s="80" t="str">
        <f>$L$14</f>
        <v>Total Qualified Lending</v>
      </c>
      <c r="M74" s="61">
        <f>M75+M78</f>
        <v>0</v>
      </c>
    </row>
    <row r="75" spans="3:13" x14ac:dyDescent="0.25">
      <c r="C75" s="82" t="str">
        <f>$C$20</f>
        <v>Mortgage Lending to Other Targeted Populations</v>
      </c>
      <c r="D75" s="59">
        <v>0</v>
      </c>
      <c r="F75" s="82" t="str">
        <f>$F$19</f>
        <v>Minority Communities</v>
      </c>
      <c r="G75" s="59">
        <v>0</v>
      </c>
      <c r="I75" s="262" t="s">
        <v>313</v>
      </c>
      <c r="J75" s="263"/>
      <c r="L75" s="81" t="str">
        <f>$L$15</f>
        <v>Total Qualified Lending (Excluding Deep Impact Lending)</v>
      </c>
      <c r="M75" s="62">
        <f>SUM(M76:M77)</f>
        <v>0</v>
      </c>
    </row>
    <row r="76" spans="3:13" x14ac:dyDescent="0.25">
      <c r="C76" s="60" t="s">
        <v>323</v>
      </c>
      <c r="D76" s="83">
        <f>IFERROR(D69/D68,0)</f>
        <v>0</v>
      </c>
      <c r="F76" s="81" t="str">
        <f>$F$20</f>
        <v>Total Deep Impact Lending</v>
      </c>
      <c r="G76" s="64">
        <f>G77+G79</f>
        <v>0</v>
      </c>
      <c r="I76" s="58" t="str">
        <f>$I$13</f>
        <v>Total Loan Originations</v>
      </c>
      <c r="J76" s="59">
        <v>0</v>
      </c>
      <c r="L76" s="82" t="str">
        <f>$L$16</f>
        <v>Affordable Housing</v>
      </c>
      <c r="M76" s="59">
        <v>0</v>
      </c>
    </row>
    <row r="77" spans="3:13" x14ac:dyDescent="0.25">
      <c r="C77" s="67"/>
      <c r="D77" s="68"/>
      <c r="F77" s="82" t="str">
        <f>$F$21</f>
        <v>Persistent Povery Counties</v>
      </c>
      <c r="G77" s="59">
        <v>0</v>
      </c>
      <c r="I77" s="80" t="str">
        <f>$I$14</f>
        <v>Total Qualified Lending</v>
      </c>
      <c r="J77" s="61">
        <f>J78+J80</f>
        <v>0</v>
      </c>
      <c r="L77" s="82" t="str">
        <f>$L$17</f>
        <v>Public Welfare and Community Development Investments1</v>
      </c>
      <c r="M77" s="59">
        <v>0</v>
      </c>
    </row>
    <row r="78" spans="3:13" x14ac:dyDescent="0.25">
      <c r="C78" s="262" t="s">
        <v>312</v>
      </c>
      <c r="D78" s="263"/>
      <c r="F78" s="82" t="str">
        <f>$F$22</f>
        <v>[Indian Country] / 
[Indian Reservations and Native Hawaiian Homelands]</v>
      </c>
      <c r="G78" s="59">
        <v>0</v>
      </c>
      <c r="I78" s="81" t="str">
        <f>$I$15</f>
        <v>Total Qualified Lending (Excluding Deep Impact Lending)</v>
      </c>
      <c r="J78" s="62">
        <f>J79</f>
        <v>0</v>
      </c>
      <c r="L78" s="81" t="str">
        <f>$L$18</f>
        <v>Total Deep Impact Lending</v>
      </c>
      <c r="M78" s="64">
        <f>M79+M80+M81</f>
        <v>0</v>
      </c>
    </row>
    <row r="79" spans="3:13" x14ac:dyDescent="0.25">
      <c r="C79" s="58" t="s">
        <v>319</v>
      </c>
      <c r="D79" s="59">
        <v>0</v>
      </c>
      <c r="F79" s="82" t="str">
        <f>$F$23</f>
        <v>U.S. Territories</v>
      </c>
      <c r="G79" s="59">
        <v>0</v>
      </c>
      <c r="I79" s="82" t="str">
        <f>$I$16</f>
        <v>Small Businesses or Farms</v>
      </c>
      <c r="J79" s="59">
        <v>0</v>
      </c>
      <c r="L79" s="82" t="str">
        <f>$L$19</f>
        <v>Community Service Facility</v>
      </c>
      <c r="M79" s="59">
        <v>0</v>
      </c>
    </row>
    <row r="80" spans="3:13" x14ac:dyDescent="0.25">
      <c r="C80" s="80" t="s">
        <v>320</v>
      </c>
      <c r="D80" s="61">
        <f>D81+D84</f>
        <v>0</v>
      </c>
      <c r="F80" s="60" t="str">
        <f>$F$24</f>
        <v>Total Qualified Lending as % of Total Loan Originations</v>
      </c>
      <c r="G80" s="83">
        <f>IFERROR(G70/G69,0)</f>
        <v>0</v>
      </c>
      <c r="I80" s="81" t="str">
        <f>$I$17</f>
        <v>Total Deep Impact Lending</v>
      </c>
      <c r="J80" s="64">
        <f>J81</f>
        <v>0</v>
      </c>
      <c r="L80" s="82" t="str">
        <f>$L$20</f>
        <v>Deeply Affordable Housing</v>
      </c>
      <c r="M80" s="59">
        <v>0</v>
      </c>
    </row>
    <row r="81" spans="3:13" x14ac:dyDescent="0.25">
      <c r="C81" s="81" t="s">
        <v>327</v>
      </c>
      <c r="D81" s="62">
        <f>D82+D83</f>
        <v>0</v>
      </c>
      <c r="F81" s="67"/>
      <c r="G81" s="68"/>
      <c r="I81" s="82" t="str">
        <f>$I$18</f>
        <v>Underserved Small Businesses</v>
      </c>
      <c r="J81" s="59">
        <v>0</v>
      </c>
      <c r="L81" s="82" t="str">
        <f>$L$21</f>
        <v>Public Welfare and Community Development Investments2</v>
      </c>
      <c r="M81" s="59">
        <v>0</v>
      </c>
    </row>
    <row r="82" spans="3:13" x14ac:dyDescent="0.25">
      <c r="C82" s="82" t="str">
        <f>$C$16</f>
        <v>LMI Borrowers</v>
      </c>
      <c r="D82" s="59">
        <v>0</v>
      </c>
      <c r="F82" s="262" t="s">
        <v>311</v>
      </c>
      <c r="G82" s="263"/>
      <c r="I82" s="60" t="str">
        <f>$I$19</f>
        <v>Total Qualified Lending as % of Total Loan Originations</v>
      </c>
      <c r="J82" s="83">
        <f>IFERROR(J77/J76,0)</f>
        <v>0</v>
      </c>
      <c r="L82" s="60" t="str">
        <f>$L$22</f>
        <v>Total Qualified Lending as % of Total Loan Originations</v>
      </c>
      <c r="M82" s="83">
        <f>IFERROR(M74/M73,0)</f>
        <v>0</v>
      </c>
    </row>
    <row r="83" spans="3:13" x14ac:dyDescent="0.25">
      <c r="C83" s="82" t="str">
        <f>$C$17</f>
        <v>Other Targeted Population</v>
      </c>
      <c r="D83" s="59">
        <v>0</v>
      </c>
      <c r="F83" s="58" t="str">
        <f>$F$13</f>
        <v>Total Loan Originations</v>
      </c>
      <c r="G83" s="59">
        <v>0</v>
      </c>
      <c r="I83" s="67"/>
      <c r="J83" s="68"/>
      <c r="L83" s="67"/>
      <c r="M83" s="68"/>
    </row>
    <row r="84" spans="3:13" x14ac:dyDescent="0.25">
      <c r="C84" s="81" t="s">
        <v>328</v>
      </c>
      <c r="D84" s="64">
        <f>D85+D86</f>
        <v>0</v>
      </c>
      <c r="F84" s="80" t="str">
        <f>$F$14</f>
        <v>Total Qualified Lending</v>
      </c>
      <c r="G84" s="61">
        <f>G85+G90</f>
        <v>0</v>
      </c>
      <c r="I84" s="262" t="s">
        <v>314</v>
      </c>
      <c r="J84" s="263"/>
      <c r="L84" s="262" t="s">
        <v>312</v>
      </c>
      <c r="M84" s="263"/>
    </row>
    <row r="85" spans="3:13" x14ac:dyDescent="0.25">
      <c r="C85" s="82" t="str">
        <f>$C$19</f>
        <v>Low-Income Borrowers</v>
      </c>
      <c r="D85" s="59">
        <v>0</v>
      </c>
      <c r="F85" s="81" t="str">
        <f>$F$15</f>
        <v>Total Qualified Lending (Excluding Deep Impact Lending)</v>
      </c>
      <c r="G85" s="62">
        <f>G86+G89</f>
        <v>0</v>
      </c>
      <c r="I85" s="58" t="str">
        <f>$I$13</f>
        <v>Total Loan Originations</v>
      </c>
      <c r="J85" s="59">
        <v>0</v>
      </c>
      <c r="L85" s="58" t="str">
        <f>$L$13</f>
        <v>Total Loan Originations</v>
      </c>
      <c r="M85" s="59">
        <v>0</v>
      </c>
    </row>
    <row r="86" spans="3:13" x14ac:dyDescent="0.25">
      <c r="C86" s="82" t="str">
        <f>$C$20</f>
        <v>Mortgage Lending to Other Targeted Populations</v>
      </c>
      <c r="D86" s="59">
        <v>0</v>
      </c>
      <c r="F86" s="82" t="str">
        <f>$F$16</f>
        <v>Rural Communities</v>
      </c>
      <c r="G86" s="59">
        <v>0</v>
      </c>
      <c r="I86" s="80" t="str">
        <f>$I$14</f>
        <v>Total Qualified Lending</v>
      </c>
      <c r="J86" s="61">
        <f>J87+J89</f>
        <v>0</v>
      </c>
      <c r="L86" s="80" t="str">
        <f>$L$14</f>
        <v>Total Qualified Lending</v>
      </c>
      <c r="M86" s="61">
        <f>M87+M90</f>
        <v>0</v>
      </c>
    </row>
    <row r="87" spans="3:13" x14ac:dyDescent="0.25">
      <c r="C87" s="60" t="s">
        <v>323</v>
      </c>
      <c r="D87" s="83">
        <f>IFERROR(D80/D79,0)</f>
        <v>0</v>
      </c>
      <c r="F87" s="82" t="str">
        <f>$F$17</f>
        <v>Urban Low-Income Communities</v>
      </c>
      <c r="G87" s="59">
        <v>0</v>
      </c>
      <c r="I87" s="81" t="str">
        <f>$I$15</f>
        <v>Total Qualified Lending (Excluding Deep Impact Lending)</v>
      </c>
      <c r="J87" s="62">
        <f>J88</f>
        <v>0</v>
      </c>
      <c r="L87" s="81" t="str">
        <f>$L$15</f>
        <v>Total Qualified Lending (Excluding Deep Impact Lending)</v>
      </c>
      <c r="M87" s="62">
        <f>SUM(M88:M89)</f>
        <v>0</v>
      </c>
    </row>
    <row r="88" spans="3:13" x14ac:dyDescent="0.25">
      <c r="C88" s="67"/>
      <c r="D88" s="68"/>
      <c r="F88" s="82" t="str">
        <f>$F$18</f>
        <v>Underserved Communities</v>
      </c>
      <c r="G88" s="59">
        <v>0</v>
      </c>
      <c r="I88" s="82" t="str">
        <f>$I$16</f>
        <v>Small Businesses or Farms</v>
      </c>
      <c r="J88" s="59">
        <v>0</v>
      </c>
      <c r="L88" s="82" t="str">
        <f>$L$16</f>
        <v>Affordable Housing</v>
      </c>
      <c r="M88" s="59">
        <v>0</v>
      </c>
    </row>
    <row r="89" spans="3:13" x14ac:dyDescent="0.25">
      <c r="C89" s="262" t="s">
        <v>313</v>
      </c>
      <c r="D89" s="263"/>
      <c r="F89" s="82" t="str">
        <f>$F$19</f>
        <v>Minority Communities</v>
      </c>
      <c r="G89" s="59">
        <v>0</v>
      </c>
      <c r="I89" s="81" t="str">
        <f>$I$17</f>
        <v>Total Deep Impact Lending</v>
      </c>
      <c r="J89" s="64">
        <f>J90</f>
        <v>0</v>
      </c>
      <c r="L89" s="82" t="str">
        <f>$L$17</f>
        <v>Public Welfare and Community Development Investments1</v>
      </c>
      <c r="M89" s="59">
        <v>0</v>
      </c>
    </row>
    <row r="90" spans="3:13" x14ac:dyDescent="0.25">
      <c r="C90" s="58" t="s">
        <v>319</v>
      </c>
      <c r="D90" s="59">
        <v>0</v>
      </c>
      <c r="F90" s="81" t="str">
        <f>$F$20</f>
        <v>Total Deep Impact Lending</v>
      </c>
      <c r="G90" s="64">
        <f>G91+G93</f>
        <v>0</v>
      </c>
      <c r="I90" s="82" t="str">
        <f>$I$18</f>
        <v>Underserved Small Businesses</v>
      </c>
      <c r="J90" s="59">
        <v>0</v>
      </c>
      <c r="L90" s="81" t="str">
        <f>$L$18</f>
        <v>Total Deep Impact Lending</v>
      </c>
      <c r="M90" s="64">
        <f>M91+M92+M93</f>
        <v>0</v>
      </c>
    </row>
    <row r="91" spans="3:13" x14ac:dyDescent="0.25">
      <c r="C91" s="80" t="s">
        <v>320</v>
      </c>
      <c r="D91" s="61">
        <f>D92+D95</f>
        <v>0</v>
      </c>
      <c r="F91" s="82" t="str">
        <f>$F$21</f>
        <v>Persistent Povery Counties</v>
      </c>
      <c r="G91" s="59">
        <v>0</v>
      </c>
      <c r="I91" s="60" t="str">
        <f>$I$19</f>
        <v>Total Qualified Lending as % of Total Loan Originations</v>
      </c>
      <c r="J91" s="83">
        <f>IFERROR(J86/J85,0)</f>
        <v>0</v>
      </c>
      <c r="L91" s="82" t="str">
        <f>$L$19</f>
        <v>Community Service Facility</v>
      </c>
      <c r="M91" s="59">
        <v>0</v>
      </c>
    </row>
    <row r="92" spans="3:13" x14ac:dyDescent="0.25">
      <c r="C92" s="81" t="s">
        <v>327</v>
      </c>
      <c r="D92" s="62">
        <f>D93+D94</f>
        <v>0</v>
      </c>
      <c r="F92" s="82" t="str">
        <f>$F$22</f>
        <v>[Indian Country] / 
[Indian Reservations and Native Hawaiian Homelands]</v>
      </c>
      <c r="G92" s="59">
        <v>0</v>
      </c>
      <c r="I92" s="67"/>
      <c r="J92" s="68"/>
      <c r="L92" s="82" t="str">
        <f>$L$20</f>
        <v>Deeply Affordable Housing</v>
      </c>
      <c r="M92" s="59">
        <v>0</v>
      </c>
    </row>
    <row r="93" spans="3:13" x14ac:dyDescent="0.25">
      <c r="C93" s="82" t="str">
        <f>$C$16</f>
        <v>LMI Borrowers</v>
      </c>
      <c r="D93" s="59">
        <v>0</v>
      </c>
      <c r="F93" s="82" t="str">
        <f>$F$23</f>
        <v>U.S. Territories</v>
      </c>
      <c r="G93" s="59">
        <v>0</v>
      </c>
      <c r="I93" s="262" t="s">
        <v>315</v>
      </c>
      <c r="J93" s="263"/>
      <c r="L93" s="82" t="str">
        <f>$L$21</f>
        <v>Public Welfare and Community Development Investments2</v>
      </c>
      <c r="M93" s="59">
        <v>0</v>
      </c>
    </row>
    <row r="94" spans="3:13" x14ac:dyDescent="0.25">
      <c r="C94" s="82" t="str">
        <f>$C$17</f>
        <v>Other Targeted Population</v>
      </c>
      <c r="D94" s="59">
        <v>0</v>
      </c>
      <c r="F94" s="60" t="str">
        <f>$F$24</f>
        <v>Total Qualified Lending as % of Total Loan Originations</v>
      </c>
      <c r="G94" s="83">
        <f>IFERROR(G84/G83,0)</f>
        <v>0</v>
      </c>
      <c r="I94" s="58" t="str">
        <f>$I$13</f>
        <v>Total Loan Originations</v>
      </c>
      <c r="J94" s="59">
        <v>0</v>
      </c>
      <c r="L94" s="60" t="str">
        <f>$L$22</f>
        <v>Total Qualified Lending as % of Total Loan Originations</v>
      </c>
      <c r="M94" s="83">
        <f>IFERROR(M86/M85,0)</f>
        <v>0</v>
      </c>
    </row>
    <row r="95" spans="3:13" x14ac:dyDescent="0.25">
      <c r="C95" s="81" t="s">
        <v>328</v>
      </c>
      <c r="D95" s="64">
        <f>D96+D97</f>
        <v>0</v>
      </c>
      <c r="F95" s="67"/>
      <c r="G95" s="68"/>
      <c r="I95" s="80" t="str">
        <f>$I$14</f>
        <v>Total Qualified Lending</v>
      </c>
      <c r="J95" s="61">
        <f>J96+J98</f>
        <v>0</v>
      </c>
      <c r="L95" s="67"/>
      <c r="M95" s="68"/>
    </row>
    <row r="96" spans="3:13" x14ac:dyDescent="0.25">
      <c r="C96" s="82" t="str">
        <f>$C$19</f>
        <v>Low-Income Borrowers</v>
      </c>
      <c r="D96" s="59">
        <v>0</v>
      </c>
      <c r="F96" s="262" t="s">
        <v>312</v>
      </c>
      <c r="G96" s="263"/>
      <c r="I96" s="81" t="str">
        <f>$I$15</f>
        <v>Total Qualified Lending (Excluding Deep Impact Lending)</v>
      </c>
      <c r="J96" s="62">
        <f>J97</f>
        <v>0</v>
      </c>
      <c r="L96" s="262" t="s">
        <v>313</v>
      </c>
      <c r="M96" s="263"/>
    </row>
    <row r="97" spans="3:13" x14ac:dyDescent="0.25">
      <c r="C97" s="82" t="str">
        <f>$C$20</f>
        <v>Mortgage Lending to Other Targeted Populations</v>
      </c>
      <c r="D97" s="59">
        <v>0</v>
      </c>
      <c r="F97" s="58" t="str">
        <f>$F$13</f>
        <v>Total Loan Originations</v>
      </c>
      <c r="G97" s="59">
        <v>0</v>
      </c>
      <c r="I97" s="82" t="str">
        <f>$I$16</f>
        <v>Small Businesses or Farms</v>
      </c>
      <c r="J97" s="59">
        <v>0</v>
      </c>
      <c r="L97" s="58" t="str">
        <f>$L$13</f>
        <v>Total Loan Originations</v>
      </c>
      <c r="M97" s="59">
        <v>0</v>
      </c>
    </row>
    <row r="98" spans="3:13" x14ac:dyDescent="0.25">
      <c r="C98" s="60" t="s">
        <v>323</v>
      </c>
      <c r="D98" s="83">
        <f>IFERROR(D91/D90,0)</f>
        <v>0</v>
      </c>
      <c r="F98" s="80" t="str">
        <f>$F$14</f>
        <v>Total Qualified Lending</v>
      </c>
      <c r="G98" s="61">
        <f>G99+G104</f>
        <v>0</v>
      </c>
      <c r="I98" s="81" t="str">
        <f>$I$17</f>
        <v>Total Deep Impact Lending</v>
      </c>
      <c r="J98" s="64">
        <f>J99</f>
        <v>0</v>
      </c>
      <c r="L98" s="80" t="str">
        <f>$L$14</f>
        <v>Total Qualified Lending</v>
      </c>
      <c r="M98" s="61">
        <f>M99+M102</f>
        <v>0</v>
      </c>
    </row>
    <row r="99" spans="3:13" x14ac:dyDescent="0.25">
      <c r="C99" s="67"/>
      <c r="D99" s="68"/>
      <c r="F99" s="81" t="str">
        <f>$F$15</f>
        <v>Total Qualified Lending (Excluding Deep Impact Lending)</v>
      </c>
      <c r="G99" s="62">
        <f>G100+G103</f>
        <v>0</v>
      </c>
      <c r="I99" s="82" t="str">
        <f>$I$18</f>
        <v>Underserved Small Businesses</v>
      </c>
      <c r="J99" s="59">
        <v>0</v>
      </c>
      <c r="L99" s="81" t="str">
        <f>$L$15</f>
        <v>Total Qualified Lending (Excluding Deep Impact Lending)</v>
      </c>
      <c r="M99" s="62">
        <f>SUM(M100:M101)</f>
        <v>0</v>
      </c>
    </row>
    <row r="100" spans="3:13" x14ac:dyDescent="0.25">
      <c r="C100" s="262" t="s">
        <v>314</v>
      </c>
      <c r="D100" s="263"/>
      <c r="F100" s="82" t="str">
        <f>$F$16</f>
        <v>Rural Communities</v>
      </c>
      <c r="G100" s="59">
        <v>0</v>
      </c>
      <c r="I100" s="60" t="str">
        <f>$I$19</f>
        <v>Total Qualified Lending as % of Total Loan Originations</v>
      </c>
      <c r="J100" s="83">
        <f>IFERROR(J95/J94,0)</f>
        <v>0</v>
      </c>
      <c r="L100" s="82" t="str">
        <f>$L$16</f>
        <v>Affordable Housing</v>
      </c>
      <c r="M100" s="59">
        <v>0</v>
      </c>
    </row>
    <row r="101" spans="3:13" x14ac:dyDescent="0.25">
      <c r="C101" s="58" t="s">
        <v>319</v>
      </c>
      <c r="D101" s="59">
        <v>0</v>
      </c>
      <c r="F101" s="82" t="str">
        <f>$F$17</f>
        <v>Urban Low-Income Communities</v>
      </c>
      <c r="G101" s="59">
        <v>0</v>
      </c>
      <c r="I101" s="67"/>
      <c r="J101" s="68"/>
      <c r="L101" s="82" t="str">
        <f>$L$17</f>
        <v>Public Welfare and Community Development Investments1</v>
      </c>
      <c r="M101" s="59">
        <v>0</v>
      </c>
    </row>
    <row r="102" spans="3:13" x14ac:dyDescent="0.25">
      <c r="C102" s="80" t="s">
        <v>320</v>
      </c>
      <c r="D102" s="61">
        <f>D103+D106</f>
        <v>0</v>
      </c>
      <c r="F102" s="82" t="str">
        <f>$F$18</f>
        <v>Underserved Communities</v>
      </c>
      <c r="G102" s="59">
        <v>0</v>
      </c>
      <c r="I102" s="262" t="s">
        <v>316</v>
      </c>
      <c r="J102" s="263"/>
      <c r="L102" s="81" t="str">
        <f>$L$18</f>
        <v>Total Deep Impact Lending</v>
      </c>
      <c r="M102" s="64">
        <f>M103+M104+M105</f>
        <v>0</v>
      </c>
    </row>
    <row r="103" spans="3:13" x14ac:dyDescent="0.25">
      <c r="C103" s="81" t="s">
        <v>327</v>
      </c>
      <c r="D103" s="62">
        <f>D104+D105</f>
        <v>0</v>
      </c>
      <c r="F103" s="82" t="str">
        <f>$F$19</f>
        <v>Minority Communities</v>
      </c>
      <c r="G103" s="59">
        <v>0</v>
      </c>
      <c r="I103" s="58" t="str">
        <f>$I$13</f>
        <v>Total Loan Originations</v>
      </c>
      <c r="J103" s="59">
        <v>0</v>
      </c>
      <c r="L103" s="82" t="str">
        <f>$L$19</f>
        <v>Community Service Facility</v>
      </c>
      <c r="M103" s="59">
        <v>0</v>
      </c>
    </row>
    <row r="104" spans="3:13" x14ac:dyDescent="0.25">
      <c r="C104" s="82" t="str">
        <f>$C$16</f>
        <v>LMI Borrowers</v>
      </c>
      <c r="D104" s="59">
        <v>0</v>
      </c>
      <c r="F104" s="81" t="str">
        <f>$F$20</f>
        <v>Total Deep Impact Lending</v>
      </c>
      <c r="G104" s="64">
        <f>G105+G107</f>
        <v>0</v>
      </c>
      <c r="I104" s="80" t="str">
        <f>$I$14</f>
        <v>Total Qualified Lending</v>
      </c>
      <c r="J104" s="61">
        <f>J105+J107</f>
        <v>0</v>
      </c>
      <c r="L104" s="82" t="str">
        <f>$L$20</f>
        <v>Deeply Affordable Housing</v>
      </c>
      <c r="M104" s="59">
        <v>0</v>
      </c>
    </row>
    <row r="105" spans="3:13" x14ac:dyDescent="0.25">
      <c r="C105" s="82" t="str">
        <f>$C$17</f>
        <v>Other Targeted Population</v>
      </c>
      <c r="D105" s="59">
        <v>0</v>
      </c>
      <c r="F105" s="82" t="str">
        <f>$F$21</f>
        <v>Persistent Povery Counties</v>
      </c>
      <c r="G105" s="59">
        <v>0</v>
      </c>
      <c r="I105" s="81" t="str">
        <f>$I$15</f>
        <v>Total Qualified Lending (Excluding Deep Impact Lending)</v>
      </c>
      <c r="J105" s="62">
        <f>J106</f>
        <v>0</v>
      </c>
      <c r="L105" s="82" t="str">
        <f>$L$21</f>
        <v>Public Welfare and Community Development Investments2</v>
      </c>
      <c r="M105" s="59">
        <v>0</v>
      </c>
    </row>
    <row r="106" spans="3:13" x14ac:dyDescent="0.25">
      <c r="C106" s="81" t="s">
        <v>328</v>
      </c>
      <c r="D106" s="64">
        <f>D107+D108</f>
        <v>0</v>
      </c>
      <c r="F106" s="82" t="str">
        <f>$F$22</f>
        <v>[Indian Country] / 
[Indian Reservations and Native Hawaiian Homelands]</v>
      </c>
      <c r="G106" s="59">
        <v>0</v>
      </c>
      <c r="I106" s="82" t="str">
        <f>$I$16</f>
        <v>Small Businesses or Farms</v>
      </c>
      <c r="J106" s="59">
        <v>0</v>
      </c>
      <c r="L106" s="60" t="str">
        <f>$L$22</f>
        <v>Total Qualified Lending as % of Total Loan Originations</v>
      </c>
      <c r="M106" s="83">
        <f>IFERROR(M98/M97,0)</f>
        <v>0</v>
      </c>
    </row>
    <row r="107" spans="3:13" x14ac:dyDescent="0.25">
      <c r="C107" s="82" t="str">
        <f>$C$19</f>
        <v>Low-Income Borrowers</v>
      </c>
      <c r="D107" s="59">
        <v>0</v>
      </c>
      <c r="F107" s="82" t="str">
        <f>$F$23</f>
        <v>U.S. Territories</v>
      </c>
      <c r="G107" s="59">
        <v>0</v>
      </c>
      <c r="I107" s="81" t="str">
        <f>$I$17</f>
        <v>Total Deep Impact Lending</v>
      </c>
      <c r="J107" s="64">
        <f>J108</f>
        <v>0</v>
      </c>
      <c r="L107" s="67"/>
      <c r="M107" s="68"/>
    </row>
    <row r="108" spans="3:13" x14ac:dyDescent="0.25">
      <c r="C108" s="82" t="str">
        <f>$C$20</f>
        <v>Mortgage Lending to Other Targeted Populations</v>
      </c>
      <c r="D108" s="59">
        <v>0</v>
      </c>
      <c r="F108" s="60" t="str">
        <f>$F$24</f>
        <v>Total Qualified Lending as % of Total Loan Originations</v>
      </c>
      <c r="G108" s="83">
        <f>IFERROR(G98/G97,0)</f>
        <v>0</v>
      </c>
      <c r="I108" s="82" t="str">
        <f>$I$18</f>
        <v>Underserved Small Businesses</v>
      </c>
      <c r="J108" s="59">
        <v>0</v>
      </c>
      <c r="L108" s="262" t="s">
        <v>314</v>
      </c>
      <c r="M108" s="263"/>
    </row>
    <row r="109" spans="3:13" x14ac:dyDescent="0.25">
      <c r="C109" s="60" t="s">
        <v>323</v>
      </c>
      <c r="D109" s="83">
        <f>IFERROR(D102/D101,0)</f>
        <v>0</v>
      </c>
      <c r="F109" s="67"/>
      <c r="G109" s="68"/>
      <c r="I109" s="60" t="str">
        <f>$I$19</f>
        <v>Total Qualified Lending as % of Total Loan Originations</v>
      </c>
      <c r="J109" s="83">
        <f>IFERROR(J104/J103,0)</f>
        <v>0</v>
      </c>
      <c r="L109" s="58" t="str">
        <f>$L$13</f>
        <v>Total Loan Originations</v>
      </c>
      <c r="M109" s="59">
        <v>0</v>
      </c>
    </row>
    <row r="110" spans="3:13" x14ac:dyDescent="0.25">
      <c r="C110" s="67"/>
      <c r="D110" s="68"/>
      <c r="F110" s="262" t="s">
        <v>313</v>
      </c>
      <c r="G110" s="263"/>
      <c r="I110" s="67"/>
      <c r="J110" s="68"/>
      <c r="L110" s="80" t="str">
        <f>$L$14</f>
        <v>Total Qualified Lending</v>
      </c>
      <c r="M110" s="61">
        <f>M111+M114</f>
        <v>0</v>
      </c>
    </row>
    <row r="111" spans="3:13" x14ac:dyDescent="0.25">
      <c r="C111" s="262" t="s">
        <v>315</v>
      </c>
      <c r="D111" s="263"/>
      <c r="F111" s="58" t="str">
        <f>$F$13</f>
        <v>Total Loan Originations</v>
      </c>
      <c r="G111" s="59">
        <v>0</v>
      </c>
      <c r="I111" s="262" t="s">
        <v>317</v>
      </c>
      <c r="J111" s="263"/>
      <c r="L111" s="81" t="str">
        <f>$L$15</f>
        <v>Total Qualified Lending (Excluding Deep Impact Lending)</v>
      </c>
      <c r="M111" s="62">
        <f>SUM(M112:M113)</f>
        <v>0</v>
      </c>
    </row>
    <row r="112" spans="3:13" x14ac:dyDescent="0.25">
      <c r="C112" s="58" t="s">
        <v>319</v>
      </c>
      <c r="D112" s="59">
        <v>0</v>
      </c>
      <c r="F112" s="80" t="str">
        <f>$F$14</f>
        <v>Total Qualified Lending</v>
      </c>
      <c r="G112" s="61">
        <f>G113+G118</f>
        <v>0</v>
      </c>
      <c r="I112" s="58" t="str">
        <f>$I$13</f>
        <v>Total Loan Originations</v>
      </c>
      <c r="J112" s="59">
        <f>SUM(J103,J94,J85,J76,J67,J58,J49,J40,J31,J22,J13)</f>
        <v>0</v>
      </c>
      <c r="L112" s="82" t="str">
        <f>$L$16</f>
        <v>Affordable Housing</v>
      </c>
      <c r="M112" s="59">
        <v>0</v>
      </c>
    </row>
    <row r="113" spans="3:13" x14ac:dyDescent="0.25">
      <c r="C113" s="80" t="s">
        <v>320</v>
      </c>
      <c r="D113" s="61">
        <f>D114+D117</f>
        <v>0</v>
      </c>
      <c r="F113" s="81" t="str">
        <f>$F$15</f>
        <v>Total Qualified Lending (Excluding Deep Impact Lending)</v>
      </c>
      <c r="G113" s="62">
        <f>G114+G117</f>
        <v>0</v>
      </c>
      <c r="I113" s="80" t="str">
        <f>$I$14</f>
        <v>Total Qualified Lending</v>
      </c>
      <c r="J113" s="61">
        <f t="shared" ref="J113:J117" si="0">SUM(J104,J95,J86,J77,J68,J59,J50,J41,J32,J23,J14)</f>
        <v>0</v>
      </c>
      <c r="L113" s="82" t="str">
        <f>$L$17</f>
        <v>Public Welfare and Community Development Investments1</v>
      </c>
      <c r="M113" s="59">
        <v>0</v>
      </c>
    </row>
    <row r="114" spans="3:13" x14ac:dyDescent="0.25">
      <c r="C114" s="81" t="s">
        <v>327</v>
      </c>
      <c r="D114" s="62">
        <f>D115+D116</f>
        <v>0</v>
      </c>
      <c r="F114" s="82" t="str">
        <f>$F$16</f>
        <v>Rural Communities</v>
      </c>
      <c r="G114" s="59">
        <v>0</v>
      </c>
      <c r="I114" s="81" t="str">
        <f>$I$15</f>
        <v>Total Qualified Lending (Excluding Deep Impact Lending)</v>
      </c>
      <c r="J114" s="62">
        <f t="shared" si="0"/>
        <v>0</v>
      </c>
      <c r="L114" s="81" t="str">
        <f>$L$18</f>
        <v>Total Deep Impact Lending</v>
      </c>
      <c r="M114" s="64">
        <f>M115+M116+M117</f>
        <v>0</v>
      </c>
    </row>
    <row r="115" spans="3:13" x14ac:dyDescent="0.25">
      <c r="C115" s="82" t="str">
        <f>$C$16</f>
        <v>LMI Borrowers</v>
      </c>
      <c r="D115" s="59">
        <v>0</v>
      </c>
      <c r="F115" s="82" t="str">
        <f>$F$17</f>
        <v>Urban Low-Income Communities</v>
      </c>
      <c r="G115" s="59">
        <v>0</v>
      </c>
      <c r="I115" s="82" t="str">
        <f>$I$16</f>
        <v>Small Businesses or Farms</v>
      </c>
      <c r="J115" s="59">
        <f t="shared" si="0"/>
        <v>0</v>
      </c>
      <c r="L115" s="82" t="str">
        <f>$L$19</f>
        <v>Community Service Facility</v>
      </c>
      <c r="M115" s="59">
        <v>0</v>
      </c>
    </row>
    <row r="116" spans="3:13" x14ac:dyDescent="0.25">
      <c r="C116" s="82" t="str">
        <f>$C$17</f>
        <v>Other Targeted Population</v>
      </c>
      <c r="D116" s="59">
        <v>0</v>
      </c>
      <c r="F116" s="82" t="str">
        <f>$F$18</f>
        <v>Underserved Communities</v>
      </c>
      <c r="G116" s="59">
        <v>0</v>
      </c>
      <c r="I116" s="81" t="str">
        <f>$I$17</f>
        <v>Total Deep Impact Lending</v>
      </c>
      <c r="J116" s="64">
        <f t="shared" si="0"/>
        <v>0</v>
      </c>
      <c r="L116" s="82" t="str">
        <f>$L$20</f>
        <v>Deeply Affordable Housing</v>
      </c>
      <c r="M116" s="59">
        <v>0</v>
      </c>
    </row>
    <row r="117" spans="3:13" x14ac:dyDescent="0.25">
      <c r="C117" s="81" t="s">
        <v>328</v>
      </c>
      <c r="D117" s="64">
        <f>D118+D119</f>
        <v>0</v>
      </c>
      <c r="F117" s="82" t="str">
        <f>$F$19</f>
        <v>Minority Communities</v>
      </c>
      <c r="G117" s="59">
        <v>0</v>
      </c>
      <c r="I117" s="82" t="str">
        <f>$I$18</f>
        <v>Underserved Small Businesses</v>
      </c>
      <c r="J117" s="59">
        <f t="shared" si="0"/>
        <v>0</v>
      </c>
      <c r="L117" s="82" t="str">
        <f>$L$21</f>
        <v>Public Welfare and Community Development Investments2</v>
      </c>
      <c r="M117" s="59">
        <v>0</v>
      </c>
    </row>
    <row r="118" spans="3:13" ht="15.75" thickBot="1" x14ac:dyDescent="0.3">
      <c r="C118" s="82" t="str">
        <f>$C$19</f>
        <v>Low-Income Borrowers</v>
      </c>
      <c r="D118" s="59">
        <v>0</v>
      </c>
      <c r="F118" s="81" t="str">
        <f>$F$20</f>
        <v>Total Deep Impact Lending</v>
      </c>
      <c r="G118" s="64">
        <f>G119+G121</f>
        <v>0</v>
      </c>
      <c r="I118" s="69" t="str">
        <f>$I$19</f>
        <v>Total Qualified Lending as % of Total Loan Originations</v>
      </c>
      <c r="J118" s="84">
        <f>IFERROR(J113/J112,0)</f>
        <v>0</v>
      </c>
      <c r="L118" s="60" t="str">
        <f>$L$22</f>
        <v>Total Qualified Lending as % of Total Loan Originations</v>
      </c>
      <c r="M118" s="83">
        <f>IFERROR(M110/M109,0)</f>
        <v>0</v>
      </c>
    </row>
    <row r="119" spans="3:13" x14ac:dyDescent="0.25">
      <c r="C119" s="82" t="str">
        <f>$C$20</f>
        <v>Mortgage Lending to Other Targeted Populations</v>
      </c>
      <c r="D119" s="59">
        <v>0</v>
      </c>
      <c r="F119" s="82" t="str">
        <f>$F$21</f>
        <v>Persistent Povery Counties</v>
      </c>
      <c r="G119" s="59">
        <v>0</v>
      </c>
      <c r="L119" s="67"/>
      <c r="M119" s="68"/>
    </row>
    <row r="120" spans="3:13" x14ac:dyDescent="0.25">
      <c r="C120" s="60" t="s">
        <v>323</v>
      </c>
      <c r="D120" s="83">
        <f>IFERROR(D113/D112,0)</f>
        <v>0</v>
      </c>
      <c r="F120" s="82" t="str">
        <f>$F$22</f>
        <v>[Indian Country] / 
[Indian Reservations and Native Hawaiian Homelands]</v>
      </c>
      <c r="G120" s="59">
        <v>0</v>
      </c>
      <c r="L120" s="262" t="s">
        <v>315</v>
      </c>
      <c r="M120" s="263"/>
    </row>
    <row r="121" spans="3:13" x14ac:dyDescent="0.25">
      <c r="C121" s="67"/>
      <c r="D121" s="68"/>
      <c r="F121" s="82" t="str">
        <f>$F$23</f>
        <v>U.S. Territories</v>
      </c>
      <c r="G121" s="59">
        <v>0</v>
      </c>
      <c r="L121" s="58" t="str">
        <f>$L$13</f>
        <v>Total Loan Originations</v>
      </c>
      <c r="M121" s="59">
        <v>0</v>
      </c>
    </row>
    <row r="122" spans="3:13" x14ac:dyDescent="0.25">
      <c r="C122" s="262" t="s">
        <v>316</v>
      </c>
      <c r="D122" s="263"/>
      <c r="F122" s="60" t="str">
        <f>$F$24</f>
        <v>Total Qualified Lending as % of Total Loan Originations</v>
      </c>
      <c r="G122" s="83">
        <f>IFERROR(G112/G111,0)</f>
        <v>0</v>
      </c>
      <c r="L122" s="80" t="str">
        <f>$L$14</f>
        <v>Total Qualified Lending</v>
      </c>
      <c r="M122" s="61">
        <f>M123+M126</f>
        <v>0</v>
      </c>
    </row>
    <row r="123" spans="3:13" x14ac:dyDescent="0.25">
      <c r="C123" s="58" t="s">
        <v>319</v>
      </c>
      <c r="D123" s="59">
        <v>0</v>
      </c>
      <c r="F123" s="67"/>
      <c r="G123" s="68"/>
      <c r="L123" s="81" t="str">
        <f>$L$15</f>
        <v>Total Qualified Lending (Excluding Deep Impact Lending)</v>
      </c>
      <c r="M123" s="62">
        <f>SUM(M124:M125)</f>
        <v>0</v>
      </c>
    </row>
    <row r="124" spans="3:13" x14ac:dyDescent="0.25">
      <c r="C124" s="80" t="s">
        <v>320</v>
      </c>
      <c r="D124" s="61">
        <f>D125+D128</f>
        <v>0</v>
      </c>
      <c r="F124" s="262" t="s">
        <v>314</v>
      </c>
      <c r="G124" s="263"/>
      <c r="L124" s="82" t="str">
        <f>$L$16</f>
        <v>Affordable Housing</v>
      </c>
      <c r="M124" s="59">
        <v>0</v>
      </c>
    </row>
    <row r="125" spans="3:13" x14ac:dyDescent="0.25">
      <c r="C125" s="81" t="s">
        <v>327</v>
      </c>
      <c r="D125" s="62">
        <f>D126+D127</f>
        <v>0</v>
      </c>
      <c r="F125" s="58" t="str">
        <f>$F$13</f>
        <v>Total Loan Originations</v>
      </c>
      <c r="G125" s="59">
        <v>0</v>
      </c>
      <c r="L125" s="82" t="str">
        <f>$L$17</f>
        <v>Public Welfare and Community Development Investments1</v>
      </c>
      <c r="M125" s="59">
        <v>0</v>
      </c>
    </row>
    <row r="126" spans="3:13" x14ac:dyDescent="0.25">
      <c r="C126" s="82" t="str">
        <f>$C$16</f>
        <v>LMI Borrowers</v>
      </c>
      <c r="D126" s="59">
        <v>0</v>
      </c>
      <c r="F126" s="80" t="str">
        <f>$F$14</f>
        <v>Total Qualified Lending</v>
      </c>
      <c r="G126" s="61">
        <f>G127+G132</f>
        <v>0</v>
      </c>
      <c r="L126" s="81" t="str">
        <f>$L$18</f>
        <v>Total Deep Impact Lending</v>
      </c>
      <c r="M126" s="64">
        <f>M127+M128+M129</f>
        <v>0</v>
      </c>
    </row>
    <row r="127" spans="3:13" x14ac:dyDescent="0.25">
      <c r="C127" s="82" t="str">
        <f>$C$17</f>
        <v>Other Targeted Population</v>
      </c>
      <c r="D127" s="59">
        <v>0</v>
      </c>
      <c r="F127" s="81" t="str">
        <f>$F$15</f>
        <v>Total Qualified Lending (Excluding Deep Impact Lending)</v>
      </c>
      <c r="G127" s="62">
        <f>G128+G131</f>
        <v>0</v>
      </c>
      <c r="L127" s="82" t="str">
        <f>$L$19</f>
        <v>Community Service Facility</v>
      </c>
      <c r="M127" s="59">
        <v>0</v>
      </c>
    </row>
    <row r="128" spans="3:13" x14ac:dyDescent="0.25">
      <c r="C128" s="81" t="s">
        <v>328</v>
      </c>
      <c r="D128" s="64">
        <f>D129+D130</f>
        <v>0</v>
      </c>
      <c r="F128" s="82" t="str">
        <f>$F$16</f>
        <v>Rural Communities</v>
      </c>
      <c r="G128" s="59">
        <v>0</v>
      </c>
      <c r="L128" s="82" t="str">
        <f>$L$20</f>
        <v>Deeply Affordable Housing</v>
      </c>
      <c r="M128" s="59">
        <v>0</v>
      </c>
    </row>
    <row r="129" spans="3:13" x14ac:dyDescent="0.25">
      <c r="C129" s="87" t="str">
        <f>$C$19</f>
        <v>Low-Income Borrowers</v>
      </c>
      <c r="D129" s="88">
        <v>0</v>
      </c>
      <c r="F129" s="82" t="str">
        <f>$F$17</f>
        <v>Urban Low-Income Communities</v>
      </c>
      <c r="G129" s="59">
        <v>0</v>
      </c>
      <c r="L129" s="82" t="str">
        <f>$L$21</f>
        <v>Public Welfare and Community Development Investments2</v>
      </c>
      <c r="M129" s="59">
        <v>0</v>
      </c>
    </row>
    <row r="130" spans="3:13" x14ac:dyDescent="0.25">
      <c r="C130" s="87" t="str">
        <f>$C$20</f>
        <v>Mortgage Lending to Other Targeted Populations</v>
      </c>
      <c r="D130" s="88">
        <v>0</v>
      </c>
      <c r="F130" s="82" t="str">
        <f>$F$18</f>
        <v>Underserved Communities</v>
      </c>
      <c r="G130" s="59">
        <v>0</v>
      </c>
      <c r="L130" s="60" t="str">
        <f>$L$22</f>
        <v>Total Qualified Lending as % of Total Loan Originations</v>
      </c>
      <c r="M130" s="83">
        <f>IFERROR(M122/M121,0)</f>
        <v>0</v>
      </c>
    </row>
    <row r="131" spans="3:13" x14ac:dyDescent="0.25">
      <c r="C131" s="60" t="s">
        <v>323</v>
      </c>
      <c r="D131" s="83">
        <f>IFERROR(D124/D123,0)</f>
        <v>0</v>
      </c>
      <c r="F131" s="82" t="str">
        <f>$F$19</f>
        <v>Minority Communities</v>
      </c>
      <c r="G131" s="59">
        <v>0</v>
      </c>
      <c r="L131" s="67"/>
      <c r="M131" s="68"/>
    </row>
    <row r="132" spans="3:13" x14ac:dyDescent="0.25">
      <c r="C132" s="67"/>
      <c r="D132" s="68"/>
      <c r="F132" s="81" t="str">
        <f>$F$20</f>
        <v>Total Deep Impact Lending</v>
      </c>
      <c r="G132" s="64">
        <f>G133+G135</f>
        <v>0</v>
      </c>
      <c r="L132" s="262" t="s">
        <v>316</v>
      </c>
      <c r="M132" s="263"/>
    </row>
    <row r="133" spans="3:13" x14ac:dyDescent="0.25">
      <c r="C133" s="262" t="s">
        <v>317</v>
      </c>
      <c r="D133" s="263"/>
      <c r="F133" s="82" t="str">
        <f>$F$21</f>
        <v>Persistent Povery Counties</v>
      </c>
      <c r="G133" s="59">
        <v>0</v>
      </c>
      <c r="L133" s="58" t="str">
        <f>$L$13</f>
        <v>Total Loan Originations</v>
      </c>
      <c r="M133" s="59">
        <v>0</v>
      </c>
    </row>
    <row r="134" spans="3:13" x14ac:dyDescent="0.25">
      <c r="C134" s="60" t="s">
        <v>319</v>
      </c>
      <c r="D134" s="61">
        <f>SUM(D123,D112,D101,D90,D79,D68,D57,D46,D35,D24,D13)</f>
        <v>0</v>
      </c>
      <c r="F134" s="82" t="str">
        <f>$F$22</f>
        <v>[Indian Country] / 
[Indian Reservations and Native Hawaiian Homelands]</v>
      </c>
      <c r="G134" s="59">
        <v>0</v>
      </c>
      <c r="L134" s="80" t="str">
        <f>$L$14</f>
        <v>Total Qualified Lending</v>
      </c>
      <c r="M134" s="61">
        <f>M135+M138</f>
        <v>0</v>
      </c>
    </row>
    <row r="135" spans="3:13" x14ac:dyDescent="0.25">
      <c r="C135" s="80" t="s">
        <v>320</v>
      </c>
      <c r="D135" s="61">
        <f>D136+D139</f>
        <v>0</v>
      </c>
      <c r="F135" s="82" t="str">
        <f>$F$23</f>
        <v>U.S. Territories</v>
      </c>
      <c r="G135" s="59">
        <v>0</v>
      </c>
      <c r="L135" s="81" t="str">
        <f>$L$15</f>
        <v>Total Qualified Lending (Excluding Deep Impact Lending)</v>
      </c>
      <c r="M135" s="62">
        <f>SUM(M136:M137)</f>
        <v>0</v>
      </c>
    </row>
    <row r="136" spans="3:13" x14ac:dyDescent="0.25">
      <c r="C136" s="81" t="s">
        <v>327</v>
      </c>
      <c r="D136" s="62">
        <f>D137+D138</f>
        <v>0</v>
      </c>
      <c r="F136" s="60" t="str">
        <f>$F$24</f>
        <v>Total Qualified Lending as % of Total Loan Originations</v>
      </c>
      <c r="G136" s="83">
        <f>IFERROR(G126/G125,0)</f>
        <v>0</v>
      </c>
      <c r="L136" s="82" t="str">
        <f>$L$16</f>
        <v>Affordable Housing</v>
      </c>
      <c r="M136" s="59">
        <v>0</v>
      </c>
    </row>
    <row r="137" spans="3:13" x14ac:dyDescent="0.25">
      <c r="C137" s="85" t="str">
        <f>$C$16</f>
        <v>LMI Borrowers</v>
      </c>
      <c r="D137" s="86">
        <f>SUM(D126,D115,D104,D93,D82,D71,D60,D49,D38,D27,D16)</f>
        <v>0</v>
      </c>
      <c r="F137" s="67"/>
      <c r="G137" s="68"/>
      <c r="L137" s="82" t="str">
        <f>$L$17</f>
        <v>Public Welfare and Community Development Investments1</v>
      </c>
      <c r="M137" s="59">
        <v>0</v>
      </c>
    </row>
    <row r="138" spans="3:13" x14ac:dyDescent="0.25">
      <c r="C138" s="85" t="str">
        <f>$C$17</f>
        <v>Other Targeted Population</v>
      </c>
      <c r="D138" s="86">
        <f>SUM(D127,D116,D105,D94,D83,D72,D61,D50,D39,D28,D17)</f>
        <v>0</v>
      </c>
      <c r="F138" s="262" t="s">
        <v>315</v>
      </c>
      <c r="G138" s="263"/>
      <c r="L138" s="81" t="str">
        <f>$L$18</f>
        <v>Total Deep Impact Lending</v>
      </c>
      <c r="M138" s="64">
        <f>M139+M140+M141</f>
        <v>0</v>
      </c>
    </row>
    <row r="139" spans="3:13" x14ac:dyDescent="0.25">
      <c r="C139" s="81" t="s">
        <v>328</v>
      </c>
      <c r="D139" s="64">
        <f>D140+D141</f>
        <v>0</v>
      </c>
      <c r="F139" s="58" t="str">
        <f>$F$13</f>
        <v>Total Loan Originations</v>
      </c>
      <c r="G139" s="59">
        <v>0</v>
      </c>
      <c r="L139" s="82" t="str">
        <f>$L$19</f>
        <v>Community Service Facility</v>
      </c>
      <c r="M139" s="59">
        <v>0</v>
      </c>
    </row>
    <row r="140" spans="3:13" x14ac:dyDescent="0.25">
      <c r="C140" s="85" t="str">
        <f>$C$19</f>
        <v>Low-Income Borrowers</v>
      </c>
      <c r="D140" s="86">
        <f t="shared" ref="D140:D141" si="1">SUM(D129,D118,D107,D96,D85,D74,D63,D52,D41,D30,D19)</f>
        <v>0</v>
      </c>
      <c r="F140" s="80" t="str">
        <f>$F$14</f>
        <v>Total Qualified Lending</v>
      </c>
      <c r="G140" s="61">
        <f>G141+G146</f>
        <v>0</v>
      </c>
      <c r="L140" s="82" t="str">
        <f>$L$20</f>
        <v>Deeply Affordable Housing</v>
      </c>
      <c r="M140" s="59">
        <v>0</v>
      </c>
    </row>
    <row r="141" spans="3:13" x14ac:dyDescent="0.25">
      <c r="C141" s="85" t="str">
        <f>$C$20</f>
        <v>Mortgage Lending to Other Targeted Populations</v>
      </c>
      <c r="D141" s="86">
        <f t="shared" si="1"/>
        <v>0</v>
      </c>
      <c r="F141" s="81" t="str">
        <f>$F$15</f>
        <v>Total Qualified Lending (Excluding Deep Impact Lending)</v>
      </c>
      <c r="G141" s="62">
        <f>G142+G145</f>
        <v>0</v>
      </c>
      <c r="L141" s="82" t="str">
        <f>$L$21</f>
        <v>Public Welfare and Community Development Investments2</v>
      </c>
      <c r="M141" s="59">
        <v>0</v>
      </c>
    </row>
    <row r="142" spans="3:13" ht="15.75" thickBot="1" x14ac:dyDescent="0.3">
      <c r="C142" s="69" t="s">
        <v>323</v>
      </c>
      <c r="D142" s="84">
        <f>IFERROR(D135/D134,0)</f>
        <v>0</v>
      </c>
      <c r="F142" s="82" t="str">
        <f>$F$16</f>
        <v>Rural Communities</v>
      </c>
      <c r="G142" s="59">
        <v>0</v>
      </c>
      <c r="L142" s="60" t="str">
        <f>$L$22</f>
        <v>Total Qualified Lending as % of Total Loan Originations</v>
      </c>
      <c r="M142" s="83">
        <f>IFERROR(M134/M133,0)</f>
        <v>0</v>
      </c>
    </row>
    <row r="143" spans="3:13" x14ac:dyDescent="0.25">
      <c r="F143" s="82" t="str">
        <f>$F$17</f>
        <v>Urban Low-Income Communities</v>
      </c>
      <c r="G143" s="59">
        <v>0</v>
      </c>
      <c r="L143" s="67"/>
      <c r="M143" s="68"/>
    </row>
    <row r="144" spans="3:13" x14ac:dyDescent="0.25">
      <c r="F144" s="82" t="str">
        <f>$F$18</f>
        <v>Underserved Communities</v>
      </c>
      <c r="G144" s="59">
        <v>0</v>
      </c>
      <c r="L144" s="262" t="s">
        <v>317</v>
      </c>
      <c r="M144" s="263"/>
    </row>
    <row r="145" spans="6:13" x14ac:dyDescent="0.25">
      <c r="F145" s="82" t="str">
        <f>$F$19</f>
        <v>Minority Communities</v>
      </c>
      <c r="G145" s="59">
        <v>0</v>
      </c>
      <c r="L145" s="58" t="str">
        <f>$L$13</f>
        <v>Total Loan Originations</v>
      </c>
      <c r="M145" s="59">
        <f>SUM(M133,M121,M109,M97,M85,M73,M61,M49,M37,M25,M13)</f>
        <v>0</v>
      </c>
    </row>
    <row r="146" spans="6:13" x14ac:dyDescent="0.25">
      <c r="F146" s="81" t="str">
        <f>$F$20</f>
        <v>Total Deep Impact Lending</v>
      </c>
      <c r="G146" s="64">
        <f>G147+G149</f>
        <v>0</v>
      </c>
      <c r="L146" s="80" t="str">
        <f>$L$14</f>
        <v>Total Qualified Lending</v>
      </c>
      <c r="M146" s="61">
        <f t="shared" ref="M146:M153" si="2">SUM(M134,M122,M110,M98,M86,M74,M62,M50,M38,M26,M14)</f>
        <v>0</v>
      </c>
    </row>
    <row r="147" spans="6:13" x14ac:dyDescent="0.25">
      <c r="F147" s="82" t="str">
        <f>$F$21</f>
        <v>Persistent Povery Counties</v>
      </c>
      <c r="G147" s="59">
        <v>0</v>
      </c>
      <c r="L147" s="81" t="str">
        <f>$L$15</f>
        <v>Total Qualified Lending (Excluding Deep Impact Lending)</v>
      </c>
      <c r="M147" s="62">
        <f t="shared" si="2"/>
        <v>0</v>
      </c>
    </row>
    <row r="148" spans="6:13" x14ac:dyDescent="0.25">
      <c r="F148" s="82" t="str">
        <f>$F$22</f>
        <v>[Indian Country] / 
[Indian Reservations and Native Hawaiian Homelands]</v>
      </c>
      <c r="G148" s="59">
        <v>0</v>
      </c>
      <c r="L148" s="82" t="str">
        <f>$L$16</f>
        <v>Affordable Housing</v>
      </c>
      <c r="M148" s="59">
        <f t="shared" si="2"/>
        <v>0</v>
      </c>
    </row>
    <row r="149" spans="6:13" x14ac:dyDescent="0.25">
      <c r="F149" s="82" t="str">
        <f>$F$23</f>
        <v>U.S. Territories</v>
      </c>
      <c r="G149" s="59">
        <v>0</v>
      </c>
      <c r="L149" s="82" t="str">
        <f>$L$17</f>
        <v>Public Welfare and Community Development Investments1</v>
      </c>
      <c r="M149" s="59">
        <f t="shared" si="2"/>
        <v>0</v>
      </c>
    </row>
    <row r="150" spans="6:13" x14ac:dyDescent="0.25">
      <c r="F150" s="60" t="str">
        <f>$F$24</f>
        <v>Total Qualified Lending as % of Total Loan Originations</v>
      </c>
      <c r="G150" s="83">
        <f>IFERROR(G140/G139,0)</f>
        <v>0</v>
      </c>
      <c r="L150" s="81" t="str">
        <f>$L$18</f>
        <v>Total Deep Impact Lending</v>
      </c>
      <c r="M150" s="64">
        <f t="shared" si="2"/>
        <v>0</v>
      </c>
    </row>
    <row r="151" spans="6:13" x14ac:dyDescent="0.25">
      <c r="F151" s="67"/>
      <c r="G151" s="68"/>
      <c r="L151" s="82" t="str">
        <f>$L$19</f>
        <v>Community Service Facility</v>
      </c>
      <c r="M151" s="59">
        <f t="shared" si="2"/>
        <v>0</v>
      </c>
    </row>
    <row r="152" spans="6:13" x14ac:dyDescent="0.25">
      <c r="F152" s="262" t="s">
        <v>316</v>
      </c>
      <c r="G152" s="263"/>
      <c r="L152" s="82" t="str">
        <f>$L$20</f>
        <v>Deeply Affordable Housing</v>
      </c>
      <c r="M152" s="59">
        <f t="shared" si="2"/>
        <v>0</v>
      </c>
    </row>
    <row r="153" spans="6:13" x14ac:dyDescent="0.25">
      <c r="F153" s="58" t="str">
        <f>$F$13</f>
        <v>Total Loan Originations</v>
      </c>
      <c r="G153" s="59">
        <v>0</v>
      </c>
      <c r="L153" s="82" t="str">
        <f>$L$21</f>
        <v>Public Welfare and Community Development Investments2</v>
      </c>
      <c r="M153" s="59">
        <f t="shared" si="2"/>
        <v>0</v>
      </c>
    </row>
    <row r="154" spans="6:13" ht="15.75" thickBot="1" x14ac:dyDescent="0.3">
      <c r="F154" s="80" t="str">
        <f>$F$14</f>
        <v>Total Qualified Lending</v>
      </c>
      <c r="G154" s="61">
        <f>G155+G160</f>
        <v>0</v>
      </c>
      <c r="L154" s="69" t="str">
        <f>$L$22</f>
        <v>Total Qualified Lending as % of Total Loan Originations</v>
      </c>
      <c r="M154" s="84">
        <f>IFERROR(M146/M145,0)</f>
        <v>0</v>
      </c>
    </row>
    <row r="155" spans="6:13" x14ac:dyDescent="0.25">
      <c r="F155" s="81" t="str">
        <f>$F$15</f>
        <v>Total Qualified Lending (Excluding Deep Impact Lending)</v>
      </c>
      <c r="G155" s="62">
        <f>G156+G159</f>
        <v>0</v>
      </c>
    </row>
    <row r="156" spans="6:13" x14ac:dyDescent="0.25">
      <c r="F156" s="82" t="str">
        <f>$F$16</f>
        <v>Rural Communities</v>
      </c>
      <c r="G156" s="59">
        <v>0</v>
      </c>
    </row>
    <row r="157" spans="6:13" x14ac:dyDescent="0.25">
      <c r="F157" s="82" t="str">
        <f>$F$17</f>
        <v>Urban Low-Income Communities</v>
      </c>
      <c r="G157" s="59">
        <v>0</v>
      </c>
    </row>
    <row r="158" spans="6:13" x14ac:dyDescent="0.25">
      <c r="F158" s="82" t="str">
        <f>$F$18</f>
        <v>Underserved Communities</v>
      </c>
      <c r="G158" s="59">
        <v>0</v>
      </c>
    </row>
    <row r="159" spans="6:13" x14ac:dyDescent="0.25">
      <c r="F159" s="82" t="str">
        <f>$F$19</f>
        <v>Minority Communities</v>
      </c>
      <c r="G159" s="59">
        <v>0</v>
      </c>
    </row>
    <row r="160" spans="6:13" x14ac:dyDescent="0.25">
      <c r="F160" s="81" t="str">
        <f>$F$20</f>
        <v>Total Deep Impact Lending</v>
      </c>
      <c r="G160" s="64">
        <f>G161+G163</f>
        <v>0</v>
      </c>
    </row>
    <row r="161" spans="6:7" x14ac:dyDescent="0.25">
      <c r="F161" s="82" t="str">
        <f>$F$21</f>
        <v>Persistent Povery Counties</v>
      </c>
      <c r="G161" s="59">
        <v>0</v>
      </c>
    </row>
    <row r="162" spans="6:7" x14ac:dyDescent="0.25">
      <c r="F162" s="82" t="str">
        <f>$F$22</f>
        <v>[Indian Country] / 
[Indian Reservations and Native Hawaiian Homelands]</v>
      </c>
      <c r="G162" s="59">
        <v>0</v>
      </c>
    </row>
    <row r="163" spans="6:7" x14ac:dyDescent="0.25">
      <c r="F163" s="82" t="str">
        <f>$F$23</f>
        <v>U.S. Territories</v>
      </c>
      <c r="G163" s="59">
        <v>0</v>
      </c>
    </row>
    <row r="164" spans="6:7" x14ac:dyDescent="0.25">
      <c r="F164" s="60" t="str">
        <f>$F$24</f>
        <v>Total Qualified Lending as % of Total Loan Originations</v>
      </c>
      <c r="G164" s="83">
        <f>IFERROR(G154/G153,0)</f>
        <v>0</v>
      </c>
    </row>
    <row r="165" spans="6:7" x14ac:dyDescent="0.25">
      <c r="F165" s="67"/>
      <c r="G165" s="68"/>
    </row>
    <row r="166" spans="6:7" x14ac:dyDescent="0.25">
      <c r="F166" s="262" t="s">
        <v>317</v>
      </c>
      <c r="G166" s="263"/>
    </row>
    <row r="167" spans="6:7" x14ac:dyDescent="0.25">
      <c r="F167" s="58" t="str">
        <f>$F$13</f>
        <v>Total Loan Originations</v>
      </c>
      <c r="G167" s="59">
        <f>SUM(G153,G139,G125,G111,G97,G83,G69,G55,G41,G27,G13)</f>
        <v>0</v>
      </c>
    </row>
    <row r="168" spans="6:7" x14ac:dyDescent="0.25">
      <c r="F168" s="80" t="str">
        <f>$F$14</f>
        <v>Total Qualified Lending</v>
      </c>
      <c r="G168" s="61">
        <f t="shared" ref="G168:G177" si="3">SUM(G154,G140,G126,G112,G98,G84,G70,G56,G42,G28,G14)</f>
        <v>0</v>
      </c>
    </row>
    <row r="169" spans="6:7" x14ac:dyDescent="0.25">
      <c r="F169" s="81" t="str">
        <f>$F$15</f>
        <v>Total Qualified Lending (Excluding Deep Impact Lending)</v>
      </c>
      <c r="G169" s="62">
        <f t="shared" si="3"/>
        <v>0</v>
      </c>
    </row>
    <row r="170" spans="6:7" x14ac:dyDescent="0.25">
      <c r="F170" s="85" t="str">
        <f>$F$16</f>
        <v>Rural Communities</v>
      </c>
      <c r="G170" s="86">
        <f t="shared" si="3"/>
        <v>0</v>
      </c>
    </row>
    <row r="171" spans="6:7" x14ac:dyDescent="0.25">
      <c r="F171" s="85" t="str">
        <f>$F$17</f>
        <v>Urban Low-Income Communities</v>
      </c>
      <c r="G171" s="86">
        <f t="shared" si="3"/>
        <v>0</v>
      </c>
    </row>
    <row r="172" spans="6:7" x14ac:dyDescent="0.25">
      <c r="F172" s="85" t="str">
        <f>$F$18</f>
        <v>Underserved Communities</v>
      </c>
      <c r="G172" s="86">
        <f t="shared" si="3"/>
        <v>0</v>
      </c>
    </row>
    <row r="173" spans="6:7" x14ac:dyDescent="0.25">
      <c r="F173" s="85" t="str">
        <f>$F$19</f>
        <v>Minority Communities</v>
      </c>
      <c r="G173" s="86">
        <f t="shared" si="3"/>
        <v>0</v>
      </c>
    </row>
    <row r="174" spans="6:7" x14ac:dyDescent="0.25">
      <c r="F174" s="81" t="str">
        <f>$F$20</f>
        <v>Total Deep Impact Lending</v>
      </c>
      <c r="G174" s="64">
        <f t="shared" si="3"/>
        <v>0</v>
      </c>
    </row>
    <row r="175" spans="6:7" x14ac:dyDescent="0.25">
      <c r="F175" s="85" t="str">
        <f>$F$21</f>
        <v>Persistent Povery Counties</v>
      </c>
      <c r="G175" s="86">
        <f t="shared" si="3"/>
        <v>0</v>
      </c>
    </row>
    <row r="176" spans="6:7" x14ac:dyDescent="0.25">
      <c r="F176" s="85" t="str">
        <f>$F$22</f>
        <v>[Indian Country] / 
[Indian Reservations and Native Hawaiian Homelands]</v>
      </c>
      <c r="G176" s="86">
        <f t="shared" si="3"/>
        <v>0</v>
      </c>
    </row>
    <row r="177" spans="6:7" x14ac:dyDescent="0.25">
      <c r="F177" s="85" t="str">
        <f>$F$23</f>
        <v>U.S. Territories</v>
      </c>
      <c r="G177" s="86">
        <f t="shared" si="3"/>
        <v>0</v>
      </c>
    </row>
    <row r="178" spans="6:7" ht="15.75" thickBot="1" x14ac:dyDescent="0.3">
      <c r="F178" s="69" t="str">
        <f>$F$24</f>
        <v>Total Qualified Lending as % of Total Loan Originations</v>
      </c>
      <c r="G178" s="84">
        <f>IFERROR(G168/G167,0)</f>
        <v>0</v>
      </c>
    </row>
  </sheetData>
  <mergeCells count="59">
    <mergeCell ref="C100:D100"/>
    <mergeCell ref="C78:D78"/>
    <mergeCell ref="C7:D7"/>
    <mergeCell ref="C12:D12"/>
    <mergeCell ref="C1:D1"/>
    <mergeCell ref="C2:D2"/>
    <mergeCell ref="C3:D3"/>
    <mergeCell ref="C4:D4"/>
    <mergeCell ref="C5:D5"/>
    <mergeCell ref="C6:D6"/>
    <mergeCell ref="C111:D111"/>
    <mergeCell ref="C122:D122"/>
    <mergeCell ref="C133:D133"/>
    <mergeCell ref="C10:D11"/>
    <mergeCell ref="F10:G11"/>
    <mergeCell ref="F12:G12"/>
    <mergeCell ref="F26:G26"/>
    <mergeCell ref="F40:G40"/>
    <mergeCell ref="F54:G54"/>
    <mergeCell ref="F68:G68"/>
    <mergeCell ref="C89:D89"/>
    <mergeCell ref="C23:D23"/>
    <mergeCell ref="C34:D34"/>
    <mergeCell ref="C45:D45"/>
    <mergeCell ref="C56:D56"/>
    <mergeCell ref="C67:D67"/>
    <mergeCell ref="F166:G166"/>
    <mergeCell ref="I10:J11"/>
    <mergeCell ref="I12:J12"/>
    <mergeCell ref="I21:J21"/>
    <mergeCell ref="I30:J30"/>
    <mergeCell ref="I39:J39"/>
    <mergeCell ref="I48:J48"/>
    <mergeCell ref="I57:J57"/>
    <mergeCell ref="I66:J66"/>
    <mergeCell ref="F82:G82"/>
    <mergeCell ref="F96:G96"/>
    <mergeCell ref="F110:G110"/>
    <mergeCell ref="F124:G124"/>
    <mergeCell ref="F138:G138"/>
    <mergeCell ref="F152:G152"/>
    <mergeCell ref="I75:J75"/>
    <mergeCell ref="L10:M11"/>
    <mergeCell ref="L12:M12"/>
    <mergeCell ref="L24:M24"/>
    <mergeCell ref="L36:M36"/>
    <mergeCell ref="L48:M48"/>
    <mergeCell ref="I84:J84"/>
    <mergeCell ref="I93:J93"/>
    <mergeCell ref="I102:J102"/>
    <mergeCell ref="I111:J111"/>
    <mergeCell ref="L132:M132"/>
    <mergeCell ref="L144:M144"/>
    <mergeCell ref="L60:M60"/>
    <mergeCell ref="L72:M72"/>
    <mergeCell ref="L84:M84"/>
    <mergeCell ref="L96:M96"/>
    <mergeCell ref="L108:M108"/>
    <mergeCell ref="L120:M1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2154D-446D-4357-B4AD-12D1E96F5640}">
  <dimension ref="C1:K100"/>
  <sheetViews>
    <sheetView zoomScale="115" zoomScaleNormal="115" workbookViewId="0">
      <selection activeCell="E15" sqref="E15"/>
    </sheetView>
  </sheetViews>
  <sheetFormatPr defaultRowHeight="15" x14ac:dyDescent="0.25"/>
  <cols>
    <col min="3" max="3" width="57.7109375" customWidth="1"/>
    <col min="4" max="4" width="22.28515625" style="56" customWidth="1"/>
    <col min="5" max="5" width="42.7109375" style="56" customWidth="1"/>
    <col min="9" max="9" width="21.28515625" customWidth="1"/>
    <col min="10" max="10" width="7.7109375" customWidth="1"/>
    <col min="11" max="11" width="82.28515625" bestFit="1" customWidth="1"/>
  </cols>
  <sheetData>
    <row r="1" spans="3:11" x14ac:dyDescent="0.25">
      <c r="C1" s="260" t="s">
        <v>322</v>
      </c>
      <c r="D1" s="261"/>
      <c r="E1" s="55"/>
    </row>
    <row r="2" spans="3:11" x14ac:dyDescent="0.25">
      <c r="C2" s="264" t="s">
        <v>104</v>
      </c>
      <c r="D2" s="265"/>
      <c r="E2" s="55"/>
    </row>
    <row r="3" spans="3:11" x14ac:dyDescent="0.25">
      <c r="C3" s="264" t="s">
        <v>345</v>
      </c>
      <c r="D3" s="265"/>
      <c r="E3" s="55"/>
    </row>
    <row r="4" spans="3:11" x14ac:dyDescent="0.25">
      <c r="C4" s="264" t="s">
        <v>346</v>
      </c>
      <c r="D4" s="265"/>
      <c r="E4" s="55"/>
    </row>
    <row r="5" spans="3:11" x14ac:dyDescent="0.25">
      <c r="C5" s="264" t="s">
        <v>347</v>
      </c>
      <c r="D5" s="265"/>
      <c r="E5" s="55"/>
    </row>
    <row r="6" spans="3:11" x14ac:dyDescent="0.25">
      <c r="C6" s="264" t="s">
        <v>324</v>
      </c>
      <c r="D6" s="265"/>
      <c r="E6" s="55"/>
    </row>
    <row r="7" spans="3:11" x14ac:dyDescent="0.25">
      <c r="C7" s="266" t="s">
        <v>325</v>
      </c>
      <c r="D7" s="267"/>
      <c r="E7"/>
      <c r="K7" s="57"/>
    </row>
    <row r="8" spans="3:11" ht="15.75" thickBot="1" x14ac:dyDescent="0.3">
      <c r="E8"/>
      <c r="K8" s="57"/>
    </row>
    <row r="9" spans="3:11" x14ac:dyDescent="0.25">
      <c r="C9" s="268" t="s">
        <v>318</v>
      </c>
      <c r="D9" s="269"/>
      <c r="E9"/>
      <c r="K9" s="57"/>
    </row>
    <row r="10" spans="3:11" x14ac:dyDescent="0.25">
      <c r="C10" s="58" t="s">
        <v>319</v>
      </c>
      <c r="D10" s="59">
        <v>100000</v>
      </c>
      <c r="E10"/>
      <c r="K10" s="57"/>
    </row>
    <row r="11" spans="3:11" x14ac:dyDescent="0.25">
      <c r="C11" s="60" t="s">
        <v>320</v>
      </c>
      <c r="D11" s="78">
        <f>SUM(D12:D14)</f>
        <v>50000</v>
      </c>
      <c r="E11"/>
      <c r="K11" s="57"/>
    </row>
    <row r="12" spans="3:11" x14ac:dyDescent="0.25">
      <c r="C12" s="63" t="s">
        <v>305</v>
      </c>
      <c r="D12" s="59">
        <v>40000</v>
      </c>
      <c r="E12"/>
      <c r="K12" s="57"/>
    </row>
    <row r="13" spans="3:11" x14ac:dyDescent="0.25">
      <c r="C13" s="63" t="s">
        <v>306</v>
      </c>
      <c r="D13" s="59">
        <v>10000</v>
      </c>
      <c r="E13"/>
      <c r="K13" s="57"/>
    </row>
    <row r="14" spans="3:11" x14ac:dyDescent="0.25">
      <c r="C14" s="63" t="s">
        <v>307</v>
      </c>
      <c r="D14" s="59">
        <v>0</v>
      </c>
      <c r="E14"/>
      <c r="K14" s="57"/>
    </row>
    <row r="15" spans="3:11" x14ac:dyDescent="0.25">
      <c r="C15" s="60" t="s">
        <v>323</v>
      </c>
      <c r="D15" s="76">
        <f>IFERROR(D11/D10,0)</f>
        <v>0.5</v>
      </c>
      <c r="E15"/>
      <c r="K15" s="57"/>
    </row>
    <row r="16" spans="3:11" x14ac:dyDescent="0.25">
      <c r="C16" s="65"/>
      <c r="D16" s="75"/>
      <c r="E16"/>
      <c r="K16" s="57"/>
    </row>
    <row r="17" spans="3:11" x14ac:dyDescent="0.25">
      <c r="C17" s="262" t="s">
        <v>321</v>
      </c>
      <c r="D17" s="263"/>
      <c r="E17"/>
      <c r="K17" s="57"/>
    </row>
    <row r="18" spans="3:11" x14ac:dyDescent="0.25">
      <c r="C18" s="71" t="str">
        <f>$C$10</f>
        <v>Total Loan Originations</v>
      </c>
      <c r="D18" s="59">
        <v>0</v>
      </c>
      <c r="E18"/>
      <c r="K18" s="57"/>
    </row>
    <row r="19" spans="3:11" x14ac:dyDescent="0.25">
      <c r="C19" s="60" t="str">
        <f>$C$11</f>
        <v>Total Qualified Lending</v>
      </c>
      <c r="D19" s="78">
        <f>SUM(D20:D22)</f>
        <v>0</v>
      </c>
      <c r="E19"/>
      <c r="K19" s="57"/>
    </row>
    <row r="20" spans="3:11" x14ac:dyDescent="0.25">
      <c r="C20" s="72" t="str">
        <f>$C$12</f>
        <v>Data Level 1</v>
      </c>
      <c r="D20" s="59">
        <v>0</v>
      </c>
      <c r="E20"/>
      <c r="K20" s="57"/>
    </row>
    <row r="21" spans="3:11" x14ac:dyDescent="0.25">
      <c r="C21" s="72" t="str">
        <f>$C$13</f>
        <v>Data Level 2</v>
      </c>
      <c r="D21" s="59">
        <v>0</v>
      </c>
      <c r="E21"/>
      <c r="K21" s="57"/>
    </row>
    <row r="22" spans="3:11" x14ac:dyDescent="0.25">
      <c r="C22" s="72" t="str">
        <f>$C$14</f>
        <v>Data Level 3</v>
      </c>
      <c r="D22" s="59">
        <v>0</v>
      </c>
      <c r="E22"/>
    </row>
    <row r="23" spans="3:11" x14ac:dyDescent="0.25">
      <c r="C23" s="60" t="str">
        <f>$C$15</f>
        <v>Total Qualified Lending as % of Total Loan Originations</v>
      </c>
      <c r="D23" s="76">
        <f>IFERROR(D19/D18,0)</f>
        <v>0</v>
      </c>
      <c r="E23"/>
    </row>
    <row r="24" spans="3:11" x14ac:dyDescent="0.25">
      <c r="C24" s="67"/>
      <c r="D24" s="75"/>
      <c r="E24"/>
    </row>
    <row r="25" spans="3:11" x14ac:dyDescent="0.25">
      <c r="C25" s="262" t="s">
        <v>308</v>
      </c>
      <c r="D25" s="263"/>
      <c r="E25"/>
    </row>
    <row r="26" spans="3:11" x14ac:dyDescent="0.25">
      <c r="C26" s="71" t="str">
        <f>$C$10</f>
        <v>Total Loan Originations</v>
      </c>
      <c r="D26" s="59">
        <v>0</v>
      </c>
      <c r="E26"/>
    </row>
    <row r="27" spans="3:11" x14ac:dyDescent="0.25">
      <c r="C27" s="60" t="str">
        <f>$C$11</f>
        <v>Total Qualified Lending</v>
      </c>
      <c r="D27" s="78">
        <f>SUM(D28:D30)</f>
        <v>0</v>
      </c>
      <c r="E27"/>
    </row>
    <row r="28" spans="3:11" x14ac:dyDescent="0.25">
      <c r="C28" s="72" t="str">
        <f>$C$12</f>
        <v>Data Level 1</v>
      </c>
      <c r="D28" s="59">
        <v>0</v>
      </c>
      <c r="E28"/>
    </row>
    <row r="29" spans="3:11" x14ac:dyDescent="0.25">
      <c r="C29" s="72" t="str">
        <f>$C$13</f>
        <v>Data Level 2</v>
      </c>
      <c r="D29" s="59">
        <v>0</v>
      </c>
      <c r="E29"/>
    </row>
    <row r="30" spans="3:11" x14ac:dyDescent="0.25">
      <c r="C30" s="72" t="str">
        <f>$C$14</f>
        <v>Data Level 3</v>
      </c>
      <c r="D30" s="59">
        <v>0</v>
      </c>
      <c r="E30"/>
    </row>
    <row r="31" spans="3:11" x14ac:dyDescent="0.25">
      <c r="C31" s="60" t="str">
        <f>$C$15</f>
        <v>Total Qualified Lending as % of Total Loan Originations</v>
      </c>
      <c r="D31" s="76">
        <f>IFERROR(D27/D26,0)</f>
        <v>0</v>
      </c>
      <c r="E31"/>
    </row>
    <row r="32" spans="3:11" x14ac:dyDescent="0.25">
      <c r="C32" s="67"/>
      <c r="D32" s="75"/>
      <c r="E32"/>
    </row>
    <row r="33" spans="3:5" x14ac:dyDescent="0.25">
      <c r="C33" s="262" t="s">
        <v>309</v>
      </c>
      <c r="D33" s="263"/>
      <c r="E33"/>
    </row>
    <row r="34" spans="3:5" x14ac:dyDescent="0.25">
      <c r="C34" s="71" t="str">
        <f>$C$10</f>
        <v>Total Loan Originations</v>
      </c>
      <c r="D34" s="59">
        <v>0</v>
      </c>
      <c r="E34"/>
    </row>
    <row r="35" spans="3:5" x14ac:dyDescent="0.25">
      <c r="C35" s="60" t="str">
        <f>$C$11</f>
        <v>Total Qualified Lending</v>
      </c>
      <c r="D35" s="78">
        <f>SUM(D36:D38)</f>
        <v>0</v>
      </c>
      <c r="E35"/>
    </row>
    <row r="36" spans="3:5" x14ac:dyDescent="0.25">
      <c r="C36" s="72" t="str">
        <f>$C$12</f>
        <v>Data Level 1</v>
      </c>
      <c r="D36" s="59">
        <v>0</v>
      </c>
      <c r="E36"/>
    </row>
    <row r="37" spans="3:5" x14ac:dyDescent="0.25">
      <c r="C37" s="72" t="str">
        <f>$C$13</f>
        <v>Data Level 2</v>
      </c>
      <c r="D37" s="59">
        <v>0</v>
      </c>
      <c r="E37"/>
    </row>
    <row r="38" spans="3:5" x14ac:dyDescent="0.25">
      <c r="C38" s="72" t="str">
        <f>$C$14</f>
        <v>Data Level 3</v>
      </c>
      <c r="D38" s="59">
        <v>0</v>
      </c>
      <c r="E38"/>
    </row>
    <row r="39" spans="3:5" x14ac:dyDescent="0.25">
      <c r="C39" s="60" t="str">
        <f>$C$15</f>
        <v>Total Qualified Lending as % of Total Loan Originations</v>
      </c>
      <c r="D39" s="76">
        <f>IFERROR(D35/D34,0)</f>
        <v>0</v>
      </c>
      <c r="E39"/>
    </row>
    <row r="40" spans="3:5" x14ac:dyDescent="0.25">
      <c r="C40" s="67"/>
      <c r="D40" s="75"/>
      <c r="E40"/>
    </row>
    <row r="41" spans="3:5" x14ac:dyDescent="0.25">
      <c r="C41" s="262" t="s">
        <v>310</v>
      </c>
      <c r="D41" s="263"/>
      <c r="E41"/>
    </row>
    <row r="42" spans="3:5" x14ac:dyDescent="0.25">
      <c r="C42" s="71" t="str">
        <f>$C$10</f>
        <v>Total Loan Originations</v>
      </c>
      <c r="D42" s="59">
        <v>0</v>
      </c>
      <c r="E42"/>
    </row>
    <row r="43" spans="3:5" x14ac:dyDescent="0.25">
      <c r="C43" s="60" t="str">
        <f>$C$11</f>
        <v>Total Qualified Lending</v>
      </c>
      <c r="D43" s="78">
        <f>SUM(D44:D46)</f>
        <v>0</v>
      </c>
      <c r="E43"/>
    </row>
    <row r="44" spans="3:5" x14ac:dyDescent="0.25">
      <c r="C44" s="72" t="str">
        <f>$C$12</f>
        <v>Data Level 1</v>
      </c>
      <c r="D44" s="59">
        <v>0</v>
      </c>
      <c r="E44"/>
    </row>
    <row r="45" spans="3:5" x14ac:dyDescent="0.25">
      <c r="C45" s="72" t="str">
        <f>$C$13</f>
        <v>Data Level 2</v>
      </c>
      <c r="D45" s="59">
        <v>0</v>
      </c>
      <c r="E45"/>
    </row>
    <row r="46" spans="3:5" x14ac:dyDescent="0.25">
      <c r="C46" s="72" t="str">
        <f>$C$14</f>
        <v>Data Level 3</v>
      </c>
      <c r="D46" s="59">
        <v>0</v>
      </c>
      <c r="E46"/>
    </row>
    <row r="47" spans="3:5" x14ac:dyDescent="0.25">
      <c r="C47" s="60" t="str">
        <f>$C$15</f>
        <v>Total Qualified Lending as % of Total Loan Originations</v>
      </c>
      <c r="D47" s="76">
        <f>IFERROR(D43/D42,0)</f>
        <v>0</v>
      </c>
      <c r="E47"/>
    </row>
    <row r="48" spans="3:5" x14ac:dyDescent="0.25">
      <c r="C48" s="67"/>
      <c r="D48" s="75"/>
      <c r="E48"/>
    </row>
    <row r="49" spans="3:5" x14ac:dyDescent="0.25">
      <c r="C49" s="262" t="s">
        <v>311</v>
      </c>
      <c r="D49" s="263"/>
      <c r="E49"/>
    </row>
    <row r="50" spans="3:5" x14ac:dyDescent="0.25">
      <c r="C50" s="71" t="str">
        <f>$C$10</f>
        <v>Total Loan Originations</v>
      </c>
      <c r="D50" s="59">
        <v>0</v>
      </c>
      <c r="E50"/>
    </row>
    <row r="51" spans="3:5" x14ac:dyDescent="0.25">
      <c r="C51" s="60" t="str">
        <f>$C$11</f>
        <v>Total Qualified Lending</v>
      </c>
      <c r="D51" s="78">
        <f>SUM(D52:D54)</f>
        <v>0</v>
      </c>
      <c r="E51"/>
    </row>
    <row r="52" spans="3:5" x14ac:dyDescent="0.25">
      <c r="C52" s="72" t="str">
        <f>$C$12</f>
        <v>Data Level 1</v>
      </c>
      <c r="D52" s="59">
        <v>0</v>
      </c>
      <c r="E52"/>
    </row>
    <row r="53" spans="3:5" x14ac:dyDescent="0.25">
      <c r="C53" s="72" t="str">
        <f>$C$13</f>
        <v>Data Level 2</v>
      </c>
      <c r="D53" s="59">
        <v>0</v>
      </c>
      <c r="E53"/>
    </row>
    <row r="54" spans="3:5" x14ac:dyDescent="0.25">
      <c r="C54" s="72" t="str">
        <f>$C$14</f>
        <v>Data Level 3</v>
      </c>
      <c r="D54" s="59">
        <v>0</v>
      </c>
      <c r="E54"/>
    </row>
    <row r="55" spans="3:5" x14ac:dyDescent="0.25">
      <c r="C55" s="60" t="str">
        <f>$C$15</f>
        <v>Total Qualified Lending as % of Total Loan Originations</v>
      </c>
      <c r="D55" s="76">
        <f>IFERROR(D51/D50,0)</f>
        <v>0</v>
      </c>
      <c r="E55"/>
    </row>
    <row r="56" spans="3:5" x14ac:dyDescent="0.25">
      <c r="C56" s="67"/>
      <c r="D56" s="75"/>
      <c r="E56"/>
    </row>
    <row r="57" spans="3:5" x14ac:dyDescent="0.25">
      <c r="C57" s="262" t="s">
        <v>312</v>
      </c>
      <c r="D57" s="263"/>
      <c r="E57"/>
    </row>
    <row r="58" spans="3:5" x14ac:dyDescent="0.25">
      <c r="C58" s="71" t="str">
        <f>$C$10</f>
        <v>Total Loan Originations</v>
      </c>
      <c r="D58" s="59">
        <v>0</v>
      </c>
      <c r="E58"/>
    </row>
    <row r="59" spans="3:5" x14ac:dyDescent="0.25">
      <c r="C59" s="60" t="str">
        <f>$C$11</f>
        <v>Total Qualified Lending</v>
      </c>
      <c r="D59" s="78">
        <f>SUM(D60:D62)</f>
        <v>0</v>
      </c>
      <c r="E59"/>
    </row>
    <row r="60" spans="3:5" x14ac:dyDescent="0.25">
      <c r="C60" s="72" t="str">
        <f>$C$12</f>
        <v>Data Level 1</v>
      </c>
      <c r="D60" s="59">
        <v>0</v>
      </c>
      <c r="E60"/>
    </row>
    <row r="61" spans="3:5" x14ac:dyDescent="0.25">
      <c r="C61" s="72" t="str">
        <f>$C$13</f>
        <v>Data Level 2</v>
      </c>
      <c r="D61" s="59">
        <v>0</v>
      </c>
      <c r="E61"/>
    </row>
    <row r="62" spans="3:5" x14ac:dyDescent="0.25">
      <c r="C62" s="72" t="str">
        <f>$C$14</f>
        <v>Data Level 3</v>
      </c>
      <c r="D62" s="59">
        <v>0</v>
      </c>
      <c r="E62"/>
    </row>
    <row r="63" spans="3:5" x14ac:dyDescent="0.25">
      <c r="C63" s="60" t="str">
        <f>$C$15</f>
        <v>Total Qualified Lending as % of Total Loan Originations</v>
      </c>
      <c r="D63" s="76">
        <f>IFERROR(D59/D58,0)</f>
        <v>0</v>
      </c>
      <c r="E63"/>
    </row>
    <row r="64" spans="3:5" x14ac:dyDescent="0.25">
      <c r="C64" s="67"/>
      <c r="D64" s="75"/>
      <c r="E64"/>
    </row>
    <row r="65" spans="3:5" x14ac:dyDescent="0.25">
      <c r="C65" s="262" t="s">
        <v>313</v>
      </c>
      <c r="D65" s="263"/>
      <c r="E65"/>
    </row>
    <row r="66" spans="3:5" x14ac:dyDescent="0.25">
      <c r="C66" s="71" t="str">
        <f>$C$10</f>
        <v>Total Loan Originations</v>
      </c>
      <c r="D66" s="59">
        <v>0</v>
      </c>
      <c r="E66"/>
    </row>
    <row r="67" spans="3:5" x14ac:dyDescent="0.25">
      <c r="C67" s="60" t="str">
        <f>$C$11</f>
        <v>Total Qualified Lending</v>
      </c>
      <c r="D67" s="78">
        <f>SUM(D68:D70)</f>
        <v>0</v>
      </c>
      <c r="E67"/>
    </row>
    <row r="68" spans="3:5" x14ac:dyDescent="0.25">
      <c r="C68" s="72" t="str">
        <f>$C$12</f>
        <v>Data Level 1</v>
      </c>
      <c r="D68" s="59">
        <v>0</v>
      </c>
      <c r="E68"/>
    </row>
    <row r="69" spans="3:5" x14ac:dyDescent="0.25">
      <c r="C69" s="72" t="str">
        <f>$C$13</f>
        <v>Data Level 2</v>
      </c>
      <c r="D69" s="59">
        <v>0</v>
      </c>
      <c r="E69"/>
    </row>
    <row r="70" spans="3:5" x14ac:dyDescent="0.25">
      <c r="C70" s="72" t="str">
        <f>$C$14</f>
        <v>Data Level 3</v>
      </c>
      <c r="D70" s="59">
        <v>0</v>
      </c>
      <c r="E70"/>
    </row>
    <row r="71" spans="3:5" x14ac:dyDescent="0.25">
      <c r="C71" s="60" t="str">
        <f>$C$15</f>
        <v>Total Qualified Lending as % of Total Loan Originations</v>
      </c>
      <c r="D71" s="76">
        <f>IFERROR(D67/D66,0)</f>
        <v>0</v>
      </c>
      <c r="E71"/>
    </row>
    <row r="72" spans="3:5" x14ac:dyDescent="0.25">
      <c r="C72" s="67"/>
      <c r="D72" s="75"/>
      <c r="E72"/>
    </row>
    <row r="73" spans="3:5" x14ac:dyDescent="0.25">
      <c r="C73" s="262" t="s">
        <v>314</v>
      </c>
      <c r="D73" s="263"/>
      <c r="E73"/>
    </row>
    <row r="74" spans="3:5" x14ac:dyDescent="0.25">
      <c r="C74" s="71" t="str">
        <f>$C$10</f>
        <v>Total Loan Originations</v>
      </c>
      <c r="D74" s="59">
        <v>0</v>
      </c>
      <c r="E74"/>
    </row>
    <row r="75" spans="3:5" x14ac:dyDescent="0.25">
      <c r="C75" s="60" t="str">
        <f>$C$11</f>
        <v>Total Qualified Lending</v>
      </c>
      <c r="D75" s="78">
        <f>SUM(D76:D78)</f>
        <v>0</v>
      </c>
      <c r="E75"/>
    </row>
    <row r="76" spans="3:5" x14ac:dyDescent="0.25">
      <c r="C76" s="72" t="str">
        <f>$C$12</f>
        <v>Data Level 1</v>
      </c>
      <c r="D76" s="59">
        <v>0</v>
      </c>
      <c r="E76"/>
    </row>
    <row r="77" spans="3:5" x14ac:dyDescent="0.25">
      <c r="C77" s="72" t="str">
        <f>$C$13</f>
        <v>Data Level 2</v>
      </c>
      <c r="D77" s="59">
        <v>0</v>
      </c>
      <c r="E77"/>
    </row>
    <row r="78" spans="3:5" x14ac:dyDescent="0.25">
      <c r="C78" s="72" t="str">
        <f>$C$14</f>
        <v>Data Level 3</v>
      </c>
      <c r="D78" s="59">
        <v>0</v>
      </c>
      <c r="E78"/>
    </row>
    <row r="79" spans="3:5" x14ac:dyDescent="0.25">
      <c r="C79" s="60" t="str">
        <f>$C$15</f>
        <v>Total Qualified Lending as % of Total Loan Originations</v>
      </c>
      <c r="D79" s="76">
        <f>IFERROR(D75/D74,0)</f>
        <v>0</v>
      </c>
      <c r="E79"/>
    </row>
    <row r="80" spans="3:5" x14ac:dyDescent="0.25">
      <c r="C80" s="67"/>
      <c r="D80" s="75"/>
      <c r="E80"/>
    </row>
    <row r="81" spans="3:5" x14ac:dyDescent="0.25">
      <c r="C81" s="262" t="s">
        <v>315</v>
      </c>
      <c r="D81" s="263"/>
      <c r="E81"/>
    </row>
    <row r="82" spans="3:5" x14ac:dyDescent="0.25">
      <c r="C82" s="71" t="str">
        <f>$C$10</f>
        <v>Total Loan Originations</v>
      </c>
      <c r="D82" s="59">
        <v>0</v>
      </c>
      <c r="E82"/>
    </row>
    <row r="83" spans="3:5" x14ac:dyDescent="0.25">
      <c r="C83" s="60" t="str">
        <f>$C$11</f>
        <v>Total Qualified Lending</v>
      </c>
      <c r="D83" s="78">
        <f>SUM(D84:D86)</f>
        <v>0</v>
      </c>
      <c r="E83"/>
    </row>
    <row r="84" spans="3:5" x14ac:dyDescent="0.25">
      <c r="C84" s="72" t="str">
        <f>$C$12</f>
        <v>Data Level 1</v>
      </c>
      <c r="D84" s="59">
        <v>0</v>
      </c>
      <c r="E84"/>
    </row>
    <row r="85" spans="3:5" x14ac:dyDescent="0.25">
      <c r="C85" s="72" t="str">
        <f>$C$13</f>
        <v>Data Level 2</v>
      </c>
      <c r="D85" s="59">
        <v>0</v>
      </c>
      <c r="E85"/>
    </row>
    <row r="86" spans="3:5" x14ac:dyDescent="0.25">
      <c r="C86" s="72" t="str">
        <f>$C$14</f>
        <v>Data Level 3</v>
      </c>
      <c r="D86" s="59">
        <v>0</v>
      </c>
      <c r="E86"/>
    </row>
    <row r="87" spans="3:5" x14ac:dyDescent="0.25">
      <c r="C87" s="60" t="str">
        <f>$C$15</f>
        <v>Total Qualified Lending as % of Total Loan Originations</v>
      </c>
      <c r="D87" s="76">
        <f>IFERROR(D83/D82,0)</f>
        <v>0</v>
      </c>
      <c r="E87"/>
    </row>
    <row r="88" spans="3:5" x14ac:dyDescent="0.25">
      <c r="C88" s="67"/>
      <c r="D88" s="75"/>
      <c r="E88"/>
    </row>
    <row r="89" spans="3:5" x14ac:dyDescent="0.25">
      <c r="C89" s="262" t="s">
        <v>316</v>
      </c>
      <c r="D89" s="263"/>
      <c r="E89"/>
    </row>
    <row r="90" spans="3:5" x14ac:dyDescent="0.25">
      <c r="C90" s="71" t="str">
        <f>$C$10</f>
        <v>Total Loan Originations</v>
      </c>
      <c r="D90" s="59">
        <v>0</v>
      </c>
    </row>
    <row r="91" spans="3:5" x14ac:dyDescent="0.25">
      <c r="C91" s="60" t="str">
        <f>$C$11</f>
        <v>Total Qualified Lending</v>
      </c>
      <c r="D91" s="78">
        <f>SUM(D92:D94)</f>
        <v>0</v>
      </c>
    </row>
    <row r="92" spans="3:5" x14ac:dyDescent="0.25">
      <c r="C92" s="72" t="str">
        <f>$C$12</f>
        <v>Data Level 1</v>
      </c>
      <c r="D92" s="59">
        <v>0</v>
      </c>
    </row>
    <row r="93" spans="3:5" x14ac:dyDescent="0.25">
      <c r="C93" s="72" t="str">
        <f>$C$13</f>
        <v>Data Level 2</v>
      </c>
      <c r="D93" s="59">
        <v>0</v>
      </c>
    </row>
    <row r="94" spans="3:5" x14ac:dyDescent="0.25">
      <c r="C94" s="72" t="str">
        <f>$C$14</f>
        <v>Data Level 3</v>
      </c>
      <c r="D94" s="59">
        <v>0</v>
      </c>
    </row>
    <row r="95" spans="3:5" x14ac:dyDescent="0.25">
      <c r="C95" s="60" t="str">
        <f>$C$15</f>
        <v>Total Qualified Lending as % of Total Loan Originations</v>
      </c>
      <c r="D95" s="76">
        <f>IFERROR(D91/D90,0)</f>
        <v>0</v>
      </c>
    </row>
    <row r="96" spans="3:5" x14ac:dyDescent="0.25">
      <c r="C96" s="67"/>
      <c r="D96" s="75"/>
    </row>
    <row r="97" spans="3:4" x14ac:dyDescent="0.25">
      <c r="C97" s="262" t="s">
        <v>317</v>
      </c>
      <c r="D97" s="263"/>
    </row>
    <row r="98" spans="3:4" x14ac:dyDescent="0.25">
      <c r="C98" s="73" t="str">
        <f>$C$10</f>
        <v>Total Loan Originations</v>
      </c>
      <c r="D98" s="79">
        <f>SUM(D90,D82,D74,D66,D50,D42,D34,D26,D18,D10)</f>
        <v>100000</v>
      </c>
    </row>
    <row r="99" spans="3:4" x14ac:dyDescent="0.25">
      <c r="C99" s="60" t="str">
        <f>$C$11</f>
        <v>Total Qualified Lending</v>
      </c>
      <c r="D99" s="78">
        <f>SUM(D91,D83,D75,D67,D59,D51,D43,D35,D27,D19,D11)</f>
        <v>50000</v>
      </c>
    </row>
    <row r="100" spans="3:4" ht="15.75" thickBot="1" x14ac:dyDescent="0.3">
      <c r="C100" s="69" t="str">
        <f>$C$15</f>
        <v>Total Qualified Lending as % of Total Loan Originations</v>
      </c>
      <c r="D100" s="77">
        <f>IFERROR(D99/D98,0)</f>
        <v>0.5</v>
      </c>
    </row>
  </sheetData>
  <mergeCells count="19">
    <mergeCell ref="C17:D17"/>
    <mergeCell ref="C25:D25"/>
    <mergeCell ref="C33:D33"/>
    <mergeCell ref="C1:D1"/>
    <mergeCell ref="C81:D81"/>
    <mergeCell ref="C89:D89"/>
    <mergeCell ref="C97:D97"/>
    <mergeCell ref="C2:D2"/>
    <mergeCell ref="C3:D3"/>
    <mergeCell ref="C4:D4"/>
    <mergeCell ref="C5:D5"/>
    <mergeCell ref="C6:D6"/>
    <mergeCell ref="C7:D7"/>
    <mergeCell ref="C41:D41"/>
    <mergeCell ref="C49:D49"/>
    <mergeCell ref="C57:D57"/>
    <mergeCell ref="C65:D65"/>
    <mergeCell ref="C73:D73"/>
    <mergeCell ref="C9:D9"/>
  </mergeCells>
  <phoneticPr fontId="1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90123-5536-4E6C-9E15-9D35933E7ACB}">
  <dimension ref="B1:O25"/>
  <sheetViews>
    <sheetView showGridLines="0" tabSelected="1" zoomScaleNormal="100" workbookViewId="0">
      <selection activeCell="C51" sqref="C51"/>
    </sheetView>
  </sheetViews>
  <sheetFormatPr defaultColWidth="8.7109375" defaultRowHeight="12.75" x14ac:dyDescent="0.2"/>
  <cols>
    <col min="1" max="1" width="8.7109375" style="1"/>
    <col min="2" max="2" width="3.28515625" style="1" bestFit="1" customWidth="1"/>
    <col min="3" max="3" width="32.140625" style="1" bestFit="1" customWidth="1"/>
    <col min="4" max="4" width="4.28515625" style="1" bestFit="1" customWidth="1"/>
    <col min="5" max="5" width="17.28515625" style="1" customWidth="1"/>
    <col min="6" max="6" width="4.28515625" style="1" customWidth="1"/>
    <col min="7" max="7" width="17.28515625" style="1" customWidth="1"/>
    <col min="8" max="8" width="4.28515625" style="1" customWidth="1"/>
    <col min="9" max="9" width="17.28515625" style="1" customWidth="1"/>
    <col min="10" max="10" width="4.28515625" style="1" customWidth="1"/>
    <col min="11" max="11" width="17.28515625" style="1" customWidth="1"/>
    <col min="12" max="12" width="4.28515625" style="1" customWidth="1"/>
    <col min="13" max="13" width="19.85546875" style="1" customWidth="1"/>
    <col min="14" max="14" width="4.28515625" style="1" customWidth="1"/>
    <col min="15" max="15" width="17.28515625" style="1" customWidth="1"/>
    <col min="16" max="16384" width="8.7109375" style="1"/>
  </cols>
  <sheetData>
    <row r="1" spans="2:15" ht="13.5" thickBot="1" x14ac:dyDescent="0.25">
      <c r="C1" s="288"/>
      <c r="D1" s="288"/>
      <c r="E1" s="96"/>
      <c r="F1" s="94"/>
      <c r="G1" s="95"/>
      <c r="H1" s="94"/>
      <c r="I1" s="94"/>
      <c r="J1" s="94"/>
      <c r="K1" s="94"/>
    </row>
    <row r="2" spans="2:15" ht="40.15" customHeight="1" x14ac:dyDescent="0.2">
      <c r="B2" s="289" t="s">
        <v>1040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1"/>
    </row>
    <row r="3" spans="2:15" ht="13.9" customHeight="1" x14ac:dyDescent="0.2">
      <c r="B3" s="292" t="s">
        <v>356</v>
      </c>
      <c r="C3" s="293" t="s">
        <v>30</v>
      </c>
      <c r="D3" s="295" t="s">
        <v>392</v>
      </c>
      <c r="E3" s="295"/>
      <c r="F3" s="295"/>
      <c r="G3" s="295"/>
      <c r="H3" s="295" t="s">
        <v>1028</v>
      </c>
      <c r="I3" s="295"/>
      <c r="J3" s="295"/>
      <c r="K3" s="295"/>
      <c r="L3" s="295" t="s">
        <v>690</v>
      </c>
      <c r="M3" s="295"/>
      <c r="N3" s="295"/>
      <c r="O3" s="297"/>
    </row>
    <row r="4" spans="2:15" ht="13.15" customHeight="1" x14ac:dyDescent="0.2">
      <c r="B4" s="292"/>
      <c r="C4" s="294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7"/>
    </row>
    <row r="5" spans="2:15" ht="14.65" customHeight="1" x14ac:dyDescent="0.2">
      <c r="B5" s="292"/>
      <c r="C5" s="294"/>
      <c r="D5" s="296" t="s">
        <v>388</v>
      </c>
      <c r="E5" s="296"/>
      <c r="F5" s="296" t="s">
        <v>389</v>
      </c>
      <c r="G5" s="296"/>
      <c r="H5" s="296" t="s">
        <v>390</v>
      </c>
      <c r="I5" s="296"/>
      <c r="J5" s="296" t="s">
        <v>391</v>
      </c>
      <c r="K5" s="296"/>
      <c r="L5" s="296" t="s">
        <v>691</v>
      </c>
      <c r="M5" s="296"/>
      <c r="N5" s="296" t="s">
        <v>692</v>
      </c>
      <c r="O5" s="298"/>
    </row>
    <row r="6" spans="2:15" ht="28.5" customHeight="1" x14ac:dyDescent="0.2">
      <c r="B6" s="292"/>
      <c r="C6" s="294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8"/>
    </row>
    <row r="7" spans="2:15" ht="13.15" customHeight="1" x14ac:dyDescent="0.2">
      <c r="B7" s="106">
        <v>1</v>
      </c>
      <c r="C7" s="107" t="s">
        <v>300</v>
      </c>
      <c r="D7" s="108" t="s">
        <v>357</v>
      </c>
      <c r="E7" s="109">
        <v>23</v>
      </c>
      <c r="F7" s="110" t="s">
        <v>361</v>
      </c>
      <c r="G7" s="177">
        <v>5780152</v>
      </c>
      <c r="H7" s="107" t="s">
        <v>365</v>
      </c>
      <c r="I7" s="111">
        <v>10</v>
      </c>
      <c r="J7" s="107" t="s">
        <v>376</v>
      </c>
      <c r="K7" s="177">
        <v>20000000</v>
      </c>
      <c r="L7" s="107" t="s">
        <v>413</v>
      </c>
      <c r="M7" s="111">
        <v>10</v>
      </c>
      <c r="N7" s="107" t="s">
        <v>414</v>
      </c>
      <c r="O7" s="179">
        <v>10000000</v>
      </c>
    </row>
    <row r="8" spans="2:15" ht="13.9" customHeight="1" thickBot="1" x14ac:dyDescent="0.25">
      <c r="B8" s="112">
        <v>2</v>
      </c>
      <c r="C8" s="113" t="s">
        <v>301</v>
      </c>
      <c r="D8" s="114" t="s">
        <v>358</v>
      </c>
      <c r="E8" s="115">
        <v>0</v>
      </c>
      <c r="F8" s="116" t="s">
        <v>362</v>
      </c>
      <c r="G8" s="178">
        <v>0</v>
      </c>
      <c r="H8" s="113" t="s">
        <v>366</v>
      </c>
      <c r="I8" s="117">
        <v>0</v>
      </c>
      <c r="J8" s="113" t="s">
        <v>377</v>
      </c>
      <c r="K8" s="178">
        <v>0</v>
      </c>
      <c r="L8" s="113" t="s">
        <v>428</v>
      </c>
      <c r="M8" s="117">
        <v>0</v>
      </c>
      <c r="N8" s="113" t="s">
        <v>429</v>
      </c>
      <c r="O8" s="180">
        <v>0</v>
      </c>
    </row>
    <row r="9" spans="2:15" ht="13.5" thickBot="1" x14ac:dyDescent="0.25">
      <c r="B9" s="89"/>
      <c r="C9" s="89"/>
      <c r="D9" s="89"/>
      <c r="E9" s="89"/>
      <c r="F9" s="92"/>
      <c r="G9" s="90"/>
      <c r="H9" s="93"/>
      <c r="I9" s="90"/>
      <c r="J9" s="93"/>
      <c r="K9" s="90"/>
    </row>
    <row r="10" spans="2:15" ht="15" x14ac:dyDescent="0.2">
      <c r="B10" s="285" t="s">
        <v>1039</v>
      </c>
      <c r="C10" s="286"/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  <c r="O10" s="287"/>
    </row>
    <row r="11" spans="2:15" ht="15" customHeight="1" thickBot="1" x14ac:dyDescent="0.25">
      <c r="B11" s="137">
        <v>3</v>
      </c>
      <c r="C11" s="174" t="s">
        <v>31</v>
      </c>
      <c r="D11" s="174" t="s">
        <v>359</v>
      </c>
      <c r="E11" s="176">
        <f>SUM(E7:E8)</f>
        <v>23</v>
      </c>
      <c r="F11" s="174" t="s">
        <v>363</v>
      </c>
      <c r="G11" s="181">
        <f>SUM(G7:G8)</f>
        <v>5780152</v>
      </c>
      <c r="H11" s="174" t="s">
        <v>367</v>
      </c>
      <c r="I11" s="176">
        <f>SUM(I7:I8)</f>
        <v>10</v>
      </c>
      <c r="J11" s="174" t="s">
        <v>378</v>
      </c>
      <c r="K11" s="181">
        <f>SUM(K7:K8)</f>
        <v>20000000</v>
      </c>
      <c r="L11" s="174" t="s">
        <v>443</v>
      </c>
      <c r="M11" s="176">
        <f>SUM(M7:M8)</f>
        <v>10</v>
      </c>
      <c r="N11" s="175" t="s">
        <v>444</v>
      </c>
      <c r="O11" s="182">
        <f>SUM(O7:O8)</f>
        <v>10000000</v>
      </c>
    </row>
    <row r="12" spans="2:15" ht="15" customHeight="1" x14ac:dyDescent="0.2">
      <c r="B12" s="19"/>
      <c r="C12" s="184"/>
      <c r="D12" s="184"/>
      <c r="E12" s="185"/>
      <c r="F12" s="185"/>
      <c r="G12" s="186"/>
      <c r="H12" s="185"/>
      <c r="I12" s="185"/>
      <c r="J12" s="185"/>
      <c r="K12" s="186"/>
      <c r="L12" s="185"/>
      <c r="M12" s="185"/>
      <c r="N12" s="11"/>
      <c r="O12" s="186"/>
    </row>
    <row r="13" spans="2:15" ht="15" hidden="1" x14ac:dyDescent="0.25">
      <c r="B13" s="276" t="s">
        <v>1038</v>
      </c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8"/>
    </row>
    <row r="14" spans="2:15" hidden="1" x14ac:dyDescent="0.2">
      <c r="B14" s="136" t="s">
        <v>1147</v>
      </c>
      <c r="C14" s="279" t="s">
        <v>387</v>
      </c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119">
        <v>100000000</v>
      </c>
    </row>
    <row r="15" spans="2:15" hidden="1" x14ac:dyDescent="0.2">
      <c r="B15" s="136" t="s">
        <v>1148</v>
      </c>
      <c r="C15" s="270" t="s">
        <v>1149</v>
      </c>
      <c r="D15" s="271"/>
      <c r="E15" s="271"/>
      <c r="F15" s="271"/>
      <c r="G15" s="271"/>
      <c r="H15" s="271"/>
      <c r="I15" s="271"/>
      <c r="J15" s="271"/>
      <c r="K15" s="271"/>
      <c r="L15" s="271"/>
      <c r="M15" s="272"/>
      <c r="N15" s="235"/>
      <c r="O15" s="119">
        <v>40000000</v>
      </c>
    </row>
    <row r="16" spans="2:15" hidden="1" x14ac:dyDescent="0.2">
      <c r="B16" s="280" t="s">
        <v>368</v>
      </c>
      <c r="C16" s="279" t="s">
        <v>1150</v>
      </c>
      <c r="D16" s="279"/>
      <c r="E16" s="279"/>
      <c r="F16" s="279"/>
      <c r="G16" s="279"/>
      <c r="H16" s="279"/>
      <c r="I16" s="279"/>
      <c r="J16" s="279"/>
      <c r="K16" s="279"/>
      <c r="L16" s="279"/>
      <c r="M16" s="234" t="s">
        <v>689</v>
      </c>
      <c r="N16" s="281"/>
      <c r="O16" s="102" t="s">
        <v>18</v>
      </c>
    </row>
    <row r="17" spans="2:15" hidden="1" x14ac:dyDescent="0.2">
      <c r="B17" s="280"/>
      <c r="C17" s="284" t="s">
        <v>1151</v>
      </c>
      <c r="D17" s="284"/>
      <c r="E17" s="284"/>
      <c r="F17" s="284"/>
      <c r="G17" s="284"/>
      <c r="H17" s="284"/>
      <c r="I17" s="284"/>
      <c r="J17" s="284"/>
      <c r="K17" s="284"/>
      <c r="L17" s="284"/>
      <c r="M17" s="118">
        <v>20000000</v>
      </c>
      <c r="N17" s="282"/>
      <c r="O17" s="135">
        <v>2000000</v>
      </c>
    </row>
    <row r="18" spans="2:15" ht="12.75" hidden="1" customHeight="1" x14ac:dyDescent="0.2">
      <c r="B18" s="280"/>
      <c r="C18" s="284" t="s">
        <v>1152</v>
      </c>
      <c r="D18" s="284"/>
      <c r="E18" s="284"/>
      <c r="F18" s="284"/>
      <c r="G18" s="284"/>
      <c r="H18" s="284"/>
      <c r="I18" s="284"/>
      <c r="J18" s="284"/>
      <c r="K18" s="284"/>
      <c r="L18" s="284"/>
      <c r="M18" s="118">
        <v>50000000</v>
      </c>
      <c r="N18" s="282"/>
      <c r="O18" s="135">
        <v>5000000</v>
      </c>
    </row>
    <row r="19" spans="2:15" ht="12.75" hidden="1" customHeight="1" x14ac:dyDescent="0.2">
      <c r="B19" s="280"/>
      <c r="C19" s="284" t="s">
        <v>1153</v>
      </c>
      <c r="D19" s="284"/>
      <c r="E19" s="284"/>
      <c r="F19" s="284"/>
      <c r="G19" s="284"/>
      <c r="H19" s="284"/>
      <c r="I19" s="284"/>
      <c r="J19" s="284"/>
      <c r="K19" s="284"/>
      <c r="L19" s="284"/>
      <c r="M19" s="118">
        <v>10000000</v>
      </c>
      <c r="N19" s="282"/>
      <c r="O19" s="135">
        <v>1000000</v>
      </c>
    </row>
    <row r="20" spans="2:15" ht="12.75" hidden="1" customHeight="1" x14ac:dyDescent="0.2">
      <c r="B20" s="280"/>
      <c r="C20" s="284" t="s">
        <v>1154</v>
      </c>
      <c r="D20" s="284"/>
      <c r="E20" s="284"/>
      <c r="F20" s="284"/>
      <c r="G20" s="284"/>
      <c r="H20" s="284"/>
      <c r="I20" s="284"/>
      <c r="J20" s="284"/>
      <c r="K20" s="284"/>
      <c r="L20" s="284"/>
      <c r="M20" s="118">
        <v>70000000</v>
      </c>
      <c r="N20" s="282"/>
      <c r="O20" s="135">
        <v>7000000</v>
      </c>
    </row>
    <row r="21" spans="2:15" ht="12.75" hidden="1" customHeight="1" x14ac:dyDescent="0.2">
      <c r="B21" s="280"/>
      <c r="C21" s="279" t="s">
        <v>1033</v>
      </c>
      <c r="D21" s="279"/>
      <c r="E21" s="279"/>
      <c r="F21" s="279"/>
      <c r="G21" s="279"/>
      <c r="H21" s="279"/>
      <c r="I21" s="279"/>
      <c r="J21" s="279"/>
      <c r="K21" s="279"/>
      <c r="L21" s="279"/>
      <c r="M21" s="118">
        <f>SUM(M17:M20)</f>
        <v>150000000</v>
      </c>
      <c r="N21" s="283"/>
      <c r="O21" s="135">
        <f>SUM(O17:O20)</f>
        <v>15000000</v>
      </c>
    </row>
    <row r="22" spans="2:15" hidden="1" x14ac:dyDescent="0.2">
      <c r="B22" s="138" t="s">
        <v>379</v>
      </c>
      <c r="C22" s="270" t="s">
        <v>1034</v>
      </c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2"/>
      <c r="O22" s="121">
        <f>M21+(2*O21)</f>
        <v>180000000</v>
      </c>
    </row>
    <row r="23" spans="2:15" hidden="1" x14ac:dyDescent="0.2">
      <c r="B23" s="236" t="s">
        <v>401</v>
      </c>
      <c r="C23" s="270" t="s">
        <v>1155</v>
      </c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2"/>
      <c r="O23" s="237">
        <f>O22-O14</f>
        <v>80000000</v>
      </c>
    </row>
    <row r="24" spans="2:15" ht="13.5" hidden="1" thickBot="1" x14ac:dyDescent="0.25">
      <c r="B24" s="139" t="s">
        <v>408</v>
      </c>
      <c r="C24" s="273" t="s">
        <v>1156</v>
      </c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5"/>
      <c r="O24" s="187">
        <f>O23/O15</f>
        <v>2</v>
      </c>
    </row>
    <row r="25" spans="2:15" hidden="1" x14ac:dyDescent="0.2"/>
  </sheetData>
  <mergeCells count="28">
    <mergeCell ref="B10:O10"/>
    <mergeCell ref="C1:D1"/>
    <mergeCell ref="B2:O2"/>
    <mergeCell ref="B3:B6"/>
    <mergeCell ref="C3:C6"/>
    <mergeCell ref="D3:G4"/>
    <mergeCell ref="H3:K4"/>
    <mergeCell ref="D5:E6"/>
    <mergeCell ref="F5:G6"/>
    <mergeCell ref="H5:I6"/>
    <mergeCell ref="J5:K6"/>
    <mergeCell ref="L3:O4"/>
    <mergeCell ref="L5:M6"/>
    <mergeCell ref="N5:O6"/>
    <mergeCell ref="C22:N22"/>
    <mergeCell ref="C23:N23"/>
    <mergeCell ref="C24:N24"/>
    <mergeCell ref="B13:O13"/>
    <mergeCell ref="C14:N14"/>
    <mergeCell ref="C15:M15"/>
    <mergeCell ref="B16:B21"/>
    <mergeCell ref="C16:L16"/>
    <mergeCell ref="N16:N21"/>
    <mergeCell ref="C17:L17"/>
    <mergeCell ref="C18:L18"/>
    <mergeCell ref="C19:L19"/>
    <mergeCell ref="C20:L20"/>
    <mergeCell ref="C21:L2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BFFA9-B566-4FB9-BBA6-73444922F8FC}">
  <dimension ref="A1:BW26"/>
  <sheetViews>
    <sheetView showGridLines="0" zoomScale="90" zoomScaleNormal="90" workbookViewId="0">
      <selection activeCell="D23" sqref="D23:BW2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8" width="5.28515625" style="1" customWidth="1"/>
    <col min="9" max="9" width="17.7109375" style="1" customWidth="1"/>
    <col min="10" max="10" width="5.28515625" style="1" customWidth="1"/>
    <col min="11" max="11" width="17.7109375" style="1" customWidth="1"/>
    <col min="12" max="12" width="5.28515625" style="1" customWidth="1"/>
    <col min="13" max="13" width="17.7109375" style="1" customWidth="1"/>
    <col min="14" max="14" width="5.28515625" style="1" customWidth="1"/>
    <col min="15" max="15" width="17.7109375" style="1" customWidth="1"/>
    <col min="16" max="16" width="5.28515625" style="1" customWidth="1"/>
    <col min="17" max="17" width="17.7109375" style="1" customWidth="1"/>
    <col min="18" max="18" width="5.28515625" style="1" customWidth="1"/>
    <col min="19" max="19" width="17.7109375" style="1" customWidth="1"/>
    <col min="20" max="20" width="5.28515625" style="1" customWidth="1"/>
    <col min="21" max="21" width="17.7109375" style="1" customWidth="1"/>
    <col min="22" max="22" width="5.28515625" style="1" customWidth="1"/>
    <col min="23" max="23" width="17.7109375" style="1" customWidth="1"/>
    <col min="24" max="24" width="5.28515625" style="1" customWidth="1"/>
    <col min="25" max="25" width="17.7109375" style="1" customWidth="1"/>
    <col min="26" max="26" width="5.28515625" style="1" customWidth="1"/>
    <col min="27" max="27" width="17.7109375" style="1" customWidth="1"/>
    <col min="28" max="28" width="5.28515625" style="1" customWidth="1"/>
    <col min="29" max="29" width="17.7109375" style="1" customWidth="1"/>
    <col min="30" max="30" width="5.28515625" style="1" customWidth="1"/>
    <col min="31" max="31" width="17.7109375" style="1" customWidth="1"/>
    <col min="32" max="32" width="5.28515625" style="1" customWidth="1"/>
    <col min="33" max="33" width="17.7109375" style="1" customWidth="1"/>
    <col min="34" max="34" width="5.28515625" style="1" customWidth="1"/>
    <col min="35" max="35" width="17.7109375" style="1" customWidth="1"/>
    <col min="36" max="36" width="5.28515625" style="1" customWidth="1"/>
    <col min="37" max="37" width="17.7109375" style="1" customWidth="1"/>
    <col min="38" max="38" width="5.28515625" style="1" customWidth="1"/>
    <col min="39" max="39" width="17.7109375" style="1" customWidth="1"/>
    <col min="40" max="40" width="5.28515625" style="1" customWidth="1"/>
    <col min="41" max="41" width="17.7109375" style="1" customWidth="1"/>
    <col min="42" max="42" width="5.28515625" style="1" customWidth="1"/>
    <col min="43" max="43" width="19.140625" style="1" customWidth="1"/>
    <col min="44" max="44" width="5.28515625" style="1" customWidth="1"/>
    <col min="45" max="45" width="16.28515625" style="1" customWidth="1"/>
    <col min="46" max="46" width="5.28515625" style="1" customWidth="1"/>
    <col min="47" max="47" width="16" style="1" customWidth="1"/>
    <col min="48" max="48" width="5.28515625" style="1" customWidth="1"/>
    <col min="49" max="49" width="17.28515625" style="1" customWidth="1"/>
    <col min="50" max="50" width="5.28515625" style="1" customWidth="1"/>
    <col min="51" max="51" width="13.85546875" style="1" customWidth="1"/>
    <col min="52" max="52" width="5.28515625" style="1" customWidth="1"/>
    <col min="53" max="53" width="15.28515625" style="1" customWidth="1"/>
    <col min="54" max="54" width="5.28515625" style="1" customWidth="1"/>
    <col min="55" max="55" width="14.5703125" style="1" customWidth="1"/>
    <col min="56" max="56" width="5.28515625" style="1" customWidth="1"/>
    <col min="57" max="57" width="15.28515625" style="1" customWidth="1"/>
    <col min="58" max="58" width="5.28515625" style="1" customWidth="1"/>
    <col min="59" max="59" width="13.7109375" style="1" customWidth="1"/>
    <col min="60" max="60" width="5.28515625" style="1" customWidth="1"/>
    <col min="61" max="61" width="14.28515625" style="1" customWidth="1"/>
    <col min="62" max="62" width="5.28515625" style="1" customWidth="1"/>
    <col min="63" max="63" width="15.28515625" style="1" customWidth="1"/>
    <col min="64" max="64" width="5.28515625" style="1" customWidth="1"/>
    <col min="65" max="65" width="17.85546875" style="1" customWidth="1"/>
    <col min="66" max="66" width="5.28515625" style="1" customWidth="1"/>
    <col min="67" max="67" width="15.85546875" style="1" customWidth="1"/>
    <col min="68" max="68" width="5.28515625" style="1" customWidth="1"/>
    <col min="69" max="69" width="15.28515625" style="1" customWidth="1"/>
    <col min="70" max="70" width="5.28515625" style="1" customWidth="1"/>
    <col min="71" max="71" width="14.28515625" style="1" customWidth="1"/>
    <col min="72" max="72" width="5.28515625" style="1" customWidth="1"/>
    <col min="73" max="73" width="13.5703125" style="1" customWidth="1"/>
    <col min="74" max="74" width="5.28515625" style="1" customWidth="1"/>
    <col min="75" max="75" width="14.5703125" style="1" customWidth="1"/>
    <col min="76" max="16384" width="8.85546875" style="1"/>
  </cols>
  <sheetData>
    <row r="1" spans="1:75" ht="15.75" thickBot="1" x14ac:dyDescent="0.3">
      <c r="C1"/>
      <c r="D1"/>
      <c r="E1"/>
      <c r="F1"/>
      <c r="G1"/>
      <c r="H1"/>
      <c r="I1"/>
    </row>
    <row r="2" spans="1:75" ht="40.15" customHeight="1" x14ac:dyDescent="0.2">
      <c r="B2" s="305" t="s">
        <v>1041</v>
      </c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7"/>
    </row>
    <row r="3" spans="1:75" ht="13.9" customHeight="1" x14ac:dyDescent="0.2">
      <c r="B3" s="314" t="s">
        <v>356</v>
      </c>
      <c r="C3" s="293" t="s">
        <v>30</v>
      </c>
      <c r="D3" s="303" t="s">
        <v>695</v>
      </c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4"/>
    </row>
    <row r="4" spans="1:75" ht="13.15" customHeight="1" thickBot="1" x14ac:dyDescent="0.25">
      <c r="B4" s="314"/>
      <c r="C4" s="293"/>
      <c r="D4" s="311" t="s">
        <v>13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 t="s">
        <v>17</v>
      </c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 t="s">
        <v>12</v>
      </c>
      <c r="AW4" s="311"/>
      <c r="AX4" s="311"/>
      <c r="AY4" s="311"/>
      <c r="AZ4" s="311"/>
      <c r="BA4" s="311"/>
      <c r="BB4" s="311"/>
      <c r="BC4" s="311"/>
      <c r="BD4" s="299" t="s">
        <v>19</v>
      </c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300"/>
    </row>
    <row r="5" spans="1:75" ht="13.15" customHeight="1" x14ac:dyDescent="0.2">
      <c r="B5" s="314"/>
      <c r="C5" s="293"/>
      <c r="D5" s="312"/>
      <c r="E5" s="313"/>
      <c r="F5" s="313"/>
      <c r="G5" s="313"/>
      <c r="H5" s="313"/>
      <c r="I5" s="313"/>
      <c r="J5" s="313"/>
      <c r="K5" s="313"/>
      <c r="L5" s="332" t="s">
        <v>18</v>
      </c>
      <c r="M5" s="332"/>
      <c r="N5" s="332"/>
      <c r="O5" s="332"/>
      <c r="P5" s="332"/>
      <c r="Q5" s="332"/>
      <c r="R5" s="332"/>
      <c r="S5" s="333"/>
      <c r="T5" s="330"/>
      <c r="U5" s="331"/>
      <c r="V5" s="331"/>
      <c r="W5" s="331"/>
      <c r="X5" s="331"/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01" t="s">
        <v>18</v>
      </c>
      <c r="AK5" s="301"/>
      <c r="AL5" s="301"/>
      <c r="AM5" s="301"/>
      <c r="AN5" s="301"/>
      <c r="AO5" s="301"/>
      <c r="AP5" s="301"/>
      <c r="AQ5" s="301"/>
      <c r="AR5" s="301"/>
      <c r="AS5" s="301"/>
      <c r="AT5" s="301"/>
      <c r="AU5" s="302"/>
      <c r="AV5" s="308"/>
      <c r="AW5" s="309"/>
      <c r="AX5" s="309"/>
      <c r="AY5" s="310"/>
      <c r="AZ5" s="301" t="s">
        <v>18</v>
      </c>
      <c r="BA5" s="301"/>
      <c r="BB5" s="301"/>
      <c r="BC5" s="302"/>
      <c r="BD5" s="308"/>
      <c r="BE5" s="309"/>
      <c r="BF5" s="309"/>
      <c r="BG5" s="309"/>
      <c r="BH5" s="309"/>
      <c r="BI5" s="309"/>
      <c r="BJ5" s="309"/>
      <c r="BK5" s="309"/>
      <c r="BL5" s="309"/>
      <c r="BM5" s="309"/>
      <c r="BN5" s="309"/>
      <c r="BO5" s="310"/>
      <c r="BP5" s="301" t="s">
        <v>18</v>
      </c>
      <c r="BQ5" s="301"/>
      <c r="BR5" s="301"/>
      <c r="BS5" s="301"/>
      <c r="BT5" s="301"/>
      <c r="BU5" s="301"/>
      <c r="BV5" s="301"/>
      <c r="BW5" s="302"/>
    </row>
    <row r="6" spans="1:75" ht="57.4" customHeight="1" thickBot="1" x14ac:dyDescent="0.25">
      <c r="B6" s="314"/>
      <c r="C6" s="293"/>
      <c r="D6" s="320" t="s">
        <v>326</v>
      </c>
      <c r="E6" s="321"/>
      <c r="F6" s="321"/>
      <c r="G6" s="321"/>
      <c r="H6" s="321" t="s">
        <v>354</v>
      </c>
      <c r="I6" s="321"/>
      <c r="J6" s="321"/>
      <c r="K6" s="321"/>
      <c r="L6" s="319" t="s">
        <v>329</v>
      </c>
      <c r="M6" s="319"/>
      <c r="N6" s="319"/>
      <c r="O6" s="319"/>
      <c r="P6" s="319" t="s">
        <v>330</v>
      </c>
      <c r="Q6" s="319"/>
      <c r="R6" s="319"/>
      <c r="S6" s="324"/>
      <c r="T6" s="320" t="s">
        <v>331</v>
      </c>
      <c r="U6" s="321"/>
      <c r="V6" s="321"/>
      <c r="W6" s="321"/>
      <c r="X6" s="321" t="s">
        <v>332</v>
      </c>
      <c r="Y6" s="321"/>
      <c r="Z6" s="321"/>
      <c r="AA6" s="321"/>
      <c r="AB6" s="321" t="s">
        <v>333</v>
      </c>
      <c r="AC6" s="321"/>
      <c r="AD6" s="321"/>
      <c r="AE6" s="321"/>
      <c r="AF6" s="321" t="s">
        <v>334</v>
      </c>
      <c r="AG6" s="321"/>
      <c r="AH6" s="321"/>
      <c r="AI6" s="321"/>
      <c r="AJ6" s="319" t="s">
        <v>728</v>
      </c>
      <c r="AK6" s="319"/>
      <c r="AL6" s="319"/>
      <c r="AM6" s="319"/>
      <c r="AN6" s="319" t="s">
        <v>729</v>
      </c>
      <c r="AO6" s="319"/>
      <c r="AP6" s="319"/>
      <c r="AQ6" s="319"/>
      <c r="AR6" s="319" t="s">
        <v>337</v>
      </c>
      <c r="AS6" s="319"/>
      <c r="AT6" s="319"/>
      <c r="AU6" s="324"/>
      <c r="AV6" s="320" t="s">
        <v>338</v>
      </c>
      <c r="AW6" s="321"/>
      <c r="AX6" s="321"/>
      <c r="AY6" s="321"/>
      <c r="AZ6" s="319" t="s">
        <v>339</v>
      </c>
      <c r="BA6" s="319"/>
      <c r="BB6" s="319"/>
      <c r="BC6" s="324"/>
      <c r="BD6" s="320" t="s">
        <v>340</v>
      </c>
      <c r="BE6" s="321"/>
      <c r="BF6" s="321"/>
      <c r="BG6" s="321"/>
      <c r="BH6" s="321" t="s">
        <v>730</v>
      </c>
      <c r="BI6" s="321"/>
      <c r="BJ6" s="321"/>
      <c r="BK6" s="321"/>
      <c r="BL6" s="329" t="s">
        <v>342</v>
      </c>
      <c r="BM6" s="329"/>
      <c r="BN6" s="329"/>
      <c r="BO6" s="329"/>
      <c r="BP6" s="319" t="s">
        <v>343</v>
      </c>
      <c r="BQ6" s="319"/>
      <c r="BR6" s="319"/>
      <c r="BS6" s="319"/>
      <c r="BT6" s="319" t="s">
        <v>731</v>
      </c>
      <c r="BU6" s="319"/>
      <c r="BV6" s="319"/>
      <c r="BW6" s="324"/>
    </row>
    <row r="7" spans="1:75" ht="34.9" customHeight="1" thickBot="1" x14ac:dyDescent="0.25">
      <c r="B7" s="315"/>
      <c r="C7" s="316"/>
      <c r="D7" s="318" t="s">
        <v>388</v>
      </c>
      <c r="E7" s="317"/>
      <c r="F7" s="317" t="s">
        <v>389</v>
      </c>
      <c r="G7" s="317"/>
      <c r="H7" s="317" t="s">
        <v>390</v>
      </c>
      <c r="I7" s="317"/>
      <c r="J7" s="317" t="s">
        <v>391</v>
      </c>
      <c r="K7" s="317"/>
      <c r="L7" s="322" t="s">
        <v>691</v>
      </c>
      <c r="M7" s="322"/>
      <c r="N7" s="322" t="s">
        <v>692</v>
      </c>
      <c r="O7" s="322"/>
      <c r="P7" s="322" t="s">
        <v>696</v>
      </c>
      <c r="Q7" s="322"/>
      <c r="R7" s="322" t="s">
        <v>697</v>
      </c>
      <c r="S7" s="325"/>
      <c r="T7" s="318" t="s">
        <v>698</v>
      </c>
      <c r="U7" s="317"/>
      <c r="V7" s="317" t="s">
        <v>699</v>
      </c>
      <c r="W7" s="317"/>
      <c r="X7" s="317" t="s">
        <v>700</v>
      </c>
      <c r="Y7" s="317"/>
      <c r="Z7" s="317" t="s">
        <v>701</v>
      </c>
      <c r="AA7" s="317"/>
      <c r="AB7" s="317" t="s">
        <v>702</v>
      </c>
      <c r="AC7" s="317"/>
      <c r="AD7" s="317" t="s">
        <v>703</v>
      </c>
      <c r="AE7" s="317"/>
      <c r="AF7" s="317" t="s">
        <v>704</v>
      </c>
      <c r="AG7" s="317"/>
      <c r="AH7" s="317" t="s">
        <v>705</v>
      </c>
      <c r="AI7" s="317"/>
      <c r="AJ7" s="322" t="s">
        <v>706</v>
      </c>
      <c r="AK7" s="322"/>
      <c r="AL7" s="322" t="s">
        <v>707</v>
      </c>
      <c r="AM7" s="322"/>
      <c r="AN7" s="322" t="s">
        <v>708</v>
      </c>
      <c r="AO7" s="322"/>
      <c r="AP7" s="322" t="s">
        <v>709</v>
      </c>
      <c r="AQ7" s="322"/>
      <c r="AR7" s="322" t="s">
        <v>710</v>
      </c>
      <c r="AS7" s="322"/>
      <c r="AT7" s="322" t="s">
        <v>711</v>
      </c>
      <c r="AU7" s="325"/>
      <c r="AV7" s="318" t="s">
        <v>712</v>
      </c>
      <c r="AW7" s="317"/>
      <c r="AX7" s="317" t="s">
        <v>713</v>
      </c>
      <c r="AY7" s="317"/>
      <c r="AZ7" s="322" t="s">
        <v>714</v>
      </c>
      <c r="BA7" s="322"/>
      <c r="BB7" s="322" t="s">
        <v>715</v>
      </c>
      <c r="BC7" s="325"/>
      <c r="BD7" s="318" t="s">
        <v>716</v>
      </c>
      <c r="BE7" s="317"/>
      <c r="BF7" s="317" t="s">
        <v>717</v>
      </c>
      <c r="BG7" s="317"/>
      <c r="BH7" s="327" t="s">
        <v>718</v>
      </c>
      <c r="BI7" s="328"/>
      <c r="BJ7" s="327" t="s">
        <v>720</v>
      </c>
      <c r="BK7" s="328"/>
      <c r="BL7" s="327" t="s">
        <v>1116</v>
      </c>
      <c r="BM7" s="328"/>
      <c r="BN7" s="327" t="s">
        <v>721</v>
      </c>
      <c r="BO7" s="328"/>
      <c r="BP7" s="322" t="s">
        <v>1117</v>
      </c>
      <c r="BQ7" s="322"/>
      <c r="BR7" s="322" t="s">
        <v>723</v>
      </c>
      <c r="BS7" s="323"/>
      <c r="BT7" s="322" t="s">
        <v>724</v>
      </c>
      <c r="BU7" s="323"/>
      <c r="BV7" s="322" t="s">
        <v>1168</v>
      </c>
      <c r="BW7" s="326"/>
    </row>
    <row r="8" spans="1:75" x14ac:dyDescent="0.2">
      <c r="A8" s="97"/>
      <c r="B8" s="123">
        <v>1</v>
      </c>
      <c r="C8" s="145" t="s">
        <v>300</v>
      </c>
      <c r="D8" s="144" t="s">
        <v>357</v>
      </c>
      <c r="E8" s="142"/>
      <c r="F8" s="141" t="s">
        <v>361</v>
      </c>
      <c r="G8" s="142">
        <f>SUM(G9:G19)</f>
        <v>55000</v>
      </c>
      <c r="H8" s="141" t="s">
        <v>365</v>
      </c>
      <c r="I8" s="142"/>
      <c r="J8" s="141" t="s">
        <v>376</v>
      </c>
      <c r="K8" s="142">
        <f>SUM(K9:K19)</f>
        <v>0</v>
      </c>
      <c r="L8" s="141" t="s">
        <v>413</v>
      </c>
      <c r="M8" s="142"/>
      <c r="N8" s="141" t="s">
        <v>414</v>
      </c>
      <c r="O8" s="142">
        <f>SUM(O9:O19)</f>
        <v>0</v>
      </c>
      <c r="P8" s="141" t="s">
        <v>415</v>
      </c>
      <c r="Q8" s="142"/>
      <c r="R8" s="141" t="s">
        <v>416</v>
      </c>
      <c r="S8" s="143">
        <f>SUM(S9:S19)</f>
        <v>0</v>
      </c>
      <c r="T8" s="144" t="s">
        <v>417</v>
      </c>
      <c r="U8" s="142"/>
      <c r="V8" s="141" t="s">
        <v>418</v>
      </c>
      <c r="W8" s="142">
        <f>SUM(W9:W19)</f>
        <v>0</v>
      </c>
      <c r="X8" s="141" t="s">
        <v>419</v>
      </c>
      <c r="Y8" s="142">
        <v>0</v>
      </c>
      <c r="Z8" s="141" t="s">
        <v>420</v>
      </c>
      <c r="AA8" s="142">
        <f>SUM(AA9:AA19)</f>
        <v>0</v>
      </c>
      <c r="AB8" s="141" t="s">
        <v>421</v>
      </c>
      <c r="AC8" s="142">
        <v>0</v>
      </c>
      <c r="AD8" s="141" t="s">
        <v>422</v>
      </c>
      <c r="AE8" s="142">
        <f>SUM(AE9:AE19)</f>
        <v>0</v>
      </c>
      <c r="AF8" s="141" t="s">
        <v>423</v>
      </c>
      <c r="AG8" s="142">
        <v>0</v>
      </c>
      <c r="AH8" s="141" t="s">
        <v>424</v>
      </c>
      <c r="AI8" s="142">
        <f>SUM(AI9:AI19)</f>
        <v>0</v>
      </c>
      <c r="AJ8" s="141" t="s">
        <v>425</v>
      </c>
      <c r="AK8" s="142"/>
      <c r="AL8" s="141" t="s">
        <v>426</v>
      </c>
      <c r="AM8" s="142">
        <f>SUM(AM9:AM19)</f>
        <v>0</v>
      </c>
      <c r="AN8" s="141" t="s">
        <v>427</v>
      </c>
      <c r="AO8" s="142"/>
      <c r="AP8" s="141" t="s">
        <v>732</v>
      </c>
      <c r="AQ8" s="142">
        <f>SUM(AQ9:AQ19)</f>
        <v>0</v>
      </c>
      <c r="AR8" s="141" t="s">
        <v>763</v>
      </c>
      <c r="AS8" s="142"/>
      <c r="AT8" s="141" t="s">
        <v>764</v>
      </c>
      <c r="AU8" s="143">
        <f>SUM(AU9:AU19)</f>
        <v>0</v>
      </c>
      <c r="AV8" s="144" t="s">
        <v>780</v>
      </c>
      <c r="AW8" s="142"/>
      <c r="AX8" s="141" t="s">
        <v>796</v>
      </c>
      <c r="AY8" s="142">
        <f>SUM(AY9:AY19)</f>
        <v>0</v>
      </c>
      <c r="AZ8" s="141" t="s">
        <v>812</v>
      </c>
      <c r="BA8" s="142"/>
      <c r="BB8" s="141" t="s">
        <v>828</v>
      </c>
      <c r="BC8" s="143">
        <f>SUM(BC9:BC19)</f>
        <v>0</v>
      </c>
      <c r="BD8" s="144" t="s">
        <v>844</v>
      </c>
      <c r="BE8" s="142"/>
      <c r="BF8" s="141" t="s">
        <v>860</v>
      </c>
      <c r="BG8" s="142">
        <f>SUM(BG9:BG19)</f>
        <v>0</v>
      </c>
      <c r="BH8" s="141" t="s">
        <v>876</v>
      </c>
      <c r="BI8" s="142"/>
      <c r="BJ8" s="141" t="s">
        <v>892</v>
      </c>
      <c r="BK8" s="142">
        <f>SUM(BK9:BK19)</f>
        <v>0</v>
      </c>
      <c r="BL8" s="141" t="s">
        <v>908</v>
      </c>
      <c r="BM8" s="142"/>
      <c r="BN8" s="141" t="s">
        <v>924</v>
      </c>
      <c r="BO8" s="142">
        <f>SUM(BO9:BO19)</f>
        <v>0</v>
      </c>
      <c r="BP8" s="141" t="s">
        <v>940</v>
      </c>
      <c r="BQ8" s="142"/>
      <c r="BR8" s="141" t="s">
        <v>956</v>
      </c>
      <c r="BS8" s="142">
        <f>SUM(BS9:BS19)</f>
        <v>0</v>
      </c>
      <c r="BT8" s="141" t="s">
        <v>972</v>
      </c>
      <c r="BU8" s="142"/>
      <c r="BV8" s="141" t="s">
        <v>988</v>
      </c>
      <c r="BW8" s="143">
        <f>SUM(BW9:BW19)</f>
        <v>0</v>
      </c>
    </row>
    <row r="9" spans="1:75" x14ac:dyDescent="0.2">
      <c r="A9" s="97"/>
      <c r="B9" s="106">
        <v>2</v>
      </c>
      <c r="C9" s="146" t="s">
        <v>594</v>
      </c>
      <c r="D9" s="106" t="s">
        <v>358</v>
      </c>
      <c r="E9" s="140"/>
      <c r="F9" s="107" t="s">
        <v>362</v>
      </c>
      <c r="G9" s="124">
        <v>5000</v>
      </c>
      <c r="H9" s="106" t="s">
        <v>366</v>
      </c>
      <c r="I9" s="124"/>
      <c r="J9" s="107" t="s">
        <v>377</v>
      </c>
      <c r="K9" s="125">
        <v>0</v>
      </c>
      <c r="L9" s="107" t="s">
        <v>428</v>
      </c>
      <c r="M9" s="125"/>
      <c r="N9" s="152" t="s">
        <v>429</v>
      </c>
      <c r="O9" s="125">
        <v>0</v>
      </c>
      <c r="P9" s="107" t="s">
        <v>430</v>
      </c>
      <c r="Q9" s="125"/>
      <c r="R9" s="107" t="s">
        <v>431</v>
      </c>
      <c r="S9" s="126">
        <v>0</v>
      </c>
      <c r="T9" s="107" t="s">
        <v>432</v>
      </c>
      <c r="U9" s="125"/>
      <c r="V9" s="107" t="s">
        <v>433</v>
      </c>
      <c r="W9" s="125">
        <v>0</v>
      </c>
      <c r="X9" s="155" t="s">
        <v>434</v>
      </c>
      <c r="Y9" s="125">
        <v>0</v>
      </c>
      <c r="Z9" s="107" t="s">
        <v>435</v>
      </c>
      <c r="AA9" s="125">
        <v>0</v>
      </c>
      <c r="AB9" s="107" t="s">
        <v>436</v>
      </c>
      <c r="AC9" s="125">
        <v>0</v>
      </c>
      <c r="AD9" s="107" t="s">
        <v>437</v>
      </c>
      <c r="AE9" s="125">
        <v>0</v>
      </c>
      <c r="AF9" s="107" t="s">
        <v>438</v>
      </c>
      <c r="AG9" s="125">
        <v>0</v>
      </c>
      <c r="AH9" s="107" t="s">
        <v>439</v>
      </c>
      <c r="AI9" s="125">
        <v>0</v>
      </c>
      <c r="AJ9" s="107" t="s">
        <v>440</v>
      </c>
      <c r="AK9" s="125"/>
      <c r="AL9" s="107" t="s">
        <v>441</v>
      </c>
      <c r="AM9" s="125">
        <v>0</v>
      </c>
      <c r="AN9" s="107" t="s">
        <v>442</v>
      </c>
      <c r="AO9" s="125"/>
      <c r="AP9" s="107" t="s">
        <v>733</v>
      </c>
      <c r="AQ9" s="125">
        <v>0</v>
      </c>
      <c r="AR9" s="107" t="s">
        <v>748</v>
      </c>
      <c r="AS9" s="125"/>
      <c r="AT9" s="107" t="s">
        <v>765</v>
      </c>
      <c r="AU9" s="126">
        <v>0</v>
      </c>
      <c r="AV9" s="107" t="s">
        <v>781</v>
      </c>
      <c r="AW9" s="125"/>
      <c r="AX9" s="107" t="s">
        <v>797</v>
      </c>
      <c r="AY9" s="125">
        <v>0</v>
      </c>
      <c r="AZ9" s="106" t="s">
        <v>813</v>
      </c>
      <c r="BA9" s="125"/>
      <c r="BB9" s="107" t="s">
        <v>829</v>
      </c>
      <c r="BC9" s="126">
        <v>0</v>
      </c>
      <c r="BD9" s="106" t="s">
        <v>845</v>
      </c>
      <c r="BE9" s="125"/>
      <c r="BF9" s="107" t="s">
        <v>861</v>
      </c>
      <c r="BG9" s="125">
        <v>0</v>
      </c>
      <c r="BH9" s="107" t="s">
        <v>877</v>
      </c>
      <c r="BI9" s="125"/>
      <c r="BJ9" s="107" t="s">
        <v>893</v>
      </c>
      <c r="BK9" s="125">
        <v>0</v>
      </c>
      <c r="BL9" s="107" t="s">
        <v>909</v>
      </c>
      <c r="BM9" s="125"/>
      <c r="BN9" s="107" t="s">
        <v>925</v>
      </c>
      <c r="BO9" s="125">
        <v>0</v>
      </c>
      <c r="BP9" s="107" t="s">
        <v>941</v>
      </c>
      <c r="BQ9" s="125"/>
      <c r="BR9" s="107" t="s">
        <v>957</v>
      </c>
      <c r="BS9" s="125">
        <v>0</v>
      </c>
      <c r="BT9" s="107" t="s">
        <v>973</v>
      </c>
      <c r="BU9" s="125"/>
      <c r="BV9" s="107" t="s">
        <v>989</v>
      </c>
      <c r="BW9" s="126">
        <v>0</v>
      </c>
    </row>
    <row r="10" spans="1:75" x14ac:dyDescent="0.2">
      <c r="A10" s="97"/>
      <c r="B10" s="106">
        <v>3</v>
      </c>
      <c r="C10" s="146" t="s">
        <v>595</v>
      </c>
      <c r="D10" s="106" t="s">
        <v>359</v>
      </c>
      <c r="E10" s="140"/>
      <c r="F10" s="107" t="s">
        <v>363</v>
      </c>
      <c r="G10" s="124">
        <v>5000</v>
      </c>
      <c r="H10" s="106" t="s">
        <v>367</v>
      </c>
      <c r="I10" s="124"/>
      <c r="J10" s="107" t="s">
        <v>378</v>
      </c>
      <c r="K10" s="125">
        <v>0</v>
      </c>
      <c r="L10" s="107" t="s">
        <v>443</v>
      </c>
      <c r="M10" s="125"/>
      <c r="N10" s="152" t="s">
        <v>444</v>
      </c>
      <c r="O10" s="125">
        <v>0</v>
      </c>
      <c r="P10" s="107" t="s">
        <v>445</v>
      </c>
      <c r="Q10" s="125"/>
      <c r="R10" s="107" t="s">
        <v>446</v>
      </c>
      <c r="S10" s="126">
        <v>0</v>
      </c>
      <c r="T10" s="107" t="s">
        <v>447</v>
      </c>
      <c r="U10" s="125"/>
      <c r="V10" s="107" t="s">
        <v>448</v>
      </c>
      <c r="W10" s="125">
        <v>0</v>
      </c>
      <c r="X10" s="155" t="s">
        <v>449</v>
      </c>
      <c r="Y10" s="125">
        <v>0</v>
      </c>
      <c r="Z10" s="107" t="s">
        <v>450</v>
      </c>
      <c r="AA10" s="125">
        <v>0</v>
      </c>
      <c r="AB10" s="107" t="s">
        <v>451</v>
      </c>
      <c r="AC10" s="125">
        <v>0</v>
      </c>
      <c r="AD10" s="107" t="s">
        <v>452</v>
      </c>
      <c r="AE10" s="125">
        <v>0</v>
      </c>
      <c r="AF10" s="107" t="s">
        <v>453</v>
      </c>
      <c r="AG10" s="125">
        <v>0</v>
      </c>
      <c r="AH10" s="107" t="s">
        <v>454</v>
      </c>
      <c r="AI10" s="125">
        <v>0</v>
      </c>
      <c r="AJ10" s="107" t="s">
        <v>455</v>
      </c>
      <c r="AK10" s="125"/>
      <c r="AL10" s="107" t="s">
        <v>456</v>
      </c>
      <c r="AM10" s="125">
        <v>0</v>
      </c>
      <c r="AN10" s="107" t="s">
        <v>457</v>
      </c>
      <c r="AO10" s="125"/>
      <c r="AP10" s="107" t="s">
        <v>734</v>
      </c>
      <c r="AQ10" s="125">
        <v>0</v>
      </c>
      <c r="AR10" s="107" t="s">
        <v>749</v>
      </c>
      <c r="AS10" s="125"/>
      <c r="AT10" s="107" t="s">
        <v>766</v>
      </c>
      <c r="AU10" s="126">
        <v>0</v>
      </c>
      <c r="AV10" s="107" t="s">
        <v>782</v>
      </c>
      <c r="AW10" s="125"/>
      <c r="AX10" s="107" t="s">
        <v>798</v>
      </c>
      <c r="AY10" s="125">
        <v>0</v>
      </c>
      <c r="AZ10" s="106" t="s">
        <v>814</v>
      </c>
      <c r="BA10" s="125"/>
      <c r="BB10" s="107" t="s">
        <v>830</v>
      </c>
      <c r="BC10" s="126">
        <v>0</v>
      </c>
      <c r="BD10" s="106" t="s">
        <v>846</v>
      </c>
      <c r="BE10" s="125"/>
      <c r="BF10" s="107" t="s">
        <v>862</v>
      </c>
      <c r="BG10" s="125">
        <v>0</v>
      </c>
      <c r="BH10" s="107" t="s">
        <v>878</v>
      </c>
      <c r="BI10" s="125"/>
      <c r="BJ10" s="107" t="s">
        <v>894</v>
      </c>
      <c r="BK10" s="125">
        <v>0</v>
      </c>
      <c r="BL10" s="107" t="s">
        <v>910</v>
      </c>
      <c r="BM10" s="125"/>
      <c r="BN10" s="107" t="s">
        <v>926</v>
      </c>
      <c r="BO10" s="125">
        <v>0</v>
      </c>
      <c r="BP10" s="107" t="s">
        <v>942</v>
      </c>
      <c r="BQ10" s="125"/>
      <c r="BR10" s="107" t="s">
        <v>958</v>
      </c>
      <c r="BS10" s="125">
        <v>0</v>
      </c>
      <c r="BT10" s="107" t="s">
        <v>974</v>
      </c>
      <c r="BU10" s="125"/>
      <c r="BV10" s="107" t="s">
        <v>990</v>
      </c>
      <c r="BW10" s="126">
        <v>0</v>
      </c>
    </row>
    <row r="11" spans="1:75" x14ac:dyDescent="0.2">
      <c r="A11" s="97"/>
      <c r="B11" s="106">
        <v>4</v>
      </c>
      <c r="C11" s="146" t="s">
        <v>596</v>
      </c>
      <c r="D11" s="106" t="s">
        <v>1147</v>
      </c>
      <c r="E11" s="140"/>
      <c r="F11" s="107" t="s">
        <v>1148</v>
      </c>
      <c r="G11" s="124">
        <v>5000</v>
      </c>
      <c r="H11" s="106" t="s">
        <v>368</v>
      </c>
      <c r="I11" s="124"/>
      <c r="J11" s="107" t="s">
        <v>379</v>
      </c>
      <c r="K11" s="125">
        <v>0</v>
      </c>
      <c r="L11" s="107" t="s">
        <v>401</v>
      </c>
      <c r="M11" s="125"/>
      <c r="N11" s="152" t="s">
        <v>408</v>
      </c>
      <c r="O11" s="125">
        <v>0</v>
      </c>
      <c r="P11" s="107" t="s">
        <v>458</v>
      </c>
      <c r="Q11" s="125"/>
      <c r="R11" s="107" t="s">
        <v>412</v>
      </c>
      <c r="S11" s="126">
        <v>0</v>
      </c>
      <c r="T11" s="107" t="s">
        <v>459</v>
      </c>
      <c r="U11" s="125"/>
      <c r="V11" s="107" t="s">
        <v>460</v>
      </c>
      <c r="W11" s="125">
        <v>0</v>
      </c>
      <c r="X11" s="155" t="s">
        <v>461</v>
      </c>
      <c r="Y11" s="125">
        <v>0</v>
      </c>
      <c r="Z11" s="107" t="s">
        <v>462</v>
      </c>
      <c r="AA11" s="125">
        <v>0</v>
      </c>
      <c r="AB11" s="107" t="s">
        <v>463</v>
      </c>
      <c r="AC11" s="125">
        <v>0</v>
      </c>
      <c r="AD11" s="107" t="s">
        <v>464</v>
      </c>
      <c r="AE11" s="125">
        <v>0</v>
      </c>
      <c r="AF11" s="107" t="s">
        <v>465</v>
      </c>
      <c r="AG11" s="125">
        <v>0</v>
      </c>
      <c r="AH11" s="107" t="s">
        <v>466</v>
      </c>
      <c r="AI11" s="125">
        <v>0</v>
      </c>
      <c r="AJ11" s="107" t="s">
        <v>467</v>
      </c>
      <c r="AK11" s="125"/>
      <c r="AL11" s="107" t="s">
        <v>468</v>
      </c>
      <c r="AM11" s="125">
        <v>0</v>
      </c>
      <c r="AN11" s="107" t="s">
        <v>469</v>
      </c>
      <c r="AO11" s="125"/>
      <c r="AP11" s="107" t="s">
        <v>735</v>
      </c>
      <c r="AQ11" s="125">
        <v>0</v>
      </c>
      <c r="AR11" s="107" t="s">
        <v>750</v>
      </c>
      <c r="AS11" s="125"/>
      <c r="AT11" s="107" t="s">
        <v>767</v>
      </c>
      <c r="AU11" s="126">
        <v>0</v>
      </c>
      <c r="AV11" s="107" t="s">
        <v>783</v>
      </c>
      <c r="AW11" s="125"/>
      <c r="AX11" s="107" t="s">
        <v>799</v>
      </c>
      <c r="AY11" s="125">
        <v>0</v>
      </c>
      <c r="AZ11" s="106" t="s">
        <v>815</v>
      </c>
      <c r="BA11" s="125"/>
      <c r="BB11" s="107" t="s">
        <v>831</v>
      </c>
      <c r="BC11" s="126">
        <v>0</v>
      </c>
      <c r="BD11" s="106" t="s">
        <v>847</v>
      </c>
      <c r="BE11" s="125"/>
      <c r="BF11" s="107" t="s">
        <v>863</v>
      </c>
      <c r="BG11" s="125">
        <v>0</v>
      </c>
      <c r="BH11" s="107" t="s">
        <v>879</v>
      </c>
      <c r="BI11" s="125"/>
      <c r="BJ11" s="107" t="s">
        <v>895</v>
      </c>
      <c r="BK11" s="125">
        <v>0</v>
      </c>
      <c r="BL11" s="107" t="s">
        <v>911</v>
      </c>
      <c r="BM11" s="125"/>
      <c r="BN11" s="107" t="s">
        <v>927</v>
      </c>
      <c r="BO11" s="125">
        <v>0</v>
      </c>
      <c r="BP11" s="107" t="s">
        <v>943</v>
      </c>
      <c r="BQ11" s="125"/>
      <c r="BR11" s="107" t="s">
        <v>959</v>
      </c>
      <c r="BS11" s="125">
        <v>0</v>
      </c>
      <c r="BT11" s="107" t="s">
        <v>975</v>
      </c>
      <c r="BU11" s="125"/>
      <c r="BV11" s="107" t="s">
        <v>991</v>
      </c>
      <c r="BW11" s="126">
        <v>0</v>
      </c>
    </row>
    <row r="12" spans="1:75" x14ac:dyDescent="0.2">
      <c r="A12" s="97"/>
      <c r="B12" s="106">
        <v>5</v>
      </c>
      <c r="C12" s="146" t="s">
        <v>597</v>
      </c>
      <c r="D12" s="106" t="s">
        <v>360</v>
      </c>
      <c r="E12" s="140"/>
      <c r="F12" s="107" t="s">
        <v>364</v>
      </c>
      <c r="G12" s="124">
        <v>5000</v>
      </c>
      <c r="H12" s="106" t="s">
        <v>369</v>
      </c>
      <c r="I12" s="124"/>
      <c r="J12" s="107" t="s">
        <v>380</v>
      </c>
      <c r="K12" s="125">
        <v>0</v>
      </c>
      <c r="L12" s="107" t="s">
        <v>470</v>
      </c>
      <c r="M12" s="125"/>
      <c r="N12" s="152" t="s">
        <v>471</v>
      </c>
      <c r="O12" s="125">
        <v>0</v>
      </c>
      <c r="P12" s="107" t="s">
        <v>472</v>
      </c>
      <c r="Q12" s="125"/>
      <c r="R12" s="107" t="s">
        <v>473</v>
      </c>
      <c r="S12" s="126">
        <v>0</v>
      </c>
      <c r="T12" s="107" t="s">
        <v>474</v>
      </c>
      <c r="U12" s="125"/>
      <c r="V12" s="107" t="s">
        <v>475</v>
      </c>
      <c r="W12" s="125">
        <v>0</v>
      </c>
      <c r="X12" s="155" t="s">
        <v>476</v>
      </c>
      <c r="Y12" s="125">
        <v>0</v>
      </c>
      <c r="Z12" s="107" t="s">
        <v>477</v>
      </c>
      <c r="AA12" s="125">
        <v>0</v>
      </c>
      <c r="AB12" s="107" t="s">
        <v>478</v>
      </c>
      <c r="AC12" s="125">
        <v>0</v>
      </c>
      <c r="AD12" s="107" t="s">
        <v>479</v>
      </c>
      <c r="AE12" s="125">
        <v>0</v>
      </c>
      <c r="AF12" s="107" t="s">
        <v>480</v>
      </c>
      <c r="AG12" s="125">
        <v>0</v>
      </c>
      <c r="AH12" s="107" t="s">
        <v>481</v>
      </c>
      <c r="AI12" s="125">
        <v>0</v>
      </c>
      <c r="AJ12" s="107" t="s">
        <v>482</v>
      </c>
      <c r="AK12" s="125"/>
      <c r="AL12" s="107" t="s">
        <v>483</v>
      </c>
      <c r="AM12" s="125">
        <v>0</v>
      </c>
      <c r="AN12" s="107" t="s">
        <v>484</v>
      </c>
      <c r="AO12" s="125"/>
      <c r="AP12" s="107" t="s">
        <v>736</v>
      </c>
      <c r="AQ12" s="125">
        <v>0</v>
      </c>
      <c r="AR12" s="107" t="s">
        <v>751</v>
      </c>
      <c r="AS12" s="125"/>
      <c r="AT12" s="107" t="s">
        <v>768</v>
      </c>
      <c r="AU12" s="126">
        <v>0</v>
      </c>
      <c r="AV12" s="107" t="s">
        <v>784</v>
      </c>
      <c r="AW12" s="125"/>
      <c r="AX12" s="107" t="s">
        <v>800</v>
      </c>
      <c r="AY12" s="125">
        <v>0</v>
      </c>
      <c r="AZ12" s="106" t="s">
        <v>816</v>
      </c>
      <c r="BA12" s="125"/>
      <c r="BB12" s="107" t="s">
        <v>832</v>
      </c>
      <c r="BC12" s="126">
        <v>0</v>
      </c>
      <c r="BD12" s="106" t="s">
        <v>848</v>
      </c>
      <c r="BE12" s="125"/>
      <c r="BF12" s="107" t="s">
        <v>864</v>
      </c>
      <c r="BG12" s="125">
        <v>0</v>
      </c>
      <c r="BH12" s="107" t="s">
        <v>880</v>
      </c>
      <c r="BI12" s="125"/>
      <c r="BJ12" s="107" t="s">
        <v>896</v>
      </c>
      <c r="BK12" s="125">
        <v>0</v>
      </c>
      <c r="BL12" s="107" t="s">
        <v>912</v>
      </c>
      <c r="BM12" s="125"/>
      <c r="BN12" s="107" t="s">
        <v>928</v>
      </c>
      <c r="BO12" s="125">
        <v>0</v>
      </c>
      <c r="BP12" s="107" t="s">
        <v>944</v>
      </c>
      <c r="BQ12" s="125"/>
      <c r="BR12" s="107" t="s">
        <v>960</v>
      </c>
      <c r="BS12" s="125">
        <v>0</v>
      </c>
      <c r="BT12" s="107" t="s">
        <v>976</v>
      </c>
      <c r="BU12" s="125"/>
      <c r="BV12" s="107" t="s">
        <v>992</v>
      </c>
      <c r="BW12" s="126">
        <v>0</v>
      </c>
    </row>
    <row r="13" spans="1:75" x14ac:dyDescent="0.2">
      <c r="A13" s="97"/>
      <c r="B13" s="106">
        <v>6</v>
      </c>
      <c r="C13" s="146" t="s">
        <v>598</v>
      </c>
      <c r="D13" s="106" t="s">
        <v>1190</v>
      </c>
      <c r="E13" s="140"/>
      <c r="F13" s="107" t="s">
        <v>1169</v>
      </c>
      <c r="G13" s="124">
        <v>5000</v>
      </c>
      <c r="H13" s="106" t="s">
        <v>370</v>
      </c>
      <c r="I13" s="124"/>
      <c r="J13" s="107" t="s">
        <v>381</v>
      </c>
      <c r="K13" s="125">
        <v>0</v>
      </c>
      <c r="L13" s="152" t="s">
        <v>485</v>
      </c>
      <c r="M13" s="125"/>
      <c r="N13" s="152" t="s">
        <v>486</v>
      </c>
      <c r="O13" s="125">
        <v>0</v>
      </c>
      <c r="P13" s="107" t="s">
        <v>487</v>
      </c>
      <c r="Q13" s="125"/>
      <c r="R13" s="107" t="s">
        <v>488</v>
      </c>
      <c r="S13" s="126">
        <v>0</v>
      </c>
      <c r="T13" s="107" t="s">
        <v>489</v>
      </c>
      <c r="U13" s="125"/>
      <c r="V13" s="107" t="s">
        <v>490</v>
      </c>
      <c r="W13" s="125">
        <v>0</v>
      </c>
      <c r="X13" s="155" t="s">
        <v>491</v>
      </c>
      <c r="Y13" s="125">
        <v>0</v>
      </c>
      <c r="Z13" s="107" t="s">
        <v>492</v>
      </c>
      <c r="AA13" s="125">
        <v>0</v>
      </c>
      <c r="AB13" s="107" t="s">
        <v>493</v>
      </c>
      <c r="AC13" s="125">
        <v>0</v>
      </c>
      <c r="AD13" s="107" t="s">
        <v>494</v>
      </c>
      <c r="AE13" s="125">
        <v>0</v>
      </c>
      <c r="AF13" s="107" t="s">
        <v>495</v>
      </c>
      <c r="AG13" s="125">
        <v>0</v>
      </c>
      <c r="AH13" s="107" t="s">
        <v>496</v>
      </c>
      <c r="AI13" s="125">
        <v>0</v>
      </c>
      <c r="AJ13" s="107" t="s">
        <v>497</v>
      </c>
      <c r="AK13" s="125"/>
      <c r="AL13" s="107" t="s">
        <v>498</v>
      </c>
      <c r="AM13" s="125">
        <v>0</v>
      </c>
      <c r="AN13" s="107" t="s">
        <v>499</v>
      </c>
      <c r="AO13" s="125"/>
      <c r="AP13" s="107" t="s">
        <v>737</v>
      </c>
      <c r="AQ13" s="125">
        <v>0</v>
      </c>
      <c r="AR13" s="107" t="s">
        <v>752</v>
      </c>
      <c r="AS13" s="125"/>
      <c r="AT13" s="107" t="s">
        <v>769</v>
      </c>
      <c r="AU13" s="126">
        <v>0</v>
      </c>
      <c r="AV13" s="107" t="s">
        <v>785</v>
      </c>
      <c r="AW13" s="125"/>
      <c r="AX13" s="107" t="s">
        <v>801</v>
      </c>
      <c r="AY13" s="125">
        <v>0</v>
      </c>
      <c r="AZ13" s="106" t="s">
        <v>817</v>
      </c>
      <c r="BA13" s="125"/>
      <c r="BB13" s="107" t="s">
        <v>833</v>
      </c>
      <c r="BC13" s="126">
        <v>0</v>
      </c>
      <c r="BD13" s="106" t="s">
        <v>849</v>
      </c>
      <c r="BE13" s="125"/>
      <c r="BF13" s="107" t="s">
        <v>865</v>
      </c>
      <c r="BG13" s="125">
        <v>0</v>
      </c>
      <c r="BH13" s="107" t="s">
        <v>881</v>
      </c>
      <c r="BI13" s="125"/>
      <c r="BJ13" s="107" t="s">
        <v>897</v>
      </c>
      <c r="BK13" s="125">
        <v>0</v>
      </c>
      <c r="BL13" s="107" t="s">
        <v>913</v>
      </c>
      <c r="BM13" s="125"/>
      <c r="BN13" s="107" t="s">
        <v>929</v>
      </c>
      <c r="BO13" s="125">
        <v>0</v>
      </c>
      <c r="BP13" s="107" t="s">
        <v>945</v>
      </c>
      <c r="BQ13" s="125"/>
      <c r="BR13" s="107" t="s">
        <v>961</v>
      </c>
      <c r="BS13" s="125">
        <v>0</v>
      </c>
      <c r="BT13" s="107" t="s">
        <v>977</v>
      </c>
      <c r="BU13" s="125"/>
      <c r="BV13" s="107" t="s">
        <v>993</v>
      </c>
      <c r="BW13" s="126">
        <v>0</v>
      </c>
    </row>
    <row r="14" spans="1:75" x14ac:dyDescent="0.2">
      <c r="A14" s="97"/>
      <c r="B14" s="106">
        <v>7</v>
      </c>
      <c r="C14" s="146" t="s">
        <v>599</v>
      </c>
      <c r="D14" s="106" t="s">
        <v>1189</v>
      </c>
      <c r="E14" s="140"/>
      <c r="F14" s="107" t="s">
        <v>1170</v>
      </c>
      <c r="G14" s="124">
        <v>5000</v>
      </c>
      <c r="H14" s="106" t="s">
        <v>371</v>
      </c>
      <c r="I14" s="124"/>
      <c r="J14" s="107" t="s">
        <v>382</v>
      </c>
      <c r="K14" s="125">
        <v>0</v>
      </c>
      <c r="L14" s="107" t="s">
        <v>500</v>
      </c>
      <c r="M14" s="125"/>
      <c r="N14" s="152" t="s">
        <v>501</v>
      </c>
      <c r="O14" s="125">
        <v>0</v>
      </c>
      <c r="P14" s="107" t="s">
        <v>502</v>
      </c>
      <c r="Q14" s="125"/>
      <c r="R14" s="107" t="s">
        <v>503</v>
      </c>
      <c r="S14" s="126">
        <v>0</v>
      </c>
      <c r="T14" s="107" t="s">
        <v>504</v>
      </c>
      <c r="U14" s="125"/>
      <c r="V14" s="107" t="s">
        <v>505</v>
      </c>
      <c r="W14" s="125">
        <v>0</v>
      </c>
      <c r="X14" s="155" t="s">
        <v>506</v>
      </c>
      <c r="Y14" s="125">
        <v>0</v>
      </c>
      <c r="Z14" s="107" t="s">
        <v>507</v>
      </c>
      <c r="AA14" s="125">
        <v>0</v>
      </c>
      <c r="AB14" s="107" t="s">
        <v>508</v>
      </c>
      <c r="AC14" s="125">
        <v>0</v>
      </c>
      <c r="AD14" s="107" t="s">
        <v>509</v>
      </c>
      <c r="AE14" s="125">
        <v>0</v>
      </c>
      <c r="AF14" s="107" t="s">
        <v>510</v>
      </c>
      <c r="AG14" s="125">
        <v>0</v>
      </c>
      <c r="AH14" s="107" t="s">
        <v>511</v>
      </c>
      <c r="AI14" s="125">
        <v>0</v>
      </c>
      <c r="AJ14" s="107" t="s">
        <v>512</v>
      </c>
      <c r="AK14" s="125"/>
      <c r="AL14" s="107" t="s">
        <v>513</v>
      </c>
      <c r="AM14" s="125">
        <v>0</v>
      </c>
      <c r="AN14" s="107" t="s">
        <v>514</v>
      </c>
      <c r="AO14" s="125"/>
      <c r="AP14" s="107" t="s">
        <v>738</v>
      </c>
      <c r="AQ14" s="125">
        <v>0</v>
      </c>
      <c r="AR14" s="107" t="s">
        <v>753</v>
      </c>
      <c r="AS14" s="125"/>
      <c r="AT14" s="107" t="s">
        <v>770</v>
      </c>
      <c r="AU14" s="126">
        <v>0</v>
      </c>
      <c r="AV14" s="107" t="s">
        <v>786</v>
      </c>
      <c r="AW14" s="125"/>
      <c r="AX14" s="107" t="s">
        <v>802</v>
      </c>
      <c r="AY14" s="125">
        <v>0</v>
      </c>
      <c r="AZ14" s="106" t="s">
        <v>818</v>
      </c>
      <c r="BA14" s="125"/>
      <c r="BB14" s="107" t="s">
        <v>834</v>
      </c>
      <c r="BC14" s="126">
        <v>0</v>
      </c>
      <c r="BD14" s="106" t="s">
        <v>850</v>
      </c>
      <c r="BE14" s="125"/>
      <c r="BF14" s="107" t="s">
        <v>866</v>
      </c>
      <c r="BG14" s="125">
        <v>0</v>
      </c>
      <c r="BH14" s="107" t="s">
        <v>882</v>
      </c>
      <c r="BI14" s="125"/>
      <c r="BJ14" s="107" t="s">
        <v>898</v>
      </c>
      <c r="BK14" s="125">
        <v>0</v>
      </c>
      <c r="BL14" s="107" t="s">
        <v>914</v>
      </c>
      <c r="BM14" s="125"/>
      <c r="BN14" s="107" t="s">
        <v>930</v>
      </c>
      <c r="BO14" s="125">
        <v>0</v>
      </c>
      <c r="BP14" s="107" t="s">
        <v>946</v>
      </c>
      <c r="BQ14" s="125"/>
      <c r="BR14" s="107" t="s">
        <v>962</v>
      </c>
      <c r="BS14" s="125">
        <v>0</v>
      </c>
      <c r="BT14" s="107" t="s">
        <v>978</v>
      </c>
      <c r="BU14" s="125"/>
      <c r="BV14" s="107" t="s">
        <v>994</v>
      </c>
      <c r="BW14" s="126">
        <v>0</v>
      </c>
    </row>
    <row r="15" spans="1:75" x14ac:dyDescent="0.2">
      <c r="A15" s="97"/>
      <c r="B15" s="106">
        <v>8</v>
      </c>
      <c r="C15" s="146" t="s">
        <v>600</v>
      </c>
      <c r="D15" s="106" t="s">
        <v>1188</v>
      </c>
      <c r="E15" s="140"/>
      <c r="F15" s="107" t="s">
        <v>1171</v>
      </c>
      <c r="G15" s="124">
        <v>5000</v>
      </c>
      <c r="H15" s="106" t="s">
        <v>372</v>
      </c>
      <c r="I15" s="124"/>
      <c r="J15" s="107" t="s">
        <v>383</v>
      </c>
      <c r="K15" s="125">
        <v>0</v>
      </c>
      <c r="L15" s="107" t="s">
        <v>515</v>
      </c>
      <c r="M15" s="125"/>
      <c r="N15" s="152" t="s">
        <v>516</v>
      </c>
      <c r="O15" s="125">
        <v>0</v>
      </c>
      <c r="P15" s="107" t="s">
        <v>517</v>
      </c>
      <c r="Q15" s="125"/>
      <c r="R15" s="107" t="s">
        <v>518</v>
      </c>
      <c r="S15" s="126">
        <v>0</v>
      </c>
      <c r="T15" s="107" t="s">
        <v>519</v>
      </c>
      <c r="U15" s="125"/>
      <c r="V15" s="107" t="s">
        <v>520</v>
      </c>
      <c r="W15" s="125">
        <v>0</v>
      </c>
      <c r="X15" s="155" t="s">
        <v>521</v>
      </c>
      <c r="Y15" s="125">
        <v>0</v>
      </c>
      <c r="Z15" s="107" t="s">
        <v>522</v>
      </c>
      <c r="AA15" s="125">
        <v>0</v>
      </c>
      <c r="AB15" s="107" t="s">
        <v>523</v>
      </c>
      <c r="AC15" s="125">
        <v>0</v>
      </c>
      <c r="AD15" s="107" t="s">
        <v>524</v>
      </c>
      <c r="AE15" s="125">
        <v>0</v>
      </c>
      <c r="AF15" s="107" t="s">
        <v>525</v>
      </c>
      <c r="AG15" s="125">
        <v>0</v>
      </c>
      <c r="AH15" s="107" t="s">
        <v>526</v>
      </c>
      <c r="AI15" s="125">
        <v>0</v>
      </c>
      <c r="AJ15" s="107" t="s">
        <v>527</v>
      </c>
      <c r="AK15" s="125"/>
      <c r="AL15" s="107" t="s">
        <v>528</v>
      </c>
      <c r="AM15" s="125">
        <v>0</v>
      </c>
      <c r="AN15" s="107" t="s">
        <v>529</v>
      </c>
      <c r="AO15" s="125"/>
      <c r="AP15" s="107" t="s">
        <v>739</v>
      </c>
      <c r="AQ15" s="125">
        <v>0</v>
      </c>
      <c r="AR15" s="107" t="s">
        <v>754</v>
      </c>
      <c r="AS15" s="125"/>
      <c r="AT15" s="107" t="s">
        <v>771</v>
      </c>
      <c r="AU15" s="126">
        <v>0</v>
      </c>
      <c r="AV15" s="107" t="s">
        <v>787</v>
      </c>
      <c r="AW15" s="125"/>
      <c r="AX15" s="107" t="s">
        <v>803</v>
      </c>
      <c r="AY15" s="125">
        <v>0</v>
      </c>
      <c r="AZ15" s="106" t="s">
        <v>819</v>
      </c>
      <c r="BA15" s="125"/>
      <c r="BB15" s="107" t="s">
        <v>835</v>
      </c>
      <c r="BC15" s="126">
        <v>0</v>
      </c>
      <c r="BD15" s="106" t="s">
        <v>851</v>
      </c>
      <c r="BE15" s="125"/>
      <c r="BF15" s="107" t="s">
        <v>867</v>
      </c>
      <c r="BG15" s="125">
        <v>0</v>
      </c>
      <c r="BH15" s="107" t="s">
        <v>883</v>
      </c>
      <c r="BI15" s="125"/>
      <c r="BJ15" s="107" t="s">
        <v>899</v>
      </c>
      <c r="BK15" s="125">
        <v>0</v>
      </c>
      <c r="BL15" s="107" t="s">
        <v>915</v>
      </c>
      <c r="BM15" s="125"/>
      <c r="BN15" s="107" t="s">
        <v>931</v>
      </c>
      <c r="BO15" s="125">
        <v>0</v>
      </c>
      <c r="BP15" s="107" t="s">
        <v>947</v>
      </c>
      <c r="BQ15" s="125"/>
      <c r="BR15" s="107" t="s">
        <v>963</v>
      </c>
      <c r="BS15" s="125">
        <v>0</v>
      </c>
      <c r="BT15" s="107" t="s">
        <v>979</v>
      </c>
      <c r="BU15" s="125"/>
      <c r="BV15" s="107" t="s">
        <v>995</v>
      </c>
      <c r="BW15" s="126">
        <v>0</v>
      </c>
    </row>
    <row r="16" spans="1:75" x14ac:dyDescent="0.2">
      <c r="A16" s="97"/>
      <c r="B16" s="106">
        <v>9</v>
      </c>
      <c r="C16" s="146" t="s">
        <v>601</v>
      </c>
      <c r="D16" s="106" t="s">
        <v>1187</v>
      </c>
      <c r="E16" s="140"/>
      <c r="F16" s="107" t="s">
        <v>1172</v>
      </c>
      <c r="G16" s="124">
        <v>5000</v>
      </c>
      <c r="H16" s="106" t="s">
        <v>373</v>
      </c>
      <c r="I16" s="124"/>
      <c r="J16" s="107" t="s">
        <v>384</v>
      </c>
      <c r="K16" s="125">
        <v>0</v>
      </c>
      <c r="L16" s="107" t="s">
        <v>530</v>
      </c>
      <c r="M16" s="125"/>
      <c r="N16" s="152" t="s">
        <v>531</v>
      </c>
      <c r="O16" s="125">
        <v>0</v>
      </c>
      <c r="P16" s="107" t="s">
        <v>532</v>
      </c>
      <c r="Q16" s="125"/>
      <c r="R16" s="107" t="s">
        <v>533</v>
      </c>
      <c r="S16" s="126">
        <v>0</v>
      </c>
      <c r="T16" s="107" t="s">
        <v>534</v>
      </c>
      <c r="U16" s="125"/>
      <c r="V16" s="107" t="s">
        <v>535</v>
      </c>
      <c r="W16" s="125">
        <v>0</v>
      </c>
      <c r="X16" s="155" t="s">
        <v>536</v>
      </c>
      <c r="Y16" s="125">
        <v>0</v>
      </c>
      <c r="Z16" s="107" t="s">
        <v>537</v>
      </c>
      <c r="AA16" s="125">
        <v>0</v>
      </c>
      <c r="AB16" s="107" t="s">
        <v>538</v>
      </c>
      <c r="AC16" s="125">
        <v>0</v>
      </c>
      <c r="AD16" s="107" t="s">
        <v>539</v>
      </c>
      <c r="AE16" s="125">
        <v>0</v>
      </c>
      <c r="AF16" s="107" t="s">
        <v>540</v>
      </c>
      <c r="AG16" s="125">
        <v>0</v>
      </c>
      <c r="AH16" s="107" t="s">
        <v>541</v>
      </c>
      <c r="AI16" s="125">
        <v>0</v>
      </c>
      <c r="AJ16" s="107" t="s">
        <v>542</v>
      </c>
      <c r="AK16" s="125"/>
      <c r="AL16" s="107" t="s">
        <v>543</v>
      </c>
      <c r="AM16" s="125">
        <v>0</v>
      </c>
      <c r="AN16" s="107" t="s">
        <v>544</v>
      </c>
      <c r="AO16" s="125"/>
      <c r="AP16" s="107" t="s">
        <v>740</v>
      </c>
      <c r="AQ16" s="125">
        <v>0</v>
      </c>
      <c r="AR16" s="107" t="s">
        <v>755</v>
      </c>
      <c r="AS16" s="125"/>
      <c r="AT16" s="107" t="s">
        <v>772</v>
      </c>
      <c r="AU16" s="126">
        <v>0</v>
      </c>
      <c r="AV16" s="107" t="s">
        <v>788</v>
      </c>
      <c r="AW16" s="125"/>
      <c r="AX16" s="107" t="s">
        <v>804</v>
      </c>
      <c r="AY16" s="125">
        <v>0</v>
      </c>
      <c r="AZ16" s="106" t="s">
        <v>820</v>
      </c>
      <c r="BA16" s="125"/>
      <c r="BB16" s="107" t="s">
        <v>836</v>
      </c>
      <c r="BC16" s="126">
        <v>0</v>
      </c>
      <c r="BD16" s="106" t="s">
        <v>852</v>
      </c>
      <c r="BE16" s="125"/>
      <c r="BF16" s="107" t="s">
        <v>868</v>
      </c>
      <c r="BG16" s="125">
        <v>0</v>
      </c>
      <c r="BH16" s="107" t="s">
        <v>884</v>
      </c>
      <c r="BI16" s="125"/>
      <c r="BJ16" s="107" t="s">
        <v>900</v>
      </c>
      <c r="BK16" s="125">
        <v>0</v>
      </c>
      <c r="BL16" s="107" t="s">
        <v>916</v>
      </c>
      <c r="BM16" s="125"/>
      <c r="BN16" s="107" t="s">
        <v>932</v>
      </c>
      <c r="BO16" s="125">
        <v>0</v>
      </c>
      <c r="BP16" s="107" t="s">
        <v>948</v>
      </c>
      <c r="BQ16" s="125"/>
      <c r="BR16" s="107" t="s">
        <v>964</v>
      </c>
      <c r="BS16" s="125">
        <v>0</v>
      </c>
      <c r="BT16" s="107" t="s">
        <v>980</v>
      </c>
      <c r="BU16" s="125"/>
      <c r="BV16" s="107" t="s">
        <v>996</v>
      </c>
      <c r="BW16" s="126">
        <v>0</v>
      </c>
    </row>
    <row r="17" spans="1:75" x14ac:dyDescent="0.2">
      <c r="A17" s="97"/>
      <c r="B17" s="106">
        <v>10</v>
      </c>
      <c r="C17" s="146" t="s">
        <v>602</v>
      </c>
      <c r="D17" s="106" t="s">
        <v>1186</v>
      </c>
      <c r="E17" s="140"/>
      <c r="F17" s="107" t="s">
        <v>1173</v>
      </c>
      <c r="G17" s="124">
        <v>5000</v>
      </c>
      <c r="H17" s="106" t="s">
        <v>374</v>
      </c>
      <c r="I17" s="124"/>
      <c r="J17" s="107" t="s">
        <v>385</v>
      </c>
      <c r="K17" s="125">
        <v>0</v>
      </c>
      <c r="L17" s="107" t="s">
        <v>545</v>
      </c>
      <c r="M17" s="125"/>
      <c r="N17" s="152" t="s">
        <v>546</v>
      </c>
      <c r="O17" s="125">
        <v>0</v>
      </c>
      <c r="P17" s="107" t="s">
        <v>547</v>
      </c>
      <c r="Q17" s="125"/>
      <c r="R17" s="107" t="s">
        <v>548</v>
      </c>
      <c r="S17" s="126">
        <v>0</v>
      </c>
      <c r="T17" s="107" t="s">
        <v>549</v>
      </c>
      <c r="U17" s="125"/>
      <c r="V17" s="107" t="s">
        <v>550</v>
      </c>
      <c r="W17" s="125">
        <v>0</v>
      </c>
      <c r="X17" s="155" t="s">
        <v>551</v>
      </c>
      <c r="Y17" s="125">
        <v>0</v>
      </c>
      <c r="Z17" s="107" t="s">
        <v>552</v>
      </c>
      <c r="AA17" s="125">
        <v>0</v>
      </c>
      <c r="AB17" s="107" t="s">
        <v>553</v>
      </c>
      <c r="AC17" s="125">
        <v>0</v>
      </c>
      <c r="AD17" s="107" t="s">
        <v>554</v>
      </c>
      <c r="AE17" s="125">
        <v>0</v>
      </c>
      <c r="AF17" s="107" t="s">
        <v>555</v>
      </c>
      <c r="AG17" s="125">
        <v>0</v>
      </c>
      <c r="AH17" s="107" t="s">
        <v>556</v>
      </c>
      <c r="AI17" s="125">
        <v>0</v>
      </c>
      <c r="AJ17" s="107" t="s">
        <v>557</v>
      </c>
      <c r="AK17" s="125"/>
      <c r="AL17" s="107" t="s">
        <v>558</v>
      </c>
      <c r="AM17" s="125">
        <v>0</v>
      </c>
      <c r="AN17" s="107" t="s">
        <v>559</v>
      </c>
      <c r="AO17" s="125"/>
      <c r="AP17" s="107" t="s">
        <v>741</v>
      </c>
      <c r="AQ17" s="125">
        <v>0</v>
      </c>
      <c r="AR17" s="107" t="s">
        <v>756</v>
      </c>
      <c r="AS17" s="125"/>
      <c r="AT17" s="107" t="s">
        <v>773</v>
      </c>
      <c r="AU17" s="126">
        <v>0</v>
      </c>
      <c r="AV17" s="107" t="s">
        <v>789</v>
      </c>
      <c r="AW17" s="125"/>
      <c r="AX17" s="107" t="s">
        <v>805</v>
      </c>
      <c r="AY17" s="125">
        <v>0</v>
      </c>
      <c r="AZ17" s="106" t="s">
        <v>821</v>
      </c>
      <c r="BA17" s="125"/>
      <c r="BB17" s="107" t="s">
        <v>837</v>
      </c>
      <c r="BC17" s="126">
        <v>0</v>
      </c>
      <c r="BD17" s="106" t="s">
        <v>853</v>
      </c>
      <c r="BE17" s="125"/>
      <c r="BF17" s="107" t="s">
        <v>869</v>
      </c>
      <c r="BG17" s="125">
        <v>0</v>
      </c>
      <c r="BH17" s="107" t="s">
        <v>885</v>
      </c>
      <c r="BI17" s="125"/>
      <c r="BJ17" s="107" t="s">
        <v>901</v>
      </c>
      <c r="BK17" s="125">
        <v>0</v>
      </c>
      <c r="BL17" s="107" t="s">
        <v>917</v>
      </c>
      <c r="BM17" s="125"/>
      <c r="BN17" s="107" t="s">
        <v>933</v>
      </c>
      <c r="BO17" s="125">
        <v>0</v>
      </c>
      <c r="BP17" s="107" t="s">
        <v>949</v>
      </c>
      <c r="BQ17" s="125"/>
      <c r="BR17" s="107" t="s">
        <v>965</v>
      </c>
      <c r="BS17" s="125">
        <v>0</v>
      </c>
      <c r="BT17" s="107" t="s">
        <v>981</v>
      </c>
      <c r="BU17" s="125"/>
      <c r="BV17" s="107" t="s">
        <v>997</v>
      </c>
      <c r="BW17" s="126">
        <v>0</v>
      </c>
    </row>
    <row r="18" spans="1:75" x14ac:dyDescent="0.2">
      <c r="A18" s="97"/>
      <c r="B18" s="106">
        <v>11</v>
      </c>
      <c r="C18" s="146" t="s">
        <v>603</v>
      </c>
      <c r="D18" s="106" t="s">
        <v>1185</v>
      </c>
      <c r="E18" s="140"/>
      <c r="F18" s="107" t="s">
        <v>1174</v>
      </c>
      <c r="G18" s="124">
        <v>5000</v>
      </c>
      <c r="H18" s="106" t="s">
        <v>375</v>
      </c>
      <c r="I18" s="124"/>
      <c r="J18" s="107" t="s">
        <v>386</v>
      </c>
      <c r="K18" s="125">
        <v>0</v>
      </c>
      <c r="L18" s="152" t="s">
        <v>560</v>
      </c>
      <c r="M18" s="125"/>
      <c r="N18" s="152" t="s">
        <v>561</v>
      </c>
      <c r="O18" s="125">
        <v>0</v>
      </c>
      <c r="P18" s="107" t="s">
        <v>562</v>
      </c>
      <c r="Q18" s="125"/>
      <c r="R18" s="107" t="s">
        <v>563</v>
      </c>
      <c r="S18" s="126">
        <v>0</v>
      </c>
      <c r="T18" s="107" t="s">
        <v>564</v>
      </c>
      <c r="U18" s="125"/>
      <c r="V18" s="107" t="s">
        <v>565</v>
      </c>
      <c r="W18" s="125">
        <v>0</v>
      </c>
      <c r="X18" s="155" t="s">
        <v>566</v>
      </c>
      <c r="Y18" s="125">
        <v>0</v>
      </c>
      <c r="Z18" s="107" t="s">
        <v>567</v>
      </c>
      <c r="AA18" s="125">
        <v>0</v>
      </c>
      <c r="AB18" s="107" t="s">
        <v>568</v>
      </c>
      <c r="AC18" s="125">
        <v>0</v>
      </c>
      <c r="AD18" s="107" t="s">
        <v>569</v>
      </c>
      <c r="AE18" s="125">
        <v>0</v>
      </c>
      <c r="AF18" s="107" t="s">
        <v>570</v>
      </c>
      <c r="AG18" s="125">
        <v>0</v>
      </c>
      <c r="AH18" s="107" t="s">
        <v>571</v>
      </c>
      <c r="AI18" s="125">
        <v>0</v>
      </c>
      <c r="AJ18" s="107" t="s">
        <v>572</v>
      </c>
      <c r="AK18" s="125"/>
      <c r="AL18" s="107" t="s">
        <v>573</v>
      </c>
      <c r="AM18" s="125">
        <v>0</v>
      </c>
      <c r="AN18" s="107" t="s">
        <v>574</v>
      </c>
      <c r="AO18" s="125"/>
      <c r="AP18" s="107" t="s">
        <v>742</v>
      </c>
      <c r="AQ18" s="125">
        <v>0</v>
      </c>
      <c r="AR18" s="107" t="s">
        <v>757</v>
      </c>
      <c r="AS18" s="125"/>
      <c r="AT18" s="107" t="s">
        <v>774</v>
      </c>
      <c r="AU18" s="126">
        <v>0</v>
      </c>
      <c r="AV18" s="107" t="s">
        <v>790</v>
      </c>
      <c r="AW18" s="125"/>
      <c r="AX18" s="107" t="s">
        <v>806</v>
      </c>
      <c r="AY18" s="125">
        <v>0</v>
      </c>
      <c r="AZ18" s="106" t="s">
        <v>822</v>
      </c>
      <c r="BA18" s="125"/>
      <c r="BB18" s="107" t="s">
        <v>838</v>
      </c>
      <c r="BC18" s="126">
        <v>0</v>
      </c>
      <c r="BD18" s="106" t="s">
        <v>854</v>
      </c>
      <c r="BE18" s="125"/>
      <c r="BF18" s="107" t="s">
        <v>870</v>
      </c>
      <c r="BG18" s="125">
        <v>0</v>
      </c>
      <c r="BH18" s="107" t="s">
        <v>886</v>
      </c>
      <c r="BI18" s="125"/>
      <c r="BJ18" s="107" t="s">
        <v>902</v>
      </c>
      <c r="BK18" s="125">
        <v>0</v>
      </c>
      <c r="BL18" s="107" t="s">
        <v>918</v>
      </c>
      <c r="BM18" s="125"/>
      <c r="BN18" s="107" t="s">
        <v>934</v>
      </c>
      <c r="BO18" s="125">
        <v>0</v>
      </c>
      <c r="BP18" s="107" t="s">
        <v>950</v>
      </c>
      <c r="BQ18" s="125"/>
      <c r="BR18" s="107" t="s">
        <v>966</v>
      </c>
      <c r="BS18" s="125">
        <v>0</v>
      </c>
      <c r="BT18" s="107" t="s">
        <v>982</v>
      </c>
      <c r="BU18" s="125"/>
      <c r="BV18" s="107" t="s">
        <v>998</v>
      </c>
      <c r="BW18" s="126">
        <v>0</v>
      </c>
    </row>
    <row r="19" spans="1:75" x14ac:dyDescent="0.2">
      <c r="A19" s="97"/>
      <c r="B19" s="106">
        <v>12</v>
      </c>
      <c r="C19" s="146" t="s">
        <v>604</v>
      </c>
      <c r="D19" s="106" t="s">
        <v>1184</v>
      </c>
      <c r="E19" s="140"/>
      <c r="F19" s="107" t="s">
        <v>1175</v>
      </c>
      <c r="G19" s="124">
        <v>5000</v>
      </c>
      <c r="H19" s="106" t="s">
        <v>575</v>
      </c>
      <c r="I19" s="124"/>
      <c r="J19" s="107" t="s">
        <v>576</v>
      </c>
      <c r="K19" s="125">
        <v>0</v>
      </c>
      <c r="L19" s="107" t="s">
        <v>577</v>
      </c>
      <c r="M19" s="125"/>
      <c r="N19" s="152" t="s">
        <v>578</v>
      </c>
      <c r="O19" s="125">
        <v>0</v>
      </c>
      <c r="P19" s="107" t="s">
        <v>579</v>
      </c>
      <c r="Q19" s="125"/>
      <c r="R19" s="107" t="s">
        <v>580</v>
      </c>
      <c r="S19" s="126">
        <v>0</v>
      </c>
      <c r="T19" s="107" t="s">
        <v>581</v>
      </c>
      <c r="U19" s="125"/>
      <c r="V19" s="107" t="s">
        <v>582</v>
      </c>
      <c r="W19" s="125">
        <v>0</v>
      </c>
      <c r="X19" s="155" t="s">
        <v>583</v>
      </c>
      <c r="Y19" s="125">
        <v>0</v>
      </c>
      <c r="Z19" s="107" t="s">
        <v>584</v>
      </c>
      <c r="AA19" s="125">
        <v>0</v>
      </c>
      <c r="AB19" s="107" t="s">
        <v>585</v>
      </c>
      <c r="AC19" s="125">
        <v>0</v>
      </c>
      <c r="AD19" s="107" t="s">
        <v>586</v>
      </c>
      <c r="AE19" s="125">
        <v>0</v>
      </c>
      <c r="AF19" s="107" t="s">
        <v>587</v>
      </c>
      <c r="AG19" s="125">
        <v>0</v>
      </c>
      <c r="AH19" s="107" t="s">
        <v>588</v>
      </c>
      <c r="AI19" s="125">
        <v>0</v>
      </c>
      <c r="AJ19" s="107" t="s">
        <v>589</v>
      </c>
      <c r="AK19" s="125"/>
      <c r="AL19" s="107" t="s">
        <v>590</v>
      </c>
      <c r="AM19" s="125">
        <v>0</v>
      </c>
      <c r="AN19" s="107" t="s">
        <v>591</v>
      </c>
      <c r="AO19" s="125"/>
      <c r="AP19" s="107" t="s">
        <v>743</v>
      </c>
      <c r="AQ19" s="125">
        <v>0</v>
      </c>
      <c r="AR19" s="107" t="s">
        <v>758</v>
      </c>
      <c r="AS19" s="125"/>
      <c r="AT19" s="107" t="s">
        <v>775</v>
      </c>
      <c r="AU19" s="126">
        <v>0</v>
      </c>
      <c r="AV19" s="107" t="s">
        <v>791</v>
      </c>
      <c r="AW19" s="125"/>
      <c r="AX19" s="107" t="s">
        <v>807</v>
      </c>
      <c r="AY19" s="125">
        <v>0</v>
      </c>
      <c r="AZ19" s="106" t="s">
        <v>823</v>
      </c>
      <c r="BA19" s="125"/>
      <c r="BB19" s="107" t="s">
        <v>839</v>
      </c>
      <c r="BC19" s="126">
        <v>0</v>
      </c>
      <c r="BD19" s="106" t="s">
        <v>855</v>
      </c>
      <c r="BE19" s="125"/>
      <c r="BF19" s="107" t="s">
        <v>871</v>
      </c>
      <c r="BG19" s="125">
        <v>0</v>
      </c>
      <c r="BH19" s="107" t="s">
        <v>887</v>
      </c>
      <c r="BI19" s="125"/>
      <c r="BJ19" s="107" t="s">
        <v>903</v>
      </c>
      <c r="BK19" s="125">
        <v>0</v>
      </c>
      <c r="BL19" s="107" t="s">
        <v>919</v>
      </c>
      <c r="BM19" s="125"/>
      <c r="BN19" s="107" t="s">
        <v>935</v>
      </c>
      <c r="BO19" s="125">
        <v>0</v>
      </c>
      <c r="BP19" s="107" t="s">
        <v>951</v>
      </c>
      <c r="BQ19" s="125"/>
      <c r="BR19" s="107" t="s">
        <v>967</v>
      </c>
      <c r="BS19" s="125">
        <v>0</v>
      </c>
      <c r="BT19" s="107" t="s">
        <v>983</v>
      </c>
      <c r="BU19" s="125"/>
      <c r="BV19" s="107" t="s">
        <v>999</v>
      </c>
      <c r="BW19" s="126">
        <v>0</v>
      </c>
    </row>
    <row r="20" spans="1:75" x14ac:dyDescent="0.2">
      <c r="A20" s="97"/>
      <c r="B20" s="122">
        <v>13</v>
      </c>
      <c r="C20" s="147" t="s">
        <v>301</v>
      </c>
      <c r="D20" s="122" t="s">
        <v>1183</v>
      </c>
      <c r="E20" s="128"/>
      <c r="F20" s="129" t="s">
        <v>1176</v>
      </c>
      <c r="G20" s="128">
        <f>SUM(G21:G22)</f>
        <v>10000</v>
      </c>
      <c r="H20" s="122" t="s">
        <v>605</v>
      </c>
      <c r="I20" s="128"/>
      <c r="J20" s="129" t="s">
        <v>606</v>
      </c>
      <c r="K20" s="128">
        <f>SUM(K21:K22)</f>
        <v>0</v>
      </c>
      <c r="L20" s="154" t="s">
        <v>607</v>
      </c>
      <c r="M20" s="128"/>
      <c r="N20" s="154" t="s">
        <v>608</v>
      </c>
      <c r="O20" s="128">
        <f>SUM(O21:O22)</f>
        <v>0</v>
      </c>
      <c r="P20" s="129" t="s">
        <v>609</v>
      </c>
      <c r="Q20" s="128"/>
      <c r="R20" s="129" t="s">
        <v>610</v>
      </c>
      <c r="S20" s="127">
        <f>SUM(S21:S22)</f>
        <v>0</v>
      </c>
      <c r="T20" s="129" t="s">
        <v>611</v>
      </c>
      <c r="U20" s="128"/>
      <c r="V20" s="129" t="s">
        <v>612</v>
      </c>
      <c r="W20" s="128">
        <f>SUM(W21:W22)</f>
        <v>0</v>
      </c>
      <c r="X20" s="156" t="s">
        <v>613</v>
      </c>
      <c r="Y20" s="128">
        <v>0</v>
      </c>
      <c r="Z20" s="129" t="s">
        <v>614</v>
      </c>
      <c r="AA20" s="128">
        <f>SUM(AA21:AA22)</f>
        <v>0</v>
      </c>
      <c r="AB20" s="129" t="s">
        <v>615</v>
      </c>
      <c r="AC20" s="128">
        <v>0</v>
      </c>
      <c r="AD20" s="129" t="s">
        <v>616</v>
      </c>
      <c r="AE20" s="128">
        <f>SUM(AE21:AE22)</f>
        <v>0</v>
      </c>
      <c r="AF20" s="129" t="s">
        <v>617</v>
      </c>
      <c r="AG20" s="128">
        <v>0</v>
      </c>
      <c r="AH20" s="129" t="s">
        <v>618</v>
      </c>
      <c r="AI20" s="128">
        <f>SUM(AI21:AI22)</f>
        <v>0</v>
      </c>
      <c r="AJ20" s="129" t="s">
        <v>619</v>
      </c>
      <c r="AK20" s="128"/>
      <c r="AL20" s="129" t="s">
        <v>620</v>
      </c>
      <c r="AM20" s="128">
        <f>SUM(AM21:AM22)</f>
        <v>0</v>
      </c>
      <c r="AN20" s="129" t="s">
        <v>621</v>
      </c>
      <c r="AO20" s="128"/>
      <c r="AP20" s="129" t="s">
        <v>744</v>
      </c>
      <c r="AQ20" s="128">
        <f>SUM(AQ21:AQ22)</f>
        <v>0</v>
      </c>
      <c r="AR20" s="129" t="s">
        <v>759</v>
      </c>
      <c r="AS20" s="128"/>
      <c r="AT20" s="129" t="s">
        <v>776</v>
      </c>
      <c r="AU20" s="127">
        <f>SUM(AU21:AU22)</f>
        <v>0</v>
      </c>
      <c r="AV20" s="129" t="s">
        <v>792</v>
      </c>
      <c r="AW20" s="128"/>
      <c r="AX20" s="129" t="s">
        <v>808</v>
      </c>
      <c r="AY20" s="128">
        <f>SUM(AY21:AY22)</f>
        <v>0</v>
      </c>
      <c r="AZ20" s="122" t="s">
        <v>824</v>
      </c>
      <c r="BA20" s="128"/>
      <c r="BB20" s="129" t="s">
        <v>840</v>
      </c>
      <c r="BC20" s="127">
        <f>SUM(BC21:BC22)</f>
        <v>0</v>
      </c>
      <c r="BD20" s="122" t="s">
        <v>856</v>
      </c>
      <c r="BE20" s="128"/>
      <c r="BF20" s="129" t="s">
        <v>872</v>
      </c>
      <c r="BG20" s="128">
        <f>SUM(BG21:BG22)</f>
        <v>0</v>
      </c>
      <c r="BH20" s="129" t="s">
        <v>888</v>
      </c>
      <c r="BI20" s="128"/>
      <c r="BJ20" s="129" t="s">
        <v>904</v>
      </c>
      <c r="BK20" s="128">
        <f>SUM(BK21:BK22)</f>
        <v>0</v>
      </c>
      <c r="BL20" s="129" t="s">
        <v>920</v>
      </c>
      <c r="BM20" s="128"/>
      <c r="BN20" s="129" t="s">
        <v>936</v>
      </c>
      <c r="BO20" s="128">
        <f>SUM(BO21:BO22)</f>
        <v>0</v>
      </c>
      <c r="BP20" s="129" t="s">
        <v>952</v>
      </c>
      <c r="BQ20" s="128"/>
      <c r="BR20" s="129" t="s">
        <v>968</v>
      </c>
      <c r="BS20" s="128">
        <f>SUM(BS21:BS22)</f>
        <v>0</v>
      </c>
      <c r="BT20" s="129" t="s">
        <v>984</v>
      </c>
      <c r="BU20" s="128"/>
      <c r="BV20" s="129" t="s">
        <v>1000</v>
      </c>
      <c r="BW20" s="127">
        <f>SUM(BW21:BW22)</f>
        <v>0</v>
      </c>
    </row>
    <row r="21" spans="1:75" x14ac:dyDescent="0.2">
      <c r="A21" s="97"/>
      <c r="B21" s="106">
        <v>14</v>
      </c>
      <c r="C21" s="146" t="s">
        <v>622</v>
      </c>
      <c r="D21" s="106" t="s">
        <v>1182</v>
      </c>
      <c r="E21" s="140"/>
      <c r="F21" s="107" t="s">
        <v>1177</v>
      </c>
      <c r="G21" s="125">
        <v>5000</v>
      </c>
      <c r="H21" s="106" t="s">
        <v>623</v>
      </c>
      <c r="I21" s="125"/>
      <c r="J21" s="107" t="s">
        <v>624</v>
      </c>
      <c r="K21" s="125">
        <v>0</v>
      </c>
      <c r="L21" s="107" t="s">
        <v>625</v>
      </c>
      <c r="M21" s="125"/>
      <c r="N21" s="152" t="s">
        <v>626</v>
      </c>
      <c r="O21" s="125">
        <v>0</v>
      </c>
      <c r="P21" s="107" t="s">
        <v>627</v>
      </c>
      <c r="Q21" s="125"/>
      <c r="R21" s="107" t="s">
        <v>628</v>
      </c>
      <c r="S21" s="126">
        <v>0</v>
      </c>
      <c r="T21" s="107" t="s">
        <v>629</v>
      </c>
      <c r="U21" s="125"/>
      <c r="V21" s="107" t="s">
        <v>630</v>
      </c>
      <c r="W21" s="125">
        <v>0</v>
      </c>
      <c r="X21" s="155" t="s">
        <v>631</v>
      </c>
      <c r="Y21" s="125">
        <v>0</v>
      </c>
      <c r="Z21" s="107" t="s">
        <v>632</v>
      </c>
      <c r="AA21" s="125">
        <v>0</v>
      </c>
      <c r="AB21" s="107" t="s">
        <v>633</v>
      </c>
      <c r="AC21" s="125">
        <v>0</v>
      </c>
      <c r="AD21" s="107" t="s">
        <v>634</v>
      </c>
      <c r="AE21" s="125">
        <v>0</v>
      </c>
      <c r="AF21" s="107" t="s">
        <v>635</v>
      </c>
      <c r="AG21" s="125">
        <v>0</v>
      </c>
      <c r="AH21" s="107" t="s">
        <v>636</v>
      </c>
      <c r="AI21" s="125">
        <v>0</v>
      </c>
      <c r="AJ21" s="107" t="s">
        <v>637</v>
      </c>
      <c r="AK21" s="125"/>
      <c r="AL21" s="107" t="s">
        <v>638</v>
      </c>
      <c r="AM21" s="125">
        <v>0</v>
      </c>
      <c r="AN21" s="107" t="s">
        <v>639</v>
      </c>
      <c r="AO21" s="125"/>
      <c r="AP21" s="107" t="s">
        <v>745</v>
      </c>
      <c r="AQ21" s="125">
        <v>0</v>
      </c>
      <c r="AR21" s="107" t="s">
        <v>760</v>
      </c>
      <c r="AS21" s="125"/>
      <c r="AT21" s="107" t="s">
        <v>777</v>
      </c>
      <c r="AU21" s="126">
        <v>0</v>
      </c>
      <c r="AV21" s="107" t="s">
        <v>793</v>
      </c>
      <c r="AW21" s="125"/>
      <c r="AX21" s="107" t="s">
        <v>809</v>
      </c>
      <c r="AY21" s="125">
        <v>0</v>
      </c>
      <c r="AZ21" s="106" t="s">
        <v>825</v>
      </c>
      <c r="BA21" s="125"/>
      <c r="BB21" s="107" t="s">
        <v>841</v>
      </c>
      <c r="BC21" s="126">
        <v>0</v>
      </c>
      <c r="BD21" s="106" t="s">
        <v>857</v>
      </c>
      <c r="BE21" s="125"/>
      <c r="BF21" s="107" t="s">
        <v>873</v>
      </c>
      <c r="BG21" s="125">
        <v>0</v>
      </c>
      <c r="BH21" s="107" t="s">
        <v>889</v>
      </c>
      <c r="BI21" s="125"/>
      <c r="BJ21" s="107" t="s">
        <v>905</v>
      </c>
      <c r="BK21" s="125">
        <v>0</v>
      </c>
      <c r="BL21" s="107" t="s">
        <v>921</v>
      </c>
      <c r="BM21" s="125"/>
      <c r="BN21" s="107" t="s">
        <v>937</v>
      </c>
      <c r="BO21" s="125">
        <v>0</v>
      </c>
      <c r="BP21" s="107" t="s">
        <v>953</v>
      </c>
      <c r="BQ21" s="125"/>
      <c r="BR21" s="107" t="s">
        <v>969</v>
      </c>
      <c r="BS21" s="125">
        <v>0</v>
      </c>
      <c r="BT21" s="107" t="s">
        <v>985</v>
      </c>
      <c r="BU21" s="125"/>
      <c r="BV21" s="107" t="s">
        <v>1001</v>
      </c>
      <c r="BW21" s="126">
        <v>0</v>
      </c>
    </row>
    <row r="22" spans="1:75" x14ac:dyDescent="0.2">
      <c r="B22" s="106">
        <v>15</v>
      </c>
      <c r="C22" s="146" t="s">
        <v>640</v>
      </c>
      <c r="D22" s="106" t="s">
        <v>1181</v>
      </c>
      <c r="E22" s="140"/>
      <c r="F22" s="107" t="s">
        <v>1178</v>
      </c>
      <c r="G22" s="130">
        <v>5000</v>
      </c>
      <c r="H22" s="106" t="s">
        <v>641</v>
      </c>
      <c r="I22" s="130"/>
      <c r="J22" s="107" t="s">
        <v>642</v>
      </c>
      <c r="K22" s="125">
        <v>0</v>
      </c>
      <c r="L22" s="107" t="s">
        <v>643</v>
      </c>
      <c r="M22" s="125"/>
      <c r="N22" s="152" t="s">
        <v>644</v>
      </c>
      <c r="O22" s="125">
        <v>0</v>
      </c>
      <c r="P22" s="107" t="s">
        <v>645</v>
      </c>
      <c r="Q22" s="125"/>
      <c r="R22" s="107" t="s">
        <v>646</v>
      </c>
      <c r="S22" s="126">
        <v>0</v>
      </c>
      <c r="T22" s="107" t="s">
        <v>647</v>
      </c>
      <c r="U22" s="125"/>
      <c r="V22" s="107" t="s">
        <v>648</v>
      </c>
      <c r="W22" s="125">
        <v>0</v>
      </c>
      <c r="X22" s="155" t="s">
        <v>649</v>
      </c>
      <c r="Y22" s="125">
        <v>0</v>
      </c>
      <c r="Z22" s="107" t="s">
        <v>650</v>
      </c>
      <c r="AA22" s="125">
        <v>0</v>
      </c>
      <c r="AB22" s="107" t="s">
        <v>651</v>
      </c>
      <c r="AC22" s="125">
        <v>0</v>
      </c>
      <c r="AD22" s="107" t="s">
        <v>652</v>
      </c>
      <c r="AE22" s="125">
        <v>0</v>
      </c>
      <c r="AF22" s="107" t="s">
        <v>653</v>
      </c>
      <c r="AG22" s="125">
        <v>0</v>
      </c>
      <c r="AH22" s="107" t="s">
        <v>654</v>
      </c>
      <c r="AI22" s="125">
        <v>0</v>
      </c>
      <c r="AJ22" s="107" t="s">
        <v>655</v>
      </c>
      <c r="AK22" s="125"/>
      <c r="AL22" s="107" t="s">
        <v>656</v>
      </c>
      <c r="AM22" s="125">
        <v>0</v>
      </c>
      <c r="AN22" s="107" t="s">
        <v>657</v>
      </c>
      <c r="AO22" s="125"/>
      <c r="AP22" s="107" t="s">
        <v>746</v>
      </c>
      <c r="AQ22" s="125">
        <v>0</v>
      </c>
      <c r="AR22" s="107" t="s">
        <v>761</v>
      </c>
      <c r="AS22" s="125"/>
      <c r="AT22" s="107" t="s">
        <v>778</v>
      </c>
      <c r="AU22" s="126">
        <v>0</v>
      </c>
      <c r="AV22" s="107" t="s">
        <v>794</v>
      </c>
      <c r="AW22" s="125"/>
      <c r="AX22" s="107" t="s">
        <v>810</v>
      </c>
      <c r="AY22" s="125">
        <v>0</v>
      </c>
      <c r="AZ22" s="106" t="s">
        <v>826</v>
      </c>
      <c r="BA22" s="125"/>
      <c r="BB22" s="107" t="s">
        <v>842</v>
      </c>
      <c r="BC22" s="126">
        <v>0</v>
      </c>
      <c r="BD22" s="106" t="s">
        <v>858</v>
      </c>
      <c r="BE22" s="125"/>
      <c r="BF22" s="107" t="s">
        <v>874</v>
      </c>
      <c r="BG22" s="125">
        <v>0</v>
      </c>
      <c r="BH22" s="107" t="s">
        <v>890</v>
      </c>
      <c r="BI22" s="125"/>
      <c r="BJ22" s="107" t="s">
        <v>906</v>
      </c>
      <c r="BK22" s="125">
        <v>0</v>
      </c>
      <c r="BL22" s="107" t="s">
        <v>922</v>
      </c>
      <c r="BM22" s="125"/>
      <c r="BN22" s="107" t="s">
        <v>938</v>
      </c>
      <c r="BO22" s="125">
        <v>0</v>
      </c>
      <c r="BP22" s="107" t="s">
        <v>954</v>
      </c>
      <c r="BQ22" s="125"/>
      <c r="BR22" s="107" t="s">
        <v>970</v>
      </c>
      <c r="BS22" s="125">
        <v>0</v>
      </c>
      <c r="BT22" s="107" t="s">
        <v>986</v>
      </c>
      <c r="BU22" s="125"/>
      <c r="BV22" s="107" t="s">
        <v>1002</v>
      </c>
      <c r="BW22" s="126">
        <v>0</v>
      </c>
    </row>
    <row r="23" spans="1:75" ht="13.5" thickBot="1" x14ac:dyDescent="0.25">
      <c r="B23" s="131">
        <v>16</v>
      </c>
      <c r="C23" s="22" t="s">
        <v>31</v>
      </c>
      <c r="D23" s="131" t="s">
        <v>1180</v>
      </c>
      <c r="E23" s="133"/>
      <c r="F23" s="134" t="s">
        <v>1179</v>
      </c>
      <c r="G23" s="133">
        <f>G8+G20</f>
        <v>65000</v>
      </c>
      <c r="H23" s="131" t="s">
        <v>658</v>
      </c>
      <c r="I23" s="133"/>
      <c r="J23" s="134" t="s">
        <v>659</v>
      </c>
      <c r="K23" s="133">
        <f>K8+K20</f>
        <v>0</v>
      </c>
      <c r="L23" s="153" t="s">
        <v>660</v>
      </c>
      <c r="M23" s="133"/>
      <c r="N23" s="153" t="s">
        <v>661</v>
      </c>
      <c r="O23" s="133">
        <f>O8+O20</f>
        <v>0</v>
      </c>
      <c r="P23" s="134" t="s">
        <v>662</v>
      </c>
      <c r="Q23" s="133"/>
      <c r="R23" s="134" t="s">
        <v>663</v>
      </c>
      <c r="S23" s="132">
        <v>10000000</v>
      </c>
      <c r="T23" s="134" t="s">
        <v>664</v>
      </c>
      <c r="U23" s="133"/>
      <c r="V23" s="134" t="s">
        <v>665</v>
      </c>
      <c r="W23" s="133">
        <f>W8+W20</f>
        <v>0</v>
      </c>
      <c r="X23" s="157" t="s">
        <v>666</v>
      </c>
      <c r="Y23" s="133">
        <v>0</v>
      </c>
      <c r="Z23" s="134" t="s">
        <v>667</v>
      </c>
      <c r="AA23" s="133">
        <f>AA8+AA20</f>
        <v>0</v>
      </c>
      <c r="AB23" s="134" t="s">
        <v>668</v>
      </c>
      <c r="AC23" s="133">
        <v>0</v>
      </c>
      <c r="AD23" s="134" t="s">
        <v>669</v>
      </c>
      <c r="AE23" s="133">
        <f>AE8+AE20</f>
        <v>0</v>
      </c>
      <c r="AF23" s="134" t="s">
        <v>670</v>
      </c>
      <c r="AG23" s="133">
        <v>0</v>
      </c>
      <c r="AH23" s="134" t="s">
        <v>671</v>
      </c>
      <c r="AI23" s="133">
        <f>AI8+AI20</f>
        <v>0</v>
      </c>
      <c r="AJ23" s="134" t="s">
        <v>672</v>
      </c>
      <c r="AK23" s="133"/>
      <c r="AL23" s="134" t="s">
        <v>673</v>
      </c>
      <c r="AM23" s="133">
        <f>AM8+AM20</f>
        <v>0</v>
      </c>
      <c r="AN23" s="134" t="s">
        <v>674</v>
      </c>
      <c r="AO23" s="133"/>
      <c r="AP23" s="134" t="s">
        <v>747</v>
      </c>
      <c r="AQ23" s="133">
        <f>AQ8+AQ20</f>
        <v>0</v>
      </c>
      <c r="AR23" s="134" t="s">
        <v>762</v>
      </c>
      <c r="AS23" s="133"/>
      <c r="AT23" s="134" t="s">
        <v>779</v>
      </c>
      <c r="AU23" s="132">
        <f>AU8+AU20</f>
        <v>0</v>
      </c>
      <c r="AV23" s="134" t="s">
        <v>795</v>
      </c>
      <c r="AW23" s="133"/>
      <c r="AX23" s="134" t="s">
        <v>811</v>
      </c>
      <c r="AY23" s="133">
        <f>AY8+AY20</f>
        <v>0</v>
      </c>
      <c r="AZ23" s="131" t="s">
        <v>827</v>
      </c>
      <c r="BA23" s="133"/>
      <c r="BB23" s="134" t="s">
        <v>843</v>
      </c>
      <c r="BC23" s="132">
        <f>BC8+BC20</f>
        <v>0</v>
      </c>
      <c r="BD23" s="131" t="s">
        <v>859</v>
      </c>
      <c r="BE23" s="133"/>
      <c r="BF23" s="134" t="s">
        <v>875</v>
      </c>
      <c r="BG23" s="133">
        <f>BG8+BG20</f>
        <v>0</v>
      </c>
      <c r="BH23" s="134" t="s">
        <v>891</v>
      </c>
      <c r="BI23" s="133"/>
      <c r="BJ23" s="134" t="s">
        <v>907</v>
      </c>
      <c r="BK23" s="133">
        <f>BK8+BK20</f>
        <v>0</v>
      </c>
      <c r="BL23" s="134" t="s">
        <v>923</v>
      </c>
      <c r="BM23" s="133"/>
      <c r="BN23" s="134" t="s">
        <v>939</v>
      </c>
      <c r="BO23" s="133">
        <f>BO8+BO20</f>
        <v>0</v>
      </c>
      <c r="BP23" s="134" t="s">
        <v>955</v>
      </c>
      <c r="BQ23" s="133"/>
      <c r="BR23" s="134" t="s">
        <v>971</v>
      </c>
      <c r="BS23" s="133">
        <f>BS8+BS20</f>
        <v>0</v>
      </c>
      <c r="BT23" s="134" t="s">
        <v>987</v>
      </c>
      <c r="BU23" s="133"/>
      <c r="BV23" s="134" t="s">
        <v>1003</v>
      </c>
      <c r="BW23" s="132">
        <f>BW8+BW20</f>
        <v>0</v>
      </c>
    </row>
    <row r="24" spans="1:75" x14ac:dyDescent="0.2">
      <c r="B24" s="89"/>
      <c r="C24" s="103"/>
      <c r="D24" s="105"/>
      <c r="E24" s="105"/>
      <c r="F24" s="89"/>
      <c r="G24" s="105"/>
      <c r="H24" s="89"/>
      <c r="I24" s="105"/>
      <c r="J24" s="89"/>
      <c r="K24" s="105"/>
      <c r="L24" s="89"/>
      <c r="M24" s="105"/>
      <c r="N24" s="89"/>
      <c r="O24" s="105"/>
      <c r="P24" s="89"/>
      <c r="Q24" s="105"/>
      <c r="R24" s="89"/>
      <c r="S24" s="105"/>
      <c r="T24" s="89"/>
      <c r="U24" s="105"/>
      <c r="V24" s="89"/>
      <c r="W24" s="105"/>
      <c r="X24" s="89"/>
      <c r="Y24" s="105"/>
      <c r="Z24" s="89"/>
      <c r="AA24" s="105"/>
      <c r="AB24" s="89"/>
      <c r="AC24" s="105"/>
      <c r="AD24" s="89"/>
      <c r="AE24" s="105"/>
      <c r="AF24" s="89"/>
      <c r="AG24" s="105"/>
      <c r="AH24" s="89"/>
      <c r="AI24" s="105"/>
      <c r="AJ24" s="89"/>
      <c r="AK24" s="105"/>
      <c r="AL24" s="89"/>
      <c r="AM24" s="105"/>
      <c r="AN24" s="89"/>
      <c r="AO24" s="105"/>
    </row>
    <row r="25" spans="1:75" ht="14.25" x14ac:dyDescent="0.2">
      <c r="B25" s="89"/>
      <c r="C25" s="1" t="s">
        <v>592</v>
      </c>
      <c r="D25" s="105"/>
      <c r="E25" s="105"/>
      <c r="F25" s="89"/>
      <c r="G25" s="105"/>
      <c r="H25" s="89"/>
      <c r="I25" s="105"/>
      <c r="J25" s="89"/>
      <c r="K25" s="105"/>
      <c r="L25" s="89"/>
      <c r="M25" s="105"/>
      <c r="N25" s="89"/>
      <c r="O25" s="105"/>
      <c r="P25" s="89"/>
      <c r="Q25" s="105"/>
      <c r="R25" s="89"/>
      <c r="S25" s="105"/>
      <c r="T25" s="89"/>
      <c r="U25" s="105"/>
      <c r="V25" s="89"/>
      <c r="W25" s="105"/>
      <c r="X25" s="89"/>
      <c r="Y25" s="105"/>
      <c r="Z25" s="89"/>
      <c r="AA25" s="105"/>
      <c r="AB25" s="89"/>
      <c r="AC25" s="105"/>
      <c r="AD25" s="89"/>
      <c r="AE25" s="105"/>
      <c r="AF25" s="89"/>
      <c r="AG25" s="105"/>
      <c r="AH25" s="89"/>
      <c r="AI25" s="105"/>
      <c r="AJ25" s="89"/>
      <c r="AK25" s="105"/>
      <c r="AL25" s="89"/>
      <c r="AM25" s="105"/>
      <c r="AN25" s="89"/>
      <c r="AO25" s="105"/>
    </row>
    <row r="26" spans="1:75" ht="14.25" x14ac:dyDescent="0.2">
      <c r="B26" s="89"/>
      <c r="C26" s="1" t="s">
        <v>593</v>
      </c>
      <c r="D26" s="105"/>
      <c r="E26" s="105"/>
      <c r="F26" s="89"/>
      <c r="G26" s="105"/>
      <c r="H26" s="89"/>
      <c r="I26" s="105"/>
      <c r="J26" s="89"/>
      <c r="K26" s="105"/>
      <c r="L26" s="89"/>
      <c r="M26" s="105"/>
      <c r="N26" s="89"/>
      <c r="O26" s="105"/>
      <c r="P26" s="89"/>
      <c r="Q26" s="105"/>
      <c r="R26" s="89"/>
      <c r="S26" s="105"/>
      <c r="T26" s="89"/>
      <c r="U26" s="105"/>
      <c r="V26" s="89"/>
      <c r="W26" s="105"/>
      <c r="X26" s="89"/>
      <c r="Y26" s="105"/>
      <c r="Z26" s="89"/>
      <c r="AA26" s="105"/>
      <c r="AB26" s="89"/>
      <c r="AC26" s="105"/>
      <c r="AD26" s="89"/>
      <c r="AE26" s="105"/>
      <c r="AF26" s="89"/>
      <c r="AG26" s="105"/>
      <c r="AH26" s="89"/>
      <c r="AI26" s="105"/>
      <c r="AJ26" s="89"/>
      <c r="AK26" s="105"/>
      <c r="AL26" s="89"/>
      <c r="AM26" s="105"/>
      <c r="AN26" s="89"/>
      <c r="AO26" s="105"/>
    </row>
  </sheetData>
  <mergeCells count="70">
    <mergeCell ref="L6:O6"/>
    <mergeCell ref="L7:M7"/>
    <mergeCell ref="N7:O7"/>
    <mergeCell ref="D6:G6"/>
    <mergeCell ref="H7:I7"/>
    <mergeCell ref="H6:K6"/>
    <mergeCell ref="T5:AI5"/>
    <mergeCell ref="P6:S6"/>
    <mergeCell ref="Z7:AA7"/>
    <mergeCell ref="AB6:AE6"/>
    <mergeCell ref="AB7:AC7"/>
    <mergeCell ref="AD7:AE7"/>
    <mergeCell ref="AF6:AI6"/>
    <mergeCell ref="T6:W6"/>
    <mergeCell ref="T7:U7"/>
    <mergeCell ref="V7:W7"/>
    <mergeCell ref="P7:Q7"/>
    <mergeCell ref="R7:S7"/>
    <mergeCell ref="L5:S5"/>
    <mergeCell ref="AF7:AG7"/>
    <mergeCell ref="AH7:AI7"/>
    <mergeCell ref="X6:AA6"/>
    <mergeCell ref="X7:Y7"/>
    <mergeCell ref="AR7:AS7"/>
    <mergeCell ref="AL7:AM7"/>
    <mergeCell ref="AN6:AQ6"/>
    <mergeCell ref="AN7:AO7"/>
    <mergeCell ref="AP7:AQ7"/>
    <mergeCell ref="AJ6:AM6"/>
    <mergeCell ref="BT6:BW6"/>
    <mergeCell ref="BT7:BU7"/>
    <mergeCell ref="BV7:BW7"/>
    <mergeCell ref="BH7:BI7"/>
    <mergeCell ref="BJ7:BK7"/>
    <mergeCell ref="BL6:BO6"/>
    <mergeCell ref="BL7:BM7"/>
    <mergeCell ref="BN7:BO7"/>
    <mergeCell ref="BH6:BK6"/>
    <mergeCell ref="AJ5:AU5"/>
    <mergeCell ref="BP6:BS6"/>
    <mergeCell ref="BD6:BG6"/>
    <mergeCell ref="BP7:BQ7"/>
    <mergeCell ref="BR7:BS7"/>
    <mergeCell ref="BD7:BE7"/>
    <mergeCell ref="BF7:BG7"/>
    <mergeCell ref="AV6:AY6"/>
    <mergeCell ref="AV7:AW7"/>
    <mergeCell ref="AX7:AY7"/>
    <mergeCell ref="AZ6:BC6"/>
    <mergeCell ref="AZ7:BA7"/>
    <mergeCell ref="BB7:BC7"/>
    <mergeCell ref="AT7:AU7"/>
    <mergeCell ref="AJ7:AK7"/>
    <mergeCell ref="AR6:AU6"/>
    <mergeCell ref="BD4:BW4"/>
    <mergeCell ref="BP5:BW5"/>
    <mergeCell ref="D3:BW3"/>
    <mergeCell ref="B2:BW2"/>
    <mergeCell ref="AV5:AY5"/>
    <mergeCell ref="BD5:BO5"/>
    <mergeCell ref="AZ5:BC5"/>
    <mergeCell ref="D4:S4"/>
    <mergeCell ref="T4:AU4"/>
    <mergeCell ref="AV4:BC4"/>
    <mergeCell ref="D5:K5"/>
    <mergeCell ref="B3:B7"/>
    <mergeCell ref="C3:C7"/>
    <mergeCell ref="J7:K7"/>
    <mergeCell ref="D7:E7"/>
    <mergeCell ref="F7:G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195D5-A370-4796-923F-C2059F353CBF}">
  <dimension ref="A2:AM30"/>
  <sheetViews>
    <sheetView showGridLines="0" zoomScale="90" zoomScaleNormal="90" workbookViewId="0">
      <selection activeCell="D8" sqref="D8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39" width="17.7109375" style="1" customWidth="1"/>
    <col min="40" max="16384" width="8.85546875" style="1"/>
  </cols>
  <sheetData>
    <row r="2" spans="1:39" ht="40.15" customHeight="1" x14ac:dyDescent="0.2">
      <c r="B2" s="342" t="s">
        <v>1091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</row>
    <row r="3" spans="1:39" ht="13.5" customHeight="1" x14ac:dyDescent="0.2">
      <c r="B3" s="241" t="s">
        <v>356</v>
      </c>
      <c r="C3" s="360" t="s">
        <v>30</v>
      </c>
      <c r="D3" s="344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</row>
    <row r="4" spans="1:39" ht="14.65" customHeight="1" thickBot="1" x14ac:dyDescent="0.25">
      <c r="B4" s="241"/>
      <c r="C4" s="361"/>
      <c r="D4" s="346" t="s">
        <v>13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</row>
    <row r="5" spans="1:39" ht="14.65" customHeight="1" thickBot="1" x14ac:dyDescent="0.25">
      <c r="B5" s="241"/>
      <c r="C5" s="361"/>
      <c r="D5" s="336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57"/>
      <c r="AA5" s="358"/>
      <c r="AB5" s="358"/>
      <c r="AC5" s="358"/>
      <c r="AD5" s="358"/>
      <c r="AE5" s="358"/>
      <c r="AF5" s="358"/>
      <c r="AG5" s="358"/>
      <c r="AH5" s="358"/>
      <c r="AI5" s="358"/>
      <c r="AJ5" s="358"/>
      <c r="AK5" s="358"/>
      <c r="AL5" s="358"/>
      <c r="AM5" s="359"/>
    </row>
    <row r="6" spans="1:39" ht="48.4" customHeight="1" thickBot="1" x14ac:dyDescent="0.25">
      <c r="B6" s="241"/>
      <c r="C6" s="361"/>
      <c r="D6" s="334" t="s">
        <v>326</v>
      </c>
      <c r="E6" s="362"/>
      <c r="F6" s="362"/>
      <c r="G6" s="362"/>
      <c r="H6" s="362"/>
      <c r="I6" s="362"/>
      <c r="J6" s="362"/>
      <c r="K6" s="335"/>
      <c r="L6" s="351" t="s">
        <v>354</v>
      </c>
      <c r="M6" s="352"/>
      <c r="N6" s="352"/>
      <c r="O6" s="352"/>
      <c r="P6" s="352"/>
      <c r="Q6" s="352"/>
      <c r="R6" s="352"/>
      <c r="S6" s="352"/>
      <c r="T6" s="352"/>
      <c r="U6" s="352"/>
      <c r="V6" s="352"/>
      <c r="W6" s="352"/>
      <c r="X6" s="352"/>
      <c r="Y6" s="353"/>
      <c r="Z6" s="354" t="s">
        <v>330</v>
      </c>
      <c r="AA6" s="355"/>
      <c r="AB6" s="355"/>
      <c r="AC6" s="355"/>
      <c r="AD6" s="355"/>
      <c r="AE6" s="355"/>
      <c r="AF6" s="355"/>
      <c r="AG6" s="355"/>
      <c r="AH6" s="355"/>
      <c r="AI6" s="355"/>
      <c r="AJ6" s="355"/>
      <c r="AK6" s="355"/>
      <c r="AL6" s="355"/>
      <c r="AM6" s="356"/>
    </row>
    <row r="7" spans="1:39" ht="48.4" customHeight="1" thickBot="1" x14ac:dyDescent="0.25">
      <c r="B7" s="241"/>
      <c r="C7" s="361"/>
      <c r="D7" s="334" t="s">
        <v>1087</v>
      </c>
      <c r="E7" s="335"/>
      <c r="F7" s="334" t="s">
        <v>1088</v>
      </c>
      <c r="G7" s="335"/>
      <c r="H7" s="334" t="s">
        <v>1089</v>
      </c>
      <c r="I7" s="335"/>
      <c r="J7" s="334" t="s">
        <v>1090</v>
      </c>
      <c r="K7" s="335"/>
      <c r="L7" s="338" t="s">
        <v>1042</v>
      </c>
      <c r="M7" s="341"/>
      <c r="N7" s="340" t="s">
        <v>1043</v>
      </c>
      <c r="O7" s="339"/>
      <c r="P7" s="340" t="s">
        <v>1044</v>
      </c>
      <c r="Q7" s="339"/>
      <c r="R7" s="340" t="s">
        <v>1045</v>
      </c>
      <c r="S7" s="339"/>
      <c r="T7" s="340" t="s">
        <v>1046</v>
      </c>
      <c r="U7" s="339"/>
      <c r="V7" s="338" t="s">
        <v>1047</v>
      </c>
      <c r="W7" s="339"/>
      <c r="X7" s="334" t="s">
        <v>1135</v>
      </c>
      <c r="Y7" s="335"/>
      <c r="Z7" s="348" t="s">
        <v>1042</v>
      </c>
      <c r="AA7" s="349"/>
      <c r="AB7" s="348" t="s">
        <v>1043</v>
      </c>
      <c r="AC7" s="349"/>
      <c r="AD7" s="350" t="s">
        <v>1044</v>
      </c>
      <c r="AE7" s="349"/>
      <c r="AF7" s="348" t="s">
        <v>1045</v>
      </c>
      <c r="AG7" s="349"/>
      <c r="AH7" s="348" t="s">
        <v>1046</v>
      </c>
      <c r="AI7" s="349"/>
      <c r="AJ7" s="348" t="s">
        <v>1047</v>
      </c>
      <c r="AK7" s="349"/>
      <c r="AL7" s="348" t="s">
        <v>1136</v>
      </c>
      <c r="AM7" s="349"/>
    </row>
    <row r="8" spans="1:39" ht="47.65" customHeight="1" thickBot="1" x14ac:dyDescent="0.25">
      <c r="B8" s="242"/>
      <c r="C8" s="361"/>
      <c r="D8" s="212" t="s">
        <v>1105</v>
      </c>
      <c r="E8" s="213" t="s">
        <v>389</v>
      </c>
      <c r="F8" s="212" t="s">
        <v>1106</v>
      </c>
      <c r="G8" s="213" t="s">
        <v>391</v>
      </c>
      <c r="H8" s="212" t="s">
        <v>1107</v>
      </c>
      <c r="I8" s="213" t="s">
        <v>692</v>
      </c>
      <c r="J8" s="212" t="s">
        <v>1108</v>
      </c>
      <c r="K8" s="213" t="s">
        <v>697</v>
      </c>
      <c r="L8" s="212" t="s">
        <v>1109</v>
      </c>
      <c r="M8" s="213" t="s">
        <v>699</v>
      </c>
      <c r="N8" s="212" t="s">
        <v>1110</v>
      </c>
      <c r="O8" s="213" t="s">
        <v>701</v>
      </c>
      <c r="P8" s="212" t="s">
        <v>1111</v>
      </c>
      <c r="Q8" s="213" t="s">
        <v>703</v>
      </c>
      <c r="R8" s="212" t="s">
        <v>1112</v>
      </c>
      <c r="S8" s="213" t="s">
        <v>705</v>
      </c>
      <c r="T8" s="212" t="s">
        <v>1113</v>
      </c>
      <c r="U8" s="213" t="s">
        <v>707</v>
      </c>
      <c r="V8" s="212" t="s">
        <v>1114</v>
      </c>
      <c r="W8" s="213" t="s">
        <v>709</v>
      </c>
      <c r="X8" s="212" t="s">
        <v>1115</v>
      </c>
      <c r="Y8" s="213" t="s">
        <v>711</v>
      </c>
      <c r="Z8" s="227" t="s">
        <v>712</v>
      </c>
      <c r="AA8" s="228" t="s">
        <v>713</v>
      </c>
      <c r="AB8" s="227" t="s">
        <v>714</v>
      </c>
      <c r="AC8" s="228" t="s">
        <v>715</v>
      </c>
      <c r="AD8" s="227" t="s">
        <v>716</v>
      </c>
      <c r="AE8" s="228" t="s">
        <v>717</v>
      </c>
      <c r="AF8" s="227" t="s">
        <v>718</v>
      </c>
      <c r="AG8" s="228" t="s">
        <v>720</v>
      </c>
      <c r="AH8" s="227" t="s">
        <v>1116</v>
      </c>
      <c r="AI8" s="228" t="s">
        <v>721</v>
      </c>
      <c r="AJ8" s="227" t="s">
        <v>1117</v>
      </c>
      <c r="AK8" s="228" t="s">
        <v>723</v>
      </c>
      <c r="AL8" s="229" t="s">
        <v>724</v>
      </c>
      <c r="AM8" s="230" t="s">
        <v>1168</v>
      </c>
    </row>
    <row r="9" spans="1:39" x14ac:dyDescent="0.2">
      <c r="A9" s="97"/>
      <c r="B9" s="123">
        <v>1</v>
      </c>
      <c r="C9" s="209" t="s">
        <v>300</v>
      </c>
      <c r="D9" s="214"/>
      <c r="E9" s="215">
        <f>SUM(E10:E20)</f>
        <v>55000</v>
      </c>
      <c r="F9" s="215"/>
      <c r="G9" s="215">
        <f t="shared" ref="G9:AK9" si="0">SUM(G10:G20)</f>
        <v>55000</v>
      </c>
      <c r="H9" s="215"/>
      <c r="I9" s="215">
        <f t="shared" si="0"/>
        <v>55000</v>
      </c>
      <c r="J9" s="215"/>
      <c r="K9" s="216">
        <f t="shared" si="0"/>
        <v>55000</v>
      </c>
      <c r="L9" s="214"/>
      <c r="M9" s="215">
        <f t="shared" si="0"/>
        <v>55000</v>
      </c>
      <c r="N9" s="215"/>
      <c r="O9" s="215">
        <f t="shared" si="0"/>
        <v>55000</v>
      </c>
      <c r="P9" s="215"/>
      <c r="Q9" s="215">
        <f t="shared" si="0"/>
        <v>55000</v>
      </c>
      <c r="R9" s="215"/>
      <c r="S9" s="215">
        <f t="shared" si="0"/>
        <v>55000</v>
      </c>
      <c r="T9" s="215"/>
      <c r="U9" s="215">
        <f t="shared" si="0"/>
        <v>55000</v>
      </c>
      <c r="V9" s="215"/>
      <c r="W9" s="215">
        <f t="shared" si="0"/>
        <v>55000</v>
      </c>
      <c r="X9" s="214"/>
      <c r="Y9" s="218">
        <f t="shared" ref="Y9" si="1">SUM(Y10:Y20)</f>
        <v>55000</v>
      </c>
      <c r="Z9" s="214"/>
      <c r="AA9" s="215">
        <f t="shared" si="0"/>
        <v>55000</v>
      </c>
      <c r="AB9" s="215"/>
      <c r="AC9" s="215">
        <f t="shared" si="0"/>
        <v>55000</v>
      </c>
      <c r="AD9" s="215"/>
      <c r="AE9" s="215">
        <f t="shared" si="0"/>
        <v>55000</v>
      </c>
      <c r="AF9" s="215"/>
      <c r="AG9" s="215">
        <f t="shared" si="0"/>
        <v>55000</v>
      </c>
      <c r="AH9" s="215"/>
      <c r="AI9" s="215">
        <f t="shared" si="0"/>
        <v>55000</v>
      </c>
      <c r="AJ9" s="215"/>
      <c r="AK9" s="215">
        <f t="shared" si="0"/>
        <v>55000</v>
      </c>
      <c r="AL9" s="214"/>
      <c r="AM9" s="216">
        <f t="shared" ref="AM9" si="2">SUM(AM10:AM20)</f>
        <v>55000</v>
      </c>
    </row>
    <row r="10" spans="1:39" x14ac:dyDescent="0.2">
      <c r="A10" s="97"/>
      <c r="B10" s="106">
        <v>2</v>
      </c>
      <c r="C10" s="210" t="s">
        <v>594</v>
      </c>
      <c r="D10" s="200"/>
      <c r="E10" s="166">
        <v>5000</v>
      </c>
      <c r="F10" s="166"/>
      <c r="G10" s="166">
        <v>5000</v>
      </c>
      <c r="H10" s="166"/>
      <c r="I10" s="166">
        <v>5000</v>
      </c>
      <c r="J10" s="166"/>
      <c r="K10" s="164">
        <v>5000</v>
      </c>
      <c r="L10" s="200"/>
      <c r="M10" s="166">
        <v>5000</v>
      </c>
      <c r="N10" s="166"/>
      <c r="O10" s="166">
        <v>5000</v>
      </c>
      <c r="P10" s="166"/>
      <c r="Q10" s="166">
        <v>5000</v>
      </c>
      <c r="R10" s="166"/>
      <c r="S10" s="166">
        <v>5000</v>
      </c>
      <c r="T10" s="166"/>
      <c r="U10" s="166">
        <v>5000</v>
      </c>
      <c r="V10" s="166"/>
      <c r="W10" s="166">
        <v>5000</v>
      </c>
      <c r="X10" s="200"/>
      <c r="Y10" s="208">
        <v>5000</v>
      </c>
      <c r="Z10" s="200"/>
      <c r="AA10" s="166">
        <v>5000</v>
      </c>
      <c r="AB10" s="166"/>
      <c r="AC10" s="166">
        <v>5000</v>
      </c>
      <c r="AD10" s="166"/>
      <c r="AE10" s="166">
        <v>5000</v>
      </c>
      <c r="AF10" s="166"/>
      <c r="AG10" s="166">
        <v>5000</v>
      </c>
      <c r="AH10" s="166"/>
      <c r="AI10" s="166">
        <v>5000</v>
      </c>
      <c r="AJ10" s="166"/>
      <c r="AK10" s="166">
        <v>5000</v>
      </c>
      <c r="AL10" s="200"/>
      <c r="AM10" s="164">
        <v>5000</v>
      </c>
    </row>
    <row r="11" spans="1:39" x14ac:dyDescent="0.2">
      <c r="A11" s="97"/>
      <c r="B11" s="106">
        <v>3</v>
      </c>
      <c r="C11" s="210" t="s">
        <v>595</v>
      </c>
      <c r="D11" s="200"/>
      <c r="E11" s="166">
        <v>5000</v>
      </c>
      <c r="F11" s="166"/>
      <c r="G11" s="166">
        <v>5000</v>
      </c>
      <c r="H11" s="166"/>
      <c r="I11" s="166">
        <v>5000</v>
      </c>
      <c r="J11" s="166"/>
      <c r="K11" s="164">
        <v>5000</v>
      </c>
      <c r="L11" s="200"/>
      <c r="M11" s="166">
        <v>5000</v>
      </c>
      <c r="N11" s="166"/>
      <c r="O11" s="166">
        <v>5000</v>
      </c>
      <c r="P11" s="166"/>
      <c r="Q11" s="166">
        <v>5000</v>
      </c>
      <c r="R11" s="166"/>
      <c r="S11" s="166">
        <v>5000</v>
      </c>
      <c r="T11" s="166"/>
      <c r="U11" s="166">
        <v>5000</v>
      </c>
      <c r="V11" s="166"/>
      <c r="W11" s="166">
        <v>5000</v>
      </c>
      <c r="X11" s="200"/>
      <c r="Y11" s="208">
        <v>5000</v>
      </c>
      <c r="Z11" s="200"/>
      <c r="AA11" s="166">
        <v>5000</v>
      </c>
      <c r="AB11" s="166"/>
      <c r="AC11" s="166">
        <v>5000</v>
      </c>
      <c r="AD11" s="166"/>
      <c r="AE11" s="166">
        <v>5000</v>
      </c>
      <c r="AF11" s="166"/>
      <c r="AG11" s="166">
        <v>5000</v>
      </c>
      <c r="AH11" s="166"/>
      <c r="AI11" s="166">
        <v>5000</v>
      </c>
      <c r="AJ11" s="166"/>
      <c r="AK11" s="166">
        <v>5000</v>
      </c>
      <c r="AL11" s="200"/>
      <c r="AM11" s="164">
        <v>5000</v>
      </c>
    </row>
    <row r="12" spans="1:39" x14ac:dyDescent="0.2">
      <c r="A12" s="97"/>
      <c r="B12" s="106">
        <v>4</v>
      </c>
      <c r="C12" s="210" t="s">
        <v>596</v>
      </c>
      <c r="D12" s="200"/>
      <c r="E12" s="166">
        <v>5000</v>
      </c>
      <c r="F12" s="166"/>
      <c r="G12" s="166">
        <v>5000</v>
      </c>
      <c r="H12" s="166"/>
      <c r="I12" s="166">
        <v>5000</v>
      </c>
      <c r="J12" s="166"/>
      <c r="K12" s="164">
        <v>5000</v>
      </c>
      <c r="L12" s="200"/>
      <c r="M12" s="166">
        <v>5000</v>
      </c>
      <c r="N12" s="166"/>
      <c r="O12" s="166">
        <v>5000</v>
      </c>
      <c r="P12" s="166"/>
      <c r="Q12" s="166">
        <v>5000</v>
      </c>
      <c r="R12" s="166"/>
      <c r="S12" s="166">
        <v>5000</v>
      </c>
      <c r="T12" s="166"/>
      <c r="U12" s="166">
        <v>5000</v>
      </c>
      <c r="V12" s="166"/>
      <c r="W12" s="166">
        <v>5000</v>
      </c>
      <c r="X12" s="200"/>
      <c r="Y12" s="208">
        <v>5000</v>
      </c>
      <c r="Z12" s="200"/>
      <c r="AA12" s="166">
        <v>5000</v>
      </c>
      <c r="AB12" s="166"/>
      <c r="AC12" s="166">
        <v>5000</v>
      </c>
      <c r="AD12" s="166"/>
      <c r="AE12" s="166">
        <v>5000</v>
      </c>
      <c r="AF12" s="166"/>
      <c r="AG12" s="166">
        <v>5000</v>
      </c>
      <c r="AH12" s="166"/>
      <c r="AI12" s="166">
        <v>5000</v>
      </c>
      <c r="AJ12" s="166"/>
      <c r="AK12" s="166">
        <v>5000</v>
      </c>
      <c r="AL12" s="200"/>
      <c r="AM12" s="164">
        <v>5000</v>
      </c>
    </row>
    <row r="13" spans="1:39" x14ac:dyDescent="0.2">
      <c r="A13" s="97"/>
      <c r="B13" s="106">
        <v>5</v>
      </c>
      <c r="C13" s="210" t="s">
        <v>597</v>
      </c>
      <c r="D13" s="200"/>
      <c r="E13" s="166">
        <v>5000</v>
      </c>
      <c r="F13" s="166"/>
      <c r="G13" s="166">
        <v>5000</v>
      </c>
      <c r="H13" s="166"/>
      <c r="I13" s="166">
        <v>5000</v>
      </c>
      <c r="J13" s="166"/>
      <c r="K13" s="164">
        <v>5000</v>
      </c>
      <c r="L13" s="200"/>
      <c r="M13" s="166">
        <v>5000</v>
      </c>
      <c r="N13" s="166"/>
      <c r="O13" s="166">
        <v>5000</v>
      </c>
      <c r="P13" s="166"/>
      <c r="Q13" s="166">
        <v>5000</v>
      </c>
      <c r="R13" s="166"/>
      <c r="S13" s="166">
        <v>5000</v>
      </c>
      <c r="T13" s="166"/>
      <c r="U13" s="166">
        <v>5000</v>
      </c>
      <c r="V13" s="166"/>
      <c r="W13" s="166">
        <v>5000</v>
      </c>
      <c r="X13" s="200"/>
      <c r="Y13" s="208">
        <v>5000</v>
      </c>
      <c r="Z13" s="200"/>
      <c r="AA13" s="166">
        <v>5000</v>
      </c>
      <c r="AB13" s="166"/>
      <c r="AC13" s="166">
        <v>5000</v>
      </c>
      <c r="AD13" s="166"/>
      <c r="AE13" s="166">
        <v>5000</v>
      </c>
      <c r="AF13" s="166"/>
      <c r="AG13" s="166">
        <v>5000</v>
      </c>
      <c r="AH13" s="166"/>
      <c r="AI13" s="166">
        <v>5000</v>
      </c>
      <c r="AJ13" s="166"/>
      <c r="AK13" s="166">
        <v>5000</v>
      </c>
      <c r="AL13" s="200"/>
      <c r="AM13" s="164">
        <v>5000</v>
      </c>
    </row>
    <row r="14" spans="1:39" x14ac:dyDescent="0.2">
      <c r="A14" s="97"/>
      <c r="B14" s="106">
        <v>6</v>
      </c>
      <c r="C14" s="210" t="s">
        <v>598</v>
      </c>
      <c r="D14" s="200"/>
      <c r="E14" s="166">
        <v>5000</v>
      </c>
      <c r="F14" s="166"/>
      <c r="G14" s="166">
        <v>5000</v>
      </c>
      <c r="H14" s="166"/>
      <c r="I14" s="166">
        <v>5000</v>
      </c>
      <c r="J14" s="166"/>
      <c r="K14" s="164">
        <v>5000</v>
      </c>
      <c r="L14" s="200"/>
      <c r="M14" s="166">
        <v>5000</v>
      </c>
      <c r="N14" s="166"/>
      <c r="O14" s="166">
        <v>5000</v>
      </c>
      <c r="P14" s="166"/>
      <c r="Q14" s="166">
        <v>5000</v>
      </c>
      <c r="R14" s="166"/>
      <c r="S14" s="166">
        <v>5000</v>
      </c>
      <c r="T14" s="166"/>
      <c r="U14" s="166">
        <v>5000</v>
      </c>
      <c r="V14" s="166"/>
      <c r="W14" s="166">
        <v>5000</v>
      </c>
      <c r="X14" s="200"/>
      <c r="Y14" s="208">
        <v>5000</v>
      </c>
      <c r="Z14" s="200"/>
      <c r="AA14" s="166">
        <v>5000</v>
      </c>
      <c r="AB14" s="166"/>
      <c r="AC14" s="166">
        <v>5000</v>
      </c>
      <c r="AD14" s="166"/>
      <c r="AE14" s="166">
        <v>5000</v>
      </c>
      <c r="AF14" s="166"/>
      <c r="AG14" s="166">
        <v>5000</v>
      </c>
      <c r="AH14" s="166"/>
      <c r="AI14" s="166">
        <v>5000</v>
      </c>
      <c r="AJ14" s="166"/>
      <c r="AK14" s="166">
        <v>5000</v>
      </c>
      <c r="AL14" s="200"/>
      <c r="AM14" s="164">
        <v>5000</v>
      </c>
    </row>
    <row r="15" spans="1:39" x14ac:dyDescent="0.2">
      <c r="A15" s="97"/>
      <c r="B15" s="106">
        <v>7</v>
      </c>
      <c r="C15" s="210" t="s">
        <v>599</v>
      </c>
      <c r="D15" s="200"/>
      <c r="E15" s="166">
        <v>5000</v>
      </c>
      <c r="F15" s="166"/>
      <c r="G15" s="166">
        <v>5000</v>
      </c>
      <c r="H15" s="166"/>
      <c r="I15" s="166">
        <v>5000</v>
      </c>
      <c r="J15" s="166"/>
      <c r="K15" s="164">
        <v>5000</v>
      </c>
      <c r="L15" s="200"/>
      <c r="M15" s="166">
        <v>5000</v>
      </c>
      <c r="N15" s="166"/>
      <c r="O15" s="166">
        <v>5000</v>
      </c>
      <c r="P15" s="166"/>
      <c r="Q15" s="166">
        <v>5000</v>
      </c>
      <c r="R15" s="166"/>
      <c r="S15" s="166">
        <v>5000</v>
      </c>
      <c r="T15" s="166"/>
      <c r="U15" s="166">
        <v>5000</v>
      </c>
      <c r="V15" s="166"/>
      <c r="W15" s="166">
        <v>5000</v>
      </c>
      <c r="X15" s="200"/>
      <c r="Y15" s="208">
        <v>5000</v>
      </c>
      <c r="Z15" s="200"/>
      <c r="AA15" s="166">
        <v>5000</v>
      </c>
      <c r="AB15" s="166"/>
      <c r="AC15" s="166">
        <v>5000</v>
      </c>
      <c r="AD15" s="166"/>
      <c r="AE15" s="166">
        <v>5000</v>
      </c>
      <c r="AF15" s="166"/>
      <c r="AG15" s="166">
        <v>5000</v>
      </c>
      <c r="AH15" s="166"/>
      <c r="AI15" s="166">
        <v>5000</v>
      </c>
      <c r="AJ15" s="166"/>
      <c r="AK15" s="166">
        <v>5000</v>
      </c>
      <c r="AL15" s="200"/>
      <c r="AM15" s="164">
        <v>5000</v>
      </c>
    </row>
    <row r="16" spans="1:39" x14ac:dyDescent="0.2">
      <c r="A16" s="97"/>
      <c r="B16" s="106">
        <v>8</v>
      </c>
      <c r="C16" s="210" t="s">
        <v>600</v>
      </c>
      <c r="D16" s="200"/>
      <c r="E16" s="166">
        <v>5000</v>
      </c>
      <c r="F16" s="166"/>
      <c r="G16" s="166">
        <v>5000</v>
      </c>
      <c r="H16" s="166"/>
      <c r="I16" s="166">
        <v>5000</v>
      </c>
      <c r="J16" s="166"/>
      <c r="K16" s="164">
        <v>5000</v>
      </c>
      <c r="L16" s="200"/>
      <c r="M16" s="166">
        <v>5000</v>
      </c>
      <c r="N16" s="166"/>
      <c r="O16" s="166">
        <v>5000</v>
      </c>
      <c r="P16" s="166"/>
      <c r="Q16" s="166">
        <v>5000</v>
      </c>
      <c r="R16" s="166"/>
      <c r="S16" s="166">
        <v>5000</v>
      </c>
      <c r="T16" s="166"/>
      <c r="U16" s="166">
        <v>5000</v>
      </c>
      <c r="V16" s="166"/>
      <c r="W16" s="166">
        <v>5000</v>
      </c>
      <c r="X16" s="200"/>
      <c r="Y16" s="208">
        <v>5000</v>
      </c>
      <c r="Z16" s="200"/>
      <c r="AA16" s="166">
        <v>5000</v>
      </c>
      <c r="AB16" s="166"/>
      <c r="AC16" s="166">
        <v>5000</v>
      </c>
      <c r="AD16" s="166"/>
      <c r="AE16" s="166">
        <v>5000</v>
      </c>
      <c r="AF16" s="166"/>
      <c r="AG16" s="166">
        <v>5000</v>
      </c>
      <c r="AH16" s="166"/>
      <c r="AI16" s="166">
        <v>5000</v>
      </c>
      <c r="AJ16" s="166"/>
      <c r="AK16" s="166">
        <v>5000</v>
      </c>
      <c r="AL16" s="200"/>
      <c r="AM16" s="164">
        <v>5000</v>
      </c>
    </row>
    <row r="17" spans="1:39" x14ac:dyDescent="0.2">
      <c r="A17" s="97"/>
      <c r="B17" s="106">
        <v>9</v>
      </c>
      <c r="C17" s="210" t="s">
        <v>601</v>
      </c>
      <c r="D17" s="200"/>
      <c r="E17" s="166">
        <v>5000</v>
      </c>
      <c r="F17" s="166"/>
      <c r="G17" s="166">
        <v>5000</v>
      </c>
      <c r="H17" s="166"/>
      <c r="I17" s="166">
        <v>5000</v>
      </c>
      <c r="J17" s="166"/>
      <c r="K17" s="164">
        <v>5000</v>
      </c>
      <c r="L17" s="200"/>
      <c r="M17" s="166">
        <v>5000</v>
      </c>
      <c r="N17" s="166"/>
      <c r="O17" s="166">
        <v>5000</v>
      </c>
      <c r="P17" s="166"/>
      <c r="Q17" s="166">
        <v>5000</v>
      </c>
      <c r="R17" s="166"/>
      <c r="S17" s="166">
        <v>5000</v>
      </c>
      <c r="T17" s="166"/>
      <c r="U17" s="166">
        <v>5000</v>
      </c>
      <c r="V17" s="166"/>
      <c r="W17" s="166">
        <v>5000</v>
      </c>
      <c r="X17" s="200"/>
      <c r="Y17" s="208">
        <v>5000</v>
      </c>
      <c r="Z17" s="200"/>
      <c r="AA17" s="166">
        <v>5000</v>
      </c>
      <c r="AB17" s="166"/>
      <c r="AC17" s="166">
        <v>5000</v>
      </c>
      <c r="AD17" s="166"/>
      <c r="AE17" s="166">
        <v>5000</v>
      </c>
      <c r="AF17" s="166"/>
      <c r="AG17" s="166">
        <v>5000</v>
      </c>
      <c r="AH17" s="166"/>
      <c r="AI17" s="166">
        <v>5000</v>
      </c>
      <c r="AJ17" s="166"/>
      <c r="AK17" s="166">
        <v>5000</v>
      </c>
      <c r="AL17" s="200"/>
      <c r="AM17" s="164">
        <v>5000</v>
      </c>
    </row>
    <row r="18" spans="1:39" x14ac:dyDescent="0.2">
      <c r="A18" s="97"/>
      <c r="B18" s="106">
        <v>10</v>
      </c>
      <c r="C18" s="210" t="s">
        <v>602</v>
      </c>
      <c r="D18" s="200"/>
      <c r="E18" s="166">
        <v>5000</v>
      </c>
      <c r="F18" s="166"/>
      <c r="G18" s="166">
        <v>5000</v>
      </c>
      <c r="H18" s="166"/>
      <c r="I18" s="166">
        <v>5000</v>
      </c>
      <c r="J18" s="166"/>
      <c r="K18" s="164">
        <v>5000</v>
      </c>
      <c r="L18" s="200"/>
      <c r="M18" s="166">
        <v>5000</v>
      </c>
      <c r="N18" s="166"/>
      <c r="O18" s="166">
        <v>5000</v>
      </c>
      <c r="P18" s="166"/>
      <c r="Q18" s="166">
        <v>5000</v>
      </c>
      <c r="R18" s="166"/>
      <c r="S18" s="166">
        <v>5000</v>
      </c>
      <c r="T18" s="166"/>
      <c r="U18" s="166">
        <v>5000</v>
      </c>
      <c r="V18" s="166"/>
      <c r="W18" s="166">
        <v>5000</v>
      </c>
      <c r="X18" s="200"/>
      <c r="Y18" s="208">
        <v>5000</v>
      </c>
      <c r="Z18" s="200"/>
      <c r="AA18" s="166">
        <v>5000</v>
      </c>
      <c r="AB18" s="166"/>
      <c r="AC18" s="166">
        <v>5000</v>
      </c>
      <c r="AD18" s="166"/>
      <c r="AE18" s="166">
        <v>5000</v>
      </c>
      <c r="AF18" s="166"/>
      <c r="AG18" s="166">
        <v>5000</v>
      </c>
      <c r="AH18" s="166"/>
      <c r="AI18" s="166">
        <v>5000</v>
      </c>
      <c r="AJ18" s="166"/>
      <c r="AK18" s="166">
        <v>5000</v>
      </c>
      <c r="AL18" s="200"/>
      <c r="AM18" s="164">
        <v>5000</v>
      </c>
    </row>
    <row r="19" spans="1:39" x14ac:dyDescent="0.2">
      <c r="A19" s="97"/>
      <c r="B19" s="106">
        <v>11</v>
      </c>
      <c r="C19" s="210" t="s">
        <v>603</v>
      </c>
      <c r="D19" s="200"/>
      <c r="E19" s="166">
        <v>5000</v>
      </c>
      <c r="F19" s="166"/>
      <c r="G19" s="166">
        <v>5000</v>
      </c>
      <c r="H19" s="166"/>
      <c r="I19" s="166">
        <v>5000</v>
      </c>
      <c r="J19" s="166"/>
      <c r="K19" s="164">
        <v>5000</v>
      </c>
      <c r="L19" s="200"/>
      <c r="M19" s="166">
        <v>5000</v>
      </c>
      <c r="N19" s="166"/>
      <c r="O19" s="166">
        <v>5000</v>
      </c>
      <c r="P19" s="166"/>
      <c r="Q19" s="166">
        <v>5000</v>
      </c>
      <c r="R19" s="166"/>
      <c r="S19" s="166">
        <v>5000</v>
      </c>
      <c r="T19" s="166"/>
      <c r="U19" s="166">
        <v>5000</v>
      </c>
      <c r="V19" s="166"/>
      <c r="W19" s="166">
        <v>5000</v>
      </c>
      <c r="X19" s="200"/>
      <c r="Y19" s="208">
        <v>5000</v>
      </c>
      <c r="Z19" s="200"/>
      <c r="AA19" s="166">
        <v>5000</v>
      </c>
      <c r="AB19" s="166"/>
      <c r="AC19" s="166">
        <v>5000</v>
      </c>
      <c r="AD19" s="166"/>
      <c r="AE19" s="166">
        <v>5000</v>
      </c>
      <c r="AF19" s="166"/>
      <c r="AG19" s="166">
        <v>5000</v>
      </c>
      <c r="AH19" s="166"/>
      <c r="AI19" s="166">
        <v>5000</v>
      </c>
      <c r="AJ19" s="166"/>
      <c r="AK19" s="166">
        <v>5000</v>
      </c>
      <c r="AL19" s="200"/>
      <c r="AM19" s="164">
        <v>5000</v>
      </c>
    </row>
    <row r="20" spans="1:39" x14ac:dyDescent="0.2">
      <c r="A20" s="97"/>
      <c r="B20" s="106">
        <v>12</v>
      </c>
      <c r="C20" s="210" t="s">
        <v>604</v>
      </c>
      <c r="D20" s="200"/>
      <c r="E20" s="166">
        <v>5000</v>
      </c>
      <c r="F20" s="166"/>
      <c r="G20" s="166">
        <v>5000</v>
      </c>
      <c r="H20" s="166"/>
      <c r="I20" s="166">
        <v>5000</v>
      </c>
      <c r="J20" s="166"/>
      <c r="K20" s="164">
        <v>5000</v>
      </c>
      <c r="L20" s="200"/>
      <c r="M20" s="166">
        <v>5000</v>
      </c>
      <c r="N20" s="166"/>
      <c r="O20" s="166">
        <v>5000</v>
      </c>
      <c r="P20" s="166"/>
      <c r="Q20" s="166">
        <v>5000</v>
      </c>
      <c r="R20" s="166"/>
      <c r="S20" s="166">
        <v>5000</v>
      </c>
      <c r="T20" s="166"/>
      <c r="U20" s="166">
        <v>5000</v>
      </c>
      <c r="V20" s="166"/>
      <c r="W20" s="166">
        <v>5000</v>
      </c>
      <c r="X20" s="200"/>
      <c r="Y20" s="208">
        <v>5000</v>
      </c>
      <c r="Z20" s="200"/>
      <c r="AA20" s="166">
        <v>5000</v>
      </c>
      <c r="AB20" s="166"/>
      <c r="AC20" s="166">
        <v>5000</v>
      </c>
      <c r="AD20" s="166"/>
      <c r="AE20" s="166">
        <v>5000</v>
      </c>
      <c r="AF20" s="166"/>
      <c r="AG20" s="166">
        <v>5000</v>
      </c>
      <c r="AH20" s="166"/>
      <c r="AI20" s="166">
        <v>5000</v>
      </c>
      <c r="AJ20" s="166"/>
      <c r="AK20" s="166">
        <v>5000</v>
      </c>
      <c r="AL20" s="200"/>
      <c r="AM20" s="164">
        <v>5000</v>
      </c>
    </row>
    <row r="21" spans="1:39" x14ac:dyDescent="0.2">
      <c r="A21" s="97"/>
      <c r="B21" s="122">
        <v>13</v>
      </c>
      <c r="C21" s="211" t="s">
        <v>301</v>
      </c>
      <c r="D21" s="206"/>
      <c r="E21" s="207">
        <f>SUM(E22:E23)</f>
        <v>10000</v>
      </c>
      <c r="F21" s="207"/>
      <c r="G21" s="207">
        <f t="shared" ref="G21" si="3">SUM(G22:G23)</f>
        <v>10000</v>
      </c>
      <c r="H21" s="207"/>
      <c r="I21" s="207">
        <f t="shared" ref="I21" si="4">SUM(I22:I23)</f>
        <v>10000</v>
      </c>
      <c r="J21" s="207"/>
      <c r="K21" s="217">
        <f t="shared" ref="K21" si="5">SUM(K22:K23)</f>
        <v>10000</v>
      </c>
      <c r="L21" s="206"/>
      <c r="M21" s="207">
        <f t="shared" ref="M21" si="6">SUM(M22:M23)</f>
        <v>10000</v>
      </c>
      <c r="N21" s="207"/>
      <c r="O21" s="207">
        <f t="shared" ref="O21" si="7">SUM(O22:O23)</f>
        <v>10000</v>
      </c>
      <c r="P21" s="207"/>
      <c r="Q21" s="207">
        <f t="shared" ref="Q21" si="8">SUM(Q22:Q23)</f>
        <v>10000</v>
      </c>
      <c r="R21" s="207"/>
      <c r="S21" s="207">
        <f t="shared" ref="S21" si="9">SUM(S22:S23)</f>
        <v>10000</v>
      </c>
      <c r="T21" s="207"/>
      <c r="U21" s="207">
        <f t="shared" ref="U21" si="10">SUM(U22:U23)</f>
        <v>10000</v>
      </c>
      <c r="V21" s="207"/>
      <c r="W21" s="207">
        <f t="shared" ref="W21" si="11">SUM(W22:W23)</f>
        <v>10000</v>
      </c>
      <c r="X21" s="206"/>
      <c r="Y21" s="219">
        <f t="shared" ref="Y21" si="12">SUM(Y22:Y23)</f>
        <v>10000</v>
      </c>
      <c r="Z21" s="206"/>
      <c r="AA21" s="207">
        <f t="shared" ref="AA21" si="13">SUM(AA22:AA23)</f>
        <v>10000</v>
      </c>
      <c r="AB21" s="207"/>
      <c r="AC21" s="207">
        <f t="shared" ref="AC21" si="14">SUM(AC22:AC23)</f>
        <v>10000</v>
      </c>
      <c r="AD21" s="207"/>
      <c r="AE21" s="207">
        <f t="shared" ref="AE21" si="15">SUM(AE22:AE23)</f>
        <v>10000</v>
      </c>
      <c r="AF21" s="207"/>
      <c r="AG21" s="207">
        <f t="shared" ref="AG21" si="16">SUM(AG22:AG23)</f>
        <v>10000</v>
      </c>
      <c r="AH21" s="207"/>
      <c r="AI21" s="207">
        <f t="shared" ref="AI21" si="17">SUM(AI22:AI23)</f>
        <v>10000</v>
      </c>
      <c r="AJ21" s="207"/>
      <c r="AK21" s="207">
        <f t="shared" ref="AK21" si="18">SUM(AK22:AK23)</f>
        <v>10000</v>
      </c>
      <c r="AL21" s="206"/>
      <c r="AM21" s="217">
        <f t="shared" ref="AM21" si="19">SUM(AM22:AM23)</f>
        <v>10000</v>
      </c>
    </row>
    <row r="22" spans="1:39" x14ac:dyDescent="0.2">
      <c r="A22" s="97"/>
      <c r="B22" s="106">
        <v>14</v>
      </c>
      <c r="C22" s="210" t="s">
        <v>622</v>
      </c>
      <c r="D22" s="200"/>
      <c r="E22" s="166">
        <v>5000</v>
      </c>
      <c r="F22" s="166"/>
      <c r="G22" s="166">
        <v>5000</v>
      </c>
      <c r="H22" s="166"/>
      <c r="I22" s="166">
        <v>5000</v>
      </c>
      <c r="J22" s="166"/>
      <c r="K22" s="164">
        <v>5000</v>
      </c>
      <c r="L22" s="200"/>
      <c r="M22" s="166">
        <v>5000</v>
      </c>
      <c r="N22" s="166"/>
      <c r="O22" s="166">
        <v>5000</v>
      </c>
      <c r="P22" s="166"/>
      <c r="Q22" s="166">
        <v>5000</v>
      </c>
      <c r="R22" s="166"/>
      <c r="S22" s="166">
        <v>5000</v>
      </c>
      <c r="T22" s="166"/>
      <c r="U22" s="166">
        <v>5000</v>
      </c>
      <c r="V22" s="166"/>
      <c r="W22" s="166">
        <v>5000</v>
      </c>
      <c r="X22" s="200"/>
      <c r="Y22" s="208">
        <v>5000</v>
      </c>
      <c r="Z22" s="200"/>
      <c r="AA22" s="166">
        <v>5000</v>
      </c>
      <c r="AB22" s="166"/>
      <c r="AC22" s="166">
        <v>5000</v>
      </c>
      <c r="AD22" s="166"/>
      <c r="AE22" s="166">
        <v>5000</v>
      </c>
      <c r="AF22" s="166"/>
      <c r="AG22" s="166">
        <v>5000</v>
      </c>
      <c r="AH22" s="166"/>
      <c r="AI22" s="166">
        <v>5000</v>
      </c>
      <c r="AJ22" s="166"/>
      <c r="AK22" s="166">
        <v>5000</v>
      </c>
      <c r="AL22" s="200"/>
      <c r="AM22" s="164">
        <v>5000</v>
      </c>
    </row>
    <row r="23" spans="1:39" ht="13.5" thickBot="1" x14ac:dyDescent="0.25">
      <c r="B23" s="106">
        <v>15</v>
      </c>
      <c r="C23" s="210" t="s">
        <v>640</v>
      </c>
      <c r="D23" s="223"/>
      <c r="E23" s="224">
        <v>5000</v>
      </c>
      <c r="F23" s="224"/>
      <c r="G23" s="224">
        <v>5000</v>
      </c>
      <c r="H23" s="224"/>
      <c r="I23" s="224">
        <v>5000</v>
      </c>
      <c r="J23" s="224"/>
      <c r="K23" s="225">
        <v>5000</v>
      </c>
      <c r="L23" s="223"/>
      <c r="M23" s="224">
        <v>5000</v>
      </c>
      <c r="N23" s="224"/>
      <c r="O23" s="224">
        <v>5000</v>
      </c>
      <c r="P23" s="224"/>
      <c r="Q23" s="224">
        <v>5000</v>
      </c>
      <c r="R23" s="224"/>
      <c r="S23" s="224">
        <v>5000</v>
      </c>
      <c r="T23" s="224"/>
      <c r="U23" s="224">
        <v>5000</v>
      </c>
      <c r="V23" s="224"/>
      <c r="W23" s="224">
        <v>5000</v>
      </c>
      <c r="X23" s="223"/>
      <c r="Y23" s="226">
        <v>5000</v>
      </c>
      <c r="Z23" s="204"/>
      <c r="AA23" s="203">
        <v>5000</v>
      </c>
      <c r="AB23" s="203"/>
      <c r="AC23" s="203">
        <v>5000</v>
      </c>
      <c r="AD23" s="203"/>
      <c r="AE23" s="203">
        <v>5000</v>
      </c>
      <c r="AF23" s="203"/>
      <c r="AG23" s="203">
        <v>5000</v>
      </c>
      <c r="AH23" s="203"/>
      <c r="AI23" s="203">
        <v>5000</v>
      </c>
      <c r="AJ23" s="203"/>
      <c r="AK23" s="203">
        <v>5000</v>
      </c>
      <c r="AL23" s="204"/>
      <c r="AM23" s="205">
        <v>5000</v>
      </c>
    </row>
    <row r="24" spans="1:39" ht="13.5" thickBot="1" x14ac:dyDescent="0.25">
      <c r="B24" s="131">
        <v>16</v>
      </c>
      <c r="C24" s="201" t="s">
        <v>31</v>
      </c>
      <c r="D24" s="220"/>
      <c r="E24" s="221">
        <f>E9+E21</f>
        <v>65000</v>
      </c>
      <c r="F24" s="221"/>
      <c r="G24" s="221">
        <f t="shared" ref="G24" si="20">G9+G21</f>
        <v>65000</v>
      </c>
      <c r="H24" s="221"/>
      <c r="I24" s="221">
        <f t="shared" ref="I24" si="21">I9+I21</f>
        <v>65000</v>
      </c>
      <c r="J24" s="221"/>
      <c r="K24" s="221">
        <f t="shared" ref="K24" si="22">K9+K21</f>
        <v>65000</v>
      </c>
      <c r="L24" s="221"/>
      <c r="M24" s="221">
        <f t="shared" ref="M24" si="23">M9+M21</f>
        <v>65000</v>
      </c>
      <c r="N24" s="221"/>
      <c r="O24" s="221">
        <f t="shared" ref="O24" si="24">O9+O21</f>
        <v>65000</v>
      </c>
      <c r="P24" s="221"/>
      <c r="Q24" s="221">
        <f t="shared" ref="Q24" si="25">Q9+Q21</f>
        <v>65000</v>
      </c>
      <c r="R24" s="221"/>
      <c r="S24" s="221">
        <f t="shared" ref="S24" si="26">S9+S21</f>
        <v>65000</v>
      </c>
      <c r="T24" s="221"/>
      <c r="U24" s="221">
        <f t="shared" ref="U24" si="27">U9+U21</f>
        <v>65000</v>
      </c>
      <c r="V24" s="221"/>
      <c r="W24" s="221">
        <f t="shared" ref="W24" si="28">W9+W21</f>
        <v>65000</v>
      </c>
      <c r="X24" s="221"/>
      <c r="Y24" s="221">
        <f t="shared" ref="Y24" si="29">Y9+Y21</f>
        <v>65000</v>
      </c>
      <c r="Z24" s="202"/>
      <c r="AA24" s="202">
        <f t="shared" ref="AA24" si="30">AA9+AA21</f>
        <v>65000</v>
      </c>
      <c r="AB24" s="202"/>
      <c r="AC24" s="202">
        <f t="shared" ref="AC24" si="31">AC9+AC21</f>
        <v>65000</v>
      </c>
      <c r="AD24" s="202"/>
      <c r="AE24" s="202">
        <f t="shared" ref="AE24" si="32">AE9+AE21</f>
        <v>65000</v>
      </c>
      <c r="AF24" s="202"/>
      <c r="AG24" s="202">
        <f t="shared" ref="AG24" si="33">AG9+AG21</f>
        <v>65000</v>
      </c>
      <c r="AH24" s="202"/>
      <c r="AI24" s="202">
        <f t="shared" ref="AI24" si="34">AI9+AI21</f>
        <v>65000</v>
      </c>
      <c r="AJ24" s="202"/>
      <c r="AK24" s="202">
        <f t="shared" ref="AK24" si="35">AK9+AK21</f>
        <v>65000</v>
      </c>
      <c r="AL24" s="202"/>
      <c r="AM24" s="231">
        <f t="shared" ref="AM24" si="36">AM9+AM21</f>
        <v>65000</v>
      </c>
    </row>
    <row r="25" spans="1:39" x14ac:dyDescent="0.2">
      <c r="B25" s="89"/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</row>
    <row r="26" spans="1:39" x14ac:dyDescent="0.2">
      <c r="H26" s="9"/>
      <c r="I26" s="9"/>
      <c r="J26" s="9"/>
      <c r="K26" s="9"/>
      <c r="L26" s="9"/>
      <c r="M26" s="9"/>
      <c r="N26" s="9"/>
      <c r="O26" s="9"/>
    </row>
    <row r="27" spans="1:39" x14ac:dyDescent="0.2">
      <c r="H27" s="9"/>
      <c r="I27" s="9"/>
      <c r="J27" s="9"/>
      <c r="K27" s="9"/>
      <c r="L27" s="9"/>
      <c r="M27" s="9"/>
      <c r="N27" s="9"/>
      <c r="O27" s="9"/>
    </row>
    <row r="28" spans="1:39" x14ac:dyDescent="0.2">
      <c r="H28" s="9"/>
      <c r="I28" s="9"/>
      <c r="J28" s="9"/>
      <c r="K28" s="9"/>
      <c r="L28" s="9"/>
      <c r="M28" s="9"/>
      <c r="N28" s="9"/>
      <c r="O28" s="9"/>
    </row>
    <row r="30" spans="1:39" x14ac:dyDescent="0.2">
      <c r="D30" s="3"/>
    </row>
  </sheetData>
  <mergeCells count="28">
    <mergeCell ref="B2:AM2"/>
    <mergeCell ref="D3:AM3"/>
    <mergeCell ref="D4:AM4"/>
    <mergeCell ref="AF7:AG7"/>
    <mergeCell ref="AH7:AI7"/>
    <mergeCell ref="AJ7:AK7"/>
    <mergeCell ref="Z7:AA7"/>
    <mergeCell ref="AB7:AC7"/>
    <mergeCell ref="AD7:AE7"/>
    <mergeCell ref="L6:Y6"/>
    <mergeCell ref="AL7:AM7"/>
    <mergeCell ref="Z6:AM6"/>
    <mergeCell ref="Z5:AM5"/>
    <mergeCell ref="B3:B8"/>
    <mergeCell ref="C3:C8"/>
    <mergeCell ref="D6:K6"/>
    <mergeCell ref="D7:E7"/>
    <mergeCell ref="D5:Y5"/>
    <mergeCell ref="V7:W7"/>
    <mergeCell ref="T7:U7"/>
    <mergeCell ref="N7:O7"/>
    <mergeCell ref="P7:Q7"/>
    <mergeCell ref="F7:G7"/>
    <mergeCell ref="H7:I7"/>
    <mergeCell ref="J7:K7"/>
    <mergeCell ref="L7:M7"/>
    <mergeCell ref="R7:S7"/>
    <mergeCell ref="X7:Y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D7FEE-FF2F-49BB-B4FA-820755D2392D}">
  <dimension ref="A1:W25"/>
  <sheetViews>
    <sheetView showGridLines="0" zoomScale="90" zoomScaleNormal="90" workbookViewId="0">
      <selection activeCell="C32" sqref="C32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23" width="17.7109375" style="1" customWidth="1"/>
    <col min="24" max="16384" width="8.85546875" style="1"/>
  </cols>
  <sheetData>
    <row r="1" spans="1:23" ht="13.5" thickBot="1" x14ac:dyDescent="0.25"/>
    <row r="2" spans="1:23" ht="40.15" customHeight="1" thickBot="1" x14ac:dyDescent="0.25">
      <c r="B2" s="372" t="s">
        <v>1092</v>
      </c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4"/>
    </row>
    <row r="3" spans="1:23" ht="13.5" customHeight="1" thickBot="1" x14ac:dyDescent="0.25">
      <c r="B3" s="241" t="s">
        <v>356</v>
      </c>
      <c r="C3" s="360" t="s">
        <v>30</v>
      </c>
      <c r="D3" s="366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8"/>
    </row>
    <row r="4" spans="1:23" ht="14.65" customHeight="1" thickBot="1" x14ac:dyDescent="0.25">
      <c r="B4" s="241"/>
      <c r="C4" s="361"/>
      <c r="D4" s="363" t="s">
        <v>1048</v>
      </c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5"/>
    </row>
    <row r="5" spans="1:23" ht="14.65" customHeight="1" thickBot="1" x14ac:dyDescent="0.25">
      <c r="B5" s="241"/>
      <c r="C5" s="361"/>
      <c r="D5" s="378" t="s">
        <v>18</v>
      </c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</row>
    <row r="6" spans="1:23" ht="48.4" customHeight="1" thickBot="1" x14ac:dyDescent="0.25">
      <c r="B6" s="241"/>
      <c r="C6" s="361"/>
      <c r="D6" s="354" t="s">
        <v>339</v>
      </c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6"/>
    </row>
    <row r="7" spans="1:23" ht="48.4" customHeight="1" thickBot="1" x14ac:dyDescent="0.25">
      <c r="B7" s="241"/>
      <c r="C7" s="361"/>
      <c r="D7" s="375" t="s">
        <v>1050</v>
      </c>
      <c r="E7" s="376"/>
      <c r="F7" s="375" t="s">
        <v>1093</v>
      </c>
      <c r="G7" s="377"/>
      <c r="H7" s="369" t="s">
        <v>1094</v>
      </c>
      <c r="I7" s="370"/>
      <c r="J7" s="369" t="s">
        <v>1095</v>
      </c>
      <c r="K7" s="371"/>
      <c r="L7" s="369" t="s">
        <v>1096</v>
      </c>
      <c r="M7" s="371"/>
      <c r="N7" s="369" t="s">
        <v>1097</v>
      </c>
      <c r="O7" s="371"/>
      <c r="P7" s="369" t="s">
        <v>1098</v>
      </c>
      <c r="Q7" s="371"/>
      <c r="R7" s="369" t="s">
        <v>1099</v>
      </c>
      <c r="S7" s="371"/>
      <c r="T7" s="369" t="s">
        <v>1157</v>
      </c>
      <c r="U7" s="371"/>
      <c r="V7" s="369" t="s">
        <v>1137</v>
      </c>
      <c r="W7" s="371"/>
    </row>
    <row r="8" spans="1:23" ht="47.65" customHeight="1" thickBot="1" x14ac:dyDescent="0.25">
      <c r="B8" s="242"/>
      <c r="C8" s="361"/>
      <c r="D8" s="227" t="s">
        <v>388</v>
      </c>
      <c r="E8" s="232" t="s">
        <v>389</v>
      </c>
      <c r="F8" s="227" t="s">
        <v>390</v>
      </c>
      <c r="G8" s="232" t="s">
        <v>391</v>
      </c>
      <c r="H8" s="227" t="s">
        <v>691</v>
      </c>
      <c r="I8" s="232" t="s">
        <v>692</v>
      </c>
      <c r="J8" s="227" t="s">
        <v>696</v>
      </c>
      <c r="K8" s="232" t="s">
        <v>697</v>
      </c>
      <c r="L8" s="227" t="s">
        <v>698</v>
      </c>
      <c r="M8" s="232" t="s">
        <v>699</v>
      </c>
      <c r="N8" s="227" t="s">
        <v>700</v>
      </c>
      <c r="O8" s="232" t="s">
        <v>701</v>
      </c>
      <c r="P8" s="227" t="s">
        <v>702</v>
      </c>
      <c r="Q8" s="232" t="s">
        <v>703</v>
      </c>
      <c r="R8" s="227" t="s">
        <v>704</v>
      </c>
      <c r="S8" s="232" t="s">
        <v>705</v>
      </c>
      <c r="T8" s="233" t="s">
        <v>706</v>
      </c>
      <c r="U8" s="233" t="s">
        <v>707</v>
      </c>
      <c r="V8" s="227" t="s">
        <v>708</v>
      </c>
      <c r="W8" s="228" t="s">
        <v>709</v>
      </c>
    </row>
    <row r="9" spans="1:23" x14ac:dyDescent="0.2">
      <c r="A9" s="97"/>
      <c r="B9" s="123">
        <v>1</v>
      </c>
      <c r="C9" s="209" t="s">
        <v>300</v>
      </c>
      <c r="D9" s="214"/>
      <c r="E9" s="216">
        <f>SUM(E10:E20)</f>
        <v>55000</v>
      </c>
      <c r="F9" s="214"/>
      <c r="G9" s="215">
        <f t="shared" ref="G9" si="0">SUM(G10:G20)</f>
        <v>55000</v>
      </c>
      <c r="H9" s="215"/>
      <c r="I9" s="215">
        <f t="shared" ref="I9" si="1">SUM(I10:I20)</f>
        <v>55000</v>
      </c>
      <c r="J9" s="215"/>
      <c r="K9" s="215">
        <f t="shared" ref="K9" si="2">SUM(K10:K20)</f>
        <v>55000</v>
      </c>
      <c r="L9" s="215"/>
      <c r="M9" s="215">
        <f t="shared" ref="M9" si="3">SUM(M10:M20)</f>
        <v>55000</v>
      </c>
      <c r="N9" s="215"/>
      <c r="O9" s="215">
        <f t="shared" ref="O9" si="4">SUM(O10:O20)</f>
        <v>55000</v>
      </c>
      <c r="P9" s="215"/>
      <c r="Q9" s="215">
        <f t="shared" ref="Q9" si="5">SUM(Q10:Q20)</f>
        <v>55000</v>
      </c>
      <c r="R9" s="215"/>
      <c r="S9" s="215">
        <f t="shared" ref="S9" si="6">SUM(S10:S20)</f>
        <v>55000</v>
      </c>
      <c r="T9" s="215"/>
      <c r="U9" s="216">
        <f t="shared" ref="U9" si="7">SUM(U10:U20)</f>
        <v>55000</v>
      </c>
      <c r="V9" s="214"/>
      <c r="W9" s="216">
        <f t="shared" ref="W9" si="8">SUM(W10:W20)</f>
        <v>55000</v>
      </c>
    </row>
    <row r="10" spans="1:23" x14ac:dyDescent="0.2">
      <c r="A10" s="97"/>
      <c r="B10" s="106">
        <v>2</v>
      </c>
      <c r="C10" s="210" t="s">
        <v>594</v>
      </c>
      <c r="D10" s="200"/>
      <c r="E10" s="164">
        <v>5000</v>
      </c>
      <c r="F10" s="200"/>
      <c r="G10" s="166">
        <v>5000</v>
      </c>
      <c r="H10" s="166"/>
      <c r="I10" s="166">
        <v>5000</v>
      </c>
      <c r="J10" s="166"/>
      <c r="K10" s="166">
        <v>5000</v>
      </c>
      <c r="L10" s="166"/>
      <c r="M10" s="166">
        <v>5000</v>
      </c>
      <c r="N10" s="166"/>
      <c r="O10" s="166">
        <v>5000</v>
      </c>
      <c r="P10" s="166"/>
      <c r="Q10" s="166">
        <v>5000</v>
      </c>
      <c r="R10" s="166"/>
      <c r="S10" s="166">
        <v>5000</v>
      </c>
      <c r="T10" s="166"/>
      <c r="U10" s="164">
        <v>5000</v>
      </c>
      <c r="V10" s="200"/>
      <c r="W10" s="164">
        <v>5000</v>
      </c>
    </row>
    <row r="11" spans="1:23" x14ac:dyDescent="0.2">
      <c r="A11" s="97"/>
      <c r="B11" s="106">
        <v>3</v>
      </c>
      <c r="C11" s="210" t="s">
        <v>595</v>
      </c>
      <c r="D11" s="200"/>
      <c r="E11" s="164">
        <v>5000</v>
      </c>
      <c r="F11" s="200"/>
      <c r="G11" s="166">
        <v>5000</v>
      </c>
      <c r="H11" s="166"/>
      <c r="I11" s="166">
        <v>5000</v>
      </c>
      <c r="J11" s="166"/>
      <c r="K11" s="166">
        <v>5000</v>
      </c>
      <c r="L11" s="166"/>
      <c r="M11" s="166">
        <v>5000</v>
      </c>
      <c r="N11" s="166"/>
      <c r="O11" s="166">
        <v>5000</v>
      </c>
      <c r="P11" s="166"/>
      <c r="Q11" s="166">
        <v>5000</v>
      </c>
      <c r="R11" s="166"/>
      <c r="S11" s="166">
        <v>5000</v>
      </c>
      <c r="T11" s="166"/>
      <c r="U11" s="164">
        <v>5000</v>
      </c>
      <c r="V11" s="200"/>
      <c r="W11" s="164">
        <v>5000</v>
      </c>
    </row>
    <row r="12" spans="1:23" x14ac:dyDescent="0.2">
      <c r="A12" s="97"/>
      <c r="B12" s="106">
        <v>4</v>
      </c>
      <c r="C12" s="210" t="s">
        <v>596</v>
      </c>
      <c r="D12" s="200"/>
      <c r="E12" s="164">
        <v>5000</v>
      </c>
      <c r="F12" s="200"/>
      <c r="G12" s="166">
        <v>5000</v>
      </c>
      <c r="H12" s="166"/>
      <c r="I12" s="166">
        <v>5000</v>
      </c>
      <c r="J12" s="166"/>
      <c r="K12" s="166">
        <v>5000</v>
      </c>
      <c r="L12" s="166"/>
      <c r="M12" s="166">
        <v>5000</v>
      </c>
      <c r="N12" s="166"/>
      <c r="O12" s="166">
        <v>5000</v>
      </c>
      <c r="P12" s="166"/>
      <c r="Q12" s="166">
        <v>5000</v>
      </c>
      <c r="R12" s="166"/>
      <c r="S12" s="166">
        <v>5000</v>
      </c>
      <c r="T12" s="166"/>
      <c r="U12" s="164">
        <v>5000</v>
      </c>
      <c r="V12" s="200"/>
      <c r="W12" s="164">
        <v>5000</v>
      </c>
    </row>
    <row r="13" spans="1:23" x14ac:dyDescent="0.2">
      <c r="A13" s="97"/>
      <c r="B13" s="106">
        <v>5</v>
      </c>
      <c r="C13" s="210" t="s">
        <v>597</v>
      </c>
      <c r="D13" s="200"/>
      <c r="E13" s="164">
        <v>5000</v>
      </c>
      <c r="F13" s="200"/>
      <c r="G13" s="166">
        <v>5000</v>
      </c>
      <c r="H13" s="166"/>
      <c r="I13" s="166">
        <v>5000</v>
      </c>
      <c r="J13" s="166"/>
      <c r="K13" s="166">
        <v>5000</v>
      </c>
      <c r="L13" s="166"/>
      <c r="M13" s="166">
        <v>5000</v>
      </c>
      <c r="N13" s="166"/>
      <c r="O13" s="166">
        <v>5000</v>
      </c>
      <c r="P13" s="166"/>
      <c r="Q13" s="166">
        <v>5000</v>
      </c>
      <c r="R13" s="166"/>
      <c r="S13" s="166">
        <v>5000</v>
      </c>
      <c r="T13" s="166"/>
      <c r="U13" s="164">
        <v>5000</v>
      </c>
      <c r="V13" s="200"/>
      <c r="W13" s="164">
        <v>5000</v>
      </c>
    </row>
    <row r="14" spans="1:23" x14ac:dyDescent="0.2">
      <c r="A14" s="97"/>
      <c r="B14" s="106">
        <v>6</v>
      </c>
      <c r="C14" s="210" t="s">
        <v>598</v>
      </c>
      <c r="D14" s="200"/>
      <c r="E14" s="164">
        <v>5000</v>
      </c>
      <c r="F14" s="200"/>
      <c r="G14" s="166">
        <v>5000</v>
      </c>
      <c r="H14" s="166"/>
      <c r="I14" s="166">
        <v>5000</v>
      </c>
      <c r="J14" s="166"/>
      <c r="K14" s="166">
        <v>5000</v>
      </c>
      <c r="L14" s="166"/>
      <c r="M14" s="166">
        <v>5000</v>
      </c>
      <c r="N14" s="166"/>
      <c r="O14" s="166">
        <v>5000</v>
      </c>
      <c r="P14" s="166"/>
      <c r="Q14" s="166">
        <v>5000</v>
      </c>
      <c r="R14" s="166"/>
      <c r="S14" s="166">
        <v>5000</v>
      </c>
      <c r="T14" s="166"/>
      <c r="U14" s="164">
        <v>5000</v>
      </c>
      <c r="V14" s="200"/>
      <c r="W14" s="164">
        <v>5000</v>
      </c>
    </row>
    <row r="15" spans="1:23" x14ac:dyDescent="0.2">
      <c r="A15" s="97"/>
      <c r="B15" s="106">
        <v>7</v>
      </c>
      <c r="C15" s="210" t="s">
        <v>599</v>
      </c>
      <c r="D15" s="200"/>
      <c r="E15" s="164">
        <v>5000</v>
      </c>
      <c r="F15" s="200"/>
      <c r="G15" s="166">
        <v>5000</v>
      </c>
      <c r="H15" s="166"/>
      <c r="I15" s="166">
        <v>5000</v>
      </c>
      <c r="J15" s="166"/>
      <c r="K15" s="166">
        <v>5000</v>
      </c>
      <c r="L15" s="166"/>
      <c r="M15" s="166">
        <v>5000</v>
      </c>
      <c r="N15" s="166"/>
      <c r="O15" s="166">
        <v>5000</v>
      </c>
      <c r="P15" s="166"/>
      <c r="Q15" s="166">
        <v>5000</v>
      </c>
      <c r="R15" s="166"/>
      <c r="S15" s="166">
        <v>5000</v>
      </c>
      <c r="T15" s="166"/>
      <c r="U15" s="164">
        <v>5000</v>
      </c>
      <c r="V15" s="200"/>
      <c r="W15" s="164">
        <v>5000</v>
      </c>
    </row>
    <row r="16" spans="1:23" x14ac:dyDescent="0.2">
      <c r="A16" s="97"/>
      <c r="B16" s="106">
        <v>8</v>
      </c>
      <c r="C16" s="210" t="s">
        <v>600</v>
      </c>
      <c r="D16" s="200"/>
      <c r="E16" s="164">
        <v>5000</v>
      </c>
      <c r="F16" s="200"/>
      <c r="G16" s="166">
        <v>5000</v>
      </c>
      <c r="H16" s="166"/>
      <c r="I16" s="166">
        <v>5000</v>
      </c>
      <c r="J16" s="166"/>
      <c r="K16" s="166">
        <v>5000</v>
      </c>
      <c r="L16" s="166"/>
      <c r="M16" s="166">
        <v>5000</v>
      </c>
      <c r="N16" s="166"/>
      <c r="O16" s="166">
        <v>5000</v>
      </c>
      <c r="P16" s="166"/>
      <c r="Q16" s="166">
        <v>5000</v>
      </c>
      <c r="R16" s="166"/>
      <c r="S16" s="166">
        <v>5000</v>
      </c>
      <c r="T16" s="166"/>
      <c r="U16" s="164">
        <v>5000</v>
      </c>
      <c r="V16" s="200"/>
      <c r="W16" s="164">
        <v>5000</v>
      </c>
    </row>
    <row r="17" spans="1:23" x14ac:dyDescent="0.2">
      <c r="A17" s="97"/>
      <c r="B17" s="106">
        <v>9</v>
      </c>
      <c r="C17" s="210" t="s">
        <v>601</v>
      </c>
      <c r="D17" s="200"/>
      <c r="E17" s="164">
        <v>5000</v>
      </c>
      <c r="F17" s="200"/>
      <c r="G17" s="166">
        <v>5000</v>
      </c>
      <c r="H17" s="166"/>
      <c r="I17" s="166">
        <v>5000</v>
      </c>
      <c r="J17" s="166"/>
      <c r="K17" s="166">
        <v>5000</v>
      </c>
      <c r="L17" s="166"/>
      <c r="M17" s="166">
        <v>5000</v>
      </c>
      <c r="N17" s="166"/>
      <c r="O17" s="166">
        <v>5000</v>
      </c>
      <c r="P17" s="166"/>
      <c r="Q17" s="166">
        <v>5000</v>
      </c>
      <c r="R17" s="166"/>
      <c r="S17" s="166">
        <v>5000</v>
      </c>
      <c r="T17" s="166"/>
      <c r="U17" s="164">
        <v>5000</v>
      </c>
      <c r="V17" s="200"/>
      <c r="W17" s="164">
        <v>5000</v>
      </c>
    </row>
    <row r="18" spans="1:23" x14ac:dyDescent="0.2">
      <c r="A18" s="97"/>
      <c r="B18" s="106">
        <v>10</v>
      </c>
      <c r="C18" s="210" t="s">
        <v>602</v>
      </c>
      <c r="D18" s="200"/>
      <c r="E18" s="164">
        <v>5000</v>
      </c>
      <c r="F18" s="200"/>
      <c r="G18" s="166">
        <v>5000</v>
      </c>
      <c r="H18" s="166"/>
      <c r="I18" s="166">
        <v>5000</v>
      </c>
      <c r="J18" s="166"/>
      <c r="K18" s="166">
        <v>5000</v>
      </c>
      <c r="L18" s="166"/>
      <c r="M18" s="166">
        <v>5000</v>
      </c>
      <c r="N18" s="166"/>
      <c r="O18" s="166">
        <v>5000</v>
      </c>
      <c r="P18" s="166"/>
      <c r="Q18" s="166">
        <v>5000</v>
      </c>
      <c r="R18" s="166"/>
      <c r="S18" s="166">
        <v>5000</v>
      </c>
      <c r="T18" s="166"/>
      <c r="U18" s="164">
        <v>5000</v>
      </c>
      <c r="V18" s="200"/>
      <c r="W18" s="164">
        <v>5000</v>
      </c>
    </row>
    <row r="19" spans="1:23" x14ac:dyDescent="0.2">
      <c r="A19" s="97"/>
      <c r="B19" s="106">
        <v>11</v>
      </c>
      <c r="C19" s="210" t="s">
        <v>603</v>
      </c>
      <c r="D19" s="200"/>
      <c r="E19" s="164">
        <v>5000</v>
      </c>
      <c r="F19" s="200"/>
      <c r="G19" s="166">
        <v>5000</v>
      </c>
      <c r="H19" s="166"/>
      <c r="I19" s="166">
        <v>5000</v>
      </c>
      <c r="J19" s="166"/>
      <c r="K19" s="166">
        <v>5000</v>
      </c>
      <c r="L19" s="166"/>
      <c r="M19" s="166">
        <v>5000</v>
      </c>
      <c r="N19" s="166"/>
      <c r="O19" s="166">
        <v>5000</v>
      </c>
      <c r="P19" s="166"/>
      <c r="Q19" s="166">
        <v>5000</v>
      </c>
      <c r="R19" s="166"/>
      <c r="S19" s="166">
        <v>5000</v>
      </c>
      <c r="T19" s="166"/>
      <c r="U19" s="164">
        <v>5000</v>
      </c>
      <c r="V19" s="200"/>
      <c r="W19" s="164">
        <v>5000</v>
      </c>
    </row>
    <row r="20" spans="1:23" x14ac:dyDescent="0.2">
      <c r="A20" s="97"/>
      <c r="B20" s="106">
        <v>12</v>
      </c>
      <c r="C20" s="210" t="s">
        <v>604</v>
      </c>
      <c r="D20" s="200"/>
      <c r="E20" s="164">
        <v>5000</v>
      </c>
      <c r="F20" s="200"/>
      <c r="G20" s="166">
        <v>5000</v>
      </c>
      <c r="H20" s="166"/>
      <c r="I20" s="166">
        <v>5000</v>
      </c>
      <c r="J20" s="166"/>
      <c r="K20" s="166">
        <v>5000</v>
      </c>
      <c r="L20" s="166"/>
      <c r="M20" s="166">
        <v>5000</v>
      </c>
      <c r="N20" s="166"/>
      <c r="O20" s="166">
        <v>5000</v>
      </c>
      <c r="P20" s="166"/>
      <c r="Q20" s="166">
        <v>5000</v>
      </c>
      <c r="R20" s="166"/>
      <c r="S20" s="166">
        <v>5000</v>
      </c>
      <c r="T20" s="166"/>
      <c r="U20" s="164">
        <v>5000</v>
      </c>
      <c r="V20" s="200"/>
      <c r="W20" s="164">
        <v>5000</v>
      </c>
    </row>
    <row r="21" spans="1:23" x14ac:dyDescent="0.2">
      <c r="A21" s="97"/>
      <c r="B21" s="122">
        <v>13</v>
      </c>
      <c r="C21" s="211" t="s">
        <v>301</v>
      </c>
      <c r="D21" s="206"/>
      <c r="E21" s="217">
        <f>SUM(E22:E23)</f>
        <v>10000</v>
      </c>
      <c r="F21" s="206"/>
      <c r="G21" s="207">
        <f t="shared" ref="G21" si="9">SUM(G22:G23)</f>
        <v>10000</v>
      </c>
      <c r="H21" s="207"/>
      <c r="I21" s="207">
        <f t="shared" ref="I21" si="10">SUM(I22:I23)</f>
        <v>10000</v>
      </c>
      <c r="J21" s="207"/>
      <c r="K21" s="207">
        <f t="shared" ref="K21" si="11">SUM(K22:K23)</f>
        <v>10000</v>
      </c>
      <c r="L21" s="207"/>
      <c r="M21" s="207">
        <f t="shared" ref="M21" si="12">SUM(M22:M23)</f>
        <v>10000</v>
      </c>
      <c r="N21" s="207"/>
      <c r="O21" s="207">
        <f t="shared" ref="O21" si="13">SUM(O22:O23)</f>
        <v>10000</v>
      </c>
      <c r="P21" s="207"/>
      <c r="Q21" s="207">
        <f t="shared" ref="Q21" si="14">SUM(Q22:Q23)</f>
        <v>10000</v>
      </c>
      <c r="R21" s="207"/>
      <c r="S21" s="207">
        <f t="shared" ref="S21" si="15">SUM(S22:S23)</f>
        <v>10000</v>
      </c>
      <c r="T21" s="207"/>
      <c r="U21" s="217">
        <f t="shared" ref="U21" si="16">SUM(U22:U23)</f>
        <v>10000</v>
      </c>
      <c r="V21" s="206"/>
      <c r="W21" s="217">
        <f t="shared" ref="W21" si="17">SUM(W22:W23)</f>
        <v>10000</v>
      </c>
    </row>
    <row r="22" spans="1:23" x14ac:dyDescent="0.2">
      <c r="A22" s="97"/>
      <c r="B22" s="106">
        <v>14</v>
      </c>
      <c r="C22" s="210" t="s">
        <v>622</v>
      </c>
      <c r="D22" s="200"/>
      <c r="E22" s="164">
        <v>5000</v>
      </c>
      <c r="F22" s="200"/>
      <c r="G22" s="166">
        <v>5000</v>
      </c>
      <c r="H22" s="166"/>
      <c r="I22" s="166">
        <v>5000</v>
      </c>
      <c r="J22" s="166"/>
      <c r="K22" s="166">
        <v>5000</v>
      </c>
      <c r="L22" s="166"/>
      <c r="M22" s="166">
        <v>5000</v>
      </c>
      <c r="N22" s="166"/>
      <c r="O22" s="166">
        <v>5000</v>
      </c>
      <c r="P22" s="166"/>
      <c r="Q22" s="166">
        <v>5000</v>
      </c>
      <c r="R22" s="166"/>
      <c r="S22" s="166">
        <v>5000</v>
      </c>
      <c r="T22" s="166"/>
      <c r="U22" s="164">
        <v>5000</v>
      </c>
      <c r="V22" s="200"/>
      <c r="W22" s="164">
        <v>5000</v>
      </c>
    </row>
    <row r="23" spans="1:23" ht="13.5" thickBot="1" x14ac:dyDescent="0.25">
      <c r="B23" s="106">
        <v>15</v>
      </c>
      <c r="C23" s="210" t="s">
        <v>640</v>
      </c>
      <c r="D23" s="204"/>
      <c r="E23" s="205">
        <v>5000</v>
      </c>
      <c r="F23" s="204"/>
      <c r="G23" s="203">
        <v>5000</v>
      </c>
      <c r="H23" s="203"/>
      <c r="I23" s="203">
        <v>5000</v>
      </c>
      <c r="J23" s="203"/>
      <c r="K23" s="203">
        <v>5000</v>
      </c>
      <c r="L23" s="203"/>
      <c r="M23" s="203">
        <v>5000</v>
      </c>
      <c r="N23" s="203"/>
      <c r="O23" s="203">
        <v>5000</v>
      </c>
      <c r="P23" s="203"/>
      <c r="Q23" s="203">
        <v>5000</v>
      </c>
      <c r="R23" s="203"/>
      <c r="S23" s="203">
        <v>5000</v>
      </c>
      <c r="T23" s="203"/>
      <c r="U23" s="205">
        <v>5000</v>
      </c>
      <c r="V23" s="204"/>
      <c r="W23" s="205">
        <v>5000</v>
      </c>
    </row>
    <row r="24" spans="1:23" ht="13.5" thickBot="1" x14ac:dyDescent="0.25">
      <c r="B24" s="131">
        <v>16</v>
      </c>
      <c r="C24" s="201" t="s">
        <v>31</v>
      </c>
      <c r="D24" s="220"/>
      <c r="E24" s="221">
        <f>E9+E21</f>
        <v>65000</v>
      </c>
      <c r="F24" s="221"/>
      <c r="G24" s="221">
        <f t="shared" ref="G24" si="18">G9+G21</f>
        <v>65000</v>
      </c>
      <c r="H24" s="221"/>
      <c r="I24" s="221">
        <f t="shared" ref="I24" si="19">I9+I21</f>
        <v>65000</v>
      </c>
      <c r="J24" s="221"/>
      <c r="K24" s="221">
        <f t="shared" ref="K24" si="20">K9+K21</f>
        <v>65000</v>
      </c>
      <c r="L24" s="221"/>
      <c r="M24" s="221">
        <f t="shared" ref="M24" si="21">M9+M21</f>
        <v>65000</v>
      </c>
      <c r="N24" s="221"/>
      <c r="O24" s="221">
        <f t="shared" ref="O24" si="22">O9+O21</f>
        <v>65000</v>
      </c>
      <c r="P24" s="221"/>
      <c r="Q24" s="221">
        <f t="shared" ref="Q24" si="23">Q9+Q21</f>
        <v>65000</v>
      </c>
      <c r="R24" s="221"/>
      <c r="S24" s="221">
        <f t="shared" ref="S24" si="24">S9+S21</f>
        <v>65000</v>
      </c>
      <c r="T24" s="221"/>
      <c r="U24" s="221">
        <f t="shared" ref="U24" si="25">U9+U21</f>
        <v>65000</v>
      </c>
      <c r="V24" s="221"/>
      <c r="W24" s="222">
        <f t="shared" ref="W24" si="26">W9+W21</f>
        <v>65000</v>
      </c>
    </row>
    <row r="25" spans="1:23" x14ac:dyDescent="0.2">
      <c r="B25" s="89"/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</row>
  </sheetData>
  <mergeCells count="17">
    <mergeCell ref="B2:W2"/>
    <mergeCell ref="T7:U7"/>
    <mergeCell ref="V7:W7"/>
    <mergeCell ref="D6:W6"/>
    <mergeCell ref="R7:S7"/>
    <mergeCell ref="N7:O7"/>
    <mergeCell ref="P7:Q7"/>
    <mergeCell ref="B3:B8"/>
    <mergeCell ref="C3:C8"/>
    <mergeCell ref="D7:E7"/>
    <mergeCell ref="F7:G7"/>
    <mergeCell ref="D5:W5"/>
    <mergeCell ref="D4:W4"/>
    <mergeCell ref="D3:W3"/>
    <mergeCell ref="H7:I7"/>
    <mergeCell ref="J7:K7"/>
    <mergeCell ref="L7:M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95BF3-B3A8-406A-B2B8-4DFA16BDFD53}">
  <dimension ref="A1:G51"/>
  <sheetViews>
    <sheetView showGridLines="0" zoomScale="90" zoomScaleNormal="90" workbookViewId="0">
      <selection activeCell="E3" sqref="E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1100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1122</v>
      </c>
      <c r="D3" s="198" t="s">
        <v>1120</v>
      </c>
      <c r="E3" s="199" t="s">
        <v>1139</v>
      </c>
      <c r="F3" s="199" t="s">
        <v>1123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2:2" x14ac:dyDescent="0.2">
      <c r="B49" s="1" t="s">
        <v>1143</v>
      </c>
    </row>
    <row r="50" spans="2:2" x14ac:dyDescent="0.2">
      <c r="B50" s="1" t="s">
        <v>1140</v>
      </c>
    </row>
    <row r="51" spans="2:2" x14ac:dyDescent="0.2">
      <c r="B51" s="1" t="s">
        <v>1141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15166-8210-462D-BB20-DA3861F31A67}">
  <dimension ref="A1:G51"/>
  <sheetViews>
    <sheetView showGridLines="0" zoomScale="90" zoomScaleNormal="90" workbookViewId="0">
      <selection activeCell="E58" sqref="E58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1101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1122</v>
      </c>
      <c r="D3" s="198" t="s">
        <v>1120</v>
      </c>
      <c r="E3" s="199" t="s">
        <v>1158</v>
      </c>
      <c r="F3" s="199" t="s">
        <v>1123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2:2" x14ac:dyDescent="0.2">
      <c r="B49" s="1" t="s">
        <v>1143</v>
      </c>
    </row>
    <row r="50" spans="2:2" x14ac:dyDescent="0.2">
      <c r="B50" s="1" t="s">
        <v>1164</v>
      </c>
    </row>
    <row r="51" spans="2:2" x14ac:dyDescent="0.2">
      <c r="B51" s="1" t="s">
        <v>1162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D5325-A77C-473F-BCC9-DB9AA5332CDB}">
  <dimension ref="A1:G51"/>
  <sheetViews>
    <sheetView showGridLines="0" zoomScale="90" zoomScaleNormal="90" workbookViewId="0">
      <selection activeCell="E56" sqref="E56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05" t="s">
        <v>1102</v>
      </c>
      <c r="C2" s="306"/>
      <c r="D2" s="306"/>
      <c r="E2" s="306"/>
      <c r="F2" s="306"/>
      <c r="G2" s="307"/>
    </row>
    <row r="3" spans="1:7" ht="44.25" customHeight="1" x14ac:dyDescent="0.2">
      <c r="B3" s="197" t="s">
        <v>356</v>
      </c>
      <c r="C3" s="198" t="s">
        <v>1122</v>
      </c>
      <c r="D3" s="198" t="s">
        <v>1120</v>
      </c>
      <c r="E3" s="199" t="s">
        <v>1158</v>
      </c>
      <c r="F3" s="199" t="s">
        <v>1123</v>
      </c>
      <c r="G3" s="199" t="s">
        <v>1124</v>
      </c>
    </row>
    <row r="4" spans="1:7" x14ac:dyDescent="0.2">
      <c r="A4" s="97"/>
      <c r="B4" s="106">
        <v>1</v>
      </c>
      <c r="C4" s="91"/>
      <c r="D4" s="91"/>
      <c r="E4" s="98"/>
      <c r="F4" s="172"/>
      <c r="G4" s="170">
        <v>0</v>
      </c>
    </row>
    <row r="5" spans="1:7" x14ac:dyDescent="0.2">
      <c r="A5" s="97"/>
      <c r="B5" s="106">
        <v>2</v>
      </c>
      <c r="C5" s="91"/>
      <c r="D5" s="91"/>
      <c r="E5" s="91"/>
      <c r="F5" s="166"/>
      <c r="G5" s="164">
        <v>0</v>
      </c>
    </row>
    <row r="6" spans="1:7" x14ac:dyDescent="0.2">
      <c r="A6" s="97"/>
      <c r="B6" s="106">
        <v>3</v>
      </c>
      <c r="C6" s="91"/>
      <c r="D6" s="91"/>
      <c r="E6" s="91"/>
      <c r="F6" s="166"/>
      <c r="G6" s="164">
        <v>0</v>
      </c>
    </row>
    <row r="7" spans="1:7" x14ac:dyDescent="0.2">
      <c r="A7" s="97"/>
      <c r="B7" s="106">
        <v>4</v>
      </c>
      <c r="C7" s="91"/>
      <c r="D7" s="91"/>
      <c r="E7" s="91"/>
      <c r="F7" s="166"/>
      <c r="G7" s="164">
        <v>0</v>
      </c>
    </row>
    <row r="8" spans="1:7" x14ac:dyDescent="0.2">
      <c r="A8" s="97"/>
      <c r="B8" s="106">
        <v>5</v>
      </c>
      <c r="C8" s="91"/>
      <c r="D8" s="91"/>
      <c r="E8" s="91"/>
      <c r="F8" s="166"/>
      <c r="G8" s="164">
        <v>0</v>
      </c>
    </row>
    <row r="9" spans="1:7" x14ac:dyDescent="0.2">
      <c r="A9" s="97"/>
      <c r="B9" s="106">
        <v>6</v>
      </c>
      <c r="C9" s="91"/>
      <c r="D9" s="91"/>
      <c r="E9" s="91"/>
      <c r="F9" s="166"/>
      <c r="G9" s="164">
        <v>0</v>
      </c>
    </row>
    <row r="10" spans="1:7" x14ac:dyDescent="0.2">
      <c r="A10" s="97"/>
      <c r="B10" s="106">
        <v>7</v>
      </c>
      <c r="C10" s="91"/>
      <c r="D10" s="91"/>
      <c r="E10" s="91"/>
      <c r="F10" s="166"/>
      <c r="G10" s="164">
        <v>0</v>
      </c>
    </row>
    <row r="11" spans="1:7" x14ac:dyDescent="0.2">
      <c r="A11" s="97"/>
      <c r="B11" s="106">
        <v>8</v>
      </c>
      <c r="C11" s="91"/>
      <c r="D11" s="91"/>
      <c r="E11" s="91"/>
      <c r="F11" s="166"/>
      <c r="G11" s="164">
        <v>0</v>
      </c>
    </row>
    <row r="12" spans="1:7" x14ac:dyDescent="0.2">
      <c r="A12" s="97"/>
      <c r="B12" s="106">
        <v>9</v>
      </c>
      <c r="C12" s="91"/>
      <c r="D12" s="91"/>
      <c r="E12" s="91"/>
      <c r="F12" s="166"/>
      <c r="G12" s="164">
        <v>0</v>
      </c>
    </row>
    <row r="13" spans="1:7" x14ac:dyDescent="0.2">
      <c r="A13" s="97"/>
      <c r="B13" s="106">
        <v>10</v>
      </c>
      <c r="C13" s="91"/>
      <c r="D13" s="91"/>
      <c r="E13" s="91"/>
      <c r="F13" s="166"/>
      <c r="G13" s="164">
        <v>0</v>
      </c>
    </row>
    <row r="14" spans="1:7" x14ac:dyDescent="0.2">
      <c r="B14" s="106">
        <v>11</v>
      </c>
      <c r="C14" s="91"/>
      <c r="D14" s="91"/>
      <c r="E14" s="91"/>
      <c r="F14" s="166"/>
      <c r="G14" s="164">
        <v>0</v>
      </c>
    </row>
    <row r="15" spans="1:7" x14ac:dyDescent="0.2">
      <c r="B15" s="106">
        <v>12</v>
      </c>
      <c r="C15" s="91"/>
      <c r="D15" s="91"/>
      <c r="E15" s="91"/>
      <c r="F15" s="166"/>
      <c r="G15" s="164">
        <v>0</v>
      </c>
    </row>
    <row r="16" spans="1:7" x14ac:dyDescent="0.2">
      <c r="B16" s="106">
        <v>13</v>
      </c>
      <c r="C16" s="91"/>
      <c r="D16" s="91"/>
      <c r="E16" s="91"/>
      <c r="F16" s="166"/>
      <c r="G16" s="164">
        <v>0</v>
      </c>
    </row>
    <row r="17" spans="2:7" x14ac:dyDescent="0.2">
      <c r="B17" s="106">
        <v>14</v>
      </c>
      <c r="C17" s="91"/>
      <c r="D17" s="91"/>
      <c r="E17" s="91"/>
      <c r="F17" s="166"/>
      <c r="G17" s="164">
        <v>0</v>
      </c>
    </row>
    <row r="18" spans="2:7" x14ac:dyDescent="0.2">
      <c r="B18" s="106">
        <v>15</v>
      </c>
      <c r="C18" s="91"/>
      <c r="D18" s="91"/>
      <c r="E18" s="91"/>
      <c r="F18" s="166"/>
      <c r="G18" s="164">
        <v>0</v>
      </c>
    </row>
    <row r="19" spans="2:7" x14ac:dyDescent="0.2">
      <c r="B19" s="106">
        <v>16</v>
      </c>
      <c r="C19" s="91"/>
      <c r="D19" s="91"/>
      <c r="E19" s="91"/>
      <c r="F19" s="166"/>
      <c r="G19" s="164">
        <v>0</v>
      </c>
    </row>
    <row r="20" spans="2:7" x14ac:dyDescent="0.2">
      <c r="B20" s="106">
        <v>17</v>
      </c>
      <c r="C20" s="91"/>
      <c r="D20" s="91"/>
      <c r="E20" s="91"/>
      <c r="F20" s="166"/>
      <c r="G20" s="164">
        <v>0</v>
      </c>
    </row>
    <row r="21" spans="2:7" x14ac:dyDescent="0.2">
      <c r="B21" s="106">
        <v>18</v>
      </c>
      <c r="C21" s="91"/>
      <c r="D21" s="91"/>
      <c r="E21" s="91"/>
      <c r="F21" s="166"/>
      <c r="G21" s="164">
        <v>0</v>
      </c>
    </row>
    <row r="22" spans="2:7" x14ac:dyDescent="0.2">
      <c r="B22" s="106">
        <v>19</v>
      </c>
      <c r="C22" s="91"/>
      <c r="D22" s="91"/>
      <c r="E22" s="91"/>
      <c r="F22" s="166"/>
      <c r="G22" s="164">
        <v>0</v>
      </c>
    </row>
    <row r="23" spans="2:7" x14ac:dyDescent="0.2">
      <c r="B23" s="106">
        <v>20</v>
      </c>
      <c r="C23" s="91"/>
      <c r="D23" s="91"/>
      <c r="E23" s="91"/>
      <c r="F23" s="166"/>
      <c r="G23" s="164">
        <v>0</v>
      </c>
    </row>
    <row r="24" spans="2:7" x14ac:dyDescent="0.2">
      <c r="B24" s="106">
        <v>21</v>
      </c>
      <c r="C24" s="91"/>
      <c r="D24" s="91"/>
      <c r="E24" s="91"/>
      <c r="F24" s="166"/>
      <c r="G24" s="164">
        <v>0</v>
      </c>
    </row>
    <row r="25" spans="2:7" x14ac:dyDescent="0.2">
      <c r="B25" s="106">
        <v>22</v>
      </c>
      <c r="C25" s="91"/>
      <c r="D25" s="91"/>
      <c r="E25" s="91"/>
      <c r="F25" s="166"/>
      <c r="G25" s="164">
        <v>0</v>
      </c>
    </row>
    <row r="26" spans="2:7" x14ac:dyDescent="0.2">
      <c r="B26" s="106">
        <v>23</v>
      </c>
      <c r="C26" s="91"/>
      <c r="D26" s="91"/>
      <c r="E26" s="91"/>
      <c r="F26" s="166"/>
      <c r="G26" s="164">
        <v>0</v>
      </c>
    </row>
    <row r="27" spans="2:7" x14ac:dyDescent="0.2">
      <c r="B27" s="106">
        <v>24</v>
      </c>
      <c r="C27" s="91"/>
      <c r="D27" s="91"/>
      <c r="E27" s="91"/>
      <c r="F27" s="166"/>
      <c r="G27" s="164">
        <v>0</v>
      </c>
    </row>
    <row r="28" spans="2:7" x14ac:dyDescent="0.2">
      <c r="B28" s="106">
        <v>25</v>
      </c>
      <c r="C28" s="91"/>
      <c r="D28" s="91"/>
      <c r="E28" s="91"/>
      <c r="F28" s="166"/>
      <c r="G28" s="164">
        <v>0</v>
      </c>
    </row>
    <row r="29" spans="2:7" x14ac:dyDescent="0.2">
      <c r="B29" s="106">
        <v>26</v>
      </c>
      <c r="C29" s="91"/>
      <c r="D29" s="91"/>
      <c r="E29" s="91"/>
      <c r="F29" s="166"/>
      <c r="G29" s="164">
        <v>0</v>
      </c>
    </row>
    <row r="30" spans="2:7" x14ac:dyDescent="0.2">
      <c r="B30" s="106">
        <v>27</v>
      </c>
      <c r="C30" s="91"/>
      <c r="D30" s="91"/>
      <c r="E30" s="91"/>
      <c r="F30" s="166"/>
      <c r="G30" s="164">
        <v>0</v>
      </c>
    </row>
    <row r="31" spans="2:7" x14ac:dyDescent="0.2">
      <c r="B31" s="106">
        <v>28</v>
      </c>
      <c r="C31" s="91"/>
      <c r="D31" s="91"/>
      <c r="E31" s="91"/>
      <c r="F31" s="166"/>
      <c r="G31" s="164">
        <v>0</v>
      </c>
    </row>
    <row r="32" spans="2:7" x14ac:dyDescent="0.2">
      <c r="B32" s="106">
        <v>29</v>
      </c>
      <c r="C32" s="91"/>
      <c r="D32" s="91"/>
      <c r="E32" s="91"/>
      <c r="F32" s="166"/>
      <c r="G32" s="164">
        <v>0</v>
      </c>
    </row>
    <row r="33" spans="2:7" x14ac:dyDescent="0.2">
      <c r="B33" s="106">
        <v>30</v>
      </c>
      <c r="C33" s="91"/>
      <c r="D33" s="91"/>
      <c r="E33" s="91"/>
      <c r="F33" s="166"/>
      <c r="G33" s="164">
        <v>0</v>
      </c>
    </row>
    <row r="34" spans="2:7" x14ac:dyDescent="0.2">
      <c r="B34" s="106">
        <v>31</v>
      </c>
      <c r="C34" s="91"/>
      <c r="D34" s="91"/>
      <c r="E34" s="91"/>
      <c r="F34" s="166"/>
      <c r="G34" s="164">
        <v>0</v>
      </c>
    </row>
    <row r="35" spans="2:7" x14ac:dyDescent="0.2">
      <c r="B35" s="106">
        <v>32</v>
      </c>
      <c r="C35" s="91"/>
      <c r="D35" s="91"/>
      <c r="E35" s="91"/>
      <c r="F35" s="166"/>
      <c r="G35" s="164">
        <v>0</v>
      </c>
    </row>
    <row r="36" spans="2:7" x14ac:dyDescent="0.2">
      <c r="B36" s="106">
        <v>33</v>
      </c>
      <c r="C36" s="91"/>
      <c r="D36" s="91"/>
      <c r="E36" s="91"/>
      <c r="F36" s="166"/>
      <c r="G36" s="164">
        <v>0</v>
      </c>
    </row>
    <row r="37" spans="2:7" x14ac:dyDescent="0.2">
      <c r="B37" s="106">
        <v>34</v>
      </c>
      <c r="C37" s="91"/>
      <c r="D37" s="91"/>
      <c r="E37" s="91"/>
      <c r="F37" s="166"/>
      <c r="G37" s="164">
        <v>0</v>
      </c>
    </row>
    <row r="38" spans="2:7" x14ac:dyDescent="0.2">
      <c r="B38" s="106">
        <v>35</v>
      </c>
      <c r="C38" s="91"/>
      <c r="D38" s="91"/>
      <c r="E38" s="91"/>
      <c r="F38" s="166"/>
      <c r="G38" s="164">
        <v>0</v>
      </c>
    </row>
    <row r="39" spans="2:7" x14ac:dyDescent="0.2">
      <c r="B39" s="106">
        <v>36</v>
      </c>
      <c r="C39" s="91"/>
      <c r="D39" s="91"/>
      <c r="E39" s="91"/>
      <c r="F39" s="166"/>
      <c r="G39" s="164">
        <v>0</v>
      </c>
    </row>
    <row r="40" spans="2:7" x14ac:dyDescent="0.2">
      <c r="B40" s="106">
        <v>37</v>
      </c>
      <c r="C40" s="91"/>
      <c r="D40" s="91"/>
      <c r="E40" s="91"/>
      <c r="F40" s="166"/>
      <c r="G40" s="164">
        <v>0</v>
      </c>
    </row>
    <row r="41" spans="2:7" x14ac:dyDescent="0.2">
      <c r="B41" s="106">
        <v>38</v>
      </c>
      <c r="C41" s="91"/>
      <c r="D41" s="91"/>
      <c r="E41" s="91"/>
      <c r="F41" s="166"/>
      <c r="G41" s="164">
        <v>0</v>
      </c>
    </row>
    <row r="42" spans="2:7" x14ac:dyDescent="0.2">
      <c r="B42" s="106">
        <v>39</v>
      </c>
      <c r="C42" s="91"/>
      <c r="D42" s="91"/>
      <c r="E42" s="91"/>
      <c r="F42" s="166"/>
      <c r="G42" s="164">
        <v>0</v>
      </c>
    </row>
    <row r="43" spans="2:7" x14ac:dyDescent="0.2">
      <c r="B43" s="106">
        <v>40</v>
      </c>
      <c r="C43" s="91"/>
      <c r="D43" s="91"/>
      <c r="E43" s="91"/>
      <c r="F43" s="166"/>
      <c r="G43" s="164">
        <v>0</v>
      </c>
    </row>
    <row r="44" spans="2:7" x14ac:dyDescent="0.2">
      <c r="B44" s="106">
        <v>41</v>
      </c>
      <c r="C44" s="91"/>
      <c r="D44" s="91"/>
      <c r="E44" s="91"/>
      <c r="F44" s="166"/>
      <c r="G44" s="164">
        <v>0</v>
      </c>
    </row>
    <row r="45" spans="2:7" x14ac:dyDescent="0.2">
      <c r="B45" s="106">
        <v>42</v>
      </c>
      <c r="C45" s="91"/>
      <c r="D45" s="91"/>
      <c r="E45" s="91"/>
      <c r="F45" s="166"/>
      <c r="G45" s="164">
        <v>0</v>
      </c>
    </row>
    <row r="46" spans="2:7" x14ac:dyDescent="0.2">
      <c r="B46" s="106">
        <v>43</v>
      </c>
      <c r="C46" s="91"/>
      <c r="D46" s="91"/>
      <c r="E46" s="91"/>
      <c r="F46" s="166"/>
      <c r="G46" s="164">
        <v>0</v>
      </c>
    </row>
    <row r="47" spans="2:7" x14ac:dyDescent="0.2">
      <c r="B47" s="106">
        <v>44</v>
      </c>
      <c r="C47" s="91"/>
      <c r="D47" s="91"/>
      <c r="E47" s="91"/>
      <c r="F47" s="166"/>
      <c r="G47" s="164">
        <v>0</v>
      </c>
    </row>
    <row r="49" spans="2:2" x14ac:dyDescent="0.2">
      <c r="B49" s="1" t="s">
        <v>1143</v>
      </c>
    </row>
    <row r="50" spans="2:2" x14ac:dyDescent="0.2">
      <c r="B50" s="1" t="s">
        <v>1165</v>
      </c>
    </row>
    <row r="51" spans="2:2" x14ac:dyDescent="0.2">
      <c r="B51" s="1" t="s">
        <v>1162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1bca9a-d918-42a9-8344-574a9d3e982e">
      <UserInfo>
        <DisplayName>Meyer, David</DisplayName>
        <AccountId>33281</AccountId>
        <AccountType/>
      </UserInfo>
    </SharedWithUsers>
    <IconOverlay xmlns="http://schemas.microsoft.com/sharepoint/v4" xsi:nil="true"/>
    <_dlc_DocId xmlns="52222ef0-b167-44f5-92f7-438fda0857cd">DODOMFIN-1306720476-14230</_dlc_DocId>
    <_dlc_DocIdUrl xmlns="52222ef0-b167-44f5-92f7-438fda0857cd">
      <Url>https://my.treasury.gov/Collab/domfin/FI/OCED/_layouts/15/DocIdRedir.aspx?ID=DODOMFIN-1306720476-14230</Url>
      <Description>DODOMFIN-1306720476-14230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7FD8D1772C294FB2D9B63D31A5CA22" ma:contentTypeVersion="2" ma:contentTypeDescription="Create a new document." ma:contentTypeScope="" ma:versionID="8b5c0b0a41ee919be6af5b5793ac7540">
  <xsd:schema xmlns:xsd="http://www.w3.org/2001/XMLSchema" xmlns:xs="http://www.w3.org/2001/XMLSchema" xmlns:p="http://schemas.microsoft.com/office/2006/metadata/properties" xmlns:ns2="52222ef0-b167-44f5-92f7-438fda0857cd" xmlns:ns3="661bca9a-d918-42a9-8344-574a9d3e982e" xmlns:ns4="http://schemas.microsoft.com/sharepoint/v4" targetNamespace="http://schemas.microsoft.com/office/2006/metadata/properties" ma:root="true" ma:fieldsID="2d2e98a57e5162f8618ec89dac6e1304" ns2:_="" ns3:_="" ns4:_="">
    <xsd:import namespace="52222ef0-b167-44f5-92f7-438fda0857cd"/>
    <xsd:import namespace="661bca9a-d918-42a9-8344-574a9d3e982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222ef0-b167-44f5-92f7-438fda0857cd" elementFormDefault="qualified">
    <xsd:import namespace="http://schemas.microsoft.com/office/2006/documentManagement/types"/>
    <xsd:import namespace="http://schemas.microsoft.com/office/infopath/2007/PartnerControls"/>
    <xsd:element name="_dlc_DocId" ma:index="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bca9a-d918-42a9-8344-574a9d3e982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35759D3-2AB6-4F9E-A376-ACFB57D0E5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18B40A-DFF6-40E8-A29D-DC9EEFDC789C}">
  <ds:schemaRefs>
    <ds:schemaRef ds:uri="http://schemas.microsoft.com/office/2006/documentManagement/types"/>
    <ds:schemaRef ds:uri="http://purl.org/dc/elements/1.1/"/>
    <ds:schemaRef ds:uri="52222ef0-b167-44f5-92f7-438fda0857cd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sharepoint/v4"/>
    <ds:schemaRef ds:uri="661bca9a-d918-42a9-8344-574a9d3e982e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D48CF3B-6209-42FF-9022-2B6DF15132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222ef0-b167-44f5-92f7-438fda0857cd"/>
    <ds:schemaRef ds:uri="661bca9a-d918-42a9-8344-574a9d3e982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EADEFF5-ACF5-4855-A779-E9FAB1BB6C1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ISR Summary Validations (B&amp;HC)</vt:lpstr>
      <vt:lpstr>ISR Summary Sch Form (B&amp;HC)</vt:lpstr>
      <vt:lpstr>Sch A</vt:lpstr>
      <vt:lpstr>Sch B</vt:lpstr>
      <vt:lpstr>Sch C1 People</vt:lpstr>
      <vt:lpstr>Sch C2 Business</vt:lpstr>
      <vt:lpstr>Sch D1 Rural</vt:lpstr>
      <vt:lpstr>Sch D2 Urban</vt:lpstr>
      <vt:lpstr>Sch D3 Underserved</vt:lpstr>
      <vt:lpstr>Sch D4 Minority</vt:lpstr>
      <vt:lpstr>Sch D5 Poverty</vt:lpstr>
      <vt:lpstr>Sch D6 Reserv</vt:lpstr>
      <vt:lpstr>Sch D7 Terr or PR</vt:lpstr>
      <vt:lpstr>Sch D8 Projects</vt:lpstr>
      <vt:lpstr>Sch D Places (B&amp;HC)</vt:lpstr>
      <vt:lpstr>Sch D LMI &amp; OTP (B&amp;HC)</vt:lpstr>
      <vt:lpstr>Calculations</vt:lpstr>
      <vt:lpstr>ISR Alt Validations (B&amp;HC)</vt:lpstr>
      <vt:lpstr>ISR Alt Sch Form (B&amp;HC)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Amit Upadhyay</dc:creator>
  <cp:keywords/>
  <dc:description/>
  <cp:lastModifiedBy>Meyer, David</cp:lastModifiedBy>
  <cp:revision/>
  <dcterms:created xsi:type="dcterms:W3CDTF">2021-09-02T20:21:33Z</dcterms:created>
  <dcterms:modified xsi:type="dcterms:W3CDTF">2023-03-01T21:25:40Z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0x010100E37FD8D1772C294FB2D9B63D31A5CA22</vt:lpwstr>
  </property>
  <property fmtid="{D5CDD505-2E9C-101B-9397-08002B2CF9AE}" pid="3" name="_dlc_DocIdItemGuid">
    <vt:lpwstr>7a87178f-f4e4-4a43-a7d4-e232e73d24d8</vt:lpwstr>
  </property>
</Properties>
</file>