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usepa-my.sharepoint.com/personal/johnson_amaris_epa_gov/Documents/ICR/OCSPP/2070-NEW; 2728.01 P2 Grantee/"/>
    </mc:Choice>
  </mc:AlternateContent>
  <xr:revisionPtr revIDLastSave="0" documentId="14_{971895DA-650C-48FB-B30B-70BA19D7CCA8}" xr6:coauthVersionLast="47" xr6:coauthVersionMax="47" xr10:uidLastSave="{00000000-0000-0000-0000-000000000000}"/>
  <workbookProtection workbookAlgorithmName="SHA-512" workbookHashValue="QC/bbdBgMhKass8Vbkoaj3wZP+bE4iGbXO928r3076qVDmNTnB1IABZupdQwU1Z0ZQpoTm0oDXO2ckcmi0o1BA==" workbookSaltValue="5gb1xtAKV2IPYWZbkcyweg==" workbookSpinCount="100000" lockStructure="1"/>
  <bookViews>
    <workbookView xWindow="28680" yWindow="-120" windowWidth="29040" windowHeight="15720" tabRatio="694" xr2:uid="{00000000-000D-0000-FFFF-FFFF00000000}"/>
  </bookViews>
  <sheets>
    <sheet name="Getting Started" sheetId="61" r:id="rId1"/>
    <sheet name="Grant Project Data" sheetId="1" r:id="rId2"/>
    <sheet name="Aggregate Results" sheetId="6" r:id="rId3"/>
    <sheet name="Sample Facility" sheetId="71" r:id="rId4"/>
    <sheet name="Facility 1" sheetId="2" r:id="rId5"/>
    <sheet name="Facility 2" sheetId="72" r:id="rId6"/>
    <sheet name="Facility 3" sheetId="73" r:id="rId7"/>
    <sheet name="Facility 4" sheetId="74" r:id="rId8"/>
    <sheet name="Facility 5" sheetId="75" r:id="rId9"/>
    <sheet name="Facility 6" sheetId="76" r:id="rId10"/>
    <sheet name="Facility 7" sheetId="77" r:id="rId11"/>
    <sheet name="Facility 8" sheetId="78" r:id="rId12"/>
    <sheet name="Facility 9" sheetId="79" r:id="rId13"/>
    <sheet name="Facility 10" sheetId="80" r:id="rId14"/>
    <sheet name="Facility 11" sheetId="81" r:id="rId15"/>
    <sheet name="Facility 12" sheetId="82" r:id="rId16"/>
    <sheet name="Facility 13" sheetId="83" r:id="rId17"/>
    <sheet name="Facility 14" sheetId="84" r:id="rId18"/>
    <sheet name="Facility 15" sheetId="85" r:id="rId19"/>
    <sheet name="Facility 16" sheetId="86" r:id="rId20"/>
    <sheet name="Facility 17" sheetId="87" r:id="rId21"/>
    <sheet name="Facility 18" sheetId="88" r:id="rId22"/>
    <sheet name="Facility 19" sheetId="89" r:id="rId23"/>
    <sheet name="Facility 20" sheetId="90" r:id="rId24"/>
    <sheet name="Facility 21" sheetId="91" r:id="rId25"/>
    <sheet name="Facility 22" sheetId="92" r:id="rId26"/>
    <sheet name="Facility 23" sheetId="93" r:id="rId27"/>
    <sheet name="Facility 24" sheetId="94" r:id="rId28"/>
    <sheet name="Facility 25" sheetId="95" r:id="rId29"/>
    <sheet name="Facility 26" sheetId="96" r:id="rId30"/>
    <sheet name="Facility 27" sheetId="97" r:id="rId31"/>
    <sheet name="Facility 28" sheetId="98" r:id="rId32"/>
    <sheet name="Facility 29" sheetId="99" r:id="rId33"/>
    <sheet name="Facility 30" sheetId="100" r:id="rId34"/>
    <sheet name="Facility 31" sheetId="101" r:id="rId35"/>
    <sheet name="Facility 32" sheetId="102" r:id="rId36"/>
    <sheet name="Facility 33" sheetId="103" r:id="rId37"/>
    <sheet name="Facility 34" sheetId="104" r:id="rId38"/>
    <sheet name="Facility 35" sheetId="105" r:id="rId39"/>
    <sheet name="Facility 36" sheetId="106" r:id="rId40"/>
    <sheet name="Facility 37" sheetId="107" r:id="rId41"/>
    <sheet name="Facility 38" sheetId="108" r:id="rId42"/>
    <sheet name="Facility 39" sheetId="109" r:id="rId43"/>
    <sheet name="Facility 40" sheetId="110" r:id="rId44"/>
    <sheet name="Facility 41" sheetId="111" r:id="rId45"/>
    <sheet name="Facility 42" sheetId="112" r:id="rId46"/>
    <sheet name="Facility 43" sheetId="113" r:id="rId47"/>
    <sheet name="Facility 44" sheetId="114" r:id="rId48"/>
    <sheet name="Facility 45" sheetId="115" r:id="rId49"/>
    <sheet name="Facility 46" sheetId="116" r:id="rId50"/>
    <sheet name="Facility 47" sheetId="117" r:id="rId51"/>
    <sheet name="Facility 48" sheetId="118" r:id="rId52"/>
    <sheet name="Facility 49" sheetId="119" r:id="rId53"/>
    <sheet name="Facility 50" sheetId="120" r:id="rId54"/>
    <sheet name="Facility 51" sheetId="121" r:id="rId55"/>
    <sheet name="Facility 52" sheetId="122" r:id="rId56"/>
    <sheet name="Facility 53" sheetId="123" r:id="rId57"/>
    <sheet name="Facility 54" sheetId="124" r:id="rId58"/>
    <sheet name="Facility 55" sheetId="125" r:id="rId59"/>
    <sheet name="Facility 56" sheetId="126" r:id="rId60"/>
    <sheet name="Facility 57" sheetId="127" r:id="rId61"/>
    <sheet name="Facility 58" sheetId="128" r:id="rId62"/>
    <sheet name="Facility 59" sheetId="129" r:id="rId63"/>
    <sheet name="Facility 60" sheetId="130" r:id="rId64"/>
    <sheet name="Facility 61" sheetId="131" r:id="rId65"/>
    <sheet name="Facility 62" sheetId="132" r:id="rId66"/>
    <sheet name="Facility 63" sheetId="133" r:id="rId67"/>
    <sheet name="Facility 64" sheetId="134" r:id="rId68"/>
    <sheet name="Facility 65" sheetId="135" r:id="rId69"/>
    <sheet name="Facility 66" sheetId="136" r:id="rId70"/>
    <sheet name="Facility 67" sheetId="137" r:id="rId71"/>
    <sheet name="Facility 68" sheetId="138" r:id="rId72"/>
    <sheet name="Facility 69" sheetId="139" r:id="rId73"/>
    <sheet name="Facility 70" sheetId="140" r:id="rId74"/>
    <sheet name="Facility 71" sheetId="141" r:id="rId75"/>
    <sheet name="Facility 72" sheetId="142" r:id="rId76"/>
    <sheet name="Facility 73" sheetId="143" r:id="rId77"/>
    <sheet name="Facility 74" sheetId="144" r:id="rId78"/>
    <sheet name="Facility 75" sheetId="145" r:id="rId79"/>
    <sheet name="Lookups" sheetId="65" state="hidden" r:id="rId80"/>
  </sheets>
  <definedNames>
    <definedName name="Aggr_Assisted" localSheetId="2">'Aggregate Results'!$K$29</definedName>
    <definedName name="Aggr_CaseStudies" localSheetId="2">'Aggregate Results'!$K$35</definedName>
    <definedName name="Aggr_EJ" localSheetId="2">'Aggregate Results'!$K$37</definedName>
    <definedName name="Aggr_FollowUp" localSheetId="2">'Aggregate Results'!$K$31</definedName>
    <definedName name="Aggr_Implemented" localSheetId="2">'Aggregate Results'!$K$33</definedName>
    <definedName name="Aggr_Implemented_EJ" localSheetId="2">'Aggregate Results'!$K$39</definedName>
    <definedName name="Aggr_Reductions" localSheetId="2">'Aggregate Results'!$D$13:$K$18</definedName>
    <definedName name="Aggr_Reductions_EJ" localSheetId="2">'Aggregate Results'!$D$20:$K$25</definedName>
    <definedName name="Count_Assisted" localSheetId="4">'Facility 1'!$L$51</definedName>
    <definedName name="Count_Assisted" localSheetId="13">'Facility 10'!$L$51</definedName>
    <definedName name="Count_Assisted" localSheetId="14">'Facility 11'!$L$51</definedName>
    <definedName name="Count_Assisted" localSheetId="15">'Facility 12'!$L$51</definedName>
    <definedName name="Count_Assisted" localSheetId="16">'Facility 13'!$L$51</definedName>
    <definedName name="Count_Assisted" localSheetId="17">'Facility 14'!$L$51</definedName>
    <definedName name="Count_Assisted" localSheetId="18">'Facility 15'!$L$51</definedName>
    <definedName name="Count_Assisted" localSheetId="19">'Facility 16'!$L$51</definedName>
    <definedName name="Count_Assisted" localSheetId="20">'Facility 17'!$L$51</definedName>
    <definedName name="Count_Assisted" localSheetId="21">'Facility 18'!$L$51</definedName>
    <definedName name="Count_Assisted" localSheetId="22">'Facility 19'!$L$51</definedName>
    <definedName name="Count_Assisted" localSheetId="5">'Facility 2'!$L$51</definedName>
    <definedName name="Count_Assisted" localSheetId="23">'Facility 20'!$L$51</definedName>
    <definedName name="Count_Assisted" localSheetId="24">'Facility 21'!$L$51</definedName>
    <definedName name="Count_Assisted" localSheetId="25">'Facility 22'!$L$51</definedName>
    <definedName name="Count_Assisted" localSheetId="26">'Facility 23'!$L$51</definedName>
    <definedName name="Count_Assisted" localSheetId="27">'Facility 24'!$L$51</definedName>
    <definedName name="Count_Assisted" localSheetId="28">'Facility 25'!$L$51</definedName>
    <definedName name="Count_Assisted" localSheetId="29">'Facility 26'!$L$51</definedName>
    <definedName name="Count_Assisted" localSheetId="30">'Facility 27'!$L$51</definedName>
    <definedName name="Count_Assisted" localSheetId="31">'Facility 28'!$L$51</definedName>
    <definedName name="Count_Assisted" localSheetId="32">'Facility 29'!$L$51</definedName>
    <definedName name="Count_Assisted" localSheetId="6">'Facility 3'!$L$51</definedName>
    <definedName name="Count_Assisted" localSheetId="33">'Facility 30'!$L$51</definedName>
    <definedName name="Count_Assisted" localSheetId="34">'Facility 31'!$L$51</definedName>
    <definedName name="Count_Assisted" localSheetId="35">'Facility 32'!$L$51</definedName>
    <definedName name="Count_Assisted" localSheetId="36">'Facility 33'!$L$51</definedName>
    <definedName name="Count_Assisted" localSheetId="37">'Facility 34'!$L$51</definedName>
    <definedName name="Count_Assisted" localSheetId="38">'Facility 35'!$L$51</definedName>
    <definedName name="Count_Assisted" localSheetId="39">'Facility 36'!$L$51</definedName>
    <definedName name="Count_Assisted" localSheetId="40">'Facility 37'!$L$51</definedName>
    <definedName name="Count_Assisted" localSheetId="41">'Facility 38'!$L$51</definedName>
    <definedName name="Count_Assisted" localSheetId="42">'Facility 39'!$L$51</definedName>
    <definedName name="Count_Assisted" localSheetId="7">'Facility 4'!$L$51</definedName>
    <definedName name="Count_Assisted" localSheetId="43">'Facility 40'!$L$51</definedName>
    <definedName name="Count_Assisted" localSheetId="44">'Facility 41'!$L$51</definedName>
    <definedName name="Count_Assisted" localSheetId="45">'Facility 42'!$L$51</definedName>
    <definedName name="Count_Assisted" localSheetId="46">'Facility 43'!$L$51</definedName>
    <definedName name="Count_Assisted" localSheetId="47">'Facility 44'!$L$51</definedName>
    <definedName name="Count_Assisted" localSheetId="48">'Facility 45'!$L$51</definedName>
    <definedName name="Count_Assisted" localSheetId="49">'Facility 46'!$L$51</definedName>
    <definedName name="Count_Assisted" localSheetId="50">'Facility 47'!$L$51</definedName>
    <definedName name="Count_Assisted" localSheetId="51">'Facility 48'!$L$51</definedName>
    <definedName name="Count_Assisted" localSheetId="52">'Facility 49'!$L$51</definedName>
    <definedName name="Count_Assisted" localSheetId="8">'Facility 5'!$L$51</definedName>
    <definedName name="Count_Assisted" localSheetId="53">'Facility 50'!$L$51</definedName>
    <definedName name="Count_Assisted" localSheetId="54">'Facility 51'!$L$51</definedName>
    <definedName name="Count_Assisted" localSheetId="55">'Facility 52'!$L$51</definedName>
    <definedName name="Count_Assisted" localSheetId="56">'Facility 53'!$L$51</definedName>
    <definedName name="Count_Assisted" localSheetId="57">'Facility 54'!$L$51</definedName>
    <definedName name="Count_Assisted" localSheetId="58">'Facility 55'!$L$51</definedName>
    <definedName name="Count_Assisted" localSheetId="59">'Facility 56'!$L$51</definedName>
    <definedName name="Count_Assisted" localSheetId="60">'Facility 57'!$L$51</definedName>
    <definedName name="Count_Assisted" localSheetId="61">'Facility 58'!$L$51</definedName>
    <definedName name="Count_Assisted" localSheetId="62">'Facility 59'!$L$51</definedName>
    <definedName name="Count_Assisted" localSheetId="9">'Facility 6'!$L$51</definedName>
    <definedName name="Count_Assisted" localSheetId="63">'Facility 60'!$L$51</definedName>
    <definedName name="Count_Assisted" localSheetId="64">'Facility 61'!$L$51</definedName>
    <definedName name="Count_Assisted" localSheetId="65">'Facility 62'!$L$51</definedName>
    <definedName name="Count_Assisted" localSheetId="66">'Facility 63'!$L$51</definedName>
    <definedName name="Count_Assisted" localSheetId="67">'Facility 64'!$L$51</definedName>
    <definedName name="Count_Assisted" localSheetId="68">'Facility 65'!$L$51</definedName>
    <definedName name="Count_Assisted" localSheetId="69">'Facility 66'!$L$51</definedName>
    <definedName name="Count_Assisted" localSheetId="70">'Facility 67'!$L$51</definedName>
    <definedName name="Count_Assisted" localSheetId="71">'Facility 68'!$L$51</definedName>
    <definedName name="Count_Assisted" localSheetId="72">'Facility 69'!$L$51</definedName>
    <definedName name="Count_Assisted" localSheetId="10">'Facility 7'!$L$51</definedName>
    <definedName name="Count_Assisted" localSheetId="73">'Facility 70'!$L$51</definedName>
    <definedName name="Count_Assisted" localSheetId="74">'Facility 71'!$L$51</definedName>
    <definedName name="Count_Assisted" localSheetId="75">'Facility 72'!$L$51</definedName>
    <definedName name="Count_Assisted" localSheetId="76">'Facility 73'!$L$51</definedName>
    <definedName name="Count_Assisted" localSheetId="77">'Facility 74'!$L$51</definedName>
    <definedName name="Count_Assisted" localSheetId="78">'Facility 75'!$L$51</definedName>
    <definedName name="Count_Assisted" localSheetId="11">'Facility 8'!$L$51</definedName>
    <definedName name="Count_Assisted" localSheetId="12">'Facility 9'!$L$51</definedName>
    <definedName name="Count_CaseStudies" localSheetId="4">'Facility 1'!$M$51</definedName>
    <definedName name="Count_CaseStudies" localSheetId="13">'Facility 10'!$M$51</definedName>
    <definedName name="Count_CaseStudies" localSheetId="14">'Facility 11'!$M$51</definedName>
    <definedName name="Count_CaseStudies" localSheetId="15">'Facility 12'!$M$51</definedName>
    <definedName name="Count_CaseStudies" localSheetId="16">'Facility 13'!$M$51</definedName>
    <definedName name="Count_CaseStudies" localSheetId="17">'Facility 14'!$M$51</definedName>
    <definedName name="Count_CaseStudies" localSheetId="18">'Facility 15'!$M$51</definedName>
    <definedName name="Count_CaseStudies" localSheetId="19">'Facility 16'!$M$51</definedName>
    <definedName name="Count_CaseStudies" localSheetId="20">'Facility 17'!$M$51</definedName>
    <definedName name="Count_CaseStudies" localSheetId="21">'Facility 18'!$M$51</definedName>
    <definedName name="Count_CaseStudies" localSheetId="22">'Facility 19'!$M$51</definedName>
    <definedName name="Count_CaseStudies" localSheetId="5">'Facility 2'!$M$51</definedName>
    <definedName name="Count_CaseStudies" localSheetId="23">'Facility 20'!$M$51</definedName>
    <definedName name="Count_CaseStudies" localSheetId="24">'Facility 21'!$M$51</definedName>
    <definedName name="Count_CaseStudies" localSheetId="25">'Facility 22'!$M$51</definedName>
    <definedName name="Count_CaseStudies" localSheetId="26">'Facility 23'!$M$51</definedName>
    <definedName name="Count_CaseStudies" localSheetId="27">'Facility 24'!$M$51</definedName>
    <definedName name="Count_CaseStudies" localSheetId="28">'Facility 25'!$M$51</definedName>
    <definedName name="Count_CaseStudies" localSheetId="29">'Facility 26'!$M$51</definedName>
    <definedName name="Count_CaseStudies" localSheetId="30">'Facility 27'!$M$51</definedName>
    <definedName name="Count_CaseStudies" localSheetId="31">'Facility 28'!$M$51</definedName>
    <definedName name="Count_CaseStudies" localSheetId="32">'Facility 29'!$M$51</definedName>
    <definedName name="Count_CaseStudies" localSheetId="6">'Facility 3'!$M$51</definedName>
    <definedName name="Count_CaseStudies" localSheetId="33">'Facility 30'!$M$51</definedName>
    <definedName name="Count_CaseStudies" localSheetId="34">'Facility 31'!$M$51</definedName>
    <definedName name="Count_CaseStudies" localSheetId="35">'Facility 32'!$M$51</definedName>
    <definedName name="Count_CaseStudies" localSheetId="36">'Facility 33'!$M$51</definedName>
    <definedName name="Count_CaseStudies" localSheetId="37">'Facility 34'!$M$51</definedName>
    <definedName name="Count_CaseStudies" localSheetId="38">'Facility 35'!$M$51</definedName>
    <definedName name="Count_CaseStudies" localSheetId="39">'Facility 36'!$M$51</definedName>
    <definedName name="Count_CaseStudies" localSheetId="40">'Facility 37'!$M$51</definedName>
    <definedName name="Count_CaseStudies" localSheetId="41">'Facility 38'!$M$51</definedName>
    <definedName name="Count_CaseStudies" localSheetId="42">'Facility 39'!$M$51</definedName>
    <definedName name="Count_CaseStudies" localSheetId="7">'Facility 4'!$M$51</definedName>
    <definedName name="Count_CaseStudies" localSheetId="43">'Facility 40'!$M$51</definedName>
    <definedName name="Count_CaseStudies" localSheetId="44">'Facility 41'!$M$51</definedName>
    <definedName name="Count_CaseStudies" localSheetId="45">'Facility 42'!$M$51</definedName>
    <definedName name="Count_CaseStudies" localSheetId="46">'Facility 43'!$M$51</definedName>
    <definedName name="Count_CaseStudies" localSheetId="47">'Facility 44'!$M$51</definedName>
    <definedName name="Count_CaseStudies" localSheetId="48">'Facility 45'!$M$51</definedName>
    <definedName name="Count_CaseStudies" localSheetId="49">'Facility 46'!$M$51</definedName>
    <definedName name="Count_CaseStudies" localSheetId="50">'Facility 47'!$M$51</definedName>
    <definedName name="Count_CaseStudies" localSheetId="51">'Facility 48'!$M$51</definedName>
    <definedName name="Count_CaseStudies" localSheetId="52">'Facility 49'!$M$51</definedName>
    <definedName name="Count_CaseStudies" localSheetId="8">'Facility 5'!$M$51</definedName>
    <definedName name="Count_CaseStudies" localSheetId="53">'Facility 50'!$M$51</definedName>
    <definedName name="Count_CaseStudies" localSheetId="54">'Facility 51'!$M$51</definedName>
    <definedName name="Count_CaseStudies" localSheetId="55">'Facility 52'!$M$51</definedName>
    <definedName name="Count_CaseStudies" localSheetId="56">'Facility 53'!$M$51</definedName>
    <definedName name="Count_CaseStudies" localSheetId="57">'Facility 54'!$M$51</definedName>
    <definedName name="Count_CaseStudies" localSheetId="58">'Facility 55'!$M$51</definedName>
    <definedName name="Count_CaseStudies" localSheetId="59">'Facility 56'!$M$51</definedName>
    <definedName name="Count_CaseStudies" localSheetId="60">'Facility 57'!$M$51</definedName>
    <definedName name="Count_CaseStudies" localSheetId="61">'Facility 58'!$M$51</definedName>
    <definedName name="Count_CaseStudies" localSheetId="62">'Facility 59'!$M$51</definedName>
    <definedName name="Count_CaseStudies" localSheetId="9">'Facility 6'!$M$51</definedName>
    <definedName name="Count_CaseStudies" localSheetId="63">'Facility 60'!$M$51</definedName>
    <definedName name="Count_CaseStudies" localSheetId="64">'Facility 61'!$M$51</definedName>
    <definedName name="Count_CaseStudies" localSheetId="65">'Facility 62'!$M$51</definedName>
    <definedName name="Count_CaseStudies" localSheetId="66">'Facility 63'!$M$51</definedName>
    <definedName name="Count_CaseStudies" localSheetId="67">'Facility 64'!$M$51</definedName>
    <definedName name="Count_CaseStudies" localSheetId="68">'Facility 65'!$M$51</definedName>
    <definedName name="Count_CaseStudies" localSheetId="69">'Facility 66'!$M$51</definedName>
    <definedName name="Count_CaseStudies" localSheetId="70">'Facility 67'!$M$51</definedName>
    <definedName name="Count_CaseStudies" localSheetId="71">'Facility 68'!$M$51</definedName>
    <definedName name="Count_CaseStudies" localSheetId="72">'Facility 69'!$M$51</definedName>
    <definedName name="Count_CaseStudies" localSheetId="10">'Facility 7'!$M$51</definedName>
    <definedName name="Count_CaseStudies" localSheetId="73">'Facility 70'!$M$51</definedName>
    <definedName name="Count_CaseStudies" localSheetId="74">'Facility 71'!$M$51</definedName>
    <definedName name="Count_CaseStudies" localSheetId="75">'Facility 72'!$M$51</definedName>
    <definedName name="Count_CaseStudies" localSheetId="76">'Facility 73'!$M$51</definedName>
    <definedName name="Count_CaseStudies" localSheetId="77">'Facility 74'!$M$51</definedName>
    <definedName name="Count_CaseStudies" localSheetId="78">'Facility 75'!$M$51</definedName>
    <definedName name="Count_CaseStudies" localSheetId="11">'Facility 8'!$M$51</definedName>
    <definedName name="Count_CaseStudies" localSheetId="12">'Facility 9'!$M$51</definedName>
    <definedName name="Count_EJ" localSheetId="4">'Facility 1'!$N$51</definedName>
    <definedName name="Count_EJ" localSheetId="13">'Facility 10'!$N$51</definedName>
    <definedName name="Count_EJ" localSheetId="14">'Facility 11'!$N$51</definedName>
    <definedName name="Count_EJ" localSheetId="15">'Facility 12'!$N$51</definedName>
    <definedName name="Count_EJ" localSheetId="16">'Facility 13'!$N$51</definedName>
    <definedName name="Count_EJ" localSheetId="17">'Facility 14'!$N$51</definedName>
    <definedName name="Count_EJ" localSheetId="18">'Facility 15'!$N$51</definedName>
    <definedName name="Count_EJ" localSheetId="19">'Facility 16'!$N$51</definedName>
    <definedName name="Count_EJ" localSheetId="20">'Facility 17'!$N$51</definedName>
    <definedName name="Count_EJ" localSheetId="21">'Facility 18'!$N$51</definedName>
    <definedName name="Count_EJ" localSheetId="22">'Facility 19'!$N$51</definedName>
    <definedName name="Count_EJ" localSheetId="5">'Facility 2'!$N$51</definedName>
    <definedName name="Count_EJ" localSheetId="23">'Facility 20'!$N$51</definedName>
    <definedName name="Count_EJ" localSheetId="24">'Facility 21'!$N$51</definedName>
    <definedName name="Count_EJ" localSheetId="25">'Facility 22'!$N$51</definedName>
    <definedName name="Count_EJ" localSheetId="26">'Facility 23'!$N$51</definedName>
    <definedName name="Count_EJ" localSheetId="27">'Facility 24'!$N$51</definedName>
    <definedName name="Count_EJ" localSheetId="28">'Facility 25'!$N$51</definedName>
    <definedName name="Count_EJ" localSheetId="29">'Facility 26'!$N$51</definedName>
    <definedName name="Count_EJ" localSheetId="30">'Facility 27'!$N$51</definedName>
    <definedName name="Count_EJ" localSheetId="31">'Facility 28'!$N$51</definedName>
    <definedName name="Count_EJ" localSheetId="32">'Facility 29'!$N$51</definedName>
    <definedName name="Count_EJ" localSheetId="6">'Facility 3'!$N$51</definedName>
    <definedName name="Count_EJ" localSheetId="33">'Facility 30'!$N$51</definedName>
    <definedName name="Count_EJ" localSheetId="34">'Facility 31'!$N$51</definedName>
    <definedName name="Count_EJ" localSheetId="35">'Facility 32'!$N$51</definedName>
    <definedName name="Count_EJ" localSheetId="36">'Facility 33'!$N$51</definedName>
    <definedName name="Count_EJ" localSheetId="37">'Facility 34'!$N$51</definedName>
    <definedName name="Count_EJ" localSheetId="38">'Facility 35'!$N$51</definedName>
    <definedName name="Count_EJ" localSheetId="39">'Facility 36'!$N$51</definedName>
    <definedName name="Count_EJ" localSheetId="40">'Facility 37'!$N$51</definedName>
    <definedName name="Count_EJ" localSheetId="41">'Facility 38'!$N$51</definedName>
    <definedName name="Count_EJ" localSheetId="42">'Facility 39'!$N$51</definedName>
    <definedName name="Count_EJ" localSheetId="7">'Facility 4'!$N$51</definedName>
    <definedName name="Count_EJ" localSheetId="43">'Facility 40'!$N$51</definedName>
    <definedName name="Count_EJ" localSheetId="44">'Facility 41'!$N$51</definedName>
    <definedName name="Count_EJ" localSheetId="45">'Facility 42'!$N$51</definedName>
    <definedName name="Count_EJ" localSheetId="46">'Facility 43'!$N$51</definedName>
    <definedName name="Count_EJ" localSheetId="47">'Facility 44'!$N$51</definedName>
    <definedName name="Count_EJ" localSheetId="48">'Facility 45'!$N$51</definedName>
    <definedName name="Count_EJ" localSheetId="49">'Facility 46'!$N$51</definedName>
    <definedName name="Count_EJ" localSheetId="50">'Facility 47'!$N$51</definedName>
    <definedName name="Count_EJ" localSheetId="51">'Facility 48'!$N$51</definedName>
    <definedName name="Count_EJ" localSheetId="52">'Facility 49'!$N$51</definedName>
    <definedName name="Count_EJ" localSheetId="8">'Facility 5'!$N$51</definedName>
    <definedName name="Count_EJ" localSheetId="53">'Facility 50'!$N$51</definedName>
    <definedName name="Count_EJ" localSheetId="54">'Facility 51'!$N$51</definedName>
    <definedName name="Count_EJ" localSheetId="55">'Facility 52'!$N$51</definedName>
    <definedName name="Count_EJ" localSheetId="56">'Facility 53'!$N$51</definedName>
    <definedName name="Count_EJ" localSheetId="57">'Facility 54'!$N$51</definedName>
    <definedName name="Count_EJ" localSheetId="58">'Facility 55'!$N$51</definedName>
    <definedName name="Count_EJ" localSheetId="59">'Facility 56'!$N$51</definedName>
    <definedName name="Count_EJ" localSheetId="60">'Facility 57'!$N$51</definedName>
    <definedName name="Count_EJ" localSheetId="61">'Facility 58'!$N$51</definedName>
    <definedName name="Count_EJ" localSheetId="62">'Facility 59'!$N$51</definedName>
    <definedName name="Count_EJ" localSheetId="9">'Facility 6'!$N$51</definedName>
    <definedName name="Count_EJ" localSheetId="63">'Facility 60'!$N$51</definedName>
    <definedName name="Count_EJ" localSheetId="64">'Facility 61'!$N$51</definedName>
    <definedName name="Count_EJ" localSheetId="65">'Facility 62'!$N$51</definedName>
    <definedName name="Count_EJ" localSheetId="66">'Facility 63'!$N$51</definedName>
    <definedName name="Count_EJ" localSheetId="67">'Facility 64'!$N$51</definedName>
    <definedName name="Count_EJ" localSheetId="68">'Facility 65'!$N$51</definedName>
    <definedName name="Count_EJ" localSheetId="69">'Facility 66'!$N$51</definedName>
    <definedName name="Count_EJ" localSheetId="70">'Facility 67'!$N$51</definedName>
    <definedName name="Count_EJ" localSheetId="71">'Facility 68'!$N$51</definedName>
    <definedName name="Count_EJ" localSheetId="72">'Facility 69'!$N$51</definedName>
    <definedName name="Count_EJ" localSheetId="10">'Facility 7'!$N$51</definedName>
    <definedName name="Count_EJ" localSheetId="73">'Facility 70'!$N$51</definedName>
    <definedName name="Count_EJ" localSheetId="74">'Facility 71'!$N$51</definedName>
    <definedName name="Count_EJ" localSheetId="75">'Facility 72'!$N$51</definedName>
    <definedName name="Count_EJ" localSheetId="76">'Facility 73'!$N$51</definedName>
    <definedName name="Count_EJ" localSheetId="77">'Facility 74'!$N$51</definedName>
    <definedName name="Count_EJ" localSheetId="78">'Facility 75'!$N$51</definedName>
    <definedName name="Count_EJ" localSheetId="11">'Facility 8'!$N$51</definedName>
    <definedName name="Count_EJ" localSheetId="12">'Facility 9'!$N$51</definedName>
    <definedName name="Count_FollowUp" localSheetId="4">'Facility 1'!$K$51</definedName>
    <definedName name="Count_FollowUp" localSheetId="13">'Facility 10'!$K$51</definedName>
    <definedName name="Count_FollowUp" localSheetId="14">'Facility 11'!$K$51</definedName>
    <definedName name="Count_FollowUp" localSheetId="15">'Facility 12'!$K$51</definedName>
    <definedName name="Count_FollowUp" localSheetId="16">'Facility 13'!$K$51</definedName>
    <definedName name="Count_FollowUp" localSheetId="17">'Facility 14'!$K$51</definedName>
    <definedName name="Count_FollowUp" localSheetId="18">'Facility 15'!$K$51</definedName>
    <definedName name="Count_FollowUp" localSheetId="19">'Facility 16'!$K$51</definedName>
    <definedName name="Count_FollowUp" localSheetId="20">'Facility 17'!$K$51</definedName>
    <definedName name="Count_FollowUp" localSheetId="21">'Facility 18'!$K$51</definedName>
    <definedName name="Count_FollowUp" localSheetId="22">'Facility 19'!$K$51</definedName>
    <definedName name="Count_FollowUp" localSheetId="5">'Facility 2'!$K$51</definedName>
    <definedName name="Count_FollowUp" localSheetId="23">'Facility 20'!$K$51</definedName>
    <definedName name="Count_FollowUp" localSheetId="24">'Facility 21'!$K$51</definedName>
    <definedName name="Count_FollowUp" localSheetId="25">'Facility 22'!$K$51</definedName>
    <definedName name="Count_FollowUp" localSheetId="26">'Facility 23'!$K$51</definedName>
    <definedName name="Count_FollowUp" localSheetId="27">'Facility 24'!$K$51</definedName>
    <definedName name="Count_FollowUp" localSheetId="28">'Facility 25'!$K$51</definedName>
    <definedName name="Count_FollowUp" localSheetId="29">'Facility 26'!$K$51</definedName>
    <definedName name="Count_FollowUp" localSheetId="30">'Facility 27'!$K$51</definedName>
    <definedName name="Count_FollowUp" localSheetId="31">'Facility 28'!$K$51</definedName>
    <definedName name="Count_FollowUp" localSheetId="32">'Facility 29'!$K$51</definedName>
    <definedName name="Count_FollowUp" localSheetId="6">'Facility 3'!$K$51</definedName>
    <definedName name="Count_FollowUp" localSheetId="33">'Facility 30'!$K$51</definedName>
    <definedName name="Count_FollowUp" localSheetId="34">'Facility 31'!$K$51</definedName>
    <definedName name="Count_FollowUp" localSheetId="35">'Facility 32'!$K$51</definedName>
    <definedName name="Count_FollowUp" localSheetId="36">'Facility 33'!$K$51</definedName>
    <definedName name="Count_FollowUp" localSheetId="37">'Facility 34'!$K$51</definedName>
    <definedName name="Count_FollowUp" localSheetId="38">'Facility 35'!$K$51</definedName>
    <definedName name="Count_FollowUp" localSheetId="39">'Facility 36'!$K$51</definedName>
    <definedName name="Count_FollowUp" localSheetId="40">'Facility 37'!$K$51</definedName>
    <definedName name="Count_FollowUp" localSheetId="41">'Facility 38'!$K$51</definedName>
    <definedName name="Count_FollowUp" localSheetId="42">'Facility 39'!$K$51</definedName>
    <definedName name="Count_FollowUp" localSheetId="7">'Facility 4'!$K$51</definedName>
    <definedName name="Count_FollowUp" localSheetId="43">'Facility 40'!$K$51</definedName>
    <definedName name="Count_FollowUp" localSheetId="44">'Facility 41'!$K$51</definedName>
    <definedName name="Count_FollowUp" localSheetId="45">'Facility 42'!$K$51</definedName>
    <definedName name="Count_FollowUp" localSheetId="46">'Facility 43'!$K$51</definedName>
    <definedName name="Count_FollowUp" localSheetId="47">'Facility 44'!$K$51</definedName>
    <definedName name="Count_FollowUp" localSheetId="48">'Facility 45'!$K$51</definedName>
    <definedName name="Count_FollowUp" localSheetId="49">'Facility 46'!$K$51</definedName>
    <definedName name="Count_FollowUp" localSheetId="50">'Facility 47'!$K$51</definedName>
    <definedName name="Count_FollowUp" localSheetId="51">'Facility 48'!$K$51</definedName>
    <definedName name="Count_FollowUp" localSheetId="52">'Facility 49'!$K$51</definedName>
    <definedName name="Count_FollowUp" localSheetId="8">'Facility 5'!$K$51</definedName>
    <definedName name="Count_FollowUp" localSheetId="53">'Facility 50'!$K$51</definedName>
    <definedName name="Count_FollowUp" localSheetId="54">'Facility 51'!$K$51</definedName>
    <definedName name="Count_FollowUp" localSheetId="55">'Facility 52'!$K$51</definedName>
    <definedName name="Count_FollowUp" localSheetId="56">'Facility 53'!$K$51</definedName>
    <definedName name="Count_FollowUp" localSheetId="57">'Facility 54'!$K$51</definedName>
    <definedName name="Count_FollowUp" localSheetId="58">'Facility 55'!$K$51</definedName>
    <definedName name="Count_FollowUp" localSheetId="59">'Facility 56'!$K$51</definedName>
    <definedName name="Count_FollowUp" localSheetId="60">'Facility 57'!$K$51</definedName>
    <definedName name="Count_FollowUp" localSheetId="61">'Facility 58'!$K$51</definedName>
    <definedName name="Count_FollowUp" localSheetId="62">'Facility 59'!$K$51</definedName>
    <definedName name="Count_FollowUp" localSheetId="9">'Facility 6'!$K$51</definedName>
    <definedName name="Count_FollowUp" localSheetId="63">'Facility 60'!$K$51</definedName>
    <definedName name="Count_FollowUp" localSheetId="64">'Facility 61'!$K$51</definedName>
    <definedName name="Count_FollowUp" localSheetId="65">'Facility 62'!$K$51</definedName>
    <definedName name="Count_FollowUp" localSheetId="66">'Facility 63'!$K$51</definedName>
    <definedName name="Count_FollowUp" localSheetId="67">'Facility 64'!$K$51</definedName>
    <definedName name="Count_FollowUp" localSheetId="68">'Facility 65'!$K$51</definedName>
    <definedName name="Count_FollowUp" localSheetId="69">'Facility 66'!$K$51</definedName>
    <definedName name="Count_FollowUp" localSheetId="70">'Facility 67'!$K$51</definedName>
    <definedName name="Count_FollowUp" localSheetId="71">'Facility 68'!$K$51</definedName>
    <definedName name="Count_FollowUp" localSheetId="72">'Facility 69'!$K$51</definedName>
    <definedName name="Count_FollowUp" localSheetId="10">'Facility 7'!$K$51</definedName>
    <definedName name="Count_FollowUp" localSheetId="73">'Facility 70'!$K$51</definedName>
    <definedName name="Count_FollowUp" localSheetId="74">'Facility 71'!$K$51</definedName>
    <definedName name="Count_FollowUp" localSheetId="75">'Facility 72'!$K$51</definedName>
    <definedName name="Count_FollowUp" localSheetId="76">'Facility 73'!$K$51</definedName>
    <definedName name="Count_FollowUp" localSheetId="77">'Facility 74'!$K$51</definedName>
    <definedName name="Count_FollowUp" localSheetId="78">'Facility 75'!$K$51</definedName>
    <definedName name="Count_FollowUp" localSheetId="11">'Facility 8'!$K$51</definedName>
    <definedName name="Count_FollowUp" localSheetId="12">'Facility 9'!$K$51</definedName>
    <definedName name="Count_Implemented" localSheetId="4">'Facility 1'!$J$51</definedName>
    <definedName name="Count_Implemented" localSheetId="13">'Facility 10'!$J$51</definedName>
    <definedName name="Count_Implemented" localSheetId="14">'Facility 11'!$J$51</definedName>
    <definedName name="Count_Implemented" localSheetId="15">'Facility 12'!$J$51</definedName>
    <definedName name="Count_Implemented" localSheetId="16">'Facility 13'!$J$51</definedName>
    <definedName name="Count_Implemented" localSheetId="17">'Facility 14'!$J$51</definedName>
    <definedName name="Count_Implemented" localSheetId="18">'Facility 15'!$J$51</definedName>
    <definedName name="Count_Implemented" localSheetId="19">'Facility 16'!$J$51</definedName>
    <definedName name="Count_Implemented" localSheetId="20">'Facility 17'!$J$51</definedName>
    <definedName name="Count_Implemented" localSheetId="21">'Facility 18'!$J$51</definedName>
    <definedName name="Count_Implemented" localSheetId="22">'Facility 19'!$J$51</definedName>
    <definedName name="Count_Implemented" localSheetId="5">'Facility 2'!$J$51</definedName>
    <definedName name="Count_Implemented" localSheetId="23">'Facility 20'!$J$51</definedName>
    <definedName name="Count_Implemented" localSheetId="24">'Facility 21'!$J$51</definedName>
    <definedName name="Count_Implemented" localSheetId="25">'Facility 22'!$J$51</definedName>
    <definedName name="Count_Implemented" localSheetId="26">'Facility 23'!$J$51</definedName>
    <definedName name="Count_Implemented" localSheetId="27">'Facility 24'!$J$51</definedName>
    <definedName name="Count_Implemented" localSheetId="28">'Facility 25'!$J$51</definedName>
    <definedName name="Count_Implemented" localSheetId="29">'Facility 26'!$J$51</definedName>
    <definedName name="Count_Implemented" localSheetId="30">'Facility 27'!$J$51</definedName>
    <definedName name="Count_Implemented" localSheetId="31">'Facility 28'!$J$51</definedName>
    <definedName name="Count_Implemented" localSheetId="32">'Facility 29'!$J$51</definedName>
    <definedName name="Count_Implemented" localSheetId="6">'Facility 3'!$J$51</definedName>
    <definedName name="Count_Implemented" localSheetId="33">'Facility 30'!$J$51</definedName>
    <definedName name="Count_Implemented" localSheetId="34">'Facility 31'!$J$51</definedName>
    <definedName name="Count_Implemented" localSheetId="35">'Facility 32'!$J$51</definedName>
    <definedName name="Count_Implemented" localSheetId="36">'Facility 33'!$J$51</definedName>
    <definedName name="Count_Implemented" localSheetId="37">'Facility 34'!$J$51</definedName>
    <definedName name="Count_Implemented" localSheetId="38">'Facility 35'!$J$51</definedName>
    <definedName name="Count_Implemented" localSheetId="39">'Facility 36'!$J$51</definedName>
    <definedName name="Count_Implemented" localSheetId="40">'Facility 37'!$J$51</definedName>
    <definedName name="Count_Implemented" localSheetId="41">'Facility 38'!$J$51</definedName>
    <definedName name="Count_Implemented" localSheetId="42">'Facility 39'!$J$51</definedName>
    <definedName name="Count_Implemented" localSheetId="7">'Facility 4'!$J$51</definedName>
    <definedName name="Count_Implemented" localSheetId="43">'Facility 40'!$J$51</definedName>
    <definedName name="Count_Implemented" localSheetId="44">'Facility 41'!$J$51</definedName>
    <definedName name="Count_Implemented" localSheetId="45">'Facility 42'!$J$51</definedName>
    <definedName name="Count_Implemented" localSheetId="46">'Facility 43'!$J$51</definedName>
    <definedName name="Count_Implemented" localSheetId="47">'Facility 44'!$J$51</definedName>
    <definedName name="Count_Implemented" localSheetId="48">'Facility 45'!$J$51</definedName>
    <definedName name="Count_Implemented" localSheetId="49">'Facility 46'!$J$51</definedName>
    <definedName name="Count_Implemented" localSheetId="50">'Facility 47'!$J$51</definedName>
    <definedName name="Count_Implemented" localSheetId="51">'Facility 48'!$J$51</definedName>
    <definedName name="Count_Implemented" localSheetId="52">'Facility 49'!$J$51</definedName>
    <definedName name="Count_Implemented" localSheetId="8">'Facility 5'!$J$51</definedName>
    <definedName name="Count_Implemented" localSheetId="53">'Facility 50'!$J$51</definedName>
    <definedName name="Count_Implemented" localSheetId="54">'Facility 51'!$J$51</definedName>
    <definedName name="Count_Implemented" localSheetId="55">'Facility 52'!$J$51</definedName>
    <definedName name="Count_Implemented" localSheetId="56">'Facility 53'!$J$51</definedName>
    <definedName name="Count_Implemented" localSheetId="57">'Facility 54'!$J$51</definedName>
    <definedName name="Count_Implemented" localSheetId="58">'Facility 55'!$J$51</definedName>
    <definedName name="Count_Implemented" localSheetId="59">'Facility 56'!$J$51</definedName>
    <definedName name="Count_Implemented" localSheetId="60">'Facility 57'!$J$51</definedName>
    <definedName name="Count_Implemented" localSheetId="61">'Facility 58'!$J$51</definedName>
    <definedName name="Count_Implemented" localSheetId="62">'Facility 59'!$J$51</definedName>
    <definedName name="Count_Implemented" localSheetId="9">'Facility 6'!$J$51</definedName>
    <definedName name="Count_Implemented" localSheetId="63">'Facility 60'!$J$51</definedName>
    <definedName name="Count_Implemented" localSheetId="64">'Facility 61'!$J$51</definedName>
    <definedName name="Count_Implemented" localSheetId="65">'Facility 62'!$J$51</definedName>
    <definedName name="Count_Implemented" localSheetId="66">'Facility 63'!$J$51</definedName>
    <definedName name="Count_Implemented" localSheetId="67">'Facility 64'!$J$51</definedName>
    <definedName name="Count_Implemented" localSheetId="68">'Facility 65'!$J$51</definedName>
    <definedName name="Count_Implemented" localSheetId="69">'Facility 66'!$J$51</definedName>
    <definedName name="Count_Implemented" localSheetId="70">'Facility 67'!$J$51</definedName>
    <definedName name="Count_Implemented" localSheetId="71">'Facility 68'!$J$51</definedName>
    <definedName name="Count_Implemented" localSheetId="72">'Facility 69'!$J$51</definedName>
    <definedName name="Count_Implemented" localSheetId="10">'Facility 7'!$J$51</definedName>
    <definedName name="Count_Implemented" localSheetId="73">'Facility 70'!$J$51</definedName>
    <definedName name="Count_Implemented" localSheetId="74">'Facility 71'!$J$51</definedName>
    <definedName name="Count_Implemented" localSheetId="75">'Facility 72'!$J$51</definedName>
    <definedName name="Count_Implemented" localSheetId="76">'Facility 73'!$J$51</definedName>
    <definedName name="Count_Implemented" localSheetId="77">'Facility 74'!$J$51</definedName>
    <definedName name="Count_Implemented" localSheetId="78">'Facility 75'!$J$51</definedName>
    <definedName name="Count_Implemented" localSheetId="11">'Facility 8'!$J$51</definedName>
    <definedName name="Count_Implemented" localSheetId="12">'Facility 9'!$J$51</definedName>
    <definedName name="Count_Implemented_EJ" localSheetId="4">'Facility 1'!$O$51</definedName>
    <definedName name="Count_Implemented_EJ" localSheetId="13">'Facility 10'!$O$51</definedName>
    <definedName name="Count_Implemented_EJ" localSheetId="14">'Facility 11'!$O$51</definedName>
    <definedName name="Count_Implemented_EJ" localSheetId="15">'Facility 12'!$O$51</definedName>
    <definedName name="Count_Implemented_EJ" localSheetId="16">'Facility 13'!$O$51</definedName>
    <definedName name="Count_Implemented_EJ" localSheetId="17">'Facility 14'!$O$51</definedName>
    <definedName name="Count_Implemented_EJ" localSheetId="18">'Facility 15'!$O$51</definedName>
    <definedName name="Count_Implemented_EJ" localSheetId="19">'Facility 16'!$O$51</definedName>
    <definedName name="Count_Implemented_EJ" localSheetId="20">'Facility 17'!$O$51</definedName>
    <definedName name="Count_Implemented_EJ" localSheetId="21">'Facility 18'!$O$51</definedName>
    <definedName name="Count_Implemented_EJ" localSheetId="22">'Facility 19'!$O$51</definedName>
    <definedName name="Count_Implemented_EJ" localSheetId="5">'Facility 2'!$O$51</definedName>
    <definedName name="Count_Implemented_EJ" localSheetId="23">'Facility 20'!$O$51</definedName>
    <definedName name="Count_Implemented_EJ" localSheetId="24">'Facility 21'!$O$51</definedName>
    <definedName name="Count_Implemented_EJ" localSheetId="25">'Facility 22'!$O$51</definedName>
    <definedName name="Count_Implemented_EJ" localSheetId="26">'Facility 23'!$O$51</definedName>
    <definedName name="Count_Implemented_EJ" localSheetId="27">'Facility 24'!$O$51</definedName>
    <definedName name="Count_Implemented_EJ" localSheetId="28">'Facility 25'!$O$51</definedName>
    <definedName name="Count_Implemented_EJ" localSheetId="29">'Facility 26'!$O$51</definedName>
    <definedName name="Count_Implemented_EJ" localSheetId="30">'Facility 27'!$O$51</definedName>
    <definedName name="Count_Implemented_EJ" localSheetId="31">'Facility 28'!$O$51</definedName>
    <definedName name="Count_Implemented_EJ" localSheetId="32">'Facility 29'!$O$51</definedName>
    <definedName name="Count_Implemented_EJ" localSheetId="6">'Facility 3'!$O$51</definedName>
    <definedName name="Count_Implemented_EJ" localSheetId="33">'Facility 30'!$O$51</definedName>
    <definedName name="Count_Implemented_EJ" localSheetId="34">'Facility 31'!$O$51</definedName>
    <definedName name="Count_Implemented_EJ" localSheetId="35">'Facility 32'!$O$51</definedName>
    <definedName name="Count_Implemented_EJ" localSheetId="36">'Facility 33'!$O$51</definedName>
    <definedName name="Count_Implemented_EJ" localSheetId="37">'Facility 34'!$O$51</definedName>
    <definedName name="Count_Implemented_EJ" localSheetId="38">'Facility 35'!$O$51</definedName>
    <definedName name="Count_Implemented_EJ" localSheetId="39">'Facility 36'!$O$51</definedName>
    <definedName name="Count_Implemented_EJ" localSheetId="40">'Facility 37'!$O$51</definedName>
    <definedName name="Count_Implemented_EJ" localSheetId="41">'Facility 38'!$O$51</definedName>
    <definedName name="Count_Implemented_EJ" localSheetId="42">'Facility 39'!$O$51</definedName>
    <definedName name="Count_Implemented_EJ" localSheetId="7">'Facility 4'!$O$51</definedName>
    <definedName name="Count_Implemented_EJ" localSheetId="43">'Facility 40'!$O$51</definedName>
    <definedName name="Count_Implemented_EJ" localSheetId="44">'Facility 41'!$O$51</definedName>
    <definedName name="Count_Implemented_EJ" localSheetId="45">'Facility 42'!$O$51</definedName>
    <definedName name="Count_Implemented_EJ" localSheetId="46">'Facility 43'!$O$51</definedName>
    <definedName name="Count_Implemented_EJ" localSheetId="47">'Facility 44'!$O$51</definedName>
    <definedName name="Count_Implemented_EJ" localSheetId="48">'Facility 45'!$O$51</definedName>
    <definedName name="Count_Implemented_EJ" localSheetId="49">'Facility 46'!$O$51</definedName>
    <definedName name="Count_Implemented_EJ" localSheetId="50">'Facility 47'!$O$51</definedName>
    <definedName name="Count_Implemented_EJ" localSheetId="51">'Facility 48'!$O$51</definedName>
    <definedName name="Count_Implemented_EJ" localSheetId="52">'Facility 49'!$O$51</definedName>
    <definedName name="Count_Implemented_EJ" localSheetId="8">'Facility 5'!$O$51</definedName>
    <definedName name="Count_Implemented_EJ" localSheetId="53">'Facility 50'!$O$51</definedName>
    <definedName name="Count_Implemented_EJ" localSheetId="54">'Facility 51'!$O$51</definedName>
    <definedName name="Count_Implemented_EJ" localSheetId="55">'Facility 52'!$O$51</definedName>
    <definedName name="Count_Implemented_EJ" localSheetId="56">'Facility 53'!$O$51</definedName>
    <definedName name="Count_Implemented_EJ" localSheetId="57">'Facility 54'!$O$51</definedName>
    <definedName name="Count_Implemented_EJ" localSheetId="58">'Facility 55'!$O$51</definedName>
    <definedName name="Count_Implemented_EJ" localSheetId="59">'Facility 56'!$O$51</definedName>
    <definedName name="Count_Implemented_EJ" localSheetId="60">'Facility 57'!$O$51</definedName>
    <definedName name="Count_Implemented_EJ" localSheetId="61">'Facility 58'!$O$51</definedName>
    <definedName name="Count_Implemented_EJ" localSheetId="62">'Facility 59'!$O$51</definedName>
    <definedName name="Count_Implemented_EJ" localSheetId="9">'Facility 6'!$O$51</definedName>
    <definedName name="Count_Implemented_EJ" localSheetId="63">'Facility 60'!$O$51</definedName>
    <definedName name="Count_Implemented_EJ" localSheetId="64">'Facility 61'!$O$51</definedName>
    <definedName name="Count_Implemented_EJ" localSheetId="65">'Facility 62'!$O$51</definedName>
    <definedName name="Count_Implemented_EJ" localSheetId="66">'Facility 63'!$O$51</definedName>
    <definedName name="Count_Implemented_EJ" localSheetId="67">'Facility 64'!$O$51</definedName>
    <definedName name="Count_Implemented_EJ" localSheetId="68">'Facility 65'!$O$51</definedName>
    <definedName name="Count_Implemented_EJ" localSheetId="69">'Facility 66'!$O$51</definedName>
    <definedName name="Count_Implemented_EJ" localSheetId="70">'Facility 67'!$O$51</definedName>
    <definedName name="Count_Implemented_EJ" localSheetId="71">'Facility 68'!$O$51</definedName>
    <definedName name="Count_Implemented_EJ" localSheetId="72">'Facility 69'!$O$51</definedName>
    <definedName name="Count_Implemented_EJ" localSheetId="10">'Facility 7'!$O$51</definedName>
    <definedName name="Count_Implemented_EJ" localSheetId="73">'Facility 70'!$O$51</definedName>
    <definedName name="Count_Implemented_EJ" localSheetId="74">'Facility 71'!$O$51</definedName>
    <definedName name="Count_Implemented_EJ" localSheetId="75">'Facility 72'!$O$51</definedName>
    <definedName name="Count_Implemented_EJ" localSheetId="76">'Facility 73'!$O$51</definedName>
    <definedName name="Count_Implemented_EJ" localSheetId="77">'Facility 74'!$O$51</definedName>
    <definedName name="Count_Implemented_EJ" localSheetId="78">'Facility 75'!$O$51</definedName>
    <definedName name="Count_Implemented_EJ" localSheetId="11">'Facility 8'!$O$51</definedName>
    <definedName name="Count_Implemented_EJ" localSheetId="12">'Facility 9'!$O$51</definedName>
    <definedName name="Grant_Recipient" localSheetId="2">'Aggregate Results'!$F$8</definedName>
    <definedName name="Lookup_NEAs">Lookups!$A$2:$A$8</definedName>
    <definedName name="Lookup_Region">Lookups!$C$2:$D$55</definedName>
    <definedName name="Lookup_States">Lookups!$C$2:$C$55</definedName>
    <definedName name="Lookup_Years">Lookups!$L$2:$L$7</definedName>
    <definedName name="Lookup_YesNo">Lookups!$F$2:$F$3</definedName>
    <definedName name="Lookup_YesNoUnknown">Lookups!$J$2:$J$4</definedName>
    <definedName name="Lookup_YesOrBlank">Lookups!$H$2:$H$2</definedName>
    <definedName name="_xlnm.Print_Area" localSheetId="4">'Facility 1'!$A$1:$O$57</definedName>
    <definedName name="_xlnm.Print_Area" localSheetId="13">'Facility 10'!$A$1:$O$57</definedName>
    <definedName name="_xlnm.Print_Area" localSheetId="14">'Facility 11'!$A$1:$O$57</definedName>
    <definedName name="_xlnm.Print_Area" localSheetId="15">'Facility 12'!$A$1:$O$57</definedName>
    <definedName name="_xlnm.Print_Area" localSheetId="16">'Facility 13'!$A$1:$O$57</definedName>
    <definedName name="_xlnm.Print_Area" localSheetId="17">'Facility 14'!$A$1:$O$57</definedName>
    <definedName name="_xlnm.Print_Area" localSheetId="18">'Facility 15'!$A$1:$O$57</definedName>
    <definedName name="_xlnm.Print_Area" localSheetId="19">'Facility 16'!$A$1:$O$57</definedName>
    <definedName name="_xlnm.Print_Area" localSheetId="20">'Facility 17'!$A$1:$O$57</definedName>
    <definedName name="_xlnm.Print_Area" localSheetId="21">'Facility 18'!$A$1:$O$57</definedName>
    <definedName name="_xlnm.Print_Area" localSheetId="22">'Facility 19'!$A$1:$O$57</definedName>
    <definedName name="_xlnm.Print_Area" localSheetId="5">'Facility 2'!$A$1:$O$57</definedName>
    <definedName name="_xlnm.Print_Area" localSheetId="23">'Facility 20'!$A$1:$O$57</definedName>
    <definedName name="_xlnm.Print_Area" localSheetId="24">'Facility 21'!$A$1:$O$57</definedName>
    <definedName name="_xlnm.Print_Area" localSheetId="25">'Facility 22'!$A$1:$O$57</definedName>
    <definedName name="_xlnm.Print_Area" localSheetId="26">'Facility 23'!$A$1:$O$57</definedName>
    <definedName name="_xlnm.Print_Area" localSheetId="27">'Facility 24'!$A$1:$O$57</definedName>
    <definedName name="_xlnm.Print_Area" localSheetId="28">'Facility 25'!$A$1:$O$57</definedName>
    <definedName name="_xlnm.Print_Area" localSheetId="29">'Facility 26'!$A$1:$O$57</definedName>
    <definedName name="_xlnm.Print_Area" localSheetId="30">'Facility 27'!$A$1:$O$57</definedName>
    <definedName name="_xlnm.Print_Area" localSheetId="31">'Facility 28'!$A$1:$O$57</definedName>
    <definedName name="_xlnm.Print_Area" localSheetId="32">'Facility 29'!$A$1:$O$57</definedName>
    <definedName name="_xlnm.Print_Area" localSheetId="6">'Facility 3'!$A$1:$O$57</definedName>
    <definedName name="_xlnm.Print_Area" localSheetId="33">'Facility 30'!$A$1:$O$57</definedName>
    <definedName name="_xlnm.Print_Area" localSheetId="34">'Facility 31'!$A$1:$O$57</definedName>
    <definedName name="_xlnm.Print_Area" localSheetId="35">'Facility 32'!$A$1:$O$57</definedName>
    <definedName name="_xlnm.Print_Area" localSheetId="36">'Facility 33'!$A$1:$O$57</definedName>
    <definedName name="_xlnm.Print_Area" localSheetId="37">'Facility 34'!$A$1:$O$57</definedName>
    <definedName name="_xlnm.Print_Area" localSheetId="38">'Facility 35'!$A$1:$O$57</definedName>
    <definedName name="_xlnm.Print_Area" localSheetId="39">'Facility 36'!$A$1:$O$57</definedName>
    <definedName name="_xlnm.Print_Area" localSheetId="40">'Facility 37'!$A$1:$O$57</definedName>
    <definedName name="_xlnm.Print_Area" localSheetId="41">'Facility 38'!$A$1:$O$57</definedName>
    <definedName name="_xlnm.Print_Area" localSheetId="42">'Facility 39'!$A$1:$O$57</definedName>
    <definedName name="_xlnm.Print_Area" localSheetId="7">'Facility 4'!$A$1:$O$57</definedName>
    <definedName name="_xlnm.Print_Area" localSheetId="43">'Facility 40'!$A$1:$O$57</definedName>
    <definedName name="_xlnm.Print_Area" localSheetId="44">'Facility 41'!$A$1:$O$57</definedName>
    <definedName name="_xlnm.Print_Area" localSheetId="45">'Facility 42'!$A$1:$O$57</definedName>
    <definedName name="_xlnm.Print_Area" localSheetId="46">'Facility 43'!$A$1:$O$57</definedName>
    <definedName name="_xlnm.Print_Area" localSheetId="47">'Facility 44'!$A$1:$O$57</definedName>
    <definedName name="_xlnm.Print_Area" localSheetId="48">'Facility 45'!$A$1:$O$57</definedName>
    <definedName name="_xlnm.Print_Area" localSheetId="49">'Facility 46'!$A$1:$O$57</definedName>
    <definedName name="_xlnm.Print_Area" localSheetId="50">'Facility 47'!$A$1:$O$57</definedName>
    <definedName name="_xlnm.Print_Area" localSheetId="51">'Facility 48'!$A$1:$O$57</definedName>
    <definedName name="_xlnm.Print_Area" localSheetId="52">'Facility 49'!$A$1:$O$57</definedName>
    <definedName name="_xlnm.Print_Area" localSheetId="8">'Facility 5'!$A$1:$O$57</definedName>
    <definedName name="_xlnm.Print_Area" localSheetId="53">'Facility 50'!$A$1:$O$57</definedName>
    <definedName name="_xlnm.Print_Area" localSheetId="54">'Facility 51'!$A$1:$O$57</definedName>
    <definedName name="_xlnm.Print_Area" localSheetId="55">'Facility 52'!$A$1:$O$57</definedName>
    <definedName name="_xlnm.Print_Area" localSheetId="56">'Facility 53'!$A$1:$O$57</definedName>
    <definedName name="_xlnm.Print_Area" localSheetId="57">'Facility 54'!$A$1:$O$57</definedName>
    <definedName name="_xlnm.Print_Area" localSheetId="58">'Facility 55'!$A$1:$O$57</definedName>
    <definedName name="_xlnm.Print_Area" localSheetId="59">'Facility 56'!$A$1:$O$57</definedName>
    <definedName name="_xlnm.Print_Area" localSheetId="60">'Facility 57'!$A$1:$O$57</definedName>
    <definedName name="_xlnm.Print_Area" localSheetId="61">'Facility 58'!$A$1:$O$57</definedName>
    <definedName name="_xlnm.Print_Area" localSheetId="62">'Facility 59'!$A$1:$O$57</definedName>
    <definedName name="_xlnm.Print_Area" localSheetId="9">'Facility 6'!$A$1:$O$57</definedName>
    <definedName name="_xlnm.Print_Area" localSheetId="63">'Facility 60'!$A$1:$O$57</definedName>
    <definedName name="_xlnm.Print_Area" localSheetId="64">'Facility 61'!$A$1:$O$57</definedName>
    <definedName name="_xlnm.Print_Area" localSheetId="65">'Facility 62'!$A$1:$O$57</definedName>
    <definedName name="_xlnm.Print_Area" localSheetId="66">'Facility 63'!$A$1:$O$57</definedName>
    <definedName name="_xlnm.Print_Area" localSheetId="67">'Facility 64'!$A$1:$O$57</definedName>
    <definedName name="_xlnm.Print_Area" localSheetId="68">'Facility 65'!$A$1:$O$57</definedName>
    <definedName name="_xlnm.Print_Area" localSheetId="69">'Facility 66'!$A$1:$O$57</definedName>
    <definedName name="_xlnm.Print_Area" localSheetId="70">'Facility 67'!$A$1:$O$57</definedName>
    <definedName name="_xlnm.Print_Area" localSheetId="71">'Facility 68'!$A$1:$O$57</definedName>
    <definedName name="_xlnm.Print_Area" localSheetId="72">'Facility 69'!$A$1:$O$57</definedName>
    <definedName name="_xlnm.Print_Area" localSheetId="10">'Facility 7'!$A$1:$O$57</definedName>
    <definedName name="_xlnm.Print_Area" localSheetId="73">'Facility 70'!$A$1:$O$57</definedName>
    <definedName name="_xlnm.Print_Area" localSheetId="74">'Facility 71'!$A$1:$O$57</definedName>
    <definedName name="_xlnm.Print_Area" localSheetId="75">'Facility 72'!$A$1:$O$57</definedName>
    <definedName name="_xlnm.Print_Area" localSheetId="76">'Facility 73'!$A$1:$O$57</definedName>
    <definedName name="_xlnm.Print_Area" localSheetId="77">'Facility 74'!$A$1:$O$57</definedName>
    <definedName name="_xlnm.Print_Area" localSheetId="78">'Facility 75'!$A$1:$O$57</definedName>
    <definedName name="_xlnm.Print_Area" localSheetId="11">'Facility 8'!$A$1:$O$57</definedName>
    <definedName name="_xlnm.Print_Area" localSheetId="12">'Facility 9'!$A$1:$O$57</definedName>
    <definedName name="_xlnm.Print_Area" localSheetId="3">'Sample Facility'!$A$1:$O$57</definedName>
    <definedName name="TemplateTitle">'Getting Started'!$B$2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5" i="6" l="1"/>
  <c r="J25" i="6"/>
  <c r="I25" i="6"/>
  <c r="H25" i="6"/>
  <c r="G25" i="6"/>
  <c r="F25" i="6"/>
  <c r="E25" i="6"/>
  <c r="D25" i="6"/>
  <c r="K24" i="6"/>
  <c r="J24" i="6"/>
  <c r="I24" i="6"/>
  <c r="H24" i="6"/>
  <c r="G24" i="6"/>
  <c r="F24" i="6"/>
  <c r="E24" i="6"/>
  <c r="D24" i="6"/>
  <c r="K23" i="6"/>
  <c r="J23" i="6"/>
  <c r="I23" i="6"/>
  <c r="H23" i="6"/>
  <c r="G23" i="6"/>
  <c r="F23" i="6"/>
  <c r="E23" i="6"/>
  <c r="D23" i="6"/>
  <c r="K22" i="6"/>
  <c r="J22" i="6"/>
  <c r="I22" i="6"/>
  <c r="H22" i="6"/>
  <c r="G22" i="6"/>
  <c r="F22" i="6"/>
  <c r="E22" i="6"/>
  <c r="D22" i="6"/>
  <c r="K21" i="6"/>
  <c r="J21" i="6"/>
  <c r="I21" i="6"/>
  <c r="H21" i="6"/>
  <c r="G21" i="6"/>
  <c r="F21" i="6"/>
  <c r="E21" i="6"/>
  <c r="D21" i="6"/>
  <c r="K20" i="6"/>
  <c r="J20" i="6"/>
  <c r="I20" i="6"/>
  <c r="H20" i="6"/>
  <c r="G20" i="6"/>
  <c r="F20" i="6"/>
  <c r="E20" i="6"/>
  <c r="D20" i="6"/>
  <c r="K39" i="6"/>
  <c r="K37" i="6"/>
  <c r="K35" i="6"/>
  <c r="K33" i="6"/>
  <c r="K31" i="6"/>
  <c r="K29" i="6"/>
  <c r="D13" i="6"/>
  <c r="E13" i="6"/>
  <c r="F13" i="6"/>
  <c r="G13" i="6"/>
  <c r="H13" i="6"/>
  <c r="I13" i="6"/>
  <c r="J13" i="6"/>
  <c r="K13" i="6"/>
  <c r="D14" i="6"/>
  <c r="E14" i="6"/>
  <c r="F14" i="6"/>
  <c r="G14" i="6"/>
  <c r="H14" i="6"/>
  <c r="I14" i="6"/>
  <c r="J14" i="6"/>
  <c r="K14" i="6"/>
  <c r="D15" i="6"/>
  <c r="E15" i="6"/>
  <c r="F15" i="6"/>
  <c r="G15" i="6"/>
  <c r="H15" i="6"/>
  <c r="I15" i="6"/>
  <c r="J15" i="6"/>
  <c r="K15" i="6"/>
  <c r="D16" i="6"/>
  <c r="E16" i="6"/>
  <c r="F16" i="6"/>
  <c r="G16" i="6"/>
  <c r="H16" i="6"/>
  <c r="I16" i="6"/>
  <c r="J16" i="6"/>
  <c r="K16" i="6"/>
  <c r="D17" i="6"/>
  <c r="E17" i="6"/>
  <c r="F17" i="6"/>
  <c r="G17" i="6"/>
  <c r="H17" i="6"/>
  <c r="I17" i="6"/>
  <c r="J17" i="6"/>
  <c r="K17" i="6"/>
  <c r="D18" i="6"/>
  <c r="E18" i="6"/>
  <c r="F18" i="6"/>
  <c r="G18" i="6"/>
  <c r="H18" i="6"/>
  <c r="I18" i="6"/>
  <c r="J18" i="6"/>
  <c r="K18" i="6"/>
  <c r="I64" i="145"/>
  <c r="H64" i="145"/>
  <c r="G64" i="145"/>
  <c r="F64" i="145"/>
  <c r="E64" i="145"/>
  <c r="D64" i="145"/>
  <c r="C64" i="145"/>
  <c r="B64" i="145"/>
  <c r="A64" i="145"/>
  <c r="I63" i="145"/>
  <c r="H63" i="145"/>
  <c r="G63" i="145"/>
  <c r="F63" i="145"/>
  <c r="E63" i="145"/>
  <c r="D63" i="145"/>
  <c r="C63" i="145"/>
  <c r="B63" i="145"/>
  <c r="A63" i="145"/>
  <c r="I62" i="145"/>
  <c r="H62" i="145"/>
  <c r="G62" i="145"/>
  <c r="F62" i="145"/>
  <c r="E62" i="145"/>
  <c r="D62" i="145"/>
  <c r="C62" i="145"/>
  <c r="B62" i="145"/>
  <c r="A62" i="145"/>
  <c r="I61" i="145"/>
  <c r="H61" i="145"/>
  <c r="G61" i="145"/>
  <c r="F61" i="145"/>
  <c r="E61" i="145"/>
  <c r="D61" i="145"/>
  <c r="C61" i="145"/>
  <c r="B61" i="145"/>
  <c r="A61" i="145"/>
  <c r="I60" i="145"/>
  <c r="H60" i="145"/>
  <c r="G60" i="145"/>
  <c r="F60" i="145"/>
  <c r="E60" i="145"/>
  <c r="D60" i="145"/>
  <c r="C60" i="145"/>
  <c r="B60" i="145"/>
  <c r="A60" i="145"/>
  <c r="I59" i="145"/>
  <c r="H59" i="145"/>
  <c r="G59" i="145"/>
  <c r="F59" i="145"/>
  <c r="E59" i="145"/>
  <c r="D59" i="145"/>
  <c r="C59" i="145"/>
  <c r="B59" i="145"/>
  <c r="A59" i="145"/>
  <c r="A57" i="145"/>
  <c r="A56" i="145"/>
  <c r="A55" i="145"/>
  <c r="A54" i="145"/>
  <c r="A53" i="145"/>
  <c r="A52" i="145"/>
  <c r="O51" i="145"/>
  <c r="N51" i="145"/>
  <c r="M51" i="145"/>
  <c r="K51" i="145"/>
  <c r="G57" i="145" s="1"/>
  <c r="J51" i="145"/>
  <c r="P50" i="145"/>
  <c r="P49" i="145"/>
  <c r="P48" i="145"/>
  <c r="P47" i="145"/>
  <c r="P46" i="145"/>
  <c r="P45" i="145"/>
  <c r="P44" i="145"/>
  <c r="P43" i="145"/>
  <c r="P42" i="145"/>
  <c r="P41" i="145"/>
  <c r="P40" i="145"/>
  <c r="P39" i="145"/>
  <c r="P38" i="145"/>
  <c r="P37" i="145"/>
  <c r="P36" i="145"/>
  <c r="P35" i="145"/>
  <c r="P34" i="145"/>
  <c r="P33" i="145"/>
  <c r="P32" i="145"/>
  <c r="P31" i="145"/>
  <c r="P30" i="145"/>
  <c r="P29" i="145"/>
  <c r="P28" i="145"/>
  <c r="P27" i="145"/>
  <c r="H21" i="145"/>
  <c r="H17" i="145"/>
  <c r="B16" i="145"/>
  <c r="L51" i="145" s="1"/>
  <c r="B8" i="145"/>
  <c r="B7" i="145"/>
  <c r="A1" i="145"/>
  <c r="I64" i="144"/>
  <c r="H64" i="144"/>
  <c r="G64" i="144"/>
  <c r="F64" i="144"/>
  <c r="E64" i="144"/>
  <c r="D64" i="144"/>
  <c r="C64" i="144"/>
  <c r="B64" i="144"/>
  <c r="A64" i="144"/>
  <c r="I63" i="144"/>
  <c r="H63" i="144"/>
  <c r="G63" i="144"/>
  <c r="F63" i="144"/>
  <c r="E63" i="144"/>
  <c r="D63" i="144"/>
  <c r="C63" i="144"/>
  <c r="B63" i="144"/>
  <c r="A63" i="144"/>
  <c r="I62" i="144"/>
  <c r="H62" i="144"/>
  <c r="G62" i="144"/>
  <c r="F62" i="144"/>
  <c r="E62" i="144"/>
  <c r="D62" i="144"/>
  <c r="C62" i="144"/>
  <c r="B62" i="144"/>
  <c r="A62" i="144"/>
  <c r="I61" i="144"/>
  <c r="H61" i="144"/>
  <c r="G61" i="144"/>
  <c r="F61" i="144"/>
  <c r="E61" i="144"/>
  <c r="D61" i="144"/>
  <c r="C61" i="144"/>
  <c r="B61" i="144"/>
  <c r="A61" i="144"/>
  <c r="I60" i="144"/>
  <c r="H60" i="144"/>
  <c r="G60" i="144"/>
  <c r="F60" i="144"/>
  <c r="E60" i="144"/>
  <c r="D60" i="144"/>
  <c r="C60" i="144"/>
  <c r="B60" i="144"/>
  <c r="A60" i="144"/>
  <c r="I59" i="144"/>
  <c r="H59" i="144"/>
  <c r="G59" i="144"/>
  <c r="F59" i="144"/>
  <c r="E59" i="144"/>
  <c r="D59" i="144"/>
  <c r="C59" i="144"/>
  <c r="B59" i="144"/>
  <c r="A59" i="144"/>
  <c r="A57" i="144"/>
  <c r="A56" i="144"/>
  <c r="A55" i="144"/>
  <c r="A54" i="144"/>
  <c r="A53" i="144"/>
  <c r="A52" i="144"/>
  <c r="N51" i="144"/>
  <c r="M51" i="144"/>
  <c r="K51" i="144"/>
  <c r="G57" i="144" s="1"/>
  <c r="J51" i="144"/>
  <c r="O51" i="144" s="1"/>
  <c r="P50" i="144"/>
  <c r="P49" i="144"/>
  <c r="P48" i="144"/>
  <c r="P47" i="144"/>
  <c r="P46" i="144"/>
  <c r="P45" i="144"/>
  <c r="P44" i="144"/>
  <c r="P43" i="144"/>
  <c r="P42" i="144"/>
  <c r="P41" i="144"/>
  <c r="P40" i="144"/>
  <c r="P39" i="144"/>
  <c r="P38" i="144"/>
  <c r="P37" i="144"/>
  <c r="P36" i="144"/>
  <c r="P35" i="144"/>
  <c r="P34" i="144"/>
  <c r="P33" i="144"/>
  <c r="P32" i="144"/>
  <c r="P31" i="144"/>
  <c r="P30" i="144"/>
  <c r="P29" i="144"/>
  <c r="P28" i="144"/>
  <c r="P27" i="144"/>
  <c r="H21" i="144"/>
  <c r="H17" i="144"/>
  <c r="B16" i="144"/>
  <c r="L51" i="144" s="1"/>
  <c r="B8" i="144"/>
  <c r="B7" i="144"/>
  <c r="A1" i="144"/>
  <c r="I64" i="143"/>
  <c r="H64" i="143"/>
  <c r="G64" i="143"/>
  <c r="F64" i="143"/>
  <c r="E64" i="143"/>
  <c r="D64" i="143"/>
  <c r="C64" i="143"/>
  <c r="B64" i="143"/>
  <c r="A64" i="143"/>
  <c r="I63" i="143"/>
  <c r="H63" i="143"/>
  <c r="G63" i="143"/>
  <c r="F63" i="143"/>
  <c r="E63" i="143"/>
  <c r="D63" i="143"/>
  <c r="C63" i="143"/>
  <c r="B63" i="143"/>
  <c r="A63" i="143"/>
  <c r="I62" i="143"/>
  <c r="H62" i="143"/>
  <c r="G62" i="143"/>
  <c r="F62" i="143"/>
  <c r="E62" i="143"/>
  <c r="D62" i="143"/>
  <c r="C62" i="143"/>
  <c r="B62" i="143"/>
  <c r="A62" i="143"/>
  <c r="I61" i="143"/>
  <c r="H61" i="143"/>
  <c r="G61" i="143"/>
  <c r="F61" i="143"/>
  <c r="E61" i="143"/>
  <c r="D61" i="143"/>
  <c r="C61" i="143"/>
  <c r="B61" i="143"/>
  <c r="A61" i="143"/>
  <c r="I60" i="143"/>
  <c r="H60" i="143"/>
  <c r="G60" i="143"/>
  <c r="F60" i="143"/>
  <c r="E60" i="143"/>
  <c r="D60" i="143"/>
  <c r="C60" i="143"/>
  <c r="B60" i="143"/>
  <c r="A60" i="143"/>
  <c r="I59" i="143"/>
  <c r="H59" i="143"/>
  <c r="G59" i="143"/>
  <c r="F59" i="143"/>
  <c r="E59" i="143"/>
  <c r="D59" i="143"/>
  <c r="C59" i="143"/>
  <c r="B59" i="143"/>
  <c r="A59" i="143"/>
  <c r="A57" i="143"/>
  <c r="A56" i="143"/>
  <c r="A55" i="143"/>
  <c r="A54" i="143"/>
  <c r="A53" i="143"/>
  <c r="A52" i="143"/>
  <c r="N51" i="143"/>
  <c r="M51" i="143"/>
  <c r="K51" i="143"/>
  <c r="G57" i="143" s="1"/>
  <c r="J51" i="143"/>
  <c r="O51" i="143" s="1"/>
  <c r="P50" i="143"/>
  <c r="P49" i="143"/>
  <c r="P48" i="143"/>
  <c r="P47" i="143"/>
  <c r="P46" i="143"/>
  <c r="P45" i="143"/>
  <c r="P44" i="143"/>
  <c r="P43" i="143"/>
  <c r="P42" i="143"/>
  <c r="P41" i="143"/>
  <c r="P40" i="143"/>
  <c r="P39" i="143"/>
  <c r="P38" i="143"/>
  <c r="P37" i="143"/>
  <c r="P36" i="143"/>
  <c r="P35" i="143"/>
  <c r="P34" i="143"/>
  <c r="P33" i="143"/>
  <c r="P32" i="143"/>
  <c r="P31" i="143"/>
  <c r="P30" i="143"/>
  <c r="P29" i="143"/>
  <c r="P28" i="143"/>
  <c r="P27" i="143"/>
  <c r="H21" i="143"/>
  <c r="H17" i="143"/>
  <c r="B16" i="143"/>
  <c r="L51" i="143" s="1"/>
  <c r="B8" i="143"/>
  <c r="B7" i="143"/>
  <c r="A1" i="143"/>
  <c r="I64" i="142"/>
  <c r="H64" i="142"/>
  <c r="G64" i="142"/>
  <c r="F64" i="142"/>
  <c r="E64" i="142"/>
  <c r="D64" i="142"/>
  <c r="C64" i="142"/>
  <c r="B64" i="142"/>
  <c r="A64" i="142"/>
  <c r="I63" i="142"/>
  <c r="H63" i="142"/>
  <c r="G63" i="142"/>
  <c r="F63" i="142"/>
  <c r="E63" i="142"/>
  <c r="D63" i="142"/>
  <c r="C63" i="142"/>
  <c r="B63" i="142"/>
  <c r="A63" i="142"/>
  <c r="I62" i="142"/>
  <c r="H62" i="142"/>
  <c r="G62" i="142"/>
  <c r="F62" i="142"/>
  <c r="E62" i="142"/>
  <c r="D62" i="142"/>
  <c r="C62" i="142"/>
  <c r="B62" i="142"/>
  <c r="A62" i="142"/>
  <c r="I61" i="142"/>
  <c r="H61" i="142"/>
  <c r="G61" i="142"/>
  <c r="F61" i="142"/>
  <c r="E61" i="142"/>
  <c r="D61" i="142"/>
  <c r="C61" i="142"/>
  <c r="B61" i="142"/>
  <c r="A61" i="142"/>
  <c r="I60" i="142"/>
  <c r="H60" i="142"/>
  <c r="G60" i="142"/>
  <c r="F60" i="142"/>
  <c r="E60" i="142"/>
  <c r="D60" i="142"/>
  <c r="C60" i="142"/>
  <c r="B60" i="142"/>
  <c r="A60" i="142"/>
  <c r="I59" i="142"/>
  <c r="H59" i="142"/>
  <c r="G59" i="142"/>
  <c r="F59" i="142"/>
  <c r="E59" i="142"/>
  <c r="D59" i="142"/>
  <c r="C59" i="142"/>
  <c r="B59" i="142"/>
  <c r="A59" i="142"/>
  <c r="H57" i="142"/>
  <c r="A57" i="142"/>
  <c r="I56" i="142"/>
  <c r="A56" i="142"/>
  <c r="B55" i="142"/>
  <c r="A55" i="142"/>
  <c r="C54" i="142"/>
  <c r="A54" i="142"/>
  <c r="D53" i="142"/>
  <c r="A53" i="142"/>
  <c r="F52" i="142"/>
  <c r="A52" i="142"/>
  <c r="N51" i="142"/>
  <c r="M51" i="142"/>
  <c r="K51" i="142"/>
  <c r="G57" i="142" s="1"/>
  <c r="J51" i="142"/>
  <c r="O51" i="142" s="1"/>
  <c r="P50" i="142"/>
  <c r="P49" i="142"/>
  <c r="P48" i="142"/>
  <c r="P47" i="142"/>
  <c r="P46" i="142"/>
  <c r="P45" i="142"/>
  <c r="P44" i="142"/>
  <c r="P43" i="142"/>
  <c r="P42" i="142"/>
  <c r="P41" i="142"/>
  <c r="P40" i="142"/>
  <c r="P39" i="142"/>
  <c r="P38" i="142"/>
  <c r="P37" i="142"/>
  <c r="P36" i="142"/>
  <c r="P35" i="142"/>
  <c r="P34" i="142"/>
  <c r="P33" i="142"/>
  <c r="P32" i="142"/>
  <c r="P31" i="142"/>
  <c r="P30" i="142"/>
  <c r="P29" i="142"/>
  <c r="P28" i="142"/>
  <c r="P27" i="142"/>
  <c r="H21" i="142"/>
  <c r="H17" i="142"/>
  <c r="B16" i="142"/>
  <c r="L51" i="142" s="1"/>
  <c r="B8" i="142"/>
  <c r="B7" i="142"/>
  <c r="A1" i="142"/>
  <c r="I64" i="141"/>
  <c r="H64" i="141"/>
  <c r="G64" i="141"/>
  <c r="F64" i="141"/>
  <c r="E64" i="141"/>
  <c r="D64" i="141"/>
  <c r="C64" i="141"/>
  <c r="B64" i="141"/>
  <c r="A64" i="141"/>
  <c r="I63" i="141"/>
  <c r="H63" i="141"/>
  <c r="G63" i="141"/>
  <c r="F63" i="141"/>
  <c r="E63" i="141"/>
  <c r="D63" i="141"/>
  <c r="C63" i="141"/>
  <c r="B63" i="141"/>
  <c r="A63" i="141"/>
  <c r="I62" i="141"/>
  <c r="H62" i="141"/>
  <c r="G62" i="141"/>
  <c r="F62" i="141"/>
  <c r="E62" i="141"/>
  <c r="D62" i="141"/>
  <c r="C62" i="141"/>
  <c r="B62" i="141"/>
  <c r="A62" i="141"/>
  <c r="I61" i="141"/>
  <c r="H61" i="141"/>
  <c r="G61" i="141"/>
  <c r="F61" i="141"/>
  <c r="E61" i="141"/>
  <c r="D61" i="141"/>
  <c r="C61" i="141"/>
  <c r="B61" i="141"/>
  <c r="A61" i="141"/>
  <c r="I60" i="141"/>
  <c r="H60" i="141"/>
  <c r="G60" i="141"/>
  <c r="F60" i="141"/>
  <c r="E60" i="141"/>
  <c r="D60" i="141"/>
  <c r="C60" i="141"/>
  <c r="B60" i="141"/>
  <c r="A60" i="141"/>
  <c r="I59" i="141"/>
  <c r="H59" i="141"/>
  <c r="G59" i="141"/>
  <c r="F59" i="141"/>
  <c r="E59" i="141"/>
  <c r="D59" i="141"/>
  <c r="C59" i="141"/>
  <c r="B59" i="141"/>
  <c r="A59" i="141"/>
  <c r="A57" i="141"/>
  <c r="A56" i="141"/>
  <c r="A55" i="141"/>
  <c r="A54" i="141"/>
  <c r="A53" i="141"/>
  <c r="A52" i="141"/>
  <c r="O51" i="141"/>
  <c r="N51" i="141"/>
  <c r="M51" i="141"/>
  <c r="K51" i="141"/>
  <c r="G57" i="141" s="1"/>
  <c r="J51" i="141"/>
  <c r="P50" i="141"/>
  <c r="P49" i="141"/>
  <c r="P48" i="141"/>
  <c r="P47" i="141"/>
  <c r="P46" i="141"/>
  <c r="P45" i="141"/>
  <c r="P44" i="141"/>
  <c r="P43" i="141"/>
  <c r="P42" i="141"/>
  <c r="P41" i="141"/>
  <c r="P40" i="141"/>
  <c r="P39" i="141"/>
  <c r="P38" i="141"/>
  <c r="P37" i="141"/>
  <c r="P36" i="141"/>
  <c r="P35" i="141"/>
  <c r="P34" i="141"/>
  <c r="P33" i="141"/>
  <c r="P32" i="141"/>
  <c r="P31" i="141"/>
  <c r="P30" i="141"/>
  <c r="P29" i="141"/>
  <c r="P28" i="141"/>
  <c r="P27" i="141"/>
  <c r="H21" i="141"/>
  <c r="H17" i="141"/>
  <c r="B16" i="141"/>
  <c r="L51" i="141" s="1"/>
  <c r="B8" i="141"/>
  <c r="B7" i="141"/>
  <c r="A1" i="141"/>
  <c r="I64" i="140"/>
  <c r="H64" i="140"/>
  <c r="G64" i="140"/>
  <c r="F64" i="140"/>
  <c r="E64" i="140"/>
  <c r="D64" i="140"/>
  <c r="C64" i="140"/>
  <c r="B64" i="140"/>
  <c r="A64" i="140"/>
  <c r="I63" i="140"/>
  <c r="H63" i="140"/>
  <c r="G63" i="140"/>
  <c r="F63" i="140"/>
  <c r="E63" i="140"/>
  <c r="D63" i="140"/>
  <c r="C63" i="140"/>
  <c r="B63" i="140"/>
  <c r="A63" i="140"/>
  <c r="I62" i="140"/>
  <c r="H62" i="140"/>
  <c r="G62" i="140"/>
  <c r="F62" i="140"/>
  <c r="E62" i="140"/>
  <c r="D62" i="140"/>
  <c r="C62" i="140"/>
  <c r="B62" i="140"/>
  <c r="A62" i="140"/>
  <c r="I61" i="140"/>
  <c r="H61" i="140"/>
  <c r="G61" i="140"/>
  <c r="F61" i="140"/>
  <c r="E61" i="140"/>
  <c r="D61" i="140"/>
  <c r="C61" i="140"/>
  <c r="B61" i="140"/>
  <c r="A61" i="140"/>
  <c r="I60" i="140"/>
  <c r="H60" i="140"/>
  <c r="G60" i="140"/>
  <c r="F60" i="140"/>
  <c r="E60" i="140"/>
  <c r="D60" i="140"/>
  <c r="C60" i="140"/>
  <c r="B60" i="140"/>
  <c r="A60" i="140"/>
  <c r="I59" i="140"/>
  <c r="H59" i="140"/>
  <c r="G59" i="140"/>
  <c r="F59" i="140"/>
  <c r="E59" i="140"/>
  <c r="D59" i="140"/>
  <c r="C59" i="140"/>
  <c r="B59" i="140"/>
  <c r="A59" i="140"/>
  <c r="H57" i="140"/>
  <c r="E57" i="140"/>
  <c r="A57" i="140"/>
  <c r="I56" i="140"/>
  <c r="F56" i="140"/>
  <c r="A56" i="140"/>
  <c r="G55" i="140"/>
  <c r="B55" i="140"/>
  <c r="A55" i="140"/>
  <c r="H54" i="140"/>
  <c r="C54" i="140"/>
  <c r="A54" i="140"/>
  <c r="I53" i="140"/>
  <c r="D53" i="140"/>
  <c r="A53" i="140"/>
  <c r="F52" i="140"/>
  <c r="C52" i="140"/>
  <c r="A52" i="140"/>
  <c r="N51" i="140"/>
  <c r="M51" i="140"/>
  <c r="K51" i="140"/>
  <c r="G57" i="140" s="1"/>
  <c r="J51" i="140"/>
  <c r="O51" i="140" s="1"/>
  <c r="P50" i="140"/>
  <c r="P49" i="140"/>
  <c r="P48" i="140"/>
  <c r="P47" i="140"/>
  <c r="P46" i="140"/>
  <c r="P45" i="140"/>
  <c r="P44" i="140"/>
  <c r="P43" i="140"/>
  <c r="P42" i="140"/>
  <c r="P41" i="140"/>
  <c r="P40" i="140"/>
  <c r="P39" i="140"/>
  <c r="P38" i="140"/>
  <c r="P37" i="140"/>
  <c r="P36" i="140"/>
  <c r="P35" i="140"/>
  <c r="P34" i="140"/>
  <c r="P33" i="140"/>
  <c r="P32" i="140"/>
  <c r="P31" i="140"/>
  <c r="P30" i="140"/>
  <c r="P29" i="140"/>
  <c r="P28" i="140"/>
  <c r="P27" i="140"/>
  <c r="H21" i="140"/>
  <c r="H17" i="140"/>
  <c r="B16" i="140"/>
  <c r="L51" i="140" s="1"/>
  <c r="B8" i="140"/>
  <c r="B7" i="140"/>
  <c r="A1" i="140"/>
  <c r="I64" i="139"/>
  <c r="H64" i="139"/>
  <c r="G64" i="139"/>
  <c r="F64" i="139"/>
  <c r="E64" i="139"/>
  <c r="D64" i="139"/>
  <c r="C64" i="139"/>
  <c r="B64" i="139"/>
  <c r="A64" i="139"/>
  <c r="I63" i="139"/>
  <c r="H63" i="139"/>
  <c r="G63" i="139"/>
  <c r="F63" i="139"/>
  <c r="E63" i="139"/>
  <c r="D63" i="139"/>
  <c r="C63" i="139"/>
  <c r="B63" i="139"/>
  <c r="A63" i="139"/>
  <c r="I62" i="139"/>
  <c r="H62" i="139"/>
  <c r="G62" i="139"/>
  <c r="F62" i="139"/>
  <c r="E62" i="139"/>
  <c r="D62" i="139"/>
  <c r="C62" i="139"/>
  <c r="B62" i="139"/>
  <c r="A62" i="139"/>
  <c r="I61" i="139"/>
  <c r="H61" i="139"/>
  <c r="G61" i="139"/>
  <c r="F61" i="139"/>
  <c r="E61" i="139"/>
  <c r="D61" i="139"/>
  <c r="C61" i="139"/>
  <c r="B61" i="139"/>
  <c r="A61" i="139"/>
  <c r="I60" i="139"/>
  <c r="H60" i="139"/>
  <c r="G60" i="139"/>
  <c r="F60" i="139"/>
  <c r="E60" i="139"/>
  <c r="D60" i="139"/>
  <c r="C60" i="139"/>
  <c r="B60" i="139"/>
  <c r="A60" i="139"/>
  <c r="I59" i="139"/>
  <c r="H59" i="139"/>
  <c r="G59" i="139"/>
  <c r="F59" i="139"/>
  <c r="E59" i="139"/>
  <c r="D59" i="139"/>
  <c r="C59" i="139"/>
  <c r="B59" i="139"/>
  <c r="A59" i="139"/>
  <c r="H57" i="139"/>
  <c r="G57" i="139"/>
  <c r="E57" i="139"/>
  <c r="A57" i="139"/>
  <c r="I56" i="139"/>
  <c r="H56" i="139"/>
  <c r="F56" i="139"/>
  <c r="A56" i="139"/>
  <c r="I55" i="139"/>
  <c r="G55" i="139"/>
  <c r="B55" i="139"/>
  <c r="A55" i="139"/>
  <c r="H54" i="139"/>
  <c r="C54" i="139"/>
  <c r="B54" i="139"/>
  <c r="A54" i="139"/>
  <c r="I53" i="139"/>
  <c r="D53" i="139"/>
  <c r="C53" i="139"/>
  <c r="A53" i="139"/>
  <c r="F52" i="139"/>
  <c r="E52" i="139"/>
  <c r="C52" i="139"/>
  <c r="A52" i="139"/>
  <c r="N51" i="139"/>
  <c r="M51" i="139"/>
  <c r="K51" i="139"/>
  <c r="F57" i="139" s="1"/>
  <c r="J51" i="139"/>
  <c r="O51" i="139" s="1"/>
  <c r="P50" i="139"/>
  <c r="P49" i="139"/>
  <c r="P48" i="139"/>
  <c r="P47" i="139"/>
  <c r="P46" i="139"/>
  <c r="P45" i="139"/>
  <c r="P44" i="139"/>
  <c r="P43" i="139"/>
  <c r="P42" i="139"/>
  <c r="P41" i="139"/>
  <c r="P40" i="139"/>
  <c r="P39" i="139"/>
  <c r="P38" i="139"/>
  <c r="P37" i="139"/>
  <c r="P36" i="139"/>
  <c r="P35" i="139"/>
  <c r="P34" i="139"/>
  <c r="P33" i="139"/>
  <c r="P32" i="139"/>
  <c r="P31" i="139"/>
  <c r="P30" i="139"/>
  <c r="P29" i="139"/>
  <c r="P28" i="139"/>
  <c r="P27" i="139"/>
  <c r="H21" i="139"/>
  <c r="H17" i="139"/>
  <c r="B16" i="139"/>
  <c r="L51" i="139" s="1"/>
  <c r="B8" i="139"/>
  <c r="B7" i="139"/>
  <c r="A1" i="139"/>
  <c r="I64" i="138"/>
  <c r="H64" i="138"/>
  <c r="G64" i="138"/>
  <c r="F64" i="138"/>
  <c r="E64" i="138"/>
  <c r="D64" i="138"/>
  <c r="C64" i="138"/>
  <c r="B64" i="138"/>
  <c r="A64" i="138"/>
  <c r="I63" i="138"/>
  <c r="H63" i="138"/>
  <c r="G63" i="138"/>
  <c r="F63" i="138"/>
  <c r="E63" i="138"/>
  <c r="D63" i="138"/>
  <c r="C63" i="138"/>
  <c r="B63" i="138"/>
  <c r="A63" i="138"/>
  <c r="I62" i="138"/>
  <c r="H62" i="138"/>
  <c r="G62" i="138"/>
  <c r="F62" i="138"/>
  <c r="E62" i="138"/>
  <c r="D62" i="138"/>
  <c r="C62" i="138"/>
  <c r="B62" i="138"/>
  <c r="A62" i="138"/>
  <c r="I61" i="138"/>
  <c r="H61" i="138"/>
  <c r="G61" i="138"/>
  <c r="F61" i="138"/>
  <c r="E61" i="138"/>
  <c r="D61" i="138"/>
  <c r="C61" i="138"/>
  <c r="B61" i="138"/>
  <c r="A61" i="138"/>
  <c r="I60" i="138"/>
  <c r="H60" i="138"/>
  <c r="G60" i="138"/>
  <c r="F60" i="138"/>
  <c r="E60" i="138"/>
  <c r="D60" i="138"/>
  <c r="C60" i="138"/>
  <c r="B60" i="138"/>
  <c r="A60" i="138"/>
  <c r="I59" i="138"/>
  <c r="H59" i="138"/>
  <c r="G59" i="138"/>
  <c r="F59" i="138"/>
  <c r="E59" i="138"/>
  <c r="D59" i="138"/>
  <c r="C59" i="138"/>
  <c r="B59" i="138"/>
  <c r="A59" i="138"/>
  <c r="H57" i="138"/>
  <c r="A57" i="138"/>
  <c r="I56" i="138"/>
  <c r="A56" i="138"/>
  <c r="B55" i="138"/>
  <c r="A55" i="138"/>
  <c r="C54" i="138"/>
  <c r="A54" i="138"/>
  <c r="D53" i="138"/>
  <c r="A53" i="138"/>
  <c r="F52" i="138"/>
  <c r="A52" i="138"/>
  <c r="O51" i="138"/>
  <c r="N51" i="138"/>
  <c r="M51" i="138"/>
  <c r="K51" i="138"/>
  <c r="G57" i="138" s="1"/>
  <c r="J51" i="138"/>
  <c r="P50" i="138"/>
  <c r="P49" i="138"/>
  <c r="P48" i="138"/>
  <c r="P47" i="138"/>
  <c r="P46" i="138"/>
  <c r="P45" i="138"/>
  <c r="P44" i="138"/>
  <c r="P43" i="138"/>
  <c r="P42" i="138"/>
  <c r="P41" i="138"/>
  <c r="P40" i="138"/>
  <c r="P39" i="138"/>
  <c r="P38" i="138"/>
  <c r="P37" i="138"/>
  <c r="P36" i="138"/>
  <c r="P35" i="138"/>
  <c r="P34" i="138"/>
  <c r="P33" i="138"/>
  <c r="P32" i="138"/>
  <c r="P31" i="138"/>
  <c r="P30" i="138"/>
  <c r="P29" i="138"/>
  <c r="P28" i="138"/>
  <c r="P27" i="138"/>
  <c r="H21" i="138"/>
  <c r="H17" i="138"/>
  <c r="B16" i="138"/>
  <c r="L51" i="138" s="1"/>
  <c r="B8" i="138"/>
  <c r="B7" i="138"/>
  <c r="A1" i="138"/>
  <c r="I64" i="137"/>
  <c r="H64" i="137"/>
  <c r="G64" i="137"/>
  <c r="F64" i="137"/>
  <c r="E64" i="137"/>
  <c r="D64" i="137"/>
  <c r="C64" i="137"/>
  <c r="B64" i="137"/>
  <c r="A64" i="137"/>
  <c r="I63" i="137"/>
  <c r="H63" i="137"/>
  <c r="G63" i="137"/>
  <c r="F63" i="137"/>
  <c r="E63" i="137"/>
  <c r="D63" i="137"/>
  <c r="C63" i="137"/>
  <c r="B63" i="137"/>
  <c r="A63" i="137"/>
  <c r="I62" i="137"/>
  <c r="H62" i="137"/>
  <c r="G62" i="137"/>
  <c r="F62" i="137"/>
  <c r="E62" i="137"/>
  <c r="D62" i="137"/>
  <c r="C62" i="137"/>
  <c r="B62" i="137"/>
  <c r="A62" i="137"/>
  <c r="I61" i="137"/>
  <c r="H61" i="137"/>
  <c r="G61" i="137"/>
  <c r="F61" i="137"/>
  <c r="E61" i="137"/>
  <c r="D61" i="137"/>
  <c r="C61" i="137"/>
  <c r="B61" i="137"/>
  <c r="A61" i="137"/>
  <c r="I60" i="137"/>
  <c r="H60" i="137"/>
  <c r="G60" i="137"/>
  <c r="F60" i="137"/>
  <c r="E60" i="137"/>
  <c r="D60" i="137"/>
  <c r="C60" i="137"/>
  <c r="B60" i="137"/>
  <c r="A60" i="137"/>
  <c r="I59" i="137"/>
  <c r="H59" i="137"/>
  <c r="G59" i="137"/>
  <c r="F59" i="137"/>
  <c r="E59" i="137"/>
  <c r="D59" i="137"/>
  <c r="C59" i="137"/>
  <c r="B59" i="137"/>
  <c r="A59" i="137"/>
  <c r="A57" i="137"/>
  <c r="A56" i="137"/>
  <c r="A55" i="137"/>
  <c r="A54" i="137"/>
  <c r="A53" i="137"/>
  <c r="A52" i="137"/>
  <c r="N51" i="137"/>
  <c r="O51" i="137" s="1"/>
  <c r="M51" i="137"/>
  <c r="K51" i="137"/>
  <c r="G57" i="137" s="1"/>
  <c r="J51" i="137"/>
  <c r="P50" i="137"/>
  <c r="P49" i="137"/>
  <c r="P48" i="137"/>
  <c r="P47" i="137"/>
  <c r="P46" i="137"/>
  <c r="P45" i="137"/>
  <c r="P44" i="137"/>
  <c r="P43" i="137"/>
  <c r="P42" i="137"/>
  <c r="P41" i="137"/>
  <c r="P40" i="137"/>
  <c r="P39" i="137"/>
  <c r="P38" i="137"/>
  <c r="P37" i="137"/>
  <c r="P36" i="137"/>
  <c r="P35" i="137"/>
  <c r="P34" i="137"/>
  <c r="P33" i="137"/>
  <c r="P32" i="137"/>
  <c r="P31" i="137"/>
  <c r="P30" i="137"/>
  <c r="P29" i="137"/>
  <c r="P28" i="137"/>
  <c r="P27" i="137"/>
  <c r="H21" i="137"/>
  <c r="H17" i="137"/>
  <c r="B16" i="137"/>
  <c r="L51" i="137" s="1"/>
  <c r="B8" i="137"/>
  <c r="B7" i="137"/>
  <c r="A1" i="137"/>
  <c r="I64" i="136"/>
  <c r="H64" i="136"/>
  <c r="G64" i="136"/>
  <c r="F64" i="136"/>
  <c r="E64" i="136"/>
  <c r="D64" i="136"/>
  <c r="C64" i="136"/>
  <c r="B64" i="136"/>
  <c r="A64" i="136"/>
  <c r="I63" i="136"/>
  <c r="H63" i="136"/>
  <c r="G63" i="136"/>
  <c r="F63" i="136"/>
  <c r="E63" i="136"/>
  <c r="D63" i="136"/>
  <c r="C63" i="136"/>
  <c r="B63" i="136"/>
  <c r="A63" i="136"/>
  <c r="I62" i="136"/>
  <c r="H62" i="136"/>
  <c r="G62" i="136"/>
  <c r="F62" i="136"/>
  <c r="E62" i="136"/>
  <c r="D62" i="136"/>
  <c r="C62" i="136"/>
  <c r="B62" i="136"/>
  <c r="A62" i="136"/>
  <c r="I61" i="136"/>
  <c r="H61" i="136"/>
  <c r="G61" i="136"/>
  <c r="F61" i="136"/>
  <c r="E61" i="136"/>
  <c r="D61" i="136"/>
  <c r="C61" i="136"/>
  <c r="B61" i="136"/>
  <c r="A61" i="136"/>
  <c r="I60" i="136"/>
  <c r="H60" i="136"/>
  <c r="G60" i="136"/>
  <c r="F60" i="136"/>
  <c r="E60" i="136"/>
  <c r="D60" i="136"/>
  <c r="C60" i="136"/>
  <c r="B60" i="136"/>
  <c r="A60" i="136"/>
  <c r="I59" i="136"/>
  <c r="H59" i="136"/>
  <c r="G59" i="136"/>
  <c r="F59" i="136"/>
  <c r="E59" i="136"/>
  <c r="D59" i="136"/>
  <c r="C59" i="136"/>
  <c r="B59" i="136"/>
  <c r="A59" i="136"/>
  <c r="H57" i="136"/>
  <c r="G57" i="136"/>
  <c r="C57" i="136"/>
  <c r="A57" i="136"/>
  <c r="I56" i="136"/>
  <c r="H56" i="136"/>
  <c r="D56" i="136"/>
  <c r="A56" i="136"/>
  <c r="I55" i="136"/>
  <c r="E55" i="136"/>
  <c r="B55" i="136"/>
  <c r="A55" i="136"/>
  <c r="F54" i="136"/>
  <c r="C54" i="136"/>
  <c r="B54" i="136"/>
  <c r="A54" i="136"/>
  <c r="G53" i="136"/>
  <c r="D53" i="136"/>
  <c r="C53" i="136"/>
  <c r="A53" i="136"/>
  <c r="I52" i="136"/>
  <c r="F52" i="136"/>
  <c r="E52" i="136"/>
  <c r="A52" i="136"/>
  <c r="N51" i="136"/>
  <c r="O51" i="136" s="1"/>
  <c r="M51" i="136"/>
  <c r="K51" i="136"/>
  <c r="F57" i="136" s="1"/>
  <c r="J51" i="136"/>
  <c r="P50" i="136"/>
  <c r="P49" i="136"/>
  <c r="P48" i="136"/>
  <c r="P47" i="136"/>
  <c r="P46" i="136"/>
  <c r="P45" i="136"/>
  <c r="P44" i="136"/>
  <c r="P43" i="136"/>
  <c r="P42" i="136"/>
  <c r="P41" i="136"/>
  <c r="P40" i="136"/>
  <c r="P39" i="136"/>
  <c r="P38" i="136"/>
  <c r="P37" i="136"/>
  <c r="P36" i="136"/>
  <c r="P35" i="136"/>
  <c r="P34" i="136"/>
  <c r="P33" i="136"/>
  <c r="P32" i="136"/>
  <c r="P31" i="136"/>
  <c r="P30" i="136"/>
  <c r="P29" i="136"/>
  <c r="P28" i="136"/>
  <c r="P27" i="136"/>
  <c r="H21" i="136"/>
  <c r="H17" i="136"/>
  <c r="B16" i="136"/>
  <c r="L51" i="136" s="1"/>
  <c r="B8" i="136"/>
  <c r="B7" i="136"/>
  <c r="A1" i="136"/>
  <c r="I64" i="135"/>
  <c r="H64" i="135"/>
  <c r="G64" i="135"/>
  <c r="F64" i="135"/>
  <c r="E64" i="135"/>
  <c r="D64" i="135"/>
  <c r="C64" i="135"/>
  <c r="B64" i="135"/>
  <c r="A64" i="135"/>
  <c r="I63" i="135"/>
  <c r="H63" i="135"/>
  <c r="G63" i="135"/>
  <c r="F63" i="135"/>
  <c r="E63" i="135"/>
  <c r="D63" i="135"/>
  <c r="C63" i="135"/>
  <c r="B63" i="135"/>
  <c r="A63" i="135"/>
  <c r="I62" i="135"/>
  <c r="H62" i="135"/>
  <c r="G62" i="135"/>
  <c r="F62" i="135"/>
  <c r="E62" i="135"/>
  <c r="D62" i="135"/>
  <c r="C62" i="135"/>
  <c r="B62" i="135"/>
  <c r="A62" i="135"/>
  <c r="I61" i="135"/>
  <c r="H61" i="135"/>
  <c r="G61" i="135"/>
  <c r="F61" i="135"/>
  <c r="E61" i="135"/>
  <c r="D61" i="135"/>
  <c r="C61" i="135"/>
  <c r="B61" i="135"/>
  <c r="A61" i="135"/>
  <c r="I60" i="135"/>
  <c r="H60" i="135"/>
  <c r="G60" i="135"/>
  <c r="F60" i="135"/>
  <c r="E60" i="135"/>
  <c r="D60" i="135"/>
  <c r="C60" i="135"/>
  <c r="B60" i="135"/>
  <c r="A60" i="135"/>
  <c r="I59" i="135"/>
  <c r="H59" i="135"/>
  <c r="G59" i="135"/>
  <c r="F59" i="135"/>
  <c r="E59" i="135"/>
  <c r="D59" i="135"/>
  <c r="C59" i="135"/>
  <c r="B59" i="135"/>
  <c r="A59" i="135"/>
  <c r="I57" i="135"/>
  <c r="H57" i="135"/>
  <c r="A57" i="135"/>
  <c r="I56" i="135"/>
  <c r="B56" i="135"/>
  <c r="A56" i="135"/>
  <c r="C55" i="135"/>
  <c r="B55" i="135"/>
  <c r="A55" i="135"/>
  <c r="D54" i="135"/>
  <c r="C54" i="135"/>
  <c r="A54" i="135"/>
  <c r="E53" i="135"/>
  <c r="D53" i="135"/>
  <c r="A53" i="135"/>
  <c r="G52" i="135"/>
  <c r="F52" i="135"/>
  <c r="A52" i="135"/>
  <c r="N51" i="135"/>
  <c r="O51" i="135" s="1"/>
  <c r="M51" i="135"/>
  <c r="K51" i="135"/>
  <c r="G57" i="135" s="1"/>
  <c r="J51" i="135"/>
  <c r="P50" i="135"/>
  <c r="P49" i="135"/>
  <c r="P48" i="135"/>
  <c r="P47" i="135"/>
  <c r="P46" i="135"/>
  <c r="P45" i="135"/>
  <c r="P44" i="135"/>
  <c r="P43" i="135"/>
  <c r="P42" i="135"/>
  <c r="P41" i="135"/>
  <c r="P40" i="135"/>
  <c r="P39" i="135"/>
  <c r="P38" i="135"/>
  <c r="P37" i="135"/>
  <c r="P36" i="135"/>
  <c r="P35" i="135"/>
  <c r="P34" i="135"/>
  <c r="P33" i="135"/>
  <c r="P32" i="135"/>
  <c r="P31" i="135"/>
  <c r="P30" i="135"/>
  <c r="P29" i="135"/>
  <c r="P28" i="135"/>
  <c r="P27" i="135"/>
  <c r="H21" i="135"/>
  <c r="H17" i="135"/>
  <c r="B16" i="135"/>
  <c r="L51" i="135" s="1"/>
  <c r="B8" i="135"/>
  <c r="B7" i="135"/>
  <c r="A1" i="135"/>
  <c r="I64" i="134"/>
  <c r="H64" i="134"/>
  <c r="G64" i="134"/>
  <c r="F64" i="134"/>
  <c r="E64" i="134"/>
  <c r="D64" i="134"/>
  <c r="C64" i="134"/>
  <c r="B64" i="134"/>
  <c r="A64" i="134"/>
  <c r="I63" i="134"/>
  <c r="H63" i="134"/>
  <c r="G63" i="134"/>
  <c r="F63" i="134"/>
  <c r="E63" i="134"/>
  <c r="D63" i="134"/>
  <c r="C63" i="134"/>
  <c r="B63" i="134"/>
  <c r="A63" i="134"/>
  <c r="I62" i="134"/>
  <c r="H62" i="134"/>
  <c r="G62" i="134"/>
  <c r="F62" i="134"/>
  <c r="E62" i="134"/>
  <c r="D62" i="134"/>
  <c r="C62" i="134"/>
  <c r="B62" i="134"/>
  <c r="A62" i="134"/>
  <c r="I61" i="134"/>
  <c r="H61" i="134"/>
  <c r="G61" i="134"/>
  <c r="F61" i="134"/>
  <c r="E61" i="134"/>
  <c r="D61" i="134"/>
  <c r="C61" i="134"/>
  <c r="B61" i="134"/>
  <c r="A61" i="134"/>
  <c r="I60" i="134"/>
  <c r="H60" i="134"/>
  <c r="G60" i="134"/>
  <c r="F60" i="134"/>
  <c r="E60" i="134"/>
  <c r="D60" i="134"/>
  <c r="C60" i="134"/>
  <c r="B60" i="134"/>
  <c r="A60" i="134"/>
  <c r="I59" i="134"/>
  <c r="H59" i="134"/>
  <c r="G59" i="134"/>
  <c r="F59" i="134"/>
  <c r="E59" i="134"/>
  <c r="D59" i="134"/>
  <c r="C59" i="134"/>
  <c r="B59" i="134"/>
  <c r="A59" i="134"/>
  <c r="H57" i="134"/>
  <c r="A57" i="134"/>
  <c r="I56" i="134"/>
  <c r="A56" i="134"/>
  <c r="B55" i="134"/>
  <c r="A55" i="134"/>
  <c r="C54" i="134"/>
  <c r="A54" i="134"/>
  <c r="D53" i="134"/>
  <c r="A53" i="134"/>
  <c r="F52" i="134"/>
  <c r="A52" i="134"/>
  <c r="N51" i="134"/>
  <c r="O51" i="134" s="1"/>
  <c r="M51" i="134"/>
  <c r="K51" i="134"/>
  <c r="G57" i="134" s="1"/>
  <c r="J51" i="134"/>
  <c r="P50" i="134"/>
  <c r="P49" i="134"/>
  <c r="P48" i="134"/>
  <c r="P47" i="134"/>
  <c r="P46" i="134"/>
  <c r="P45" i="134"/>
  <c r="P44" i="134"/>
  <c r="P43" i="134"/>
  <c r="P42" i="134"/>
  <c r="P41" i="134"/>
  <c r="P40" i="134"/>
  <c r="P39" i="134"/>
  <c r="P38" i="134"/>
  <c r="P37" i="134"/>
  <c r="P36" i="134"/>
  <c r="P35" i="134"/>
  <c r="P34" i="134"/>
  <c r="P33" i="134"/>
  <c r="P32" i="134"/>
  <c r="P31" i="134"/>
  <c r="P30" i="134"/>
  <c r="P29" i="134"/>
  <c r="P28" i="134"/>
  <c r="P27" i="134"/>
  <c r="H21" i="134"/>
  <c r="H17" i="134"/>
  <c r="B16" i="134"/>
  <c r="L51" i="134" s="1"/>
  <c r="B8" i="134"/>
  <c r="B7" i="134"/>
  <c r="A1" i="134"/>
  <c r="I64" i="133"/>
  <c r="H64" i="133"/>
  <c r="G64" i="133"/>
  <c r="F64" i="133"/>
  <c r="E64" i="133"/>
  <c r="D64" i="133"/>
  <c r="C64" i="133"/>
  <c r="B64" i="133"/>
  <c r="A64" i="133"/>
  <c r="I63" i="133"/>
  <c r="H63" i="133"/>
  <c r="G63" i="133"/>
  <c r="F63" i="133"/>
  <c r="E63" i="133"/>
  <c r="D63" i="133"/>
  <c r="C63" i="133"/>
  <c r="B63" i="133"/>
  <c r="A63" i="133"/>
  <c r="I62" i="133"/>
  <c r="H62" i="133"/>
  <c r="G62" i="133"/>
  <c r="F62" i="133"/>
  <c r="E62" i="133"/>
  <c r="D62" i="133"/>
  <c r="C62" i="133"/>
  <c r="B62" i="133"/>
  <c r="A62" i="133"/>
  <c r="I61" i="133"/>
  <c r="H61" i="133"/>
  <c r="G61" i="133"/>
  <c r="F61" i="133"/>
  <c r="E61" i="133"/>
  <c r="D61" i="133"/>
  <c r="C61" i="133"/>
  <c r="B61" i="133"/>
  <c r="A61" i="133"/>
  <c r="I60" i="133"/>
  <c r="H60" i="133"/>
  <c r="G60" i="133"/>
  <c r="F60" i="133"/>
  <c r="E60" i="133"/>
  <c r="D60" i="133"/>
  <c r="C60" i="133"/>
  <c r="B60" i="133"/>
  <c r="A60" i="133"/>
  <c r="I59" i="133"/>
  <c r="H59" i="133"/>
  <c r="G59" i="133"/>
  <c r="F59" i="133"/>
  <c r="E59" i="133"/>
  <c r="D59" i="133"/>
  <c r="C59" i="133"/>
  <c r="B59" i="133"/>
  <c r="A59" i="133"/>
  <c r="H57" i="133"/>
  <c r="A57" i="133"/>
  <c r="I56" i="133"/>
  <c r="A56" i="133"/>
  <c r="B55" i="133"/>
  <c r="A55" i="133"/>
  <c r="C54" i="133"/>
  <c r="A54" i="133"/>
  <c r="D53" i="133"/>
  <c r="A53" i="133"/>
  <c r="F52" i="133"/>
  <c r="A52" i="133"/>
  <c r="N51" i="133"/>
  <c r="M51" i="133"/>
  <c r="K51" i="133"/>
  <c r="G57" i="133" s="1"/>
  <c r="J51" i="133"/>
  <c r="O51" i="133" s="1"/>
  <c r="P50" i="133"/>
  <c r="P49" i="133"/>
  <c r="P48" i="133"/>
  <c r="P47" i="133"/>
  <c r="P46" i="133"/>
  <c r="P45" i="133"/>
  <c r="P44" i="133"/>
  <c r="P43" i="133"/>
  <c r="P42" i="133"/>
  <c r="P41" i="133"/>
  <c r="P40" i="133"/>
  <c r="P39" i="133"/>
  <c r="P38" i="133"/>
  <c r="P37" i="133"/>
  <c r="P36" i="133"/>
  <c r="P35" i="133"/>
  <c r="P34" i="133"/>
  <c r="P33" i="133"/>
  <c r="P32" i="133"/>
  <c r="P31" i="133"/>
  <c r="P30" i="133"/>
  <c r="P29" i="133"/>
  <c r="P28" i="133"/>
  <c r="P27" i="133"/>
  <c r="H21" i="133"/>
  <c r="H17" i="133"/>
  <c r="B16" i="133"/>
  <c r="L51" i="133" s="1"/>
  <c r="B8" i="133"/>
  <c r="B7" i="133"/>
  <c r="A1" i="133"/>
  <c r="I64" i="132"/>
  <c r="H64" i="132"/>
  <c r="G64" i="132"/>
  <c r="F64" i="132"/>
  <c r="E64" i="132"/>
  <c r="D64" i="132"/>
  <c r="C64" i="132"/>
  <c r="B64" i="132"/>
  <c r="A64" i="132"/>
  <c r="I63" i="132"/>
  <c r="H63" i="132"/>
  <c r="G63" i="132"/>
  <c r="F63" i="132"/>
  <c r="E63" i="132"/>
  <c r="D63" i="132"/>
  <c r="C63" i="132"/>
  <c r="B63" i="132"/>
  <c r="A63" i="132"/>
  <c r="I62" i="132"/>
  <c r="H62" i="132"/>
  <c r="G62" i="132"/>
  <c r="F62" i="132"/>
  <c r="E62" i="132"/>
  <c r="D62" i="132"/>
  <c r="C62" i="132"/>
  <c r="B62" i="132"/>
  <c r="A62" i="132"/>
  <c r="I61" i="132"/>
  <c r="H61" i="132"/>
  <c r="G61" i="132"/>
  <c r="F61" i="132"/>
  <c r="E61" i="132"/>
  <c r="D61" i="132"/>
  <c r="C61" i="132"/>
  <c r="B61" i="132"/>
  <c r="A61" i="132"/>
  <c r="I60" i="132"/>
  <c r="H60" i="132"/>
  <c r="G60" i="132"/>
  <c r="F60" i="132"/>
  <c r="E60" i="132"/>
  <c r="D60" i="132"/>
  <c r="C60" i="132"/>
  <c r="B60" i="132"/>
  <c r="A60" i="132"/>
  <c r="I59" i="132"/>
  <c r="H59" i="132"/>
  <c r="G59" i="132"/>
  <c r="F59" i="132"/>
  <c r="E59" i="132"/>
  <c r="D59" i="132"/>
  <c r="C59" i="132"/>
  <c r="B59" i="132"/>
  <c r="A59" i="132"/>
  <c r="A57" i="132"/>
  <c r="A56" i="132"/>
  <c r="A55" i="132"/>
  <c r="A54" i="132"/>
  <c r="A53" i="132"/>
  <c r="A52" i="132"/>
  <c r="N51" i="132"/>
  <c r="O51" i="132" s="1"/>
  <c r="M51" i="132"/>
  <c r="K51" i="132"/>
  <c r="G57" i="132" s="1"/>
  <c r="J51" i="132"/>
  <c r="P50" i="132"/>
  <c r="P49" i="132"/>
  <c r="P48" i="132"/>
  <c r="P47" i="132"/>
  <c r="P46" i="132"/>
  <c r="P45" i="132"/>
  <c r="P44" i="132"/>
  <c r="P43" i="132"/>
  <c r="P42" i="132"/>
  <c r="P41" i="132"/>
  <c r="P40" i="132"/>
  <c r="P39" i="132"/>
  <c r="P38" i="132"/>
  <c r="P37" i="132"/>
  <c r="P36" i="132"/>
  <c r="P35" i="132"/>
  <c r="P34" i="132"/>
  <c r="P33" i="132"/>
  <c r="P32" i="132"/>
  <c r="P31" i="132"/>
  <c r="P30" i="132"/>
  <c r="P29" i="132"/>
  <c r="P28" i="132"/>
  <c r="P27" i="132"/>
  <c r="H21" i="132"/>
  <c r="H17" i="132"/>
  <c r="B16" i="132"/>
  <c r="L51" i="132" s="1"/>
  <c r="B8" i="132"/>
  <c r="B7" i="132"/>
  <c r="A1" i="132"/>
  <c r="I64" i="131"/>
  <c r="H64" i="131"/>
  <c r="G64" i="131"/>
  <c r="F64" i="131"/>
  <c r="E64" i="131"/>
  <c r="D64" i="131"/>
  <c r="C64" i="131"/>
  <c r="B64" i="131"/>
  <c r="A64" i="131"/>
  <c r="I63" i="131"/>
  <c r="H63" i="131"/>
  <c r="G63" i="131"/>
  <c r="F63" i="131"/>
  <c r="E63" i="131"/>
  <c r="D63" i="131"/>
  <c r="C63" i="131"/>
  <c r="B63" i="131"/>
  <c r="A63" i="131"/>
  <c r="I62" i="131"/>
  <c r="H62" i="131"/>
  <c r="G62" i="131"/>
  <c r="F62" i="131"/>
  <c r="E62" i="131"/>
  <c r="D62" i="131"/>
  <c r="C62" i="131"/>
  <c r="B62" i="131"/>
  <c r="A62" i="131"/>
  <c r="I61" i="131"/>
  <c r="H61" i="131"/>
  <c r="G61" i="131"/>
  <c r="F61" i="131"/>
  <c r="E61" i="131"/>
  <c r="D61" i="131"/>
  <c r="C61" i="131"/>
  <c r="B61" i="131"/>
  <c r="A61" i="131"/>
  <c r="I60" i="131"/>
  <c r="H60" i="131"/>
  <c r="G60" i="131"/>
  <c r="F60" i="131"/>
  <c r="E60" i="131"/>
  <c r="D60" i="131"/>
  <c r="C60" i="131"/>
  <c r="B60" i="131"/>
  <c r="A60" i="131"/>
  <c r="I59" i="131"/>
  <c r="H59" i="131"/>
  <c r="G59" i="131"/>
  <c r="F59" i="131"/>
  <c r="E59" i="131"/>
  <c r="D59" i="131"/>
  <c r="C59" i="131"/>
  <c r="B59" i="131"/>
  <c r="A59" i="131"/>
  <c r="A57" i="131"/>
  <c r="A56" i="131"/>
  <c r="A55" i="131"/>
  <c r="A54" i="131"/>
  <c r="A53" i="131"/>
  <c r="A52" i="131"/>
  <c r="N51" i="131"/>
  <c r="O51" i="131" s="1"/>
  <c r="M51" i="131"/>
  <c r="K51" i="131"/>
  <c r="G57" i="131" s="1"/>
  <c r="J51" i="131"/>
  <c r="P50" i="131"/>
  <c r="P49" i="131"/>
  <c r="P48" i="131"/>
  <c r="P47" i="131"/>
  <c r="P46" i="131"/>
  <c r="P45" i="131"/>
  <c r="P44" i="131"/>
  <c r="P43" i="131"/>
  <c r="P42" i="131"/>
  <c r="P41" i="131"/>
  <c r="P40" i="131"/>
  <c r="P39" i="131"/>
  <c r="P38" i="131"/>
  <c r="P37" i="131"/>
  <c r="P36" i="131"/>
  <c r="P35" i="131"/>
  <c r="P34" i="131"/>
  <c r="P33" i="131"/>
  <c r="P32" i="131"/>
  <c r="P31" i="131"/>
  <c r="P30" i="131"/>
  <c r="P29" i="131"/>
  <c r="P28" i="131"/>
  <c r="P27" i="131"/>
  <c r="H21" i="131"/>
  <c r="H17" i="131"/>
  <c r="B16" i="131"/>
  <c r="L51" i="131" s="1"/>
  <c r="B8" i="131"/>
  <c r="B7" i="131"/>
  <c r="A1" i="131"/>
  <c r="I64" i="130"/>
  <c r="H64" i="130"/>
  <c r="G64" i="130"/>
  <c r="F64" i="130"/>
  <c r="E64" i="130"/>
  <c r="D64" i="130"/>
  <c r="C64" i="130"/>
  <c r="B64" i="130"/>
  <c r="A64" i="130"/>
  <c r="I63" i="130"/>
  <c r="H63" i="130"/>
  <c r="G63" i="130"/>
  <c r="F63" i="130"/>
  <c r="E63" i="130"/>
  <c r="D63" i="130"/>
  <c r="C63" i="130"/>
  <c r="B63" i="130"/>
  <c r="A63" i="130"/>
  <c r="I62" i="130"/>
  <c r="H62" i="130"/>
  <c r="G62" i="130"/>
  <c r="F62" i="130"/>
  <c r="E62" i="130"/>
  <c r="D62" i="130"/>
  <c r="C62" i="130"/>
  <c r="B62" i="130"/>
  <c r="A62" i="130"/>
  <c r="I61" i="130"/>
  <c r="H61" i="130"/>
  <c r="G61" i="130"/>
  <c r="F61" i="130"/>
  <c r="E61" i="130"/>
  <c r="D61" i="130"/>
  <c r="C61" i="130"/>
  <c r="B61" i="130"/>
  <c r="A61" i="130"/>
  <c r="I60" i="130"/>
  <c r="H60" i="130"/>
  <c r="G60" i="130"/>
  <c r="F60" i="130"/>
  <c r="E60" i="130"/>
  <c r="D60" i="130"/>
  <c r="C60" i="130"/>
  <c r="B60" i="130"/>
  <c r="A60" i="130"/>
  <c r="I59" i="130"/>
  <c r="H59" i="130"/>
  <c r="G59" i="130"/>
  <c r="F59" i="130"/>
  <c r="E59" i="130"/>
  <c r="D59" i="130"/>
  <c r="C59" i="130"/>
  <c r="B59" i="130"/>
  <c r="A59" i="130"/>
  <c r="H57" i="130"/>
  <c r="G57" i="130"/>
  <c r="E57" i="130"/>
  <c r="A57" i="130"/>
  <c r="I56" i="130"/>
  <c r="H56" i="130"/>
  <c r="F56" i="130"/>
  <c r="A56" i="130"/>
  <c r="I55" i="130"/>
  <c r="G55" i="130"/>
  <c r="B55" i="130"/>
  <c r="A55" i="130"/>
  <c r="H54" i="130"/>
  <c r="C54" i="130"/>
  <c r="B54" i="130"/>
  <c r="A54" i="130"/>
  <c r="I53" i="130"/>
  <c r="D53" i="130"/>
  <c r="C53" i="130"/>
  <c r="A53" i="130"/>
  <c r="F52" i="130"/>
  <c r="E52" i="130"/>
  <c r="C52" i="130"/>
  <c r="A52" i="130"/>
  <c r="N51" i="130"/>
  <c r="M51" i="130"/>
  <c r="K51" i="130"/>
  <c r="F57" i="130" s="1"/>
  <c r="J51" i="130"/>
  <c r="O51" i="130" s="1"/>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H21" i="130"/>
  <c r="H17" i="130"/>
  <c r="B16" i="130"/>
  <c r="L51" i="130" s="1"/>
  <c r="B8" i="130"/>
  <c r="B7" i="130"/>
  <c r="A1" i="130"/>
  <c r="I64" i="129"/>
  <c r="H64" i="129"/>
  <c r="G64" i="129"/>
  <c r="F64" i="129"/>
  <c r="E64" i="129"/>
  <c r="D64" i="129"/>
  <c r="C64" i="129"/>
  <c r="B64" i="129"/>
  <c r="A64" i="129"/>
  <c r="I63" i="129"/>
  <c r="H63" i="129"/>
  <c r="G63" i="129"/>
  <c r="F63" i="129"/>
  <c r="E63" i="129"/>
  <c r="D63" i="129"/>
  <c r="C63" i="129"/>
  <c r="B63" i="129"/>
  <c r="A63" i="129"/>
  <c r="I62" i="129"/>
  <c r="H62" i="129"/>
  <c r="G62" i="129"/>
  <c r="F62" i="129"/>
  <c r="E62" i="129"/>
  <c r="D62" i="129"/>
  <c r="C62" i="129"/>
  <c r="B62" i="129"/>
  <c r="A62" i="129"/>
  <c r="I61" i="129"/>
  <c r="H61" i="129"/>
  <c r="G61" i="129"/>
  <c r="F61" i="129"/>
  <c r="E61" i="129"/>
  <c r="D61" i="129"/>
  <c r="C61" i="129"/>
  <c r="B61" i="129"/>
  <c r="A61" i="129"/>
  <c r="I60" i="129"/>
  <c r="H60" i="129"/>
  <c r="G60" i="129"/>
  <c r="F60" i="129"/>
  <c r="E60" i="129"/>
  <c r="D60" i="129"/>
  <c r="C60" i="129"/>
  <c r="B60" i="129"/>
  <c r="A60" i="129"/>
  <c r="I59" i="129"/>
  <c r="H59" i="129"/>
  <c r="G59" i="129"/>
  <c r="F59" i="129"/>
  <c r="E59" i="129"/>
  <c r="D59" i="129"/>
  <c r="C59" i="129"/>
  <c r="B59" i="129"/>
  <c r="A59" i="129"/>
  <c r="H57" i="129"/>
  <c r="G57" i="129"/>
  <c r="E57" i="129"/>
  <c r="A57" i="129"/>
  <c r="I56" i="129"/>
  <c r="H56" i="129"/>
  <c r="F56" i="129"/>
  <c r="A56" i="129"/>
  <c r="I55" i="129"/>
  <c r="G55" i="129"/>
  <c r="B55" i="129"/>
  <c r="A55" i="129"/>
  <c r="H54" i="129"/>
  <c r="C54" i="129"/>
  <c r="B54" i="129"/>
  <c r="A54" i="129"/>
  <c r="I53" i="129"/>
  <c r="D53" i="129"/>
  <c r="C53" i="129"/>
  <c r="A53" i="129"/>
  <c r="F52" i="129"/>
  <c r="E52" i="129"/>
  <c r="C52" i="129"/>
  <c r="A52" i="129"/>
  <c r="N51" i="129"/>
  <c r="O51" i="129" s="1"/>
  <c r="M51" i="129"/>
  <c r="K51" i="129"/>
  <c r="F57" i="129" s="1"/>
  <c r="J51" i="129"/>
  <c r="P50" i="129"/>
  <c r="P49" i="129"/>
  <c r="P48" i="129"/>
  <c r="P47" i="129"/>
  <c r="P46" i="129"/>
  <c r="P45" i="129"/>
  <c r="P44" i="129"/>
  <c r="P43" i="129"/>
  <c r="P42" i="129"/>
  <c r="P41" i="129"/>
  <c r="P40" i="129"/>
  <c r="P39" i="129"/>
  <c r="P38" i="129"/>
  <c r="P37" i="129"/>
  <c r="P36" i="129"/>
  <c r="P35" i="129"/>
  <c r="P34" i="129"/>
  <c r="P33" i="129"/>
  <c r="P32" i="129"/>
  <c r="P31" i="129"/>
  <c r="P30" i="129"/>
  <c r="P29" i="129"/>
  <c r="P28" i="129"/>
  <c r="P27" i="129"/>
  <c r="H21" i="129"/>
  <c r="H17" i="129"/>
  <c r="B16" i="129"/>
  <c r="L51" i="129" s="1"/>
  <c r="B8" i="129"/>
  <c r="B7" i="129"/>
  <c r="A1" i="129"/>
  <c r="I64" i="128"/>
  <c r="H64" i="128"/>
  <c r="G64" i="128"/>
  <c r="F64" i="128"/>
  <c r="E64" i="128"/>
  <c r="D64" i="128"/>
  <c r="C64" i="128"/>
  <c r="B64" i="128"/>
  <c r="A64" i="128"/>
  <c r="I63" i="128"/>
  <c r="H63" i="128"/>
  <c r="G63" i="128"/>
  <c r="F63" i="128"/>
  <c r="E63" i="128"/>
  <c r="D63" i="128"/>
  <c r="C63" i="128"/>
  <c r="B63" i="128"/>
  <c r="A63" i="128"/>
  <c r="I62" i="128"/>
  <c r="H62" i="128"/>
  <c r="G62" i="128"/>
  <c r="F62" i="128"/>
  <c r="E62" i="128"/>
  <c r="D62" i="128"/>
  <c r="C62" i="128"/>
  <c r="B62" i="128"/>
  <c r="A62" i="128"/>
  <c r="I61" i="128"/>
  <c r="H61" i="128"/>
  <c r="G61" i="128"/>
  <c r="F61" i="128"/>
  <c r="E61" i="128"/>
  <c r="D61" i="128"/>
  <c r="C61" i="128"/>
  <c r="B61" i="128"/>
  <c r="A61" i="128"/>
  <c r="I60" i="128"/>
  <c r="H60" i="128"/>
  <c r="G60" i="128"/>
  <c r="F60" i="128"/>
  <c r="E60" i="128"/>
  <c r="D60" i="128"/>
  <c r="C60" i="128"/>
  <c r="B60" i="128"/>
  <c r="A60" i="128"/>
  <c r="I59" i="128"/>
  <c r="H59" i="128"/>
  <c r="G59" i="128"/>
  <c r="F59" i="128"/>
  <c r="E59" i="128"/>
  <c r="D59" i="128"/>
  <c r="C59" i="128"/>
  <c r="B59" i="128"/>
  <c r="A59" i="128"/>
  <c r="B57" i="128"/>
  <c r="A57" i="128"/>
  <c r="C56" i="128"/>
  <c r="A56" i="128"/>
  <c r="D55" i="128"/>
  <c r="A55" i="128"/>
  <c r="E54" i="128"/>
  <c r="A54" i="128"/>
  <c r="F53" i="128"/>
  <c r="A53" i="128"/>
  <c r="H52" i="128"/>
  <c r="A52" i="128"/>
  <c r="O51" i="128"/>
  <c r="N51" i="128"/>
  <c r="M51" i="128"/>
  <c r="K51" i="128"/>
  <c r="G57" i="128" s="1"/>
  <c r="J51" i="128"/>
  <c r="P50" i="128"/>
  <c r="P49" i="128"/>
  <c r="P48" i="128"/>
  <c r="P47" i="128"/>
  <c r="P46" i="128"/>
  <c r="P45" i="128"/>
  <c r="P44" i="128"/>
  <c r="P43" i="128"/>
  <c r="P42" i="128"/>
  <c r="P41" i="128"/>
  <c r="P40" i="128"/>
  <c r="P39" i="128"/>
  <c r="P38" i="128"/>
  <c r="P37" i="128"/>
  <c r="P36" i="128"/>
  <c r="P35" i="128"/>
  <c r="P34" i="128"/>
  <c r="P33" i="128"/>
  <c r="P32" i="128"/>
  <c r="P31" i="128"/>
  <c r="P30" i="128"/>
  <c r="P29" i="128"/>
  <c r="P28" i="128"/>
  <c r="P27" i="128"/>
  <c r="H21" i="128"/>
  <c r="H17" i="128"/>
  <c r="B16" i="128"/>
  <c r="L51" i="128" s="1"/>
  <c r="B8" i="128"/>
  <c r="B7" i="128"/>
  <c r="A1" i="128"/>
  <c r="I64" i="127"/>
  <c r="H64" i="127"/>
  <c r="G64" i="127"/>
  <c r="F64" i="127"/>
  <c r="E64" i="127"/>
  <c r="D64" i="127"/>
  <c r="C64" i="127"/>
  <c r="B64" i="127"/>
  <c r="A64" i="127"/>
  <c r="I63" i="127"/>
  <c r="H63" i="127"/>
  <c r="G63" i="127"/>
  <c r="F63" i="127"/>
  <c r="E63" i="127"/>
  <c r="D63" i="127"/>
  <c r="C63" i="127"/>
  <c r="B63" i="127"/>
  <c r="A63" i="127"/>
  <c r="I62" i="127"/>
  <c r="H62" i="127"/>
  <c r="G62" i="127"/>
  <c r="F62" i="127"/>
  <c r="E62" i="127"/>
  <c r="D62" i="127"/>
  <c r="C62" i="127"/>
  <c r="B62" i="127"/>
  <c r="A62" i="127"/>
  <c r="I61" i="127"/>
  <c r="H61" i="127"/>
  <c r="G61" i="127"/>
  <c r="F61" i="127"/>
  <c r="E61" i="127"/>
  <c r="D61" i="127"/>
  <c r="C61" i="127"/>
  <c r="B61" i="127"/>
  <c r="A61" i="127"/>
  <c r="I60" i="127"/>
  <c r="H60" i="127"/>
  <c r="G60" i="127"/>
  <c r="F60" i="127"/>
  <c r="E60" i="127"/>
  <c r="D60" i="127"/>
  <c r="C60" i="127"/>
  <c r="B60" i="127"/>
  <c r="A60" i="127"/>
  <c r="I59" i="127"/>
  <c r="H59" i="127"/>
  <c r="G59" i="127"/>
  <c r="F59" i="127"/>
  <c r="E59" i="127"/>
  <c r="D59" i="127"/>
  <c r="C59" i="127"/>
  <c r="B59" i="127"/>
  <c r="A59" i="127"/>
  <c r="B57" i="127"/>
  <c r="A57" i="127"/>
  <c r="C56" i="127"/>
  <c r="A56" i="127"/>
  <c r="D55" i="127"/>
  <c r="A55" i="127"/>
  <c r="E54" i="127"/>
  <c r="A54" i="127"/>
  <c r="F53" i="127"/>
  <c r="A53" i="127"/>
  <c r="H52" i="127"/>
  <c r="A52" i="127"/>
  <c r="O51" i="127"/>
  <c r="N51" i="127"/>
  <c r="M51" i="127"/>
  <c r="K51" i="127"/>
  <c r="G57" i="127" s="1"/>
  <c r="J51" i="127"/>
  <c r="P50" i="127"/>
  <c r="P49" i="127"/>
  <c r="P48" i="127"/>
  <c r="P47" i="127"/>
  <c r="P46" i="127"/>
  <c r="P45" i="127"/>
  <c r="P44" i="127"/>
  <c r="P43" i="127"/>
  <c r="P42" i="127"/>
  <c r="P41" i="127"/>
  <c r="P40" i="127"/>
  <c r="P39" i="127"/>
  <c r="P38" i="127"/>
  <c r="P37" i="127"/>
  <c r="P36" i="127"/>
  <c r="P35" i="127"/>
  <c r="P34" i="127"/>
  <c r="P33" i="127"/>
  <c r="P32" i="127"/>
  <c r="P31" i="127"/>
  <c r="P30" i="127"/>
  <c r="P29" i="127"/>
  <c r="P28" i="127"/>
  <c r="P27" i="127"/>
  <c r="H21" i="127"/>
  <c r="H17" i="127"/>
  <c r="B16" i="127"/>
  <c r="L51" i="127" s="1"/>
  <c r="B8" i="127"/>
  <c r="B7" i="127"/>
  <c r="A1" i="127"/>
  <c r="I64" i="126"/>
  <c r="H64" i="126"/>
  <c r="G64" i="126"/>
  <c r="F64" i="126"/>
  <c r="E64" i="126"/>
  <c r="D64" i="126"/>
  <c r="C64" i="126"/>
  <c r="B64" i="126"/>
  <c r="A64" i="126"/>
  <c r="I63" i="126"/>
  <c r="H63" i="126"/>
  <c r="G63" i="126"/>
  <c r="F63" i="126"/>
  <c r="E63" i="126"/>
  <c r="D63" i="126"/>
  <c r="C63" i="126"/>
  <c r="B63" i="126"/>
  <c r="A63" i="126"/>
  <c r="I62" i="126"/>
  <c r="H62" i="126"/>
  <c r="G62" i="126"/>
  <c r="F62" i="126"/>
  <c r="E62" i="126"/>
  <c r="D62" i="126"/>
  <c r="C62" i="126"/>
  <c r="B62" i="126"/>
  <c r="A62" i="126"/>
  <c r="I61" i="126"/>
  <c r="H61" i="126"/>
  <c r="G61" i="126"/>
  <c r="F61" i="126"/>
  <c r="E61" i="126"/>
  <c r="D61" i="126"/>
  <c r="C61" i="126"/>
  <c r="B61" i="126"/>
  <c r="A61" i="126"/>
  <c r="I60" i="126"/>
  <c r="H60" i="126"/>
  <c r="G60" i="126"/>
  <c r="F60" i="126"/>
  <c r="E60" i="126"/>
  <c r="D60" i="126"/>
  <c r="C60" i="126"/>
  <c r="B60" i="126"/>
  <c r="A60" i="126"/>
  <c r="I59" i="126"/>
  <c r="H59" i="126"/>
  <c r="G59" i="126"/>
  <c r="F59" i="126"/>
  <c r="E59" i="126"/>
  <c r="D59" i="126"/>
  <c r="C59" i="126"/>
  <c r="B59" i="126"/>
  <c r="A59" i="126"/>
  <c r="H57" i="126"/>
  <c r="G57" i="126"/>
  <c r="E57" i="126"/>
  <c r="A57" i="126"/>
  <c r="I56" i="126"/>
  <c r="H56" i="126"/>
  <c r="F56" i="126"/>
  <c r="A56" i="126"/>
  <c r="I55" i="126"/>
  <c r="G55" i="126"/>
  <c r="B55" i="126"/>
  <c r="A55" i="126"/>
  <c r="H54" i="126"/>
  <c r="C54" i="126"/>
  <c r="B54" i="126"/>
  <c r="A54" i="126"/>
  <c r="I53" i="126"/>
  <c r="D53" i="126"/>
  <c r="C53" i="126"/>
  <c r="A53" i="126"/>
  <c r="F52" i="126"/>
  <c r="E52" i="126"/>
  <c r="C52" i="126"/>
  <c r="A52" i="126"/>
  <c r="N51" i="126"/>
  <c r="M51" i="126"/>
  <c r="K51" i="126"/>
  <c r="F57" i="126" s="1"/>
  <c r="J51" i="126"/>
  <c r="O51" i="126" s="1"/>
  <c r="P50" i="126"/>
  <c r="P49" i="126"/>
  <c r="P48" i="126"/>
  <c r="P47" i="126"/>
  <c r="P46" i="126"/>
  <c r="P45" i="126"/>
  <c r="P44" i="126"/>
  <c r="P43" i="126"/>
  <c r="P42" i="126"/>
  <c r="P41" i="126"/>
  <c r="P40" i="126"/>
  <c r="P39" i="126"/>
  <c r="P38" i="126"/>
  <c r="P37" i="126"/>
  <c r="P36" i="126"/>
  <c r="P35" i="126"/>
  <c r="P34" i="126"/>
  <c r="P33" i="126"/>
  <c r="P32" i="126"/>
  <c r="P31" i="126"/>
  <c r="P30" i="126"/>
  <c r="P29" i="126"/>
  <c r="P28" i="126"/>
  <c r="P27" i="126"/>
  <c r="H21" i="126"/>
  <c r="H17" i="126"/>
  <c r="B16" i="126"/>
  <c r="L51" i="126" s="1"/>
  <c r="B8" i="126"/>
  <c r="B7" i="126"/>
  <c r="A1" i="126"/>
  <c r="I64" i="125"/>
  <c r="H64" i="125"/>
  <c r="G64" i="125"/>
  <c r="F64" i="125"/>
  <c r="E64" i="125"/>
  <c r="D64" i="125"/>
  <c r="C64" i="125"/>
  <c r="B64" i="125"/>
  <c r="A64" i="125"/>
  <c r="I63" i="125"/>
  <c r="H63" i="125"/>
  <c r="G63" i="125"/>
  <c r="F63" i="125"/>
  <c r="E63" i="125"/>
  <c r="D63" i="125"/>
  <c r="C63" i="125"/>
  <c r="B63" i="125"/>
  <c r="A63" i="125"/>
  <c r="I62" i="125"/>
  <c r="H62" i="125"/>
  <c r="G62" i="125"/>
  <c r="F62" i="125"/>
  <c r="E62" i="125"/>
  <c r="D62" i="125"/>
  <c r="C62" i="125"/>
  <c r="B62" i="125"/>
  <c r="A62" i="125"/>
  <c r="I61" i="125"/>
  <c r="H61" i="125"/>
  <c r="G61" i="125"/>
  <c r="F61" i="125"/>
  <c r="E61" i="125"/>
  <c r="D61" i="125"/>
  <c r="C61" i="125"/>
  <c r="B61" i="125"/>
  <c r="A61" i="125"/>
  <c r="I60" i="125"/>
  <c r="H60" i="125"/>
  <c r="G60" i="125"/>
  <c r="F60" i="125"/>
  <c r="E60" i="125"/>
  <c r="D60" i="125"/>
  <c r="C60" i="125"/>
  <c r="B60" i="125"/>
  <c r="A60" i="125"/>
  <c r="I59" i="125"/>
  <c r="H59" i="125"/>
  <c r="G59" i="125"/>
  <c r="F59" i="125"/>
  <c r="E59" i="125"/>
  <c r="D59" i="125"/>
  <c r="C59" i="125"/>
  <c r="B59" i="125"/>
  <c r="A59" i="125"/>
  <c r="H57" i="125"/>
  <c r="A57" i="125"/>
  <c r="I56" i="125"/>
  <c r="A56" i="125"/>
  <c r="B55" i="125"/>
  <c r="A55" i="125"/>
  <c r="C54" i="125"/>
  <c r="A54" i="125"/>
  <c r="D53" i="125"/>
  <c r="A53" i="125"/>
  <c r="F52" i="125"/>
  <c r="A52" i="125"/>
  <c r="O51" i="125"/>
  <c r="N51" i="125"/>
  <c r="M51" i="125"/>
  <c r="K51" i="125"/>
  <c r="G57" i="125" s="1"/>
  <c r="J51" i="125"/>
  <c r="P50" i="125"/>
  <c r="P49" i="125"/>
  <c r="P48" i="125"/>
  <c r="P47" i="125"/>
  <c r="P46" i="125"/>
  <c r="P45" i="125"/>
  <c r="P44" i="125"/>
  <c r="P43" i="125"/>
  <c r="P42" i="125"/>
  <c r="P41" i="125"/>
  <c r="P40" i="125"/>
  <c r="P39" i="125"/>
  <c r="P38" i="125"/>
  <c r="P37" i="125"/>
  <c r="P36" i="125"/>
  <c r="P35" i="125"/>
  <c r="P34" i="125"/>
  <c r="P33" i="125"/>
  <c r="P32" i="125"/>
  <c r="P31" i="125"/>
  <c r="P30" i="125"/>
  <c r="P29" i="125"/>
  <c r="P28" i="125"/>
  <c r="P27" i="125"/>
  <c r="H21" i="125"/>
  <c r="H17" i="125"/>
  <c r="B16" i="125"/>
  <c r="L51" i="125" s="1"/>
  <c r="B8" i="125"/>
  <c r="B7" i="125"/>
  <c r="A1" i="125"/>
  <c r="I64" i="124"/>
  <c r="H64" i="124"/>
  <c r="G64" i="124"/>
  <c r="F64" i="124"/>
  <c r="E64" i="124"/>
  <c r="D64" i="124"/>
  <c r="C64" i="124"/>
  <c r="B64" i="124"/>
  <c r="A64" i="124"/>
  <c r="I63" i="124"/>
  <c r="H63" i="124"/>
  <c r="G63" i="124"/>
  <c r="F63" i="124"/>
  <c r="E63" i="124"/>
  <c r="D63" i="124"/>
  <c r="C63" i="124"/>
  <c r="B63" i="124"/>
  <c r="A63" i="124"/>
  <c r="I62" i="124"/>
  <c r="H62" i="124"/>
  <c r="G62" i="124"/>
  <c r="F62" i="124"/>
  <c r="E62" i="124"/>
  <c r="D62" i="124"/>
  <c r="C62" i="124"/>
  <c r="B62" i="124"/>
  <c r="A62" i="124"/>
  <c r="I61" i="124"/>
  <c r="H61" i="124"/>
  <c r="G61" i="124"/>
  <c r="F61" i="124"/>
  <c r="E61" i="124"/>
  <c r="D61" i="124"/>
  <c r="C61" i="124"/>
  <c r="B61" i="124"/>
  <c r="A61" i="124"/>
  <c r="I60" i="124"/>
  <c r="H60" i="124"/>
  <c r="G60" i="124"/>
  <c r="F60" i="124"/>
  <c r="E60" i="124"/>
  <c r="D60" i="124"/>
  <c r="C60" i="124"/>
  <c r="B60" i="124"/>
  <c r="A60" i="124"/>
  <c r="I59" i="124"/>
  <c r="H59" i="124"/>
  <c r="G59" i="124"/>
  <c r="F59" i="124"/>
  <c r="E59" i="124"/>
  <c r="D59" i="124"/>
  <c r="C59" i="124"/>
  <c r="B59" i="124"/>
  <c r="A59" i="124"/>
  <c r="H57" i="124"/>
  <c r="A57" i="124"/>
  <c r="I56" i="124"/>
  <c r="A56" i="124"/>
  <c r="B55" i="124"/>
  <c r="A55" i="124"/>
  <c r="C54" i="124"/>
  <c r="A54" i="124"/>
  <c r="D53" i="124"/>
  <c r="A53" i="124"/>
  <c r="F52" i="124"/>
  <c r="A52" i="124"/>
  <c r="N51" i="124"/>
  <c r="M51" i="124"/>
  <c r="K51" i="124"/>
  <c r="G57" i="124" s="1"/>
  <c r="J51" i="124"/>
  <c r="O51" i="124" s="1"/>
  <c r="P50" i="124"/>
  <c r="P49" i="124"/>
  <c r="P48" i="124"/>
  <c r="P47" i="124"/>
  <c r="P46" i="124"/>
  <c r="P45" i="124"/>
  <c r="P44" i="124"/>
  <c r="P43" i="124"/>
  <c r="P42" i="124"/>
  <c r="P41" i="124"/>
  <c r="P40" i="124"/>
  <c r="P39" i="124"/>
  <c r="P38" i="124"/>
  <c r="P37" i="124"/>
  <c r="P36" i="124"/>
  <c r="P35" i="124"/>
  <c r="P34" i="124"/>
  <c r="P33" i="124"/>
  <c r="P32" i="124"/>
  <c r="P31" i="124"/>
  <c r="P30" i="124"/>
  <c r="P29" i="124"/>
  <c r="P28" i="124"/>
  <c r="P27" i="124"/>
  <c r="H21" i="124"/>
  <c r="H17" i="124"/>
  <c r="B16" i="124"/>
  <c r="L51" i="124" s="1"/>
  <c r="B8" i="124"/>
  <c r="B7" i="124"/>
  <c r="A1" i="124"/>
  <c r="I64" i="123"/>
  <c r="H64" i="123"/>
  <c r="G64" i="123"/>
  <c r="F64" i="123"/>
  <c r="E64" i="123"/>
  <c r="D64" i="123"/>
  <c r="C64" i="123"/>
  <c r="B64" i="123"/>
  <c r="A64" i="123"/>
  <c r="I63" i="123"/>
  <c r="H63" i="123"/>
  <c r="G63" i="123"/>
  <c r="F63" i="123"/>
  <c r="E63" i="123"/>
  <c r="D63" i="123"/>
  <c r="C63" i="123"/>
  <c r="B63" i="123"/>
  <c r="A63" i="123"/>
  <c r="I62" i="123"/>
  <c r="H62" i="123"/>
  <c r="G62" i="123"/>
  <c r="F62" i="123"/>
  <c r="E62" i="123"/>
  <c r="D62" i="123"/>
  <c r="C62" i="123"/>
  <c r="B62" i="123"/>
  <c r="A62" i="123"/>
  <c r="I61" i="123"/>
  <c r="H61" i="123"/>
  <c r="G61" i="123"/>
  <c r="F61" i="123"/>
  <c r="E61" i="123"/>
  <c r="D61" i="123"/>
  <c r="C61" i="123"/>
  <c r="B61" i="123"/>
  <c r="A61" i="123"/>
  <c r="I60" i="123"/>
  <c r="H60" i="123"/>
  <c r="G60" i="123"/>
  <c r="F60" i="123"/>
  <c r="E60" i="123"/>
  <c r="D60" i="123"/>
  <c r="C60" i="123"/>
  <c r="B60" i="123"/>
  <c r="A60" i="123"/>
  <c r="I59" i="123"/>
  <c r="H59" i="123"/>
  <c r="G59" i="123"/>
  <c r="F59" i="123"/>
  <c r="E59" i="123"/>
  <c r="D59" i="123"/>
  <c r="C59" i="123"/>
  <c r="B59" i="123"/>
  <c r="A59" i="123"/>
  <c r="H57" i="123"/>
  <c r="G57" i="123"/>
  <c r="E57" i="123"/>
  <c r="D57" i="123"/>
  <c r="B57" i="123"/>
  <c r="A57" i="123"/>
  <c r="I56" i="123"/>
  <c r="H56" i="123"/>
  <c r="F56" i="123"/>
  <c r="E56" i="123"/>
  <c r="C56" i="123"/>
  <c r="A56" i="123"/>
  <c r="I55" i="123"/>
  <c r="G55" i="123"/>
  <c r="F55" i="123"/>
  <c r="D55" i="123"/>
  <c r="B55" i="123"/>
  <c r="A55" i="123"/>
  <c r="H54" i="123"/>
  <c r="G54" i="123"/>
  <c r="E54" i="123"/>
  <c r="C54" i="123"/>
  <c r="B54" i="123"/>
  <c r="A54" i="123"/>
  <c r="I53" i="123"/>
  <c r="H53" i="123"/>
  <c r="F53" i="123"/>
  <c r="D53" i="123"/>
  <c r="C53" i="123"/>
  <c r="A53" i="123"/>
  <c r="J52" i="123"/>
  <c r="H52" i="123"/>
  <c r="F52" i="123"/>
  <c r="E52" i="123"/>
  <c r="C52" i="123"/>
  <c r="B52" i="123"/>
  <c r="A52" i="123"/>
  <c r="O51" i="123"/>
  <c r="N51" i="123"/>
  <c r="M51" i="123"/>
  <c r="K51" i="123"/>
  <c r="F57" i="123" s="1"/>
  <c r="J51" i="123"/>
  <c r="P50" i="123"/>
  <c r="P49" i="123"/>
  <c r="P48" i="123"/>
  <c r="P47" i="123"/>
  <c r="P46" i="123"/>
  <c r="P45" i="123"/>
  <c r="P44" i="123"/>
  <c r="P43" i="123"/>
  <c r="P42" i="123"/>
  <c r="P41" i="123"/>
  <c r="P40" i="123"/>
  <c r="P39" i="123"/>
  <c r="P38" i="123"/>
  <c r="P37" i="123"/>
  <c r="P36" i="123"/>
  <c r="P35" i="123"/>
  <c r="P34" i="123"/>
  <c r="P33" i="123"/>
  <c r="P32" i="123"/>
  <c r="P31" i="123"/>
  <c r="P30" i="123"/>
  <c r="P29" i="123"/>
  <c r="P28" i="123"/>
  <c r="P27" i="123"/>
  <c r="H21" i="123"/>
  <c r="H17" i="123"/>
  <c r="B16" i="123"/>
  <c r="L51" i="123" s="1"/>
  <c r="B8" i="123"/>
  <c r="B7" i="123"/>
  <c r="A1" i="123"/>
  <c r="I64" i="122"/>
  <c r="H64" i="122"/>
  <c r="G64" i="122"/>
  <c r="F64" i="122"/>
  <c r="E64" i="122"/>
  <c r="D64" i="122"/>
  <c r="C64" i="122"/>
  <c r="B64" i="122"/>
  <c r="A64" i="122"/>
  <c r="I63" i="122"/>
  <c r="H63" i="122"/>
  <c r="G63" i="122"/>
  <c r="F63" i="122"/>
  <c r="E63" i="122"/>
  <c r="D63" i="122"/>
  <c r="C63" i="122"/>
  <c r="B63" i="122"/>
  <c r="A63" i="122"/>
  <c r="I62" i="122"/>
  <c r="H62" i="122"/>
  <c r="G62" i="122"/>
  <c r="F62" i="122"/>
  <c r="E62" i="122"/>
  <c r="D62" i="122"/>
  <c r="C62" i="122"/>
  <c r="B62" i="122"/>
  <c r="A62" i="122"/>
  <c r="I61" i="122"/>
  <c r="H61" i="122"/>
  <c r="G61" i="122"/>
  <c r="F61" i="122"/>
  <c r="E61" i="122"/>
  <c r="D61" i="122"/>
  <c r="C61" i="122"/>
  <c r="B61" i="122"/>
  <c r="A61" i="122"/>
  <c r="I60" i="122"/>
  <c r="H60" i="122"/>
  <c r="G60" i="122"/>
  <c r="F60" i="122"/>
  <c r="E60" i="122"/>
  <c r="D60" i="122"/>
  <c r="C60" i="122"/>
  <c r="B60" i="122"/>
  <c r="A60" i="122"/>
  <c r="I59" i="122"/>
  <c r="H59" i="122"/>
  <c r="G59" i="122"/>
  <c r="F59" i="122"/>
  <c r="E59" i="122"/>
  <c r="D59" i="122"/>
  <c r="C59" i="122"/>
  <c r="B59" i="122"/>
  <c r="A59" i="122"/>
  <c r="A57" i="122"/>
  <c r="A56" i="122"/>
  <c r="A55" i="122"/>
  <c r="A54" i="122"/>
  <c r="A53" i="122"/>
  <c r="A52" i="122"/>
  <c r="N51" i="122"/>
  <c r="O51" i="122" s="1"/>
  <c r="M51" i="122"/>
  <c r="K51" i="122"/>
  <c r="G57" i="122" s="1"/>
  <c r="J51" i="122"/>
  <c r="P50" i="122"/>
  <c r="P49" i="122"/>
  <c r="P48" i="122"/>
  <c r="P47" i="122"/>
  <c r="P46" i="122"/>
  <c r="P45" i="122"/>
  <c r="P44" i="122"/>
  <c r="P43" i="122"/>
  <c r="P42" i="122"/>
  <c r="P41" i="122"/>
  <c r="P40" i="122"/>
  <c r="P39" i="122"/>
  <c r="P38" i="122"/>
  <c r="P37" i="122"/>
  <c r="P36" i="122"/>
  <c r="P35" i="122"/>
  <c r="P34" i="122"/>
  <c r="P33" i="122"/>
  <c r="P32" i="122"/>
  <c r="P31" i="122"/>
  <c r="P30" i="122"/>
  <c r="P29" i="122"/>
  <c r="P28" i="122"/>
  <c r="P27" i="122"/>
  <c r="H21" i="122"/>
  <c r="H17" i="122"/>
  <c r="B16" i="122"/>
  <c r="L51" i="122" s="1"/>
  <c r="B8" i="122"/>
  <c r="B7" i="122"/>
  <c r="A1" i="122"/>
  <c r="I64" i="121"/>
  <c r="H64" i="121"/>
  <c r="G64" i="121"/>
  <c r="F64" i="121"/>
  <c r="E64" i="121"/>
  <c r="D64" i="121"/>
  <c r="C64" i="121"/>
  <c r="B64" i="121"/>
  <c r="A64" i="121"/>
  <c r="I63" i="121"/>
  <c r="H63" i="121"/>
  <c r="G63" i="121"/>
  <c r="F63" i="121"/>
  <c r="E63" i="121"/>
  <c r="D63" i="121"/>
  <c r="C63" i="121"/>
  <c r="B63" i="121"/>
  <c r="A63" i="121"/>
  <c r="I62" i="121"/>
  <c r="H62" i="121"/>
  <c r="G62" i="121"/>
  <c r="F62" i="121"/>
  <c r="E62" i="121"/>
  <c r="D62" i="121"/>
  <c r="C62" i="121"/>
  <c r="B62" i="121"/>
  <c r="A62" i="121"/>
  <c r="I61" i="121"/>
  <c r="H61" i="121"/>
  <c r="G61" i="121"/>
  <c r="F61" i="121"/>
  <c r="E61" i="121"/>
  <c r="D61" i="121"/>
  <c r="C61" i="121"/>
  <c r="B61" i="121"/>
  <c r="A61" i="121"/>
  <c r="I60" i="121"/>
  <c r="H60" i="121"/>
  <c r="G60" i="121"/>
  <c r="F60" i="121"/>
  <c r="E60" i="121"/>
  <c r="D60" i="121"/>
  <c r="C60" i="121"/>
  <c r="B60" i="121"/>
  <c r="A60" i="121"/>
  <c r="I59" i="121"/>
  <c r="H59" i="121"/>
  <c r="G59" i="121"/>
  <c r="F59" i="121"/>
  <c r="E59" i="121"/>
  <c r="D59" i="121"/>
  <c r="C59" i="121"/>
  <c r="B59" i="121"/>
  <c r="A59" i="121"/>
  <c r="A57" i="121"/>
  <c r="A56" i="121"/>
  <c r="A55" i="121"/>
  <c r="A54" i="121"/>
  <c r="A53" i="121"/>
  <c r="A52" i="121"/>
  <c r="N51" i="121"/>
  <c r="M51" i="121"/>
  <c r="K51" i="121"/>
  <c r="G57" i="121" s="1"/>
  <c r="J51" i="121"/>
  <c r="O51" i="121" s="1"/>
  <c r="P50" i="121"/>
  <c r="P49" i="121"/>
  <c r="P48" i="121"/>
  <c r="P47" i="121"/>
  <c r="P46" i="121"/>
  <c r="P45" i="121"/>
  <c r="P44" i="121"/>
  <c r="P43" i="121"/>
  <c r="P42" i="121"/>
  <c r="P41" i="121"/>
  <c r="P40" i="121"/>
  <c r="P39" i="121"/>
  <c r="P38" i="121"/>
  <c r="P37" i="121"/>
  <c r="P36" i="121"/>
  <c r="P35" i="121"/>
  <c r="P34" i="121"/>
  <c r="P33" i="121"/>
  <c r="P32" i="121"/>
  <c r="P31" i="121"/>
  <c r="P30" i="121"/>
  <c r="P29" i="121"/>
  <c r="P28" i="121"/>
  <c r="P27" i="121"/>
  <c r="H21" i="121"/>
  <c r="H17" i="121"/>
  <c r="B16" i="121"/>
  <c r="L51" i="121" s="1"/>
  <c r="B8" i="121"/>
  <c r="B7" i="121"/>
  <c r="A1" i="121"/>
  <c r="I64" i="120"/>
  <c r="H64" i="120"/>
  <c r="G64" i="120"/>
  <c r="F64" i="120"/>
  <c r="E64" i="120"/>
  <c r="D64" i="120"/>
  <c r="C64" i="120"/>
  <c r="B64" i="120"/>
  <c r="A64" i="120"/>
  <c r="I63" i="120"/>
  <c r="H63" i="120"/>
  <c r="G63" i="120"/>
  <c r="F63" i="120"/>
  <c r="E63" i="120"/>
  <c r="D63" i="120"/>
  <c r="C63" i="120"/>
  <c r="B63" i="120"/>
  <c r="A63" i="120"/>
  <c r="I62" i="120"/>
  <c r="H62" i="120"/>
  <c r="G62" i="120"/>
  <c r="F62" i="120"/>
  <c r="E62" i="120"/>
  <c r="D62" i="120"/>
  <c r="C62" i="120"/>
  <c r="B62" i="120"/>
  <c r="A62" i="120"/>
  <c r="I61" i="120"/>
  <c r="H61" i="120"/>
  <c r="G61" i="120"/>
  <c r="F61" i="120"/>
  <c r="E61" i="120"/>
  <c r="D61" i="120"/>
  <c r="C61" i="120"/>
  <c r="B61" i="120"/>
  <c r="A61" i="120"/>
  <c r="I60" i="120"/>
  <c r="H60" i="120"/>
  <c r="G60" i="120"/>
  <c r="F60" i="120"/>
  <c r="E60" i="120"/>
  <c r="D60" i="120"/>
  <c r="C60" i="120"/>
  <c r="B60" i="120"/>
  <c r="A60" i="120"/>
  <c r="I59" i="120"/>
  <c r="H59" i="120"/>
  <c r="G59" i="120"/>
  <c r="F59" i="120"/>
  <c r="E59" i="120"/>
  <c r="D59" i="120"/>
  <c r="C59" i="120"/>
  <c r="B59" i="120"/>
  <c r="A59" i="120"/>
  <c r="H57" i="120"/>
  <c r="A57" i="120"/>
  <c r="I56" i="120"/>
  <c r="A56" i="120"/>
  <c r="B55" i="120"/>
  <c r="A55" i="120"/>
  <c r="C54" i="120"/>
  <c r="A54" i="120"/>
  <c r="D53" i="120"/>
  <c r="A53" i="120"/>
  <c r="F52" i="120"/>
  <c r="A52" i="120"/>
  <c r="N51" i="120"/>
  <c r="O51" i="120" s="1"/>
  <c r="M51" i="120"/>
  <c r="K51" i="120"/>
  <c r="G57" i="120" s="1"/>
  <c r="J51" i="120"/>
  <c r="P50" i="120"/>
  <c r="P49" i="120"/>
  <c r="P48" i="120"/>
  <c r="P47" i="120"/>
  <c r="P46" i="120"/>
  <c r="P45" i="120"/>
  <c r="P44" i="120"/>
  <c r="P43" i="120"/>
  <c r="P42" i="120"/>
  <c r="P41" i="120"/>
  <c r="P40" i="120"/>
  <c r="P39" i="120"/>
  <c r="P38" i="120"/>
  <c r="P37" i="120"/>
  <c r="P36" i="120"/>
  <c r="P35" i="120"/>
  <c r="P34" i="120"/>
  <c r="P33" i="120"/>
  <c r="P32" i="120"/>
  <c r="P31" i="120"/>
  <c r="P30" i="120"/>
  <c r="P29" i="120"/>
  <c r="P28" i="120"/>
  <c r="P27" i="120"/>
  <c r="H21" i="120"/>
  <c r="H17" i="120"/>
  <c r="B16" i="120"/>
  <c r="L51" i="120" s="1"/>
  <c r="B8" i="120"/>
  <c r="B7" i="120"/>
  <c r="A1" i="120"/>
  <c r="I64" i="119"/>
  <c r="H64" i="119"/>
  <c r="G64" i="119"/>
  <c r="F64" i="119"/>
  <c r="E64" i="119"/>
  <c r="D64" i="119"/>
  <c r="C64" i="119"/>
  <c r="B64" i="119"/>
  <c r="A64" i="119"/>
  <c r="I63" i="119"/>
  <c r="H63" i="119"/>
  <c r="G63" i="119"/>
  <c r="F63" i="119"/>
  <c r="E63" i="119"/>
  <c r="D63" i="119"/>
  <c r="C63" i="119"/>
  <c r="B63" i="119"/>
  <c r="A63" i="119"/>
  <c r="I62" i="119"/>
  <c r="H62" i="119"/>
  <c r="G62" i="119"/>
  <c r="F62" i="119"/>
  <c r="E62" i="119"/>
  <c r="D62" i="119"/>
  <c r="C62" i="119"/>
  <c r="B62" i="119"/>
  <c r="A62" i="119"/>
  <c r="I61" i="119"/>
  <c r="H61" i="119"/>
  <c r="G61" i="119"/>
  <c r="F61" i="119"/>
  <c r="E61" i="119"/>
  <c r="D61" i="119"/>
  <c r="C61" i="119"/>
  <c r="B61" i="119"/>
  <c r="A61" i="119"/>
  <c r="I60" i="119"/>
  <c r="H60" i="119"/>
  <c r="G60" i="119"/>
  <c r="F60" i="119"/>
  <c r="E60" i="119"/>
  <c r="D60" i="119"/>
  <c r="C60" i="119"/>
  <c r="B60" i="119"/>
  <c r="A60" i="119"/>
  <c r="I59" i="119"/>
  <c r="H59" i="119"/>
  <c r="G59" i="119"/>
  <c r="F59" i="119"/>
  <c r="E59" i="119"/>
  <c r="D59" i="119"/>
  <c r="C59" i="119"/>
  <c r="B59" i="119"/>
  <c r="A59" i="119"/>
  <c r="B57" i="119"/>
  <c r="A57" i="119"/>
  <c r="C56" i="119"/>
  <c r="A56" i="119"/>
  <c r="D55" i="119"/>
  <c r="A55" i="119"/>
  <c r="E54" i="119"/>
  <c r="A54" i="119"/>
  <c r="F53" i="119"/>
  <c r="A53" i="119"/>
  <c r="H52" i="119"/>
  <c r="A52" i="119"/>
  <c r="O51" i="119"/>
  <c r="N51" i="119"/>
  <c r="M51" i="119"/>
  <c r="K51" i="119"/>
  <c r="G57" i="119" s="1"/>
  <c r="J51" i="119"/>
  <c r="P50" i="119"/>
  <c r="P49" i="119"/>
  <c r="P48" i="119"/>
  <c r="P47" i="119"/>
  <c r="P46" i="119"/>
  <c r="P45" i="119"/>
  <c r="P44" i="119"/>
  <c r="P43" i="119"/>
  <c r="P42" i="119"/>
  <c r="P41" i="119"/>
  <c r="P40" i="119"/>
  <c r="P39" i="119"/>
  <c r="P38" i="119"/>
  <c r="P37" i="119"/>
  <c r="P36" i="119"/>
  <c r="P35" i="119"/>
  <c r="P34" i="119"/>
  <c r="P33" i="119"/>
  <c r="P32" i="119"/>
  <c r="P31" i="119"/>
  <c r="P30" i="119"/>
  <c r="P29" i="119"/>
  <c r="P28" i="119"/>
  <c r="P27" i="119"/>
  <c r="H21" i="119"/>
  <c r="H17" i="119"/>
  <c r="B16" i="119"/>
  <c r="L51" i="119" s="1"/>
  <c r="B8" i="119"/>
  <c r="B7" i="119"/>
  <c r="A1" i="119"/>
  <c r="I64" i="118"/>
  <c r="H64" i="118"/>
  <c r="G64" i="118"/>
  <c r="F64" i="118"/>
  <c r="E64" i="118"/>
  <c r="D64" i="118"/>
  <c r="C64" i="118"/>
  <c r="B64" i="118"/>
  <c r="A64" i="118"/>
  <c r="I63" i="118"/>
  <c r="H63" i="118"/>
  <c r="G63" i="118"/>
  <c r="F63" i="118"/>
  <c r="E63" i="118"/>
  <c r="D63" i="118"/>
  <c r="C63" i="118"/>
  <c r="B63" i="118"/>
  <c r="A63" i="118"/>
  <c r="I62" i="118"/>
  <c r="H62" i="118"/>
  <c r="G62" i="118"/>
  <c r="F62" i="118"/>
  <c r="E62" i="118"/>
  <c r="D62" i="118"/>
  <c r="C62" i="118"/>
  <c r="B62" i="118"/>
  <c r="A62" i="118"/>
  <c r="I61" i="118"/>
  <c r="H61" i="118"/>
  <c r="G61" i="118"/>
  <c r="F61" i="118"/>
  <c r="E61" i="118"/>
  <c r="D61" i="118"/>
  <c r="C61" i="118"/>
  <c r="B61" i="118"/>
  <c r="A61" i="118"/>
  <c r="I60" i="118"/>
  <c r="H60" i="118"/>
  <c r="G60" i="118"/>
  <c r="F60" i="118"/>
  <c r="E60" i="118"/>
  <c r="D60" i="118"/>
  <c r="C60" i="118"/>
  <c r="B60" i="118"/>
  <c r="A60" i="118"/>
  <c r="I59" i="118"/>
  <c r="H59" i="118"/>
  <c r="G59" i="118"/>
  <c r="F59" i="118"/>
  <c r="E59" i="118"/>
  <c r="D59" i="118"/>
  <c r="C59" i="118"/>
  <c r="B59" i="118"/>
  <c r="A59" i="118"/>
  <c r="H57" i="118"/>
  <c r="G57" i="118"/>
  <c r="E57" i="118"/>
  <c r="A57" i="118"/>
  <c r="I56" i="118"/>
  <c r="H56" i="118"/>
  <c r="F56" i="118"/>
  <c r="A56" i="118"/>
  <c r="I55" i="118"/>
  <c r="G55" i="118"/>
  <c r="B55" i="118"/>
  <c r="A55" i="118"/>
  <c r="H54" i="118"/>
  <c r="C54" i="118"/>
  <c r="B54" i="118"/>
  <c r="A54" i="118"/>
  <c r="I53" i="118"/>
  <c r="D53" i="118"/>
  <c r="C53" i="118"/>
  <c r="A53" i="118"/>
  <c r="F52" i="118"/>
  <c r="E52" i="118"/>
  <c r="C52" i="118"/>
  <c r="A52" i="118"/>
  <c r="N51" i="118"/>
  <c r="M51" i="118"/>
  <c r="K51" i="118"/>
  <c r="F57" i="118" s="1"/>
  <c r="J51" i="118"/>
  <c r="O51" i="118" s="1"/>
  <c r="P50" i="118"/>
  <c r="P49" i="118"/>
  <c r="P48" i="118"/>
  <c r="P47" i="118"/>
  <c r="P46" i="118"/>
  <c r="P45" i="118"/>
  <c r="P44" i="118"/>
  <c r="P43" i="118"/>
  <c r="P42" i="118"/>
  <c r="P41" i="118"/>
  <c r="P40" i="118"/>
  <c r="P39" i="118"/>
  <c r="P38" i="118"/>
  <c r="P37" i="118"/>
  <c r="P36" i="118"/>
  <c r="P35" i="118"/>
  <c r="P34" i="118"/>
  <c r="P33" i="118"/>
  <c r="P32" i="118"/>
  <c r="P31" i="118"/>
  <c r="P30" i="118"/>
  <c r="P29" i="118"/>
  <c r="P28" i="118"/>
  <c r="P27" i="118"/>
  <c r="H21" i="118"/>
  <c r="H17" i="118"/>
  <c r="B16" i="118"/>
  <c r="L51" i="118" s="1"/>
  <c r="B8" i="118"/>
  <c r="B7" i="118"/>
  <c r="A1" i="118"/>
  <c r="I64" i="117"/>
  <c r="H64" i="117"/>
  <c r="G64" i="117"/>
  <c r="F64" i="117"/>
  <c r="E64" i="117"/>
  <c r="D64" i="117"/>
  <c r="C64" i="117"/>
  <c r="B64" i="117"/>
  <c r="A64" i="117"/>
  <c r="I63" i="117"/>
  <c r="H63" i="117"/>
  <c r="G63" i="117"/>
  <c r="F63" i="117"/>
  <c r="E63" i="117"/>
  <c r="D63" i="117"/>
  <c r="C63" i="117"/>
  <c r="B63" i="117"/>
  <c r="A63" i="117"/>
  <c r="I62" i="117"/>
  <c r="H62" i="117"/>
  <c r="G62" i="117"/>
  <c r="F62" i="117"/>
  <c r="E62" i="117"/>
  <c r="D62" i="117"/>
  <c r="C62" i="117"/>
  <c r="B62" i="117"/>
  <c r="A62" i="117"/>
  <c r="I61" i="117"/>
  <c r="H61" i="117"/>
  <c r="G61" i="117"/>
  <c r="F61" i="117"/>
  <c r="E61" i="117"/>
  <c r="D61" i="117"/>
  <c r="C61" i="117"/>
  <c r="B61" i="117"/>
  <c r="A61" i="117"/>
  <c r="I60" i="117"/>
  <c r="H60" i="117"/>
  <c r="G60" i="117"/>
  <c r="F60" i="117"/>
  <c r="E60" i="117"/>
  <c r="D60" i="117"/>
  <c r="C60" i="117"/>
  <c r="B60" i="117"/>
  <c r="A60" i="117"/>
  <c r="I59" i="117"/>
  <c r="H59" i="117"/>
  <c r="G59" i="117"/>
  <c r="F59" i="117"/>
  <c r="E59" i="117"/>
  <c r="D59" i="117"/>
  <c r="C59" i="117"/>
  <c r="B59" i="117"/>
  <c r="A59" i="117"/>
  <c r="I57" i="117"/>
  <c r="H57" i="117"/>
  <c r="G57" i="117"/>
  <c r="E57" i="117"/>
  <c r="A57" i="117"/>
  <c r="I56" i="117"/>
  <c r="H56" i="117"/>
  <c r="F56" i="117"/>
  <c r="B56" i="117"/>
  <c r="A56" i="117"/>
  <c r="I55" i="117"/>
  <c r="G55" i="117"/>
  <c r="C55" i="117"/>
  <c r="B55" i="117"/>
  <c r="A55" i="117"/>
  <c r="H54" i="117"/>
  <c r="D54" i="117"/>
  <c r="C54" i="117"/>
  <c r="B54" i="117"/>
  <c r="A54" i="117"/>
  <c r="I53" i="117"/>
  <c r="E53" i="117"/>
  <c r="D53" i="117"/>
  <c r="C53" i="117"/>
  <c r="A53" i="117"/>
  <c r="G52" i="117"/>
  <c r="F52" i="117"/>
  <c r="E52" i="117"/>
  <c r="C52" i="117"/>
  <c r="A52" i="117"/>
  <c r="N51" i="117"/>
  <c r="O51" i="117" s="1"/>
  <c r="M51" i="117"/>
  <c r="K51" i="117"/>
  <c r="F57" i="117" s="1"/>
  <c r="J51" i="117"/>
  <c r="P50" i="117"/>
  <c r="P49" i="117"/>
  <c r="P48" i="117"/>
  <c r="P47" i="117"/>
  <c r="P46" i="117"/>
  <c r="P45" i="117"/>
  <c r="P44" i="117"/>
  <c r="P43" i="117"/>
  <c r="P42" i="117"/>
  <c r="P41" i="117"/>
  <c r="P40" i="117"/>
  <c r="P39" i="117"/>
  <c r="P38" i="117"/>
  <c r="P37" i="117"/>
  <c r="P36" i="117"/>
  <c r="P35" i="117"/>
  <c r="P34" i="117"/>
  <c r="P33" i="117"/>
  <c r="P32" i="117"/>
  <c r="P31" i="117"/>
  <c r="P30" i="117"/>
  <c r="P29" i="117"/>
  <c r="P28" i="117"/>
  <c r="P27" i="117"/>
  <c r="H21" i="117"/>
  <c r="H17" i="117"/>
  <c r="B16" i="117"/>
  <c r="L51" i="117" s="1"/>
  <c r="B8" i="117"/>
  <c r="B7" i="117"/>
  <c r="A1" i="117"/>
  <c r="I64" i="116"/>
  <c r="H64" i="116"/>
  <c r="G64" i="116"/>
  <c r="F64" i="116"/>
  <c r="E64" i="116"/>
  <c r="D64" i="116"/>
  <c r="C64" i="116"/>
  <c r="B64" i="116"/>
  <c r="A64" i="116"/>
  <c r="I63" i="116"/>
  <c r="H63" i="116"/>
  <c r="G63" i="116"/>
  <c r="F63" i="116"/>
  <c r="E63" i="116"/>
  <c r="D63" i="116"/>
  <c r="C63" i="116"/>
  <c r="B63" i="116"/>
  <c r="A63" i="116"/>
  <c r="I62" i="116"/>
  <c r="H62" i="116"/>
  <c r="G62" i="116"/>
  <c r="F62" i="116"/>
  <c r="E62" i="116"/>
  <c r="D62" i="116"/>
  <c r="C62" i="116"/>
  <c r="B62" i="116"/>
  <c r="A62" i="116"/>
  <c r="I61" i="116"/>
  <c r="H61" i="116"/>
  <c r="G61" i="116"/>
  <c r="F61" i="116"/>
  <c r="E61" i="116"/>
  <c r="D61" i="116"/>
  <c r="C61" i="116"/>
  <c r="B61" i="116"/>
  <c r="A61" i="116"/>
  <c r="I60" i="116"/>
  <c r="H60" i="116"/>
  <c r="G60" i="116"/>
  <c r="F60" i="116"/>
  <c r="E60" i="116"/>
  <c r="D60" i="116"/>
  <c r="C60" i="116"/>
  <c r="B60" i="116"/>
  <c r="A60" i="116"/>
  <c r="I59" i="116"/>
  <c r="H59" i="116"/>
  <c r="G59" i="116"/>
  <c r="F59" i="116"/>
  <c r="E59" i="116"/>
  <c r="D59" i="116"/>
  <c r="C59" i="116"/>
  <c r="B59" i="116"/>
  <c r="A59" i="116"/>
  <c r="I57" i="116"/>
  <c r="H57" i="116"/>
  <c r="A57" i="116"/>
  <c r="I56" i="116"/>
  <c r="B56" i="116"/>
  <c r="A56" i="116"/>
  <c r="C55" i="116"/>
  <c r="B55" i="116"/>
  <c r="A55" i="116"/>
  <c r="D54" i="116"/>
  <c r="C54" i="116"/>
  <c r="A54" i="116"/>
  <c r="E53" i="116"/>
  <c r="D53" i="116"/>
  <c r="A53" i="116"/>
  <c r="G52" i="116"/>
  <c r="F52" i="116"/>
  <c r="A52" i="116"/>
  <c r="N51" i="116"/>
  <c r="O51" i="116" s="1"/>
  <c r="M51" i="116"/>
  <c r="K51" i="116"/>
  <c r="G57" i="116" s="1"/>
  <c r="J51" i="116"/>
  <c r="P50" i="116"/>
  <c r="P49" i="116"/>
  <c r="P48" i="116"/>
  <c r="P47" i="116"/>
  <c r="P46" i="116"/>
  <c r="P45" i="116"/>
  <c r="P44" i="116"/>
  <c r="P43" i="116"/>
  <c r="P42" i="116"/>
  <c r="P41" i="116"/>
  <c r="P40" i="116"/>
  <c r="P39" i="116"/>
  <c r="P38" i="116"/>
  <c r="P37" i="116"/>
  <c r="P36" i="116"/>
  <c r="P35" i="116"/>
  <c r="P34" i="116"/>
  <c r="P33" i="116"/>
  <c r="P32" i="116"/>
  <c r="P31" i="116"/>
  <c r="P30" i="116"/>
  <c r="P29" i="116"/>
  <c r="P28" i="116"/>
  <c r="P27" i="116"/>
  <c r="H21" i="116"/>
  <c r="H17" i="116"/>
  <c r="B16" i="116"/>
  <c r="L51" i="116" s="1"/>
  <c r="B8" i="116"/>
  <c r="B7" i="116"/>
  <c r="A1" i="116"/>
  <c r="I64" i="115"/>
  <c r="H64" i="115"/>
  <c r="G64" i="115"/>
  <c r="F64" i="115"/>
  <c r="E64" i="115"/>
  <c r="D64" i="115"/>
  <c r="C64" i="115"/>
  <c r="B64" i="115"/>
  <c r="A64" i="115"/>
  <c r="I63" i="115"/>
  <c r="H63" i="115"/>
  <c r="G63" i="115"/>
  <c r="F63" i="115"/>
  <c r="E63" i="115"/>
  <c r="D63" i="115"/>
  <c r="C63" i="115"/>
  <c r="B63" i="115"/>
  <c r="A63" i="115"/>
  <c r="I62" i="115"/>
  <c r="H62" i="115"/>
  <c r="G62" i="115"/>
  <c r="F62" i="115"/>
  <c r="E62" i="115"/>
  <c r="D62" i="115"/>
  <c r="C62" i="115"/>
  <c r="B62" i="115"/>
  <c r="A62" i="115"/>
  <c r="I61" i="115"/>
  <c r="H61" i="115"/>
  <c r="G61" i="115"/>
  <c r="F61" i="115"/>
  <c r="E61" i="115"/>
  <c r="D61" i="115"/>
  <c r="C61" i="115"/>
  <c r="B61" i="115"/>
  <c r="A61" i="115"/>
  <c r="I60" i="115"/>
  <c r="H60" i="115"/>
  <c r="G60" i="115"/>
  <c r="F60" i="115"/>
  <c r="E60" i="115"/>
  <c r="D60" i="115"/>
  <c r="C60" i="115"/>
  <c r="B60" i="115"/>
  <c r="A60" i="115"/>
  <c r="I59" i="115"/>
  <c r="H59" i="115"/>
  <c r="G59" i="115"/>
  <c r="F59" i="115"/>
  <c r="E59" i="115"/>
  <c r="D59" i="115"/>
  <c r="C59" i="115"/>
  <c r="B59" i="115"/>
  <c r="A59" i="115"/>
  <c r="H57" i="115"/>
  <c r="A57" i="115"/>
  <c r="I56" i="115"/>
  <c r="A56" i="115"/>
  <c r="B55" i="115"/>
  <c r="A55" i="115"/>
  <c r="C54" i="115"/>
  <c r="A54" i="115"/>
  <c r="D53" i="115"/>
  <c r="A53" i="115"/>
  <c r="F52" i="115"/>
  <c r="A52" i="115"/>
  <c r="N51" i="115"/>
  <c r="O51" i="115" s="1"/>
  <c r="M51" i="115"/>
  <c r="K51" i="115"/>
  <c r="G57" i="115" s="1"/>
  <c r="J51" i="115"/>
  <c r="P50" i="115"/>
  <c r="P49" i="115"/>
  <c r="P48" i="115"/>
  <c r="P47" i="115"/>
  <c r="P46" i="115"/>
  <c r="P45" i="115"/>
  <c r="P44" i="115"/>
  <c r="P43" i="115"/>
  <c r="P42" i="115"/>
  <c r="P41" i="115"/>
  <c r="P40" i="115"/>
  <c r="P39" i="115"/>
  <c r="P38" i="115"/>
  <c r="P37" i="115"/>
  <c r="P36" i="115"/>
  <c r="P35" i="115"/>
  <c r="P34" i="115"/>
  <c r="P33" i="115"/>
  <c r="P32" i="115"/>
  <c r="P31" i="115"/>
  <c r="P30" i="115"/>
  <c r="P29" i="115"/>
  <c r="P28" i="115"/>
  <c r="P27" i="115"/>
  <c r="H21" i="115"/>
  <c r="H17" i="115"/>
  <c r="B16" i="115"/>
  <c r="L51" i="115" s="1"/>
  <c r="B8" i="115"/>
  <c r="B7" i="115"/>
  <c r="A1" i="115"/>
  <c r="I64" i="114"/>
  <c r="H64" i="114"/>
  <c r="G64" i="114"/>
  <c r="F64" i="114"/>
  <c r="E64" i="114"/>
  <c r="D64" i="114"/>
  <c r="C64" i="114"/>
  <c r="B64" i="114"/>
  <c r="A64" i="114"/>
  <c r="I63" i="114"/>
  <c r="H63" i="114"/>
  <c r="G63" i="114"/>
  <c r="F63" i="114"/>
  <c r="E63" i="114"/>
  <c r="D63" i="114"/>
  <c r="C63" i="114"/>
  <c r="B63" i="114"/>
  <c r="A63" i="114"/>
  <c r="I62" i="114"/>
  <c r="H62" i="114"/>
  <c r="G62" i="114"/>
  <c r="F62" i="114"/>
  <c r="E62" i="114"/>
  <c r="D62" i="114"/>
  <c r="C62" i="114"/>
  <c r="B62" i="114"/>
  <c r="A62" i="114"/>
  <c r="I61" i="114"/>
  <c r="H61" i="114"/>
  <c r="G61" i="114"/>
  <c r="F61" i="114"/>
  <c r="E61" i="114"/>
  <c r="D61" i="114"/>
  <c r="C61" i="114"/>
  <c r="B61" i="114"/>
  <c r="A61" i="114"/>
  <c r="I60" i="114"/>
  <c r="H60" i="114"/>
  <c r="G60" i="114"/>
  <c r="F60" i="114"/>
  <c r="E60" i="114"/>
  <c r="D60" i="114"/>
  <c r="C60" i="114"/>
  <c r="B60" i="114"/>
  <c r="A60" i="114"/>
  <c r="I59" i="114"/>
  <c r="H59" i="114"/>
  <c r="G59" i="114"/>
  <c r="F59" i="114"/>
  <c r="E59" i="114"/>
  <c r="D59" i="114"/>
  <c r="C59" i="114"/>
  <c r="B59" i="114"/>
  <c r="A59" i="114"/>
  <c r="I57" i="114"/>
  <c r="H57" i="114"/>
  <c r="G57" i="114"/>
  <c r="E57" i="114"/>
  <c r="A57" i="114"/>
  <c r="I56" i="114"/>
  <c r="H56" i="114"/>
  <c r="F56" i="114"/>
  <c r="E56" i="114"/>
  <c r="B56" i="114"/>
  <c r="A56" i="114"/>
  <c r="I55" i="114"/>
  <c r="G55" i="114"/>
  <c r="F55" i="114"/>
  <c r="C55" i="114"/>
  <c r="B55" i="114"/>
  <c r="A55" i="114"/>
  <c r="H54" i="114"/>
  <c r="G54" i="114"/>
  <c r="D54" i="114"/>
  <c r="C54" i="114"/>
  <c r="B54" i="114"/>
  <c r="A54" i="114"/>
  <c r="I53" i="114"/>
  <c r="H53" i="114"/>
  <c r="E53" i="114"/>
  <c r="D53" i="114"/>
  <c r="C53" i="114"/>
  <c r="A53" i="114"/>
  <c r="G52" i="114"/>
  <c r="F52" i="114"/>
  <c r="E52" i="114"/>
  <c r="C52" i="114"/>
  <c r="B52" i="114"/>
  <c r="A52" i="114"/>
  <c r="N51" i="114"/>
  <c r="O51" i="114" s="1"/>
  <c r="M51" i="114"/>
  <c r="K51" i="114"/>
  <c r="F57" i="114" s="1"/>
  <c r="J51" i="114"/>
  <c r="J52" i="114" s="1"/>
  <c r="P50" i="114"/>
  <c r="P49" i="114"/>
  <c r="P48" i="114"/>
  <c r="P47" i="114"/>
  <c r="P46" i="114"/>
  <c r="P45" i="114"/>
  <c r="P44" i="114"/>
  <c r="P43" i="114"/>
  <c r="P42" i="114"/>
  <c r="P41" i="114"/>
  <c r="P40" i="114"/>
  <c r="P39" i="114"/>
  <c r="P38" i="114"/>
  <c r="P37" i="114"/>
  <c r="P36" i="114"/>
  <c r="P35" i="114"/>
  <c r="P34" i="114"/>
  <c r="P33" i="114"/>
  <c r="P32" i="114"/>
  <c r="P31" i="114"/>
  <c r="P30" i="114"/>
  <c r="P29" i="114"/>
  <c r="P28" i="114"/>
  <c r="P27" i="114"/>
  <c r="H21" i="114"/>
  <c r="H17" i="114"/>
  <c r="B16" i="114"/>
  <c r="L51" i="114" s="1"/>
  <c r="B8" i="114"/>
  <c r="B7" i="114"/>
  <c r="A1" i="114"/>
  <c r="I64" i="113"/>
  <c r="H64" i="113"/>
  <c r="G64" i="113"/>
  <c r="F64" i="113"/>
  <c r="E64" i="113"/>
  <c r="D64" i="113"/>
  <c r="C64" i="113"/>
  <c r="B64" i="113"/>
  <c r="A64" i="113"/>
  <c r="I63" i="113"/>
  <c r="H63" i="113"/>
  <c r="G63" i="113"/>
  <c r="F63" i="113"/>
  <c r="E63" i="113"/>
  <c r="D63" i="113"/>
  <c r="C63" i="113"/>
  <c r="B63" i="113"/>
  <c r="A63" i="113"/>
  <c r="I62" i="113"/>
  <c r="H62" i="113"/>
  <c r="G62" i="113"/>
  <c r="F62" i="113"/>
  <c r="E62" i="113"/>
  <c r="D62" i="113"/>
  <c r="C62" i="113"/>
  <c r="B62" i="113"/>
  <c r="A62" i="113"/>
  <c r="I61" i="113"/>
  <c r="H61" i="113"/>
  <c r="G61" i="113"/>
  <c r="F61" i="113"/>
  <c r="E61" i="113"/>
  <c r="D61" i="113"/>
  <c r="C61" i="113"/>
  <c r="B61" i="113"/>
  <c r="A61" i="113"/>
  <c r="I60" i="113"/>
  <c r="H60" i="113"/>
  <c r="G60" i="113"/>
  <c r="F60" i="113"/>
  <c r="E60" i="113"/>
  <c r="D60" i="113"/>
  <c r="C60" i="113"/>
  <c r="B60" i="113"/>
  <c r="A60" i="113"/>
  <c r="I59" i="113"/>
  <c r="H59" i="113"/>
  <c r="G59" i="113"/>
  <c r="F59" i="113"/>
  <c r="E59" i="113"/>
  <c r="D59" i="113"/>
  <c r="C59" i="113"/>
  <c r="B59" i="113"/>
  <c r="A59" i="113"/>
  <c r="B57" i="113"/>
  <c r="A57" i="113"/>
  <c r="C56" i="113"/>
  <c r="A56" i="113"/>
  <c r="D55" i="113"/>
  <c r="A55" i="113"/>
  <c r="E54" i="113"/>
  <c r="A54" i="113"/>
  <c r="F53" i="113"/>
  <c r="A53" i="113"/>
  <c r="H52" i="113"/>
  <c r="A52" i="113"/>
  <c r="O51" i="113"/>
  <c r="N51" i="113"/>
  <c r="M51" i="113"/>
  <c r="K51" i="113"/>
  <c r="G57" i="113" s="1"/>
  <c r="J51" i="113"/>
  <c r="P50" i="113"/>
  <c r="P49" i="113"/>
  <c r="P48" i="113"/>
  <c r="P47" i="113"/>
  <c r="P46" i="113"/>
  <c r="P45" i="113"/>
  <c r="P44" i="113"/>
  <c r="P43" i="113"/>
  <c r="P42" i="113"/>
  <c r="P41" i="113"/>
  <c r="P40" i="113"/>
  <c r="P39" i="113"/>
  <c r="P38" i="113"/>
  <c r="P37" i="113"/>
  <c r="P36" i="113"/>
  <c r="P35" i="113"/>
  <c r="P34" i="113"/>
  <c r="P33" i="113"/>
  <c r="P32" i="113"/>
  <c r="P31" i="113"/>
  <c r="P30" i="113"/>
  <c r="P29" i="113"/>
  <c r="P28" i="113"/>
  <c r="P27" i="113"/>
  <c r="H21" i="113"/>
  <c r="H17" i="113"/>
  <c r="B16" i="113"/>
  <c r="L51" i="113" s="1"/>
  <c r="B8" i="113"/>
  <c r="B7" i="113"/>
  <c r="A1" i="113"/>
  <c r="I64" i="112"/>
  <c r="H64" i="112"/>
  <c r="G64" i="112"/>
  <c r="F64" i="112"/>
  <c r="E64" i="112"/>
  <c r="D64" i="112"/>
  <c r="C64" i="112"/>
  <c r="B64" i="112"/>
  <c r="A64" i="112"/>
  <c r="I63" i="112"/>
  <c r="H63" i="112"/>
  <c r="G63" i="112"/>
  <c r="F63" i="112"/>
  <c r="E63" i="112"/>
  <c r="D63" i="112"/>
  <c r="C63" i="112"/>
  <c r="B63" i="112"/>
  <c r="A63" i="112"/>
  <c r="I62" i="112"/>
  <c r="H62" i="112"/>
  <c r="G62" i="112"/>
  <c r="F62" i="112"/>
  <c r="E62" i="112"/>
  <c r="D62" i="112"/>
  <c r="C62" i="112"/>
  <c r="B62" i="112"/>
  <c r="A62" i="112"/>
  <c r="I61" i="112"/>
  <c r="H61" i="112"/>
  <c r="G61" i="112"/>
  <c r="F61" i="112"/>
  <c r="E61" i="112"/>
  <c r="D61" i="112"/>
  <c r="C61" i="112"/>
  <c r="B61" i="112"/>
  <c r="A61" i="112"/>
  <c r="I60" i="112"/>
  <c r="H60" i="112"/>
  <c r="G60" i="112"/>
  <c r="F60" i="112"/>
  <c r="E60" i="112"/>
  <c r="D60" i="112"/>
  <c r="C60" i="112"/>
  <c r="B60" i="112"/>
  <c r="A60" i="112"/>
  <c r="I59" i="112"/>
  <c r="H59" i="112"/>
  <c r="G59" i="112"/>
  <c r="F59" i="112"/>
  <c r="E59" i="112"/>
  <c r="D59" i="112"/>
  <c r="C59" i="112"/>
  <c r="B59" i="112"/>
  <c r="A59" i="112"/>
  <c r="G57" i="112"/>
  <c r="D57" i="112"/>
  <c r="C57" i="112"/>
  <c r="B57" i="112"/>
  <c r="A57" i="112"/>
  <c r="H56" i="112"/>
  <c r="E56" i="112"/>
  <c r="D56" i="112"/>
  <c r="C56" i="112"/>
  <c r="A56" i="112"/>
  <c r="I55" i="112"/>
  <c r="F55" i="112"/>
  <c r="E55" i="112"/>
  <c r="D55" i="112"/>
  <c r="A55" i="112"/>
  <c r="G54" i="112"/>
  <c r="F54" i="112"/>
  <c r="E54" i="112"/>
  <c r="B54" i="112"/>
  <c r="A54" i="112"/>
  <c r="H53" i="112"/>
  <c r="G53" i="112"/>
  <c r="F53" i="112"/>
  <c r="C53" i="112"/>
  <c r="A53" i="112"/>
  <c r="I52" i="112"/>
  <c r="H52" i="112"/>
  <c r="E52" i="112"/>
  <c r="B52" i="112"/>
  <c r="A52" i="112"/>
  <c r="N51" i="112"/>
  <c r="M51" i="112"/>
  <c r="K51" i="112"/>
  <c r="F57" i="112" s="1"/>
  <c r="J51" i="112"/>
  <c r="J52" i="112" s="1"/>
  <c r="P50" i="112"/>
  <c r="P49" i="112"/>
  <c r="P48" i="112"/>
  <c r="P47" i="112"/>
  <c r="P46" i="112"/>
  <c r="P45" i="112"/>
  <c r="P44" i="112"/>
  <c r="P43" i="112"/>
  <c r="P42" i="112"/>
  <c r="P41" i="112"/>
  <c r="P40" i="112"/>
  <c r="P39" i="112"/>
  <c r="P38" i="112"/>
  <c r="P37" i="112"/>
  <c r="P36" i="112"/>
  <c r="P35" i="112"/>
  <c r="P34" i="112"/>
  <c r="P33" i="112"/>
  <c r="P32" i="112"/>
  <c r="P31" i="112"/>
  <c r="P30" i="112"/>
  <c r="P29" i="112"/>
  <c r="P28" i="112"/>
  <c r="P27" i="112"/>
  <c r="H21" i="112"/>
  <c r="H17" i="112"/>
  <c r="B16" i="112"/>
  <c r="L51" i="112" s="1"/>
  <c r="B8" i="112"/>
  <c r="B7" i="112"/>
  <c r="A1" i="112"/>
  <c r="I64" i="111"/>
  <c r="H64" i="111"/>
  <c r="G64" i="111"/>
  <c r="F64" i="111"/>
  <c r="E64" i="111"/>
  <c r="D64" i="111"/>
  <c r="C64" i="111"/>
  <c r="B64" i="111"/>
  <c r="A64" i="111"/>
  <c r="I63" i="111"/>
  <c r="H63" i="111"/>
  <c r="G63" i="111"/>
  <c r="F63" i="111"/>
  <c r="E63" i="111"/>
  <c r="D63" i="111"/>
  <c r="C63" i="111"/>
  <c r="B63" i="111"/>
  <c r="A63" i="111"/>
  <c r="I62" i="111"/>
  <c r="H62" i="111"/>
  <c r="G62" i="111"/>
  <c r="F62" i="111"/>
  <c r="E62" i="111"/>
  <c r="D62" i="111"/>
  <c r="C62" i="111"/>
  <c r="B62" i="111"/>
  <c r="A62" i="111"/>
  <c r="I61" i="111"/>
  <c r="H61" i="111"/>
  <c r="G61" i="111"/>
  <c r="F61" i="111"/>
  <c r="E61" i="111"/>
  <c r="D61" i="111"/>
  <c r="C61" i="111"/>
  <c r="B61" i="111"/>
  <c r="A61" i="111"/>
  <c r="I60" i="111"/>
  <c r="H60" i="111"/>
  <c r="G60" i="111"/>
  <c r="F60" i="111"/>
  <c r="E60" i="111"/>
  <c r="D60" i="111"/>
  <c r="C60" i="111"/>
  <c r="B60" i="111"/>
  <c r="A60" i="111"/>
  <c r="I59" i="111"/>
  <c r="H59" i="111"/>
  <c r="G59" i="111"/>
  <c r="F59" i="111"/>
  <c r="E59" i="111"/>
  <c r="D59" i="111"/>
  <c r="C59" i="111"/>
  <c r="B59" i="111"/>
  <c r="A59" i="111"/>
  <c r="G57" i="111"/>
  <c r="C57" i="111"/>
  <c r="A57" i="111"/>
  <c r="H56" i="111"/>
  <c r="D56" i="111"/>
  <c r="A56" i="111"/>
  <c r="I55" i="111"/>
  <c r="E55" i="111"/>
  <c r="A55" i="111"/>
  <c r="F54" i="111"/>
  <c r="B54" i="111"/>
  <c r="A54" i="111"/>
  <c r="G53" i="111"/>
  <c r="C53" i="111"/>
  <c r="A53" i="111"/>
  <c r="I52" i="111"/>
  <c r="E52" i="111"/>
  <c r="A52" i="111"/>
  <c r="N51" i="111"/>
  <c r="O51" i="111" s="1"/>
  <c r="M51" i="111"/>
  <c r="K51" i="111"/>
  <c r="F57" i="111" s="1"/>
  <c r="J51" i="111"/>
  <c r="P50" i="111"/>
  <c r="P49" i="111"/>
  <c r="P48" i="111"/>
  <c r="P47" i="111"/>
  <c r="P46" i="111"/>
  <c r="P45" i="111"/>
  <c r="P44" i="111"/>
  <c r="P43" i="111"/>
  <c r="P42" i="111"/>
  <c r="P41" i="111"/>
  <c r="P40" i="111"/>
  <c r="P39" i="111"/>
  <c r="P38" i="111"/>
  <c r="P37" i="111"/>
  <c r="P36" i="111"/>
  <c r="P35" i="111"/>
  <c r="P34" i="111"/>
  <c r="P33" i="111"/>
  <c r="P32" i="111"/>
  <c r="P31" i="111"/>
  <c r="P30" i="111"/>
  <c r="P29" i="111"/>
  <c r="P28" i="111"/>
  <c r="P27" i="111"/>
  <c r="H21" i="111"/>
  <c r="H17" i="111"/>
  <c r="B16" i="111"/>
  <c r="L51" i="111" s="1"/>
  <c r="B8" i="111"/>
  <c r="B7" i="111"/>
  <c r="A1" i="111"/>
  <c r="I64" i="110"/>
  <c r="H64" i="110"/>
  <c r="G64" i="110"/>
  <c r="F64" i="110"/>
  <c r="E64" i="110"/>
  <c r="D64" i="110"/>
  <c r="C64" i="110"/>
  <c r="B64" i="110"/>
  <c r="A64" i="110"/>
  <c r="I63" i="110"/>
  <c r="H63" i="110"/>
  <c r="G63" i="110"/>
  <c r="F63" i="110"/>
  <c r="E63" i="110"/>
  <c r="D63" i="110"/>
  <c r="C63" i="110"/>
  <c r="B63" i="110"/>
  <c r="A63" i="110"/>
  <c r="I62" i="110"/>
  <c r="H62" i="110"/>
  <c r="G62" i="110"/>
  <c r="F62" i="110"/>
  <c r="E62" i="110"/>
  <c r="D62" i="110"/>
  <c r="C62" i="110"/>
  <c r="B62" i="110"/>
  <c r="A62" i="110"/>
  <c r="I61" i="110"/>
  <c r="H61" i="110"/>
  <c r="G61" i="110"/>
  <c r="F61" i="110"/>
  <c r="E61" i="110"/>
  <c r="D61" i="110"/>
  <c r="C61" i="110"/>
  <c r="B61" i="110"/>
  <c r="A61" i="110"/>
  <c r="I60" i="110"/>
  <c r="H60" i="110"/>
  <c r="G60" i="110"/>
  <c r="F60" i="110"/>
  <c r="E60" i="110"/>
  <c r="D60" i="110"/>
  <c r="C60" i="110"/>
  <c r="B60" i="110"/>
  <c r="A60" i="110"/>
  <c r="I59" i="110"/>
  <c r="H59" i="110"/>
  <c r="G59" i="110"/>
  <c r="F59" i="110"/>
  <c r="E59" i="110"/>
  <c r="D59" i="110"/>
  <c r="C59" i="110"/>
  <c r="B59" i="110"/>
  <c r="A59" i="110"/>
  <c r="A57" i="110"/>
  <c r="A56" i="110"/>
  <c r="A55" i="110"/>
  <c r="A54" i="110"/>
  <c r="A53" i="110"/>
  <c r="A52" i="110"/>
  <c r="N51" i="110"/>
  <c r="M51" i="110"/>
  <c r="K51" i="110"/>
  <c r="G57" i="110" s="1"/>
  <c r="J51" i="110"/>
  <c r="O51" i="110" s="1"/>
  <c r="P50" i="110"/>
  <c r="P49" i="110"/>
  <c r="P48" i="110"/>
  <c r="P47" i="110"/>
  <c r="P46" i="110"/>
  <c r="P45" i="110"/>
  <c r="P44" i="110"/>
  <c r="P43" i="110"/>
  <c r="P42" i="110"/>
  <c r="P41" i="110"/>
  <c r="P40" i="110"/>
  <c r="P39" i="110"/>
  <c r="P38" i="110"/>
  <c r="P37" i="110"/>
  <c r="P36" i="110"/>
  <c r="P35" i="110"/>
  <c r="P34" i="110"/>
  <c r="P33" i="110"/>
  <c r="P32" i="110"/>
  <c r="P31" i="110"/>
  <c r="P30" i="110"/>
  <c r="P29" i="110"/>
  <c r="P28" i="110"/>
  <c r="P27" i="110"/>
  <c r="H21" i="110"/>
  <c r="H17" i="110"/>
  <c r="B16" i="110"/>
  <c r="L51" i="110" s="1"/>
  <c r="B8" i="110"/>
  <c r="B7" i="110"/>
  <c r="A1" i="110"/>
  <c r="I64" i="109"/>
  <c r="H64" i="109"/>
  <c r="G64" i="109"/>
  <c r="F64" i="109"/>
  <c r="E64" i="109"/>
  <c r="D64" i="109"/>
  <c r="C64" i="109"/>
  <c r="B64" i="109"/>
  <c r="A64" i="109"/>
  <c r="I63" i="109"/>
  <c r="H63" i="109"/>
  <c r="G63" i="109"/>
  <c r="F63" i="109"/>
  <c r="E63" i="109"/>
  <c r="D63" i="109"/>
  <c r="C63" i="109"/>
  <c r="B63" i="109"/>
  <c r="A63" i="109"/>
  <c r="I62" i="109"/>
  <c r="H62" i="109"/>
  <c r="G62" i="109"/>
  <c r="F62" i="109"/>
  <c r="E62" i="109"/>
  <c r="D62" i="109"/>
  <c r="C62" i="109"/>
  <c r="B62" i="109"/>
  <c r="A62" i="109"/>
  <c r="I61" i="109"/>
  <c r="H61" i="109"/>
  <c r="G61" i="109"/>
  <c r="F61" i="109"/>
  <c r="E61" i="109"/>
  <c r="D61" i="109"/>
  <c r="C61" i="109"/>
  <c r="B61" i="109"/>
  <c r="A61" i="109"/>
  <c r="I60" i="109"/>
  <c r="H60" i="109"/>
  <c r="G60" i="109"/>
  <c r="F60" i="109"/>
  <c r="E60" i="109"/>
  <c r="D60" i="109"/>
  <c r="C60" i="109"/>
  <c r="B60" i="109"/>
  <c r="A60" i="109"/>
  <c r="I59" i="109"/>
  <c r="H59" i="109"/>
  <c r="G59" i="109"/>
  <c r="F59" i="109"/>
  <c r="E59" i="109"/>
  <c r="D59" i="109"/>
  <c r="C59" i="109"/>
  <c r="B59" i="109"/>
  <c r="A59" i="109"/>
  <c r="H57" i="109"/>
  <c r="G57" i="109"/>
  <c r="C57" i="109"/>
  <c r="A57" i="109"/>
  <c r="I56" i="109"/>
  <c r="H56" i="109"/>
  <c r="D56" i="109"/>
  <c r="A56" i="109"/>
  <c r="I55" i="109"/>
  <c r="E55" i="109"/>
  <c r="B55" i="109"/>
  <c r="A55" i="109"/>
  <c r="F54" i="109"/>
  <c r="C54" i="109"/>
  <c r="B54" i="109"/>
  <c r="A54" i="109"/>
  <c r="G53" i="109"/>
  <c r="D53" i="109"/>
  <c r="C53" i="109"/>
  <c r="A53" i="109"/>
  <c r="I52" i="109"/>
  <c r="F52" i="109"/>
  <c r="E52" i="109"/>
  <c r="A52" i="109"/>
  <c r="N51" i="109"/>
  <c r="M51" i="109"/>
  <c r="K51" i="109"/>
  <c r="F57" i="109" s="1"/>
  <c r="J51" i="109"/>
  <c r="O51" i="109" s="1"/>
  <c r="P50" i="109"/>
  <c r="P49" i="109"/>
  <c r="P48" i="109"/>
  <c r="P47" i="109"/>
  <c r="P46" i="109"/>
  <c r="P45" i="109"/>
  <c r="P44" i="109"/>
  <c r="P43" i="109"/>
  <c r="P42" i="109"/>
  <c r="P41" i="109"/>
  <c r="P40" i="109"/>
  <c r="P39" i="109"/>
  <c r="P38" i="109"/>
  <c r="P37" i="109"/>
  <c r="P36" i="109"/>
  <c r="P35" i="109"/>
  <c r="P34" i="109"/>
  <c r="P33" i="109"/>
  <c r="P32" i="109"/>
  <c r="P31" i="109"/>
  <c r="P30" i="109"/>
  <c r="P29" i="109"/>
  <c r="P28" i="109"/>
  <c r="P27" i="109"/>
  <c r="H21" i="109"/>
  <c r="H17" i="109"/>
  <c r="B16" i="109"/>
  <c r="L51" i="109" s="1"/>
  <c r="B8" i="109"/>
  <c r="B7" i="109"/>
  <c r="A1" i="109"/>
  <c r="I64" i="108"/>
  <c r="H64" i="108"/>
  <c r="G64" i="108"/>
  <c r="F64" i="108"/>
  <c r="E64" i="108"/>
  <c r="D64" i="108"/>
  <c r="C64" i="108"/>
  <c r="B64" i="108"/>
  <c r="A64" i="108"/>
  <c r="I63" i="108"/>
  <c r="H63" i="108"/>
  <c r="G63" i="108"/>
  <c r="F63" i="108"/>
  <c r="E63" i="108"/>
  <c r="D63" i="108"/>
  <c r="C63" i="108"/>
  <c r="B63" i="108"/>
  <c r="A63" i="108"/>
  <c r="I62" i="108"/>
  <c r="H62" i="108"/>
  <c r="G62" i="108"/>
  <c r="F62" i="108"/>
  <c r="E62" i="108"/>
  <c r="D62" i="108"/>
  <c r="C62" i="108"/>
  <c r="B62" i="108"/>
  <c r="A62" i="108"/>
  <c r="I61" i="108"/>
  <c r="H61" i="108"/>
  <c r="G61" i="108"/>
  <c r="F61" i="108"/>
  <c r="E61" i="108"/>
  <c r="D61" i="108"/>
  <c r="C61" i="108"/>
  <c r="B61" i="108"/>
  <c r="A61" i="108"/>
  <c r="I60" i="108"/>
  <c r="H60" i="108"/>
  <c r="G60" i="108"/>
  <c r="F60" i="108"/>
  <c r="E60" i="108"/>
  <c r="D60" i="108"/>
  <c r="C60" i="108"/>
  <c r="B60" i="108"/>
  <c r="A60" i="108"/>
  <c r="I59" i="108"/>
  <c r="H59" i="108"/>
  <c r="G59" i="108"/>
  <c r="F59" i="108"/>
  <c r="E59" i="108"/>
  <c r="D59" i="108"/>
  <c r="C59" i="108"/>
  <c r="B59" i="108"/>
  <c r="A59" i="108"/>
  <c r="E57" i="108"/>
  <c r="A57" i="108"/>
  <c r="F56" i="108"/>
  <c r="A56" i="108"/>
  <c r="G55" i="108"/>
  <c r="A55" i="108"/>
  <c r="H54" i="108"/>
  <c r="A54" i="108"/>
  <c r="I53" i="108"/>
  <c r="A53" i="108"/>
  <c r="C52" i="108"/>
  <c r="A52" i="108"/>
  <c r="N51" i="108"/>
  <c r="M51" i="108"/>
  <c r="K51" i="108"/>
  <c r="G57" i="108" s="1"/>
  <c r="J51" i="108"/>
  <c r="O51" i="108" s="1"/>
  <c r="P50" i="108"/>
  <c r="P49" i="108"/>
  <c r="P48" i="108"/>
  <c r="P47" i="108"/>
  <c r="P46" i="108"/>
  <c r="P45" i="108"/>
  <c r="P44" i="108"/>
  <c r="P43" i="108"/>
  <c r="P42" i="108"/>
  <c r="P41" i="108"/>
  <c r="P40" i="108"/>
  <c r="P39" i="108"/>
  <c r="P38" i="108"/>
  <c r="P37" i="108"/>
  <c r="P36" i="108"/>
  <c r="P35" i="108"/>
  <c r="P34" i="108"/>
  <c r="P33" i="108"/>
  <c r="P32" i="108"/>
  <c r="P31" i="108"/>
  <c r="P30" i="108"/>
  <c r="P29" i="108"/>
  <c r="P28" i="108"/>
  <c r="P27" i="108"/>
  <c r="H21" i="108"/>
  <c r="H17" i="108"/>
  <c r="B16" i="108"/>
  <c r="L51" i="108" s="1"/>
  <c r="B8" i="108"/>
  <c r="B7" i="108"/>
  <c r="A1" i="108"/>
  <c r="I64" i="107"/>
  <c r="H64" i="107"/>
  <c r="G64" i="107"/>
  <c r="F64" i="107"/>
  <c r="E64" i="107"/>
  <c r="D64" i="107"/>
  <c r="C64" i="107"/>
  <c r="B64" i="107"/>
  <c r="A64" i="107"/>
  <c r="I63" i="107"/>
  <c r="H63" i="107"/>
  <c r="G63" i="107"/>
  <c r="F63" i="107"/>
  <c r="E63" i="107"/>
  <c r="D63" i="107"/>
  <c r="C63" i="107"/>
  <c r="B63" i="107"/>
  <c r="A63" i="107"/>
  <c r="I62" i="107"/>
  <c r="H62" i="107"/>
  <c r="G62" i="107"/>
  <c r="F62" i="107"/>
  <c r="E62" i="107"/>
  <c r="D62" i="107"/>
  <c r="C62" i="107"/>
  <c r="B62" i="107"/>
  <c r="A62" i="107"/>
  <c r="I61" i="107"/>
  <c r="H61" i="107"/>
  <c r="G61" i="107"/>
  <c r="F61" i="107"/>
  <c r="E61" i="107"/>
  <c r="D61" i="107"/>
  <c r="C61" i="107"/>
  <c r="B61" i="107"/>
  <c r="A61" i="107"/>
  <c r="I60" i="107"/>
  <c r="H60" i="107"/>
  <c r="G60" i="107"/>
  <c r="F60" i="107"/>
  <c r="E60" i="107"/>
  <c r="D60" i="107"/>
  <c r="C60" i="107"/>
  <c r="B60" i="107"/>
  <c r="A60" i="107"/>
  <c r="I59" i="107"/>
  <c r="H59" i="107"/>
  <c r="G59" i="107"/>
  <c r="F59" i="107"/>
  <c r="E59" i="107"/>
  <c r="D59" i="107"/>
  <c r="C59" i="107"/>
  <c r="B59" i="107"/>
  <c r="A59" i="107"/>
  <c r="I57" i="107"/>
  <c r="H57" i="107"/>
  <c r="A57" i="107"/>
  <c r="I56" i="107"/>
  <c r="B56" i="107"/>
  <c r="A56" i="107"/>
  <c r="C55" i="107"/>
  <c r="B55" i="107"/>
  <c r="A55" i="107"/>
  <c r="D54" i="107"/>
  <c r="C54" i="107"/>
  <c r="A54" i="107"/>
  <c r="E53" i="107"/>
  <c r="D53" i="107"/>
  <c r="A53" i="107"/>
  <c r="G52" i="107"/>
  <c r="F52" i="107"/>
  <c r="A52" i="107"/>
  <c r="N51" i="107"/>
  <c r="O51" i="107" s="1"/>
  <c r="M51" i="107"/>
  <c r="K51" i="107"/>
  <c r="G57" i="107" s="1"/>
  <c r="J51" i="107"/>
  <c r="P50" i="107"/>
  <c r="P49" i="107"/>
  <c r="P48" i="107"/>
  <c r="P47" i="107"/>
  <c r="P46" i="107"/>
  <c r="P45" i="107"/>
  <c r="P44" i="107"/>
  <c r="P43" i="107"/>
  <c r="P42" i="107"/>
  <c r="P41" i="107"/>
  <c r="P40" i="107"/>
  <c r="P39" i="107"/>
  <c r="P38" i="107"/>
  <c r="P37" i="107"/>
  <c r="P36" i="107"/>
  <c r="P35" i="107"/>
  <c r="P34" i="107"/>
  <c r="P33" i="107"/>
  <c r="P32" i="107"/>
  <c r="P31" i="107"/>
  <c r="P30" i="107"/>
  <c r="P29" i="107"/>
  <c r="P28" i="107"/>
  <c r="P27" i="107"/>
  <c r="H21" i="107"/>
  <c r="H17" i="107"/>
  <c r="B16" i="107"/>
  <c r="L51" i="107" s="1"/>
  <c r="B8" i="107"/>
  <c r="B7" i="107"/>
  <c r="A1" i="107"/>
  <c r="I64" i="106"/>
  <c r="H64" i="106"/>
  <c r="G64" i="106"/>
  <c r="F64" i="106"/>
  <c r="E64" i="106"/>
  <c r="D64" i="106"/>
  <c r="C64" i="106"/>
  <c r="B64" i="106"/>
  <c r="A64" i="106"/>
  <c r="I63" i="106"/>
  <c r="H63" i="106"/>
  <c r="G63" i="106"/>
  <c r="F63" i="106"/>
  <c r="E63" i="106"/>
  <c r="D63" i="106"/>
  <c r="C63" i="106"/>
  <c r="B63" i="106"/>
  <c r="A63" i="106"/>
  <c r="I62" i="106"/>
  <c r="H62" i="106"/>
  <c r="G62" i="106"/>
  <c r="F62" i="106"/>
  <c r="E62" i="106"/>
  <c r="D62" i="106"/>
  <c r="C62" i="106"/>
  <c r="B62" i="106"/>
  <c r="A62" i="106"/>
  <c r="I61" i="106"/>
  <c r="H61" i="106"/>
  <c r="G61" i="106"/>
  <c r="F61" i="106"/>
  <c r="E61" i="106"/>
  <c r="D61" i="106"/>
  <c r="C61" i="106"/>
  <c r="B61" i="106"/>
  <c r="A61" i="106"/>
  <c r="I60" i="106"/>
  <c r="H60" i="106"/>
  <c r="G60" i="106"/>
  <c r="F60" i="106"/>
  <c r="E60" i="106"/>
  <c r="D60" i="106"/>
  <c r="C60" i="106"/>
  <c r="B60" i="106"/>
  <c r="A60" i="106"/>
  <c r="I59" i="106"/>
  <c r="H59" i="106"/>
  <c r="G59" i="106"/>
  <c r="F59" i="106"/>
  <c r="E59" i="106"/>
  <c r="D59" i="106"/>
  <c r="C59" i="106"/>
  <c r="B59" i="106"/>
  <c r="A59" i="106"/>
  <c r="H57" i="106"/>
  <c r="A57" i="106"/>
  <c r="I56" i="106"/>
  <c r="A56" i="106"/>
  <c r="B55" i="106"/>
  <c r="A55" i="106"/>
  <c r="C54" i="106"/>
  <c r="A54" i="106"/>
  <c r="D53" i="106"/>
  <c r="A53" i="106"/>
  <c r="F52" i="106"/>
  <c r="A52" i="106"/>
  <c r="O51" i="106"/>
  <c r="N51" i="106"/>
  <c r="M51" i="106"/>
  <c r="K51" i="106"/>
  <c r="G57" i="106" s="1"/>
  <c r="J51" i="106"/>
  <c r="P50" i="106"/>
  <c r="P49" i="106"/>
  <c r="P48" i="106"/>
  <c r="P47" i="106"/>
  <c r="P46" i="106"/>
  <c r="P45" i="106"/>
  <c r="P44" i="106"/>
  <c r="P43" i="106"/>
  <c r="P42" i="106"/>
  <c r="P41" i="106"/>
  <c r="P40" i="106"/>
  <c r="P39" i="106"/>
  <c r="P38" i="106"/>
  <c r="P37" i="106"/>
  <c r="P36" i="106"/>
  <c r="P35" i="106"/>
  <c r="P34" i="106"/>
  <c r="P33" i="106"/>
  <c r="P32" i="106"/>
  <c r="P31" i="106"/>
  <c r="P30" i="106"/>
  <c r="P29" i="106"/>
  <c r="P28" i="106"/>
  <c r="P27" i="106"/>
  <c r="H21" i="106"/>
  <c r="H17" i="106"/>
  <c r="B16" i="106"/>
  <c r="L51" i="106" s="1"/>
  <c r="B8" i="106"/>
  <c r="B7" i="106"/>
  <c r="A1" i="106"/>
  <c r="I64" i="105"/>
  <c r="H64" i="105"/>
  <c r="G64" i="105"/>
  <c r="F64" i="105"/>
  <c r="E64" i="105"/>
  <c r="D64" i="105"/>
  <c r="C64" i="105"/>
  <c r="B64" i="105"/>
  <c r="A64" i="105"/>
  <c r="I63" i="105"/>
  <c r="H63" i="105"/>
  <c r="G63" i="105"/>
  <c r="F63" i="105"/>
  <c r="E63" i="105"/>
  <c r="D63" i="105"/>
  <c r="C63" i="105"/>
  <c r="B63" i="105"/>
  <c r="A63" i="105"/>
  <c r="I62" i="105"/>
  <c r="H62" i="105"/>
  <c r="G62" i="105"/>
  <c r="F62" i="105"/>
  <c r="E62" i="105"/>
  <c r="D62" i="105"/>
  <c r="C62" i="105"/>
  <c r="B62" i="105"/>
  <c r="A62" i="105"/>
  <c r="I61" i="105"/>
  <c r="H61" i="105"/>
  <c r="G61" i="105"/>
  <c r="F61" i="105"/>
  <c r="E61" i="105"/>
  <c r="D61" i="105"/>
  <c r="C61" i="105"/>
  <c r="B61" i="105"/>
  <c r="A61" i="105"/>
  <c r="I60" i="105"/>
  <c r="H60" i="105"/>
  <c r="G60" i="105"/>
  <c r="F60" i="105"/>
  <c r="E60" i="105"/>
  <c r="D60" i="105"/>
  <c r="C60" i="105"/>
  <c r="B60" i="105"/>
  <c r="A60" i="105"/>
  <c r="I59" i="105"/>
  <c r="H59" i="105"/>
  <c r="G59" i="105"/>
  <c r="F59" i="105"/>
  <c r="E59" i="105"/>
  <c r="D59" i="105"/>
  <c r="C59" i="105"/>
  <c r="B59" i="105"/>
  <c r="A59" i="105"/>
  <c r="I57" i="105"/>
  <c r="E57" i="105"/>
  <c r="A57" i="105"/>
  <c r="F56" i="105"/>
  <c r="B56" i="105"/>
  <c r="A56" i="105"/>
  <c r="G55" i="105"/>
  <c r="C55" i="105"/>
  <c r="A55" i="105"/>
  <c r="H54" i="105"/>
  <c r="D54" i="105"/>
  <c r="A54" i="105"/>
  <c r="I53" i="105"/>
  <c r="E53" i="105"/>
  <c r="A53" i="105"/>
  <c r="G52" i="105"/>
  <c r="C52" i="105"/>
  <c r="A52" i="105"/>
  <c r="N51" i="105"/>
  <c r="O51" i="105" s="1"/>
  <c r="M51" i="105"/>
  <c r="K51" i="105"/>
  <c r="G57" i="105" s="1"/>
  <c r="J51" i="105"/>
  <c r="P50" i="105"/>
  <c r="P49" i="105"/>
  <c r="P48" i="105"/>
  <c r="P47" i="105"/>
  <c r="P46" i="105"/>
  <c r="P45" i="105"/>
  <c r="P44" i="105"/>
  <c r="P43" i="105"/>
  <c r="P42" i="105"/>
  <c r="P41" i="105"/>
  <c r="P40" i="105"/>
  <c r="P39" i="105"/>
  <c r="P38" i="105"/>
  <c r="P37" i="105"/>
  <c r="P36" i="105"/>
  <c r="P35" i="105"/>
  <c r="P34" i="105"/>
  <c r="P33" i="105"/>
  <c r="P32" i="105"/>
  <c r="P31" i="105"/>
  <c r="P30" i="105"/>
  <c r="P29" i="105"/>
  <c r="P28" i="105"/>
  <c r="P27" i="105"/>
  <c r="H21" i="105"/>
  <c r="H17" i="105"/>
  <c r="B16" i="105"/>
  <c r="L51" i="105" s="1"/>
  <c r="B8" i="105"/>
  <c r="B7" i="105"/>
  <c r="A1" i="105"/>
  <c r="I64" i="104"/>
  <c r="H64" i="104"/>
  <c r="G64" i="104"/>
  <c r="F64" i="104"/>
  <c r="E64" i="104"/>
  <c r="D64" i="104"/>
  <c r="C64" i="104"/>
  <c r="B64" i="104"/>
  <c r="A64" i="104"/>
  <c r="I63" i="104"/>
  <c r="H63" i="104"/>
  <c r="G63" i="104"/>
  <c r="F63" i="104"/>
  <c r="E63" i="104"/>
  <c r="D63" i="104"/>
  <c r="C63" i="104"/>
  <c r="B63" i="104"/>
  <c r="A63" i="104"/>
  <c r="I62" i="104"/>
  <c r="H62" i="104"/>
  <c r="G62" i="104"/>
  <c r="F62" i="104"/>
  <c r="E62" i="104"/>
  <c r="D62" i="104"/>
  <c r="C62" i="104"/>
  <c r="B62" i="104"/>
  <c r="A62" i="104"/>
  <c r="I61" i="104"/>
  <c r="H61" i="104"/>
  <c r="G61" i="104"/>
  <c r="F61" i="104"/>
  <c r="E61" i="104"/>
  <c r="D61" i="104"/>
  <c r="C61" i="104"/>
  <c r="B61" i="104"/>
  <c r="A61" i="104"/>
  <c r="I60" i="104"/>
  <c r="H60" i="104"/>
  <c r="G60" i="104"/>
  <c r="F60" i="104"/>
  <c r="E60" i="104"/>
  <c r="D60" i="104"/>
  <c r="C60" i="104"/>
  <c r="B60" i="104"/>
  <c r="A60" i="104"/>
  <c r="I59" i="104"/>
  <c r="H59" i="104"/>
  <c r="G59" i="104"/>
  <c r="F59" i="104"/>
  <c r="E59" i="104"/>
  <c r="D59" i="104"/>
  <c r="C59" i="104"/>
  <c r="B59" i="104"/>
  <c r="A59" i="104"/>
  <c r="A57" i="104"/>
  <c r="A56" i="104"/>
  <c r="A55" i="104"/>
  <c r="A54" i="104"/>
  <c r="A53" i="104"/>
  <c r="A52" i="104"/>
  <c r="N51" i="104"/>
  <c r="O51" i="104" s="1"/>
  <c r="M51" i="104"/>
  <c r="K51" i="104"/>
  <c r="G57" i="104" s="1"/>
  <c r="J51" i="104"/>
  <c r="P50" i="104"/>
  <c r="P49" i="104"/>
  <c r="P48" i="104"/>
  <c r="P47" i="104"/>
  <c r="P46" i="104"/>
  <c r="P45" i="104"/>
  <c r="P44" i="104"/>
  <c r="P43" i="104"/>
  <c r="P42" i="104"/>
  <c r="P41" i="104"/>
  <c r="P40" i="104"/>
  <c r="P39" i="104"/>
  <c r="P38" i="104"/>
  <c r="P37" i="104"/>
  <c r="P36" i="104"/>
  <c r="P35" i="104"/>
  <c r="P34" i="104"/>
  <c r="P33" i="104"/>
  <c r="P32" i="104"/>
  <c r="P31" i="104"/>
  <c r="P30" i="104"/>
  <c r="P29" i="104"/>
  <c r="P28" i="104"/>
  <c r="P27" i="104"/>
  <c r="H21" i="104"/>
  <c r="H17" i="104"/>
  <c r="B16" i="104"/>
  <c r="L51" i="104" s="1"/>
  <c r="B8" i="104"/>
  <c r="B7" i="104"/>
  <c r="A1" i="104"/>
  <c r="I64" i="103"/>
  <c r="H64" i="103"/>
  <c r="G64" i="103"/>
  <c r="F64" i="103"/>
  <c r="E64" i="103"/>
  <c r="D64" i="103"/>
  <c r="C64" i="103"/>
  <c r="B64" i="103"/>
  <c r="A64" i="103"/>
  <c r="I63" i="103"/>
  <c r="H63" i="103"/>
  <c r="G63" i="103"/>
  <c r="F63" i="103"/>
  <c r="E63" i="103"/>
  <c r="D63" i="103"/>
  <c r="C63" i="103"/>
  <c r="B63" i="103"/>
  <c r="A63" i="103"/>
  <c r="I62" i="103"/>
  <c r="H62" i="103"/>
  <c r="G62" i="103"/>
  <c r="F62" i="103"/>
  <c r="E62" i="103"/>
  <c r="D62" i="103"/>
  <c r="C62" i="103"/>
  <c r="B62" i="103"/>
  <c r="A62" i="103"/>
  <c r="I61" i="103"/>
  <c r="H61" i="103"/>
  <c r="G61" i="103"/>
  <c r="F61" i="103"/>
  <c r="E61" i="103"/>
  <c r="D61" i="103"/>
  <c r="C61" i="103"/>
  <c r="B61" i="103"/>
  <c r="A61" i="103"/>
  <c r="I60" i="103"/>
  <c r="H60" i="103"/>
  <c r="G60" i="103"/>
  <c r="F60" i="103"/>
  <c r="E60" i="103"/>
  <c r="D60" i="103"/>
  <c r="C60" i="103"/>
  <c r="B60" i="103"/>
  <c r="A60" i="103"/>
  <c r="I59" i="103"/>
  <c r="H59" i="103"/>
  <c r="G59" i="103"/>
  <c r="F59" i="103"/>
  <c r="E59" i="103"/>
  <c r="D59" i="103"/>
  <c r="C59" i="103"/>
  <c r="B59" i="103"/>
  <c r="A59" i="103"/>
  <c r="H57" i="103"/>
  <c r="A57" i="103"/>
  <c r="I56" i="103"/>
  <c r="A56" i="103"/>
  <c r="B55" i="103"/>
  <c r="A55" i="103"/>
  <c r="C54" i="103"/>
  <c r="A54" i="103"/>
  <c r="D53" i="103"/>
  <c r="A53" i="103"/>
  <c r="F52" i="103"/>
  <c r="A52" i="103"/>
  <c r="N51" i="103"/>
  <c r="M51" i="103"/>
  <c r="K51" i="103"/>
  <c r="G57" i="103" s="1"/>
  <c r="J51" i="103"/>
  <c r="O51" i="103" s="1"/>
  <c r="P50" i="103"/>
  <c r="P49" i="103"/>
  <c r="P48" i="103"/>
  <c r="P47" i="103"/>
  <c r="P46" i="103"/>
  <c r="P45" i="103"/>
  <c r="P44" i="103"/>
  <c r="P43" i="103"/>
  <c r="P42" i="103"/>
  <c r="P41" i="103"/>
  <c r="P40" i="103"/>
  <c r="P39" i="103"/>
  <c r="P38" i="103"/>
  <c r="P37" i="103"/>
  <c r="P36" i="103"/>
  <c r="P35" i="103"/>
  <c r="P34" i="103"/>
  <c r="P33" i="103"/>
  <c r="P32" i="103"/>
  <c r="P31" i="103"/>
  <c r="P30" i="103"/>
  <c r="P29" i="103"/>
  <c r="P28" i="103"/>
  <c r="P27" i="103"/>
  <c r="H21" i="103"/>
  <c r="H17" i="103"/>
  <c r="B16" i="103"/>
  <c r="L51" i="103" s="1"/>
  <c r="B8" i="103"/>
  <c r="B7" i="103"/>
  <c r="A1" i="103"/>
  <c r="I64" i="102"/>
  <c r="H64" i="102"/>
  <c r="G64" i="102"/>
  <c r="F64" i="102"/>
  <c r="E64" i="102"/>
  <c r="D64" i="102"/>
  <c r="C64" i="102"/>
  <c r="B64" i="102"/>
  <c r="A64" i="102"/>
  <c r="I63" i="102"/>
  <c r="H63" i="102"/>
  <c r="G63" i="102"/>
  <c r="F63" i="102"/>
  <c r="E63" i="102"/>
  <c r="D63" i="102"/>
  <c r="C63" i="102"/>
  <c r="B63" i="102"/>
  <c r="A63" i="102"/>
  <c r="I62" i="102"/>
  <c r="H62" i="102"/>
  <c r="G62" i="102"/>
  <c r="F62" i="102"/>
  <c r="E62" i="102"/>
  <c r="D62" i="102"/>
  <c r="C62" i="102"/>
  <c r="B62" i="102"/>
  <c r="A62" i="102"/>
  <c r="I61" i="102"/>
  <c r="H61" i="102"/>
  <c r="G61" i="102"/>
  <c r="F61" i="102"/>
  <c r="E61" i="102"/>
  <c r="D61" i="102"/>
  <c r="C61" i="102"/>
  <c r="B61" i="102"/>
  <c r="A61" i="102"/>
  <c r="I60" i="102"/>
  <c r="H60" i="102"/>
  <c r="G60" i="102"/>
  <c r="F60" i="102"/>
  <c r="E60" i="102"/>
  <c r="D60" i="102"/>
  <c r="C60" i="102"/>
  <c r="B60" i="102"/>
  <c r="A60" i="102"/>
  <c r="I59" i="102"/>
  <c r="H59" i="102"/>
  <c r="G59" i="102"/>
  <c r="F59" i="102"/>
  <c r="E59" i="102"/>
  <c r="D59" i="102"/>
  <c r="C59" i="102"/>
  <c r="B59" i="102"/>
  <c r="A59" i="102"/>
  <c r="A57" i="102"/>
  <c r="A56" i="102"/>
  <c r="A55" i="102"/>
  <c r="A54" i="102"/>
  <c r="B53" i="102"/>
  <c r="A53" i="102"/>
  <c r="C52" i="102"/>
  <c r="A52" i="102"/>
  <c r="N51" i="102"/>
  <c r="O51" i="102" s="1"/>
  <c r="M51" i="102"/>
  <c r="K51" i="102"/>
  <c r="G57" i="102" s="1"/>
  <c r="J51" i="102"/>
  <c r="P50" i="102"/>
  <c r="P49" i="102"/>
  <c r="P48" i="102"/>
  <c r="P47" i="102"/>
  <c r="P46" i="102"/>
  <c r="P45" i="102"/>
  <c r="P44" i="102"/>
  <c r="P43" i="102"/>
  <c r="P42" i="102"/>
  <c r="P41" i="102"/>
  <c r="P40" i="102"/>
  <c r="P39" i="102"/>
  <c r="P38" i="102"/>
  <c r="P37" i="102"/>
  <c r="P36" i="102"/>
  <c r="P35" i="102"/>
  <c r="P34" i="102"/>
  <c r="P33" i="102"/>
  <c r="P32" i="102"/>
  <c r="P31" i="102"/>
  <c r="P30" i="102"/>
  <c r="P29" i="102"/>
  <c r="P28" i="102"/>
  <c r="P27" i="102"/>
  <c r="H21" i="102"/>
  <c r="H17" i="102"/>
  <c r="B16" i="102"/>
  <c r="L51" i="102" s="1"/>
  <c r="B8" i="102"/>
  <c r="B7" i="102"/>
  <c r="A1" i="102"/>
  <c r="I64" i="101"/>
  <c r="H64" i="101"/>
  <c r="G64" i="101"/>
  <c r="F64" i="101"/>
  <c r="E64" i="101"/>
  <c r="D64" i="101"/>
  <c r="C64" i="101"/>
  <c r="B64" i="101"/>
  <c r="A64" i="101"/>
  <c r="I63" i="101"/>
  <c r="H63" i="101"/>
  <c r="G63" i="101"/>
  <c r="F63" i="101"/>
  <c r="E63" i="101"/>
  <c r="D63" i="101"/>
  <c r="C63" i="101"/>
  <c r="B63" i="101"/>
  <c r="A63" i="101"/>
  <c r="I62" i="101"/>
  <c r="H62" i="101"/>
  <c r="G62" i="101"/>
  <c r="F62" i="101"/>
  <c r="E62" i="101"/>
  <c r="D62" i="101"/>
  <c r="C62" i="101"/>
  <c r="B62" i="101"/>
  <c r="A62" i="101"/>
  <c r="I61" i="101"/>
  <c r="H61" i="101"/>
  <c r="G61" i="101"/>
  <c r="F61" i="101"/>
  <c r="E61" i="101"/>
  <c r="D61" i="101"/>
  <c r="C61" i="101"/>
  <c r="B61" i="101"/>
  <c r="A61" i="101"/>
  <c r="I60" i="101"/>
  <c r="H60" i="101"/>
  <c r="G60" i="101"/>
  <c r="F60" i="101"/>
  <c r="E60" i="101"/>
  <c r="D60" i="101"/>
  <c r="C60" i="101"/>
  <c r="B60" i="101"/>
  <c r="A60" i="101"/>
  <c r="I59" i="101"/>
  <c r="H59" i="101"/>
  <c r="G59" i="101"/>
  <c r="F59" i="101"/>
  <c r="E59" i="101"/>
  <c r="D59" i="101"/>
  <c r="C59" i="101"/>
  <c r="B59" i="101"/>
  <c r="A59" i="101"/>
  <c r="A57" i="101"/>
  <c r="A56" i="101"/>
  <c r="A55" i="101"/>
  <c r="A54" i="101"/>
  <c r="A53" i="101"/>
  <c r="A52" i="101"/>
  <c r="N51" i="101"/>
  <c r="M51" i="101"/>
  <c r="K51" i="101"/>
  <c r="G57" i="101" s="1"/>
  <c r="J51" i="101"/>
  <c r="O51" i="101" s="1"/>
  <c r="P50" i="101"/>
  <c r="P49" i="101"/>
  <c r="P48" i="101"/>
  <c r="P47" i="101"/>
  <c r="P46" i="101"/>
  <c r="P45" i="101"/>
  <c r="P44" i="101"/>
  <c r="P43" i="101"/>
  <c r="P42" i="101"/>
  <c r="P41" i="101"/>
  <c r="P40" i="101"/>
  <c r="P39" i="101"/>
  <c r="P38" i="101"/>
  <c r="P37" i="101"/>
  <c r="P36" i="101"/>
  <c r="P35" i="101"/>
  <c r="P34" i="101"/>
  <c r="P33" i="101"/>
  <c r="P32" i="101"/>
  <c r="P31" i="101"/>
  <c r="P30" i="101"/>
  <c r="P29" i="101"/>
  <c r="P28" i="101"/>
  <c r="P27" i="101"/>
  <c r="H21" i="101"/>
  <c r="H17" i="101"/>
  <c r="B16" i="101"/>
  <c r="L51" i="101" s="1"/>
  <c r="B8" i="101"/>
  <c r="B7" i="101"/>
  <c r="A1" i="101"/>
  <c r="I64" i="100"/>
  <c r="H64" i="100"/>
  <c r="G64" i="100"/>
  <c r="F64" i="100"/>
  <c r="E64" i="100"/>
  <c r="D64" i="100"/>
  <c r="C64" i="100"/>
  <c r="B64" i="100"/>
  <c r="A64" i="100"/>
  <c r="I63" i="100"/>
  <c r="H63" i="100"/>
  <c r="G63" i="100"/>
  <c r="F63" i="100"/>
  <c r="E63" i="100"/>
  <c r="D63" i="100"/>
  <c r="C63" i="100"/>
  <c r="B63" i="100"/>
  <c r="A63" i="100"/>
  <c r="I62" i="100"/>
  <c r="H62" i="100"/>
  <c r="G62" i="100"/>
  <c r="F62" i="100"/>
  <c r="E62" i="100"/>
  <c r="D62" i="100"/>
  <c r="C62" i="100"/>
  <c r="B62" i="100"/>
  <c r="A62" i="100"/>
  <c r="I61" i="100"/>
  <c r="H61" i="100"/>
  <c r="G61" i="100"/>
  <c r="F61" i="100"/>
  <c r="E61" i="100"/>
  <c r="D61" i="100"/>
  <c r="C61" i="100"/>
  <c r="B61" i="100"/>
  <c r="A61" i="100"/>
  <c r="I60" i="100"/>
  <c r="H60" i="100"/>
  <c r="G60" i="100"/>
  <c r="F60" i="100"/>
  <c r="E60" i="100"/>
  <c r="D60" i="100"/>
  <c r="C60" i="100"/>
  <c r="B60" i="100"/>
  <c r="A60" i="100"/>
  <c r="I59" i="100"/>
  <c r="H59" i="100"/>
  <c r="G59" i="100"/>
  <c r="F59" i="100"/>
  <c r="E59" i="100"/>
  <c r="D59" i="100"/>
  <c r="C59" i="100"/>
  <c r="B59" i="100"/>
  <c r="A59" i="100"/>
  <c r="I57" i="100"/>
  <c r="H57" i="100"/>
  <c r="A57" i="100"/>
  <c r="I56" i="100"/>
  <c r="B56" i="100"/>
  <c r="A56" i="100"/>
  <c r="C55" i="100"/>
  <c r="B55" i="100"/>
  <c r="A55" i="100"/>
  <c r="D54" i="100"/>
  <c r="C54" i="100"/>
  <c r="A54" i="100"/>
  <c r="E53" i="100"/>
  <c r="D53" i="100"/>
  <c r="A53" i="100"/>
  <c r="G52" i="100"/>
  <c r="F52" i="100"/>
  <c r="A52" i="100"/>
  <c r="N51" i="100"/>
  <c r="O51" i="100" s="1"/>
  <c r="M51" i="100"/>
  <c r="K51" i="100"/>
  <c r="G57" i="100" s="1"/>
  <c r="J51" i="100"/>
  <c r="P50" i="100"/>
  <c r="P49" i="100"/>
  <c r="P48" i="100"/>
  <c r="P47" i="100"/>
  <c r="P46" i="100"/>
  <c r="P45" i="100"/>
  <c r="P44" i="100"/>
  <c r="P43" i="100"/>
  <c r="P42" i="100"/>
  <c r="P41" i="100"/>
  <c r="P40" i="100"/>
  <c r="P39" i="100"/>
  <c r="P38" i="100"/>
  <c r="P37" i="100"/>
  <c r="P36" i="100"/>
  <c r="P35" i="100"/>
  <c r="P34" i="100"/>
  <c r="P33" i="100"/>
  <c r="P32" i="100"/>
  <c r="P31" i="100"/>
  <c r="P30" i="100"/>
  <c r="P29" i="100"/>
  <c r="P28" i="100"/>
  <c r="P27" i="100"/>
  <c r="H21" i="100"/>
  <c r="H17" i="100"/>
  <c r="B16" i="100"/>
  <c r="L51" i="100" s="1"/>
  <c r="B8" i="100"/>
  <c r="B7" i="100"/>
  <c r="A1" i="100"/>
  <c r="I64" i="99"/>
  <c r="H64" i="99"/>
  <c r="G64" i="99"/>
  <c r="F64" i="99"/>
  <c r="E64" i="99"/>
  <c r="D64" i="99"/>
  <c r="C64" i="99"/>
  <c r="B64" i="99"/>
  <c r="A64" i="99"/>
  <c r="I63" i="99"/>
  <c r="H63" i="99"/>
  <c r="G63" i="99"/>
  <c r="F63" i="99"/>
  <c r="E63" i="99"/>
  <c r="D63" i="99"/>
  <c r="C63" i="99"/>
  <c r="B63" i="99"/>
  <c r="A63" i="99"/>
  <c r="I62" i="99"/>
  <c r="H62" i="99"/>
  <c r="G62" i="99"/>
  <c r="F62" i="99"/>
  <c r="E62" i="99"/>
  <c r="D62" i="99"/>
  <c r="C62" i="99"/>
  <c r="B62" i="99"/>
  <c r="A62" i="99"/>
  <c r="I61" i="99"/>
  <c r="H61" i="99"/>
  <c r="G61" i="99"/>
  <c r="F61" i="99"/>
  <c r="E61" i="99"/>
  <c r="D61" i="99"/>
  <c r="C61" i="99"/>
  <c r="B61" i="99"/>
  <c r="A61" i="99"/>
  <c r="I60" i="99"/>
  <c r="H60" i="99"/>
  <c r="G60" i="99"/>
  <c r="F60" i="99"/>
  <c r="E60" i="99"/>
  <c r="D60" i="99"/>
  <c r="C60" i="99"/>
  <c r="B60" i="99"/>
  <c r="A60" i="99"/>
  <c r="I59" i="99"/>
  <c r="H59" i="99"/>
  <c r="G59" i="99"/>
  <c r="F59" i="99"/>
  <c r="E59" i="99"/>
  <c r="D59" i="99"/>
  <c r="C59" i="99"/>
  <c r="B59" i="99"/>
  <c r="A59" i="99"/>
  <c r="H57" i="99"/>
  <c r="A57" i="99"/>
  <c r="I56" i="99"/>
  <c r="A56" i="99"/>
  <c r="B55" i="99"/>
  <c r="A55" i="99"/>
  <c r="C54" i="99"/>
  <c r="A54" i="99"/>
  <c r="D53" i="99"/>
  <c r="A53" i="99"/>
  <c r="F52" i="99"/>
  <c r="A52" i="99"/>
  <c r="N51" i="99"/>
  <c r="O51" i="99" s="1"/>
  <c r="M51" i="99"/>
  <c r="K51" i="99"/>
  <c r="G57" i="99" s="1"/>
  <c r="J51" i="99"/>
  <c r="P50" i="99"/>
  <c r="P49" i="99"/>
  <c r="P48" i="99"/>
  <c r="P47" i="99"/>
  <c r="P46" i="99"/>
  <c r="P45" i="99"/>
  <c r="P44" i="99"/>
  <c r="P43" i="99"/>
  <c r="P42" i="99"/>
  <c r="P41" i="99"/>
  <c r="P40" i="99"/>
  <c r="P39" i="99"/>
  <c r="P38" i="99"/>
  <c r="P37" i="99"/>
  <c r="P36" i="99"/>
  <c r="P35" i="99"/>
  <c r="P34" i="99"/>
  <c r="P33" i="99"/>
  <c r="P32" i="99"/>
  <c r="P31" i="99"/>
  <c r="P30" i="99"/>
  <c r="P29" i="99"/>
  <c r="P28" i="99"/>
  <c r="P27" i="99"/>
  <c r="H21" i="99"/>
  <c r="H17" i="99"/>
  <c r="B16" i="99"/>
  <c r="L51" i="99" s="1"/>
  <c r="B8" i="99"/>
  <c r="B7" i="99"/>
  <c r="A1" i="99"/>
  <c r="I64" i="98"/>
  <c r="H64" i="98"/>
  <c r="G64" i="98"/>
  <c r="F64" i="98"/>
  <c r="E64" i="98"/>
  <c r="D64" i="98"/>
  <c r="C64" i="98"/>
  <c r="B64" i="98"/>
  <c r="A64" i="98"/>
  <c r="I63" i="98"/>
  <c r="H63" i="98"/>
  <c r="G63" i="98"/>
  <c r="F63" i="98"/>
  <c r="E63" i="98"/>
  <c r="D63" i="98"/>
  <c r="C63" i="98"/>
  <c r="B63" i="98"/>
  <c r="A63" i="98"/>
  <c r="I62" i="98"/>
  <c r="H62" i="98"/>
  <c r="G62" i="98"/>
  <c r="F62" i="98"/>
  <c r="E62" i="98"/>
  <c r="D62" i="98"/>
  <c r="C62" i="98"/>
  <c r="B62" i="98"/>
  <c r="A62" i="98"/>
  <c r="I61" i="98"/>
  <c r="H61" i="98"/>
  <c r="G61" i="98"/>
  <c r="F61" i="98"/>
  <c r="E61" i="98"/>
  <c r="D61" i="98"/>
  <c r="C61" i="98"/>
  <c r="B61" i="98"/>
  <c r="A61" i="98"/>
  <c r="I60" i="98"/>
  <c r="H60" i="98"/>
  <c r="G60" i="98"/>
  <c r="F60" i="98"/>
  <c r="E60" i="98"/>
  <c r="D60" i="98"/>
  <c r="C60" i="98"/>
  <c r="B60" i="98"/>
  <c r="A60" i="98"/>
  <c r="I59" i="98"/>
  <c r="H59" i="98"/>
  <c r="G59" i="98"/>
  <c r="F59" i="98"/>
  <c r="E59" i="98"/>
  <c r="D59" i="98"/>
  <c r="C59" i="98"/>
  <c r="B59" i="98"/>
  <c r="A59" i="98"/>
  <c r="H57" i="98"/>
  <c r="C57" i="98"/>
  <c r="A57" i="98"/>
  <c r="I56" i="98"/>
  <c r="D56" i="98"/>
  <c r="A56" i="98"/>
  <c r="E55" i="98"/>
  <c r="B55" i="98"/>
  <c r="A55" i="98"/>
  <c r="F54" i="98"/>
  <c r="C54" i="98"/>
  <c r="A54" i="98"/>
  <c r="G53" i="98"/>
  <c r="D53" i="98"/>
  <c r="A53" i="98"/>
  <c r="I52" i="98"/>
  <c r="F52" i="98"/>
  <c r="A52" i="98"/>
  <c r="N51" i="98"/>
  <c r="O51" i="98" s="1"/>
  <c r="M51" i="98"/>
  <c r="K51" i="98"/>
  <c r="G57" i="98" s="1"/>
  <c r="J51" i="98"/>
  <c r="P50" i="98"/>
  <c r="P49" i="98"/>
  <c r="P48" i="98"/>
  <c r="P47" i="98"/>
  <c r="P46" i="98"/>
  <c r="P45" i="98"/>
  <c r="P44" i="98"/>
  <c r="P43" i="98"/>
  <c r="P42" i="98"/>
  <c r="P41" i="98"/>
  <c r="P40" i="98"/>
  <c r="P39" i="98"/>
  <c r="P38" i="98"/>
  <c r="P37" i="98"/>
  <c r="P36" i="98"/>
  <c r="P35" i="98"/>
  <c r="P34" i="98"/>
  <c r="P33" i="98"/>
  <c r="P32" i="98"/>
  <c r="P31" i="98"/>
  <c r="P30" i="98"/>
  <c r="P29" i="98"/>
  <c r="P28" i="98"/>
  <c r="P27" i="98"/>
  <c r="H21" i="98"/>
  <c r="H17" i="98"/>
  <c r="B16" i="98"/>
  <c r="L51" i="98" s="1"/>
  <c r="B8" i="98"/>
  <c r="B7" i="98"/>
  <c r="A1" i="98"/>
  <c r="I64" i="97"/>
  <c r="H64" i="97"/>
  <c r="G64" i="97"/>
  <c r="F64" i="97"/>
  <c r="E64" i="97"/>
  <c r="D64" i="97"/>
  <c r="C64" i="97"/>
  <c r="B64" i="97"/>
  <c r="A64" i="97"/>
  <c r="I63" i="97"/>
  <c r="H63" i="97"/>
  <c r="G63" i="97"/>
  <c r="F63" i="97"/>
  <c r="E63" i="97"/>
  <c r="D63" i="97"/>
  <c r="C63" i="97"/>
  <c r="B63" i="97"/>
  <c r="A63" i="97"/>
  <c r="I62" i="97"/>
  <c r="H62" i="97"/>
  <c r="G62" i="97"/>
  <c r="F62" i="97"/>
  <c r="E62" i="97"/>
  <c r="D62" i="97"/>
  <c r="C62" i="97"/>
  <c r="B62" i="97"/>
  <c r="A62" i="97"/>
  <c r="I61" i="97"/>
  <c r="H61" i="97"/>
  <c r="G61" i="97"/>
  <c r="F61" i="97"/>
  <c r="E61" i="97"/>
  <c r="D61" i="97"/>
  <c r="C61" i="97"/>
  <c r="B61" i="97"/>
  <c r="A61" i="97"/>
  <c r="I60" i="97"/>
  <c r="H60" i="97"/>
  <c r="G60" i="97"/>
  <c r="F60" i="97"/>
  <c r="E60" i="97"/>
  <c r="D60" i="97"/>
  <c r="C60" i="97"/>
  <c r="B60" i="97"/>
  <c r="A60" i="97"/>
  <c r="I59" i="97"/>
  <c r="H59" i="97"/>
  <c r="G59" i="97"/>
  <c r="F59" i="97"/>
  <c r="E59" i="97"/>
  <c r="D59" i="97"/>
  <c r="C59" i="97"/>
  <c r="B59" i="97"/>
  <c r="A59" i="97"/>
  <c r="I57" i="97"/>
  <c r="H57" i="97"/>
  <c r="G57" i="97"/>
  <c r="C57" i="97"/>
  <c r="A57" i="97"/>
  <c r="I56" i="97"/>
  <c r="H56" i="97"/>
  <c r="D56" i="97"/>
  <c r="B56" i="97"/>
  <c r="A56" i="97"/>
  <c r="I55" i="97"/>
  <c r="E55" i="97"/>
  <c r="C55" i="97"/>
  <c r="B55" i="97"/>
  <c r="A55" i="97"/>
  <c r="F54" i="97"/>
  <c r="D54" i="97"/>
  <c r="C54" i="97"/>
  <c r="B54" i="97"/>
  <c r="A54" i="97"/>
  <c r="G53" i="97"/>
  <c r="E53" i="97"/>
  <c r="D53" i="97"/>
  <c r="C53" i="97"/>
  <c r="A53" i="97"/>
  <c r="I52" i="97"/>
  <c r="G52" i="97"/>
  <c r="F52" i="97"/>
  <c r="E52" i="97"/>
  <c r="A52" i="97"/>
  <c r="N51" i="97"/>
  <c r="O51" i="97" s="1"/>
  <c r="M51" i="97"/>
  <c r="K51" i="97"/>
  <c r="F57" i="97" s="1"/>
  <c r="J51" i="97"/>
  <c r="P50" i="97"/>
  <c r="P49" i="97"/>
  <c r="P48" i="97"/>
  <c r="P47" i="97"/>
  <c r="P46" i="97"/>
  <c r="P45" i="97"/>
  <c r="P44" i="97"/>
  <c r="P43" i="97"/>
  <c r="P42" i="97"/>
  <c r="P41" i="97"/>
  <c r="P40" i="97"/>
  <c r="P39" i="97"/>
  <c r="P38" i="97"/>
  <c r="P37" i="97"/>
  <c r="P36" i="97"/>
  <c r="P35" i="97"/>
  <c r="P34" i="97"/>
  <c r="P33" i="97"/>
  <c r="P32" i="97"/>
  <c r="P31" i="97"/>
  <c r="P30" i="97"/>
  <c r="P29" i="97"/>
  <c r="P28" i="97"/>
  <c r="P27" i="97"/>
  <c r="H21" i="97"/>
  <c r="H17" i="97"/>
  <c r="B16" i="97"/>
  <c r="L51" i="97" s="1"/>
  <c r="B8" i="97"/>
  <c r="B7" i="97"/>
  <c r="A1" i="97"/>
  <c r="I64" i="96"/>
  <c r="H64" i="96"/>
  <c r="G64" i="96"/>
  <c r="F64" i="96"/>
  <c r="E64" i="96"/>
  <c r="D64" i="96"/>
  <c r="C64" i="96"/>
  <c r="B64" i="96"/>
  <c r="A64" i="96"/>
  <c r="I63" i="96"/>
  <c r="H63" i="96"/>
  <c r="G63" i="96"/>
  <c r="F63" i="96"/>
  <c r="E63" i="96"/>
  <c r="D63" i="96"/>
  <c r="C63" i="96"/>
  <c r="B63" i="96"/>
  <c r="A63" i="96"/>
  <c r="I62" i="96"/>
  <c r="H62" i="96"/>
  <c r="G62" i="96"/>
  <c r="F62" i="96"/>
  <c r="E62" i="96"/>
  <c r="D62" i="96"/>
  <c r="C62" i="96"/>
  <c r="B62" i="96"/>
  <c r="A62" i="96"/>
  <c r="I61" i="96"/>
  <c r="H61" i="96"/>
  <c r="G61" i="96"/>
  <c r="F61" i="96"/>
  <c r="E61" i="96"/>
  <c r="D61" i="96"/>
  <c r="C61" i="96"/>
  <c r="B61" i="96"/>
  <c r="A61" i="96"/>
  <c r="I60" i="96"/>
  <c r="H60" i="96"/>
  <c r="G60" i="96"/>
  <c r="F60" i="96"/>
  <c r="E60" i="96"/>
  <c r="D60" i="96"/>
  <c r="C60" i="96"/>
  <c r="B60" i="96"/>
  <c r="A60" i="96"/>
  <c r="I59" i="96"/>
  <c r="H59" i="96"/>
  <c r="G59" i="96"/>
  <c r="F59" i="96"/>
  <c r="E59" i="96"/>
  <c r="D59" i="96"/>
  <c r="C59" i="96"/>
  <c r="B59" i="96"/>
  <c r="A59" i="96"/>
  <c r="H57" i="96"/>
  <c r="A57" i="96"/>
  <c r="I56" i="96"/>
  <c r="A56" i="96"/>
  <c r="B55" i="96"/>
  <c r="A55" i="96"/>
  <c r="C54" i="96"/>
  <c r="A54" i="96"/>
  <c r="D53" i="96"/>
  <c r="A53" i="96"/>
  <c r="F52" i="96"/>
  <c r="A52" i="96"/>
  <c r="O51" i="96"/>
  <c r="N51" i="96"/>
  <c r="M51" i="96"/>
  <c r="K51" i="96"/>
  <c r="G57" i="96" s="1"/>
  <c r="J51" i="96"/>
  <c r="P50" i="96"/>
  <c r="P49" i="96"/>
  <c r="P48" i="96"/>
  <c r="P47" i="96"/>
  <c r="P46" i="96"/>
  <c r="P45" i="96"/>
  <c r="P44" i="96"/>
  <c r="P43" i="96"/>
  <c r="P42" i="96"/>
  <c r="P41" i="96"/>
  <c r="P40" i="96"/>
  <c r="P39" i="96"/>
  <c r="P38" i="96"/>
  <c r="P37" i="96"/>
  <c r="P36" i="96"/>
  <c r="P35" i="96"/>
  <c r="P34" i="96"/>
  <c r="P33" i="96"/>
  <c r="P32" i="96"/>
  <c r="P31" i="96"/>
  <c r="P30" i="96"/>
  <c r="P29" i="96"/>
  <c r="P28" i="96"/>
  <c r="P27" i="96"/>
  <c r="H21" i="96"/>
  <c r="H17" i="96"/>
  <c r="B16" i="96"/>
  <c r="L51" i="96" s="1"/>
  <c r="B8" i="96"/>
  <c r="B7" i="96"/>
  <c r="A1" i="96"/>
  <c r="I64" i="95"/>
  <c r="H64" i="95"/>
  <c r="G64" i="95"/>
  <c r="F64" i="95"/>
  <c r="E64" i="95"/>
  <c r="D64" i="95"/>
  <c r="C64" i="95"/>
  <c r="B64" i="95"/>
  <c r="A64" i="95"/>
  <c r="I63" i="95"/>
  <c r="H63" i="95"/>
  <c r="G63" i="95"/>
  <c r="F63" i="95"/>
  <c r="E63" i="95"/>
  <c r="D63" i="95"/>
  <c r="C63" i="95"/>
  <c r="B63" i="95"/>
  <c r="A63" i="95"/>
  <c r="I62" i="95"/>
  <c r="H62" i="95"/>
  <c r="G62" i="95"/>
  <c r="F62" i="95"/>
  <c r="E62" i="95"/>
  <c r="D62" i="95"/>
  <c r="C62" i="95"/>
  <c r="B62" i="95"/>
  <c r="A62" i="95"/>
  <c r="I61" i="95"/>
  <c r="H61" i="95"/>
  <c r="G61" i="95"/>
  <c r="F61" i="95"/>
  <c r="E61" i="95"/>
  <c r="D61" i="95"/>
  <c r="C61" i="95"/>
  <c r="B61" i="95"/>
  <c r="A61" i="95"/>
  <c r="I60" i="95"/>
  <c r="H60" i="95"/>
  <c r="G60" i="95"/>
  <c r="F60" i="95"/>
  <c r="E60" i="95"/>
  <c r="D60" i="95"/>
  <c r="C60" i="95"/>
  <c r="B60" i="95"/>
  <c r="A60" i="95"/>
  <c r="I59" i="95"/>
  <c r="H59" i="95"/>
  <c r="G59" i="95"/>
  <c r="F59" i="95"/>
  <c r="E59" i="95"/>
  <c r="D59" i="95"/>
  <c r="C59" i="95"/>
  <c r="B59" i="95"/>
  <c r="A59" i="95"/>
  <c r="B57" i="95"/>
  <c r="A57" i="95"/>
  <c r="C56" i="95"/>
  <c r="A56" i="95"/>
  <c r="D55" i="95"/>
  <c r="B55" i="95"/>
  <c r="A55" i="95"/>
  <c r="E54" i="95"/>
  <c r="C54" i="95"/>
  <c r="A54" i="95"/>
  <c r="F53" i="95"/>
  <c r="D53" i="95"/>
  <c r="A53" i="95"/>
  <c r="H52" i="95"/>
  <c r="F52" i="95"/>
  <c r="A52" i="95"/>
  <c r="O51" i="95"/>
  <c r="N51" i="95"/>
  <c r="M51" i="95"/>
  <c r="K51" i="95"/>
  <c r="G57" i="95" s="1"/>
  <c r="J51" i="95"/>
  <c r="P50" i="95"/>
  <c r="P49" i="95"/>
  <c r="P48" i="95"/>
  <c r="P47" i="95"/>
  <c r="P46" i="95"/>
  <c r="P45" i="95"/>
  <c r="P44" i="95"/>
  <c r="P43" i="95"/>
  <c r="P42" i="95"/>
  <c r="P41" i="95"/>
  <c r="P40" i="95"/>
  <c r="P39" i="95"/>
  <c r="P38" i="95"/>
  <c r="P37" i="95"/>
  <c r="P36" i="95"/>
  <c r="P35" i="95"/>
  <c r="P34" i="95"/>
  <c r="P33" i="95"/>
  <c r="P32" i="95"/>
  <c r="P31" i="95"/>
  <c r="P30" i="95"/>
  <c r="P29" i="95"/>
  <c r="P28" i="95"/>
  <c r="P27" i="95"/>
  <c r="H21" i="95"/>
  <c r="H17" i="95"/>
  <c r="B16" i="95"/>
  <c r="L51" i="95" s="1"/>
  <c r="B8" i="95"/>
  <c r="B7" i="95"/>
  <c r="A1" i="95"/>
  <c r="I64" i="94"/>
  <c r="H64" i="94"/>
  <c r="G64" i="94"/>
  <c r="F64" i="94"/>
  <c r="E64" i="94"/>
  <c r="D64" i="94"/>
  <c r="C64" i="94"/>
  <c r="B64" i="94"/>
  <c r="A64" i="94"/>
  <c r="I63" i="94"/>
  <c r="H63" i="94"/>
  <c r="G63" i="94"/>
  <c r="F63" i="94"/>
  <c r="E63" i="94"/>
  <c r="D63" i="94"/>
  <c r="C63" i="94"/>
  <c r="B63" i="94"/>
  <c r="A63" i="94"/>
  <c r="I62" i="94"/>
  <c r="H62" i="94"/>
  <c r="G62" i="94"/>
  <c r="F62" i="94"/>
  <c r="E62" i="94"/>
  <c r="D62" i="94"/>
  <c r="C62" i="94"/>
  <c r="B62" i="94"/>
  <c r="A62" i="94"/>
  <c r="I61" i="94"/>
  <c r="H61" i="94"/>
  <c r="G61" i="94"/>
  <c r="F61" i="94"/>
  <c r="E61" i="94"/>
  <c r="D61" i="94"/>
  <c r="C61" i="94"/>
  <c r="B61" i="94"/>
  <c r="A61" i="94"/>
  <c r="I60" i="94"/>
  <c r="H60" i="94"/>
  <c r="G60" i="94"/>
  <c r="F60" i="94"/>
  <c r="E60" i="94"/>
  <c r="D60" i="94"/>
  <c r="C60" i="94"/>
  <c r="B60" i="94"/>
  <c r="A60" i="94"/>
  <c r="I59" i="94"/>
  <c r="H59" i="94"/>
  <c r="G59" i="94"/>
  <c r="F59" i="94"/>
  <c r="E59" i="94"/>
  <c r="D59" i="94"/>
  <c r="C59" i="94"/>
  <c r="B59" i="94"/>
  <c r="A59" i="94"/>
  <c r="H57" i="94"/>
  <c r="G57" i="94"/>
  <c r="E57" i="94"/>
  <c r="A57" i="94"/>
  <c r="I56" i="94"/>
  <c r="H56" i="94"/>
  <c r="F56" i="94"/>
  <c r="A56" i="94"/>
  <c r="I55" i="94"/>
  <c r="G55" i="94"/>
  <c r="B55" i="94"/>
  <c r="A55" i="94"/>
  <c r="H54" i="94"/>
  <c r="C54" i="94"/>
  <c r="B54" i="94"/>
  <c r="A54" i="94"/>
  <c r="I53" i="94"/>
  <c r="D53" i="94"/>
  <c r="C53" i="94"/>
  <c r="A53" i="94"/>
  <c r="F52" i="94"/>
  <c r="E52" i="94"/>
  <c r="C52" i="94"/>
  <c r="A52" i="94"/>
  <c r="N51" i="94"/>
  <c r="M51" i="94"/>
  <c r="K51" i="94"/>
  <c r="F57" i="94" s="1"/>
  <c r="J51" i="94"/>
  <c r="O51" i="94" s="1"/>
  <c r="P50" i="94"/>
  <c r="P49" i="94"/>
  <c r="P48" i="94"/>
  <c r="P47" i="94"/>
  <c r="P46" i="94"/>
  <c r="P45" i="94"/>
  <c r="P44" i="94"/>
  <c r="P43" i="94"/>
  <c r="P42" i="94"/>
  <c r="P41" i="94"/>
  <c r="P40" i="94"/>
  <c r="P39" i="94"/>
  <c r="P38" i="94"/>
  <c r="P37" i="94"/>
  <c r="P36" i="94"/>
  <c r="P35" i="94"/>
  <c r="P34" i="94"/>
  <c r="P33" i="94"/>
  <c r="P32" i="94"/>
  <c r="P31" i="94"/>
  <c r="P30" i="94"/>
  <c r="P29" i="94"/>
  <c r="P28" i="94"/>
  <c r="P27" i="94"/>
  <c r="H21" i="94"/>
  <c r="H17" i="94"/>
  <c r="B16" i="94"/>
  <c r="L51" i="94" s="1"/>
  <c r="B8" i="94"/>
  <c r="B7" i="94"/>
  <c r="A1" i="94"/>
  <c r="I64" i="93"/>
  <c r="H64" i="93"/>
  <c r="G64" i="93"/>
  <c r="F64" i="93"/>
  <c r="E64" i="93"/>
  <c r="D64" i="93"/>
  <c r="C64" i="93"/>
  <c r="B64" i="93"/>
  <c r="A64" i="93"/>
  <c r="I63" i="93"/>
  <c r="H63" i="93"/>
  <c r="G63" i="93"/>
  <c r="F63" i="93"/>
  <c r="E63" i="93"/>
  <c r="D63" i="93"/>
  <c r="C63" i="93"/>
  <c r="B63" i="93"/>
  <c r="A63" i="93"/>
  <c r="I62" i="93"/>
  <c r="H62" i="93"/>
  <c r="G62" i="93"/>
  <c r="F62" i="93"/>
  <c r="E62" i="93"/>
  <c r="D62" i="93"/>
  <c r="C62" i="93"/>
  <c r="B62" i="93"/>
  <c r="A62" i="93"/>
  <c r="I61" i="93"/>
  <c r="H61" i="93"/>
  <c r="G61" i="93"/>
  <c r="F61" i="93"/>
  <c r="E61" i="93"/>
  <c r="D61" i="93"/>
  <c r="C61" i="93"/>
  <c r="B61" i="93"/>
  <c r="A61" i="93"/>
  <c r="I60" i="93"/>
  <c r="H60" i="93"/>
  <c r="G60" i="93"/>
  <c r="F60" i="93"/>
  <c r="E60" i="93"/>
  <c r="D60" i="93"/>
  <c r="C60" i="93"/>
  <c r="B60" i="93"/>
  <c r="A60" i="93"/>
  <c r="I59" i="93"/>
  <c r="H59" i="93"/>
  <c r="G59" i="93"/>
  <c r="F59" i="93"/>
  <c r="E59" i="93"/>
  <c r="D59" i="93"/>
  <c r="C59" i="93"/>
  <c r="B59" i="93"/>
  <c r="A59" i="93"/>
  <c r="I57" i="93"/>
  <c r="H57" i="93"/>
  <c r="G57" i="93"/>
  <c r="C57" i="93"/>
  <c r="A57" i="93"/>
  <c r="I56" i="93"/>
  <c r="H56" i="93"/>
  <c r="D56" i="93"/>
  <c r="B56" i="93"/>
  <c r="A56" i="93"/>
  <c r="I55" i="93"/>
  <c r="E55" i="93"/>
  <c r="C55" i="93"/>
  <c r="B55" i="93"/>
  <c r="A55" i="93"/>
  <c r="F54" i="93"/>
  <c r="D54" i="93"/>
  <c r="C54" i="93"/>
  <c r="B54" i="93"/>
  <c r="A54" i="93"/>
  <c r="G53" i="93"/>
  <c r="E53" i="93"/>
  <c r="D53" i="93"/>
  <c r="C53" i="93"/>
  <c r="A53" i="93"/>
  <c r="I52" i="93"/>
  <c r="G52" i="93"/>
  <c r="F52" i="93"/>
  <c r="E52" i="93"/>
  <c r="A52" i="93"/>
  <c r="N51" i="93"/>
  <c r="O51" i="93" s="1"/>
  <c r="M51" i="93"/>
  <c r="K51" i="93"/>
  <c r="F57" i="93" s="1"/>
  <c r="J51" i="93"/>
  <c r="P50" i="93"/>
  <c r="P49" i="93"/>
  <c r="P48" i="93"/>
  <c r="P47" i="93"/>
  <c r="P46" i="93"/>
  <c r="P45" i="93"/>
  <c r="P44" i="93"/>
  <c r="P43" i="93"/>
  <c r="P42" i="93"/>
  <c r="P41" i="93"/>
  <c r="P40" i="93"/>
  <c r="P39" i="93"/>
  <c r="P38" i="93"/>
  <c r="P37" i="93"/>
  <c r="P36" i="93"/>
  <c r="P35" i="93"/>
  <c r="P34" i="93"/>
  <c r="P33" i="93"/>
  <c r="P32" i="93"/>
  <c r="P31" i="93"/>
  <c r="P30" i="93"/>
  <c r="P29" i="93"/>
  <c r="P28" i="93"/>
  <c r="P27" i="93"/>
  <c r="H21" i="93"/>
  <c r="H17" i="93"/>
  <c r="B16" i="93"/>
  <c r="L51" i="93" s="1"/>
  <c r="B8" i="93"/>
  <c r="B7" i="93"/>
  <c r="A1" i="93"/>
  <c r="I64" i="92"/>
  <c r="H64" i="92"/>
  <c r="G64" i="92"/>
  <c r="F64" i="92"/>
  <c r="E64" i="92"/>
  <c r="D64" i="92"/>
  <c r="C64" i="92"/>
  <c r="B64" i="92"/>
  <c r="A64" i="92"/>
  <c r="I63" i="92"/>
  <c r="H63" i="92"/>
  <c r="G63" i="92"/>
  <c r="F63" i="92"/>
  <c r="E63" i="92"/>
  <c r="D63" i="92"/>
  <c r="C63" i="92"/>
  <c r="B63" i="92"/>
  <c r="A63" i="92"/>
  <c r="I62" i="92"/>
  <c r="H62" i="92"/>
  <c r="G62" i="92"/>
  <c r="F62" i="92"/>
  <c r="E62" i="92"/>
  <c r="D62" i="92"/>
  <c r="C62" i="92"/>
  <c r="B62" i="92"/>
  <c r="A62" i="92"/>
  <c r="I61" i="92"/>
  <c r="H61" i="92"/>
  <c r="G61" i="92"/>
  <c r="F61" i="92"/>
  <c r="E61" i="92"/>
  <c r="D61" i="92"/>
  <c r="C61" i="92"/>
  <c r="B61" i="92"/>
  <c r="A61" i="92"/>
  <c r="I60" i="92"/>
  <c r="H60" i="92"/>
  <c r="G60" i="92"/>
  <c r="F60" i="92"/>
  <c r="E60" i="92"/>
  <c r="D60" i="92"/>
  <c r="C60" i="92"/>
  <c r="B60" i="92"/>
  <c r="A60" i="92"/>
  <c r="I59" i="92"/>
  <c r="H59" i="92"/>
  <c r="G59" i="92"/>
  <c r="F59" i="92"/>
  <c r="E59" i="92"/>
  <c r="D59" i="92"/>
  <c r="C59" i="92"/>
  <c r="B59" i="92"/>
  <c r="A59" i="92"/>
  <c r="H57" i="92"/>
  <c r="G57" i="92"/>
  <c r="E57" i="92"/>
  <c r="A57" i="92"/>
  <c r="I56" i="92"/>
  <c r="H56" i="92"/>
  <c r="F56" i="92"/>
  <c r="A56" i="92"/>
  <c r="I55" i="92"/>
  <c r="G55" i="92"/>
  <c r="B55" i="92"/>
  <c r="A55" i="92"/>
  <c r="H54" i="92"/>
  <c r="C54" i="92"/>
  <c r="B54" i="92"/>
  <c r="A54" i="92"/>
  <c r="I53" i="92"/>
  <c r="D53" i="92"/>
  <c r="C53" i="92"/>
  <c r="A53" i="92"/>
  <c r="F52" i="92"/>
  <c r="E52" i="92"/>
  <c r="C52" i="92"/>
  <c r="A52" i="92"/>
  <c r="N51" i="92"/>
  <c r="O51" i="92" s="1"/>
  <c r="M51" i="92"/>
  <c r="K51" i="92"/>
  <c r="F57" i="92" s="1"/>
  <c r="J51" i="92"/>
  <c r="P50" i="92"/>
  <c r="P49" i="92"/>
  <c r="P48" i="92"/>
  <c r="P47" i="92"/>
  <c r="P46" i="92"/>
  <c r="P45" i="92"/>
  <c r="P44" i="92"/>
  <c r="P43" i="92"/>
  <c r="P42" i="92"/>
  <c r="P41" i="92"/>
  <c r="P40" i="92"/>
  <c r="P39" i="92"/>
  <c r="P38" i="92"/>
  <c r="P37" i="92"/>
  <c r="P36" i="92"/>
  <c r="P35" i="92"/>
  <c r="P34" i="92"/>
  <c r="P33" i="92"/>
  <c r="P32" i="92"/>
  <c r="P31" i="92"/>
  <c r="P30" i="92"/>
  <c r="P29" i="92"/>
  <c r="P28" i="92"/>
  <c r="P27" i="92"/>
  <c r="H21" i="92"/>
  <c r="H17" i="92"/>
  <c r="B16" i="92"/>
  <c r="L51" i="92" s="1"/>
  <c r="B8" i="92"/>
  <c r="B7" i="92"/>
  <c r="A1" i="92"/>
  <c r="I64" i="91"/>
  <c r="H64" i="91"/>
  <c r="G64" i="91"/>
  <c r="F64" i="91"/>
  <c r="E64" i="91"/>
  <c r="D64" i="91"/>
  <c r="C64" i="91"/>
  <c r="B64" i="91"/>
  <c r="A64" i="91"/>
  <c r="I63" i="91"/>
  <c r="H63" i="91"/>
  <c r="G63" i="91"/>
  <c r="F63" i="91"/>
  <c r="E63" i="91"/>
  <c r="D63" i="91"/>
  <c r="C63" i="91"/>
  <c r="B63" i="91"/>
  <c r="A63" i="91"/>
  <c r="I62" i="91"/>
  <c r="H62" i="91"/>
  <c r="G62" i="91"/>
  <c r="F62" i="91"/>
  <c r="E62" i="91"/>
  <c r="D62" i="91"/>
  <c r="C62" i="91"/>
  <c r="B62" i="91"/>
  <c r="A62" i="91"/>
  <c r="I61" i="91"/>
  <c r="H61" i="91"/>
  <c r="G61" i="91"/>
  <c r="F61" i="91"/>
  <c r="E61" i="91"/>
  <c r="D61" i="91"/>
  <c r="C61" i="91"/>
  <c r="B61" i="91"/>
  <c r="A61" i="91"/>
  <c r="I60" i="91"/>
  <c r="H60" i="91"/>
  <c r="G60" i="91"/>
  <c r="F60" i="91"/>
  <c r="E60" i="91"/>
  <c r="D60" i="91"/>
  <c r="C60" i="91"/>
  <c r="B60" i="91"/>
  <c r="A60" i="91"/>
  <c r="I59" i="91"/>
  <c r="H59" i="91"/>
  <c r="G59" i="91"/>
  <c r="F59" i="91"/>
  <c r="E59" i="91"/>
  <c r="D59" i="91"/>
  <c r="C59" i="91"/>
  <c r="B59" i="91"/>
  <c r="A59" i="91"/>
  <c r="A57" i="91"/>
  <c r="A56" i="91"/>
  <c r="A55" i="91"/>
  <c r="A54" i="91"/>
  <c r="A53" i="91"/>
  <c r="A52" i="91"/>
  <c r="N51" i="91"/>
  <c r="O51" i="91" s="1"/>
  <c r="M51" i="91"/>
  <c r="K51" i="91"/>
  <c r="G57" i="91" s="1"/>
  <c r="J51" i="91"/>
  <c r="P50" i="91"/>
  <c r="P49" i="91"/>
  <c r="P48" i="91"/>
  <c r="P47" i="91"/>
  <c r="P46" i="91"/>
  <c r="P45" i="91"/>
  <c r="P44" i="91"/>
  <c r="P43" i="91"/>
  <c r="P42" i="91"/>
  <c r="P41" i="91"/>
  <c r="P40" i="91"/>
  <c r="P39" i="91"/>
  <c r="P38" i="91"/>
  <c r="P37" i="91"/>
  <c r="P36" i="91"/>
  <c r="P35" i="91"/>
  <c r="P34" i="91"/>
  <c r="P33" i="91"/>
  <c r="P32" i="91"/>
  <c r="P31" i="91"/>
  <c r="P30" i="91"/>
  <c r="P29" i="91"/>
  <c r="P28" i="91"/>
  <c r="P27" i="91"/>
  <c r="H21" i="91"/>
  <c r="H17" i="91"/>
  <c r="B16" i="91"/>
  <c r="L51" i="91" s="1"/>
  <c r="B8" i="91"/>
  <c r="B7" i="91"/>
  <c r="A1" i="91"/>
  <c r="I64" i="90"/>
  <c r="H64" i="90"/>
  <c r="G64" i="90"/>
  <c r="F64" i="90"/>
  <c r="E64" i="90"/>
  <c r="D64" i="90"/>
  <c r="C64" i="90"/>
  <c r="B64" i="90"/>
  <c r="A64" i="90"/>
  <c r="I63" i="90"/>
  <c r="H63" i="90"/>
  <c r="G63" i="90"/>
  <c r="F63" i="90"/>
  <c r="E63" i="90"/>
  <c r="D63" i="90"/>
  <c r="C63" i="90"/>
  <c r="B63" i="90"/>
  <c r="A63" i="90"/>
  <c r="I62" i="90"/>
  <c r="H62" i="90"/>
  <c r="G62" i="90"/>
  <c r="F62" i="90"/>
  <c r="E62" i="90"/>
  <c r="D62" i="90"/>
  <c r="C62" i="90"/>
  <c r="B62" i="90"/>
  <c r="A62" i="90"/>
  <c r="I61" i="90"/>
  <c r="H61" i="90"/>
  <c r="G61" i="90"/>
  <c r="F61" i="90"/>
  <c r="E61" i="90"/>
  <c r="D61" i="90"/>
  <c r="C61" i="90"/>
  <c r="B61" i="90"/>
  <c r="A61" i="90"/>
  <c r="I60" i="90"/>
  <c r="H60" i="90"/>
  <c r="G60" i="90"/>
  <c r="F60" i="90"/>
  <c r="E60" i="90"/>
  <c r="D60" i="90"/>
  <c r="C60" i="90"/>
  <c r="B60" i="90"/>
  <c r="A60" i="90"/>
  <c r="I59" i="90"/>
  <c r="H59" i="90"/>
  <c r="G59" i="90"/>
  <c r="F59" i="90"/>
  <c r="E59" i="90"/>
  <c r="D59" i="90"/>
  <c r="C59" i="90"/>
  <c r="B59" i="90"/>
  <c r="A59" i="90"/>
  <c r="I57" i="90"/>
  <c r="H57" i="90"/>
  <c r="C57" i="90"/>
  <c r="B57" i="90"/>
  <c r="A57" i="90"/>
  <c r="I56" i="90"/>
  <c r="D56" i="90"/>
  <c r="C56" i="90"/>
  <c r="B56" i="90"/>
  <c r="A56" i="90"/>
  <c r="E55" i="90"/>
  <c r="D55" i="90"/>
  <c r="C55" i="90"/>
  <c r="B55" i="90"/>
  <c r="A55" i="90"/>
  <c r="F54" i="90"/>
  <c r="E54" i="90"/>
  <c r="D54" i="90"/>
  <c r="C54" i="90"/>
  <c r="A54" i="90"/>
  <c r="G53" i="90"/>
  <c r="F53" i="90"/>
  <c r="E53" i="90"/>
  <c r="D53" i="90"/>
  <c r="A53" i="90"/>
  <c r="I52" i="90"/>
  <c r="H52" i="90"/>
  <c r="G52" i="90"/>
  <c r="F52" i="90"/>
  <c r="A52" i="90"/>
  <c r="O51" i="90"/>
  <c r="N51" i="90"/>
  <c r="M51" i="90"/>
  <c r="K51" i="90"/>
  <c r="G57" i="90" s="1"/>
  <c r="J51" i="90"/>
  <c r="P50" i="90"/>
  <c r="P49" i="90"/>
  <c r="P48" i="90"/>
  <c r="P47" i="90"/>
  <c r="P46" i="90"/>
  <c r="P45" i="90"/>
  <c r="P44" i="90"/>
  <c r="P43" i="90"/>
  <c r="P42" i="90"/>
  <c r="P41" i="90"/>
  <c r="P40" i="90"/>
  <c r="P39" i="90"/>
  <c r="P38" i="90"/>
  <c r="P37" i="90"/>
  <c r="P36" i="90"/>
  <c r="P35" i="90"/>
  <c r="P34" i="90"/>
  <c r="P33" i="90"/>
  <c r="P32" i="90"/>
  <c r="P31" i="90"/>
  <c r="P30" i="90"/>
  <c r="P29" i="90"/>
  <c r="P28" i="90"/>
  <c r="P27" i="90"/>
  <c r="H21" i="90"/>
  <c r="H17" i="90"/>
  <c r="B16" i="90"/>
  <c r="L51" i="90" s="1"/>
  <c r="B8" i="90"/>
  <c r="B7" i="90"/>
  <c r="A1" i="90"/>
  <c r="I64" i="89"/>
  <c r="H64" i="89"/>
  <c r="G64" i="89"/>
  <c r="F64" i="89"/>
  <c r="E64" i="89"/>
  <c r="D64" i="89"/>
  <c r="C64" i="89"/>
  <c r="B64" i="89"/>
  <c r="A64" i="89"/>
  <c r="I63" i="89"/>
  <c r="H63" i="89"/>
  <c r="G63" i="89"/>
  <c r="F63" i="89"/>
  <c r="E63" i="89"/>
  <c r="D63" i="89"/>
  <c r="C63" i="89"/>
  <c r="B63" i="89"/>
  <c r="A63" i="89"/>
  <c r="I62" i="89"/>
  <c r="H62" i="89"/>
  <c r="G62" i="89"/>
  <c r="F62" i="89"/>
  <c r="E62" i="89"/>
  <c r="D62" i="89"/>
  <c r="C62" i="89"/>
  <c r="B62" i="89"/>
  <c r="A62" i="89"/>
  <c r="I61" i="89"/>
  <c r="H61" i="89"/>
  <c r="G61" i="89"/>
  <c r="F61" i="89"/>
  <c r="E61" i="89"/>
  <c r="D61" i="89"/>
  <c r="C61" i="89"/>
  <c r="B61" i="89"/>
  <c r="A61" i="89"/>
  <c r="I60" i="89"/>
  <c r="H60" i="89"/>
  <c r="G60" i="89"/>
  <c r="F60" i="89"/>
  <c r="E60" i="89"/>
  <c r="D60" i="89"/>
  <c r="C60" i="89"/>
  <c r="B60" i="89"/>
  <c r="A60" i="89"/>
  <c r="I59" i="89"/>
  <c r="H59" i="89"/>
  <c r="G59" i="89"/>
  <c r="F59" i="89"/>
  <c r="E59" i="89"/>
  <c r="D59" i="89"/>
  <c r="C59" i="89"/>
  <c r="B59" i="89"/>
  <c r="A59" i="89"/>
  <c r="G57" i="89"/>
  <c r="C57" i="89"/>
  <c r="A57" i="89"/>
  <c r="H56" i="89"/>
  <c r="D56" i="89"/>
  <c r="A56" i="89"/>
  <c r="I55" i="89"/>
  <c r="E55" i="89"/>
  <c r="A55" i="89"/>
  <c r="F54" i="89"/>
  <c r="B54" i="89"/>
  <c r="A54" i="89"/>
  <c r="G53" i="89"/>
  <c r="C53" i="89"/>
  <c r="A53" i="89"/>
  <c r="I52" i="89"/>
  <c r="E52" i="89"/>
  <c r="A52" i="89"/>
  <c r="N51" i="89"/>
  <c r="O51" i="89" s="1"/>
  <c r="M51" i="89"/>
  <c r="K51" i="89"/>
  <c r="F57" i="89" s="1"/>
  <c r="J51" i="89"/>
  <c r="P50" i="89"/>
  <c r="P49" i="89"/>
  <c r="P48" i="89"/>
  <c r="P47" i="89"/>
  <c r="P46" i="89"/>
  <c r="P45" i="89"/>
  <c r="P44" i="89"/>
  <c r="P43" i="89"/>
  <c r="P42" i="89"/>
  <c r="P41" i="89"/>
  <c r="P40" i="89"/>
  <c r="P39" i="89"/>
  <c r="P38" i="89"/>
  <c r="P37" i="89"/>
  <c r="P36" i="89"/>
  <c r="P35" i="89"/>
  <c r="P34" i="89"/>
  <c r="P33" i="89"/>
  <c r="P32" i="89"/>
  <c r="P31" i="89"/>
  <c r="P30" i="89"/>
  <c r="P29" i="89"/>
  <c r="P28" i="89"/>
  <c r="P27" i="89"/>
  <c r="H21" i="89"/>
  <c r="H17" i="89"/>
  <c r="B16" i="89"/>
  <c r="L51" i="89" s="1"/>
  <c r="B8" i="89"/>
  <c r="B7" i="89"/>
  <c r="A1" i="89"/>
  <c r="I64" i="88"/>
  <c r="H64" i="88"/>
  <c r="G64" i="88"/>
  <c r="F64" i="88"/>
  <c r="E64" i="88"/>
  <c r="D64" i="88"/>
  <c r="C64" i="88"/>
  <c r="B64" i="88"/>
  <c r="A64" i="88"/>
  <c r="I63" i="88"/>
  <c r="H63" i="88"/>
  <c r="G63" i="88"/>
  <c r="F63" i="88"/>
  <c r="E63" i="88"/>
  <c r="D63" i="88"/>
  <c r="C63" i="88"/>
  <c r="B63" i="88"/>
  <c r="A63" i="88"/>
  <c r="I62" i="88"/>
  <c r="H62" i="88"/>
  <c r="G62" i="88"/>
  <c r="F62" i="88"/>
  <c r="E62" i="88"/>
  <c r="D62" i="88"/>
  <c r="C62" i="88"/>
  <c r="B62" i="88"/>
  <c r="A62" i="88"/>
  <c r="I61" i="88"/>
  <c r="H61" i="88"/>
  <c r="G61" i="88"/>
  <c r="F61" i="88"/>
  <c r="E61" i="88"/>
  <c r="D61" i="88"/>
  <c r="C61" i="88"/>
  <c r="B61" i="88"/>
  <c r="A61" i="88"/>
  <c r="I60" i="88"/>
  <c r="H60" i="88"/>
  <c r="G60" i="88"/>
  <c r="F60" i="88"/>
  <c r="E60" i="88"/>
  <c r="D60" i="88"/>
  <c r="C60" i="88"/>
  <c r="B60" i="88"/>
  <c r="A60" i="88"/>
  <c r="I59" i="88"/>
  <c r="H59" i="88"/>
  <c r="G59" i="88"/>
  <c r="F59" i="88"/>
  <c r="E59" i="88"/>
  <c r="D59" i="88"/>
  <c r="C59" i="88"/>
  <c r="B59" i="88"/>
  <c r="A59" i="88"/>
  <c r="E57" i="88"/>
  <c r="A57" i="88"/>
  <c r="F56" i="88"/>
  <c r="A56" i="88"/>
  <c r="G55" i="88"/>
  <c r="A55" i="88"/>
  <c r="H54" i="88"/>
  <c r="A54" i="88"/>
  <c r="I53" i="88"/>
  <c r="A53" i="88"/>
  <c r="C52" i="88"/>
  <c r="A52" i="88"/>
  <c r="N51" i="88"/>
  <c r="M51" i="88"/>
  <c r="K51" i="88"/>
  <c r="G57" i="88" s="1"/>
  <c r="J51" i="88"/>
  <c r="O51" i="88" s="1"/>
  <c r="P50" i="88"/>
  <c r="P49" i="88"/>
  <c r="P48" i="88"/>
  <c r="P47" i="88"/>
  <c r="P46" i="88"/>
  <c r="P45" i="88"/>
  <c r="P44" i="88"/>
  <c r="P43" i="88"/>
  <c r="P42" i="88"/>
  <c r="P41" i="88"/>
  <c r="P40" i="88"/>
  <c r="P39" i="88"/>
  <c r="P38" i="88"/>
  <c r="P37" i="88"/>
  <c r="P36" i="88"/>
  <c r="P35" i="88"/>
  <c r="P34" i="88"/>
  <c r="P33" i="88"/>
  <c r="P32" i="88"/>
  <c r="P31" i="88"/>
  <c r="P30" i="88"/>
  <c r="P29" i="88"/>
  <c r="P28" i="88"/>
  <c r="P27" i="88"/>
  <c r="H21" i="88"/>
  <c r="H17" i="88"/>
  <c r="B16" i="88"/>
  <c r="L51" i="88" s="1"/>
  <c r="B8" i="88"/>
  <c r="B7" i="88"/>
  <c r="A1" i="88"/>
  <c r="I64" i="87"/>
  <c r="H64" i="87"/>
  <c r="G64" i="87"/>
  <c r="F64" i="87"/>
  <c r="E64" i="87"/>
  <c r="D64" i="87"/>
  <c r="C64" i="87"/>
  <c r="B64" i="87"/>
  <c r="A64" i="87"/>
  <c r="I63" i="87"/>
  <c r="H63" i="87"/>
  <c r="G63" i="87"/>
  <c r="F63" i="87"/>
  <c r="E63" i="87"/>
  <c r="D63" i="87"/>
  <c r="C63" i="87"/>
  <c r="B63" i="87"/>
  <c r="A63" i="87"/>
  <c r="I62" i="87"/>
  <c r="H62" i="87"/>
  <c r="G62" i="87"/>
  <c r="F62" i="87"/>
  <c r="E62" i="87"/>
  <c r="D62" i="87"/>
  <c r="C62" i="87"/>
  <c r="B62" i="87"/>
  <c r="A62" i="87"/>
  <c r="I61" i="87"/>
  <c r="H61" i="87"/>
  <c r="G61" i="87"/>
  <c r="F61" i="87"/>
  <c r="E61" i="87"/>
  <c r="D61" i="87"/>
  <c r="C61" i="87"/>
  <c r="B61" i="87"/>
  <c r="A61" i="87"/>
  <c r="I60" i="87"/>
  <c r="H60" i="87"/>
  <c r="G60" i="87"/>
  <c r="F60" i="87"/>
  <c r="E60" i="87"/>
  <c r="D60" i="87"/>
  <c r="C60" i="87"/>
  <c r="B60" i="87"/>
  <c r="A60" i="87"/>
  <c r="I59" i="87"/>
  <c r="H59" i="87"/>
  <c r="G59" i="87"/>
  <c r="F59" i="87"/>
  <c r="E59" i="87"/>
  <c r="D59" i="87"/>
  <c r="C59" i="87"/>
  <c r="B59" i="87"/>
  <c r="A59" i="87"/>
  <c r="H57" i="87"/>
  <c r="G57" i="87"/>
  <c r="E57" i="87"/>
  <c r="A57" i="87"/>
  <c r="I56" i="87"/>
  <c r="H56" i="87"/>
  <c r="F56" i="87"/>
  <c r="A56" i="87"/>
  <c r="I55" i="87"/>
  <c r="G55" i="87"/>
  <c r="B55" i="87"/>
  <c r="A55" i="87"/>
  <c r="H54" i="87"/>
  <c r="C54" i="87"/>
  <c r="B54" i="87"/>
  <c r="A54" i="87"/>
  <c r="I53" i="87"/>
  <c r="D53" i="87"/>
  <c r="C53" i="87"/>
  <c r="A53" i="87"/>
  <c r="F52" i="87"/>
  <c r="E52" i="87"/>
  <c r="C52" i="87"/>
  <c r="A52" i="87"/>
  <c r="N51" i="87"/>
  <c r="M51" i="87"/>
  <c r="K51" i="87"/>
  <c r="F57" i="87" s="1"/>
  <c r="J51" i="87"/>
  <c r="O51" i="87" s="1"/>
  <c r="P50" i="87"/>
  <c r="P49" i="87"/>
  <c r="P48" i="87"/>
  <c r="P47" i="87"/>
  <c r="P46" i="87"/>
  <c r="P45" i="87"/>
  <c r="P44" i="87"/>
  <c r="P43" i="87"/>
  <c r="P42" i="87"/>
  <c r="P41" i="87"/>
  <c r="P40" i="87"/>
  <c r="P39" i="87"/>
  <c r="P38" i="87"/>
  <c r="P37" i="87"/>
  <c r="P36" i="87"/>
  <c r="P35" i="87"/>
  <c r="P34" i="87"/>
  <c r="P33" i="87"/>
  <c r="P32" i="87"/>
  <c r="P31" i="87"/>
  <c r="P30" i="87"/>
  <c r="P29" i="87"/>
  <c r="P28" i="87"/>
  <c r="P27" i="87"/>
  <c r="H21" i="87"/>
  <c r="H17" i="87"/>
  <c r="B16" i="87"/>
  <c r="L51" i="87" s="1"/>
  <c r="B8" i="87"/>
  <c r="B7" i="87"/>
  <c r="A1" i="87"/>
  <c r="I64" i="86"/>
  <c r="H64" i="86"/>
  <c r="G64" i="86"/>
  <c r="F64" i="86"/>
  <c r="E64" i="86"/>
  <c r="D64" i="86"/>
  <c r="C64" i="86"/>
  <c r="B64" i="86"/>
  <c r="A64" i="86"/>
  <c r="I63" i="86"/>
  <c r="H63" i="86"/>
  <c r="G63" i="86"/>
  <c r="F63" i="86"/>
  <c r="E63" i="86"/>
  <c r="D63" i="86"/>
  <c r="C63" i="86"/>
  <c r="B63" i="86"/>
  <c r="A63" i="86"/>
  <c r="I62" i="86"/>
  <c r="H62" i="86"/>
  <c r="G62" i="86"/>
  <c r="F62" i="86"/>
  <c r="E62" i="86"/>
  <c r="D62" i="86"/>
  <c r="C62" i="86"/>
  <c r="B62" i="86"/>
  <c r="A62" i="86"/>
  <c r="I61" i="86"/>
  <c r="H61" i="86"/>
  <c r="G61" i="86"/>
  <c r="F61" i="86"/>
  <c r="E61" i="86"/>
  <c r="D61" i="86"/>
  <c r="C61" i="86"/>
  <c r="B61" i="86"/>
  <c r="A61" i="86"/>
  <c r="I60" i="86"/>
  <c r="H60" i="86"/>
  <c r="G60" i="86"/>
  <c r="F60" i="86"/>
  <c r="E60" i="86"/>
  <c r="D60" i="86"/>
  <c r="C60" i="86"/>
  <c r="B60" i="86"/>
  <c r="A60" i="86"/>
  <c r="I59" i="86"/>
  <c r="H59" i="86"/>
  <c r="G59" i="86"/>
  <c r="F59" i="86"/>
  <c r="E59" i="86"/>
  <c r="D59" i="86"/>
  <c r="C59" i="86"/>
  <c r="B59" i="86"/>
  <c r="A59" i="86"/>
  <c r="I57" i="86"/>
  <c r="H57" i="86"/>
  <c r="G57" i="86"/>
  <c r="D57" i="86"/>
  <c r="B57" i="86"/>
  <c r="A57" i="86"/>
  <c r="I56" i="86"/>
  <c r="H56" i="86"/>
  <c r="E56" i="86"/>
  <c r="C56" i="86"/>
  <c r="B56" i="86"/>
  <c r="A56" i="86"/>
  <c r="I55" i="86"/>
  <c r="F55" i="86"/>
  <c r="D55" i="86"/>
  <c r="C55" i="86"/>
  <c r="B55" i="86"/>
  <c r="A55" i="86"/>
  <c r="G54" i="86"/>
  <c r="E54" i="86"/>
  <c r="D54" i="86"/>
  <c r="C54" i="86"/>
  <c r="B54" i="86"/>
  <c r="A54" i="86"/>
  <c r="H53" i="86"/>
  <c r="F53" i="86"/>
  <c r="E53" i="86"/>
  <c r="D53" i="86"/>
  <c r="C53" i="86"/>
  <c r="A53" i="86"/>
  <c r="J52" i="86"/>
  <c r="H52" i="86"/>
  <c r="G52" i="86"/>
  <c r="F52" i="86"/>
  <c r="E52" i="86"/>
  <c r="B52" i="86"/>
  <c r="A52" i="86"/>
  <c r="O51" i="86"/>
  <c r="N51" i="86"/>
  <c r="M51" i="86"/>
  <c r="K51" i="86"/>
  <c r="F57" i="86" s="1"/>
  <c r="J51" i="86"/>
  <c r="P50" i="86"/>
  <c r="P49" i="86"/>
  <c r="P48" i="86"/>
  <c r="P47" i="86"/>
  <c r="P46" i="86"/>
  <c r="P45" i="86"/>
  <c r="P44" i="86"/>
  <c r="P43" i="86"/>
  <c r="P42" i="86"/>
  <c r="P41" i="86"/>
  <c r="P40" i="86"/>
  <c r="P39" i="86"/>
  <c r="P38" i="86"/>
  <c r="P37" i="86"/>
  <c r="P36" i="86"/>
  <c r="P35" i="86"/>
  <c r="P34" i="86"/>
  <c r="P33" i="86"/>
  <c r="P32" i="86"/>
  <c r="P31" i="86"/>
  <c r="P30" i="86"/>
  <c r="P29" i="86"/>
  <c r="P28" i="86"/>
  <c r="P27" i="86"/>
  <c r="H21" i="86"/>
  <c r="H17" i="86"/>
  <c r="B16" i="86"/>
  <c r="L51" i="86" s="1"/>
  <c r="B8" i="86"/>
  <c r="B7" i="86"/>
  <c r="A1" i="86"/>
  <c r="I64" i="85"/>
  <c r="H64" i="85"/>
  <c r="G64" i="85"/>
  <c r="F64" i="85"/>
  <c r="E64" i="85"/>
  <c r="D64" i="85"/>
  <c r="C64" i="85"/>
  <c r="B64" i="85"/>
  <c r="A64" i="85"/>
  <c r="I63" i="85"/>
  <c r="H63" i="85"/>
  <c r="G63" i="85"/>
  <c r="F63" i="85"/>
  <c r="E63" i="85"/>
  <c r="D63" i="85"/>
  <c r="C63" i="85"/>
  <c r="B63" i="85"/>
  <c r="A63" i="85"/>
  <c r="I62" i="85"/>
  <c r="H62" i="85"/>
  <c r="G62" i="85"/>
  <c r="F62" i="85"/>
  <c r="E62" i="85"/>
  <c r="D62" i="85"/>
  <c r="C62" i="85"/>
  <c r="B62" i="85"/>
  <c r="A62" i="85"/>
  <c r="I61" i="85"/>
  <c r="H61" i="85"/>
  <c r="G61" i="85"/>
  <c r="F61" i="85"/>
  <c r="E61" i="85"/>
  <c r="D61" i="85"/>
  <c r="C61" i="85"/>
  <c r="B61" i="85"/>
  <c r="A61" i="85"/>
  <c r="I60" i="85"/>
  <c r="H60" i="85"/>
  <c r="G60" i="85"/>
  <c r="F60" i="85"/>
  <c r="E60" i="85"/>
  <c r="D60" i="85"/>
  <c r="C60" i="85"/>
  <c r="B60" i="85"/>
  <c r="A60" i="85"/>
  <c r="I59" i="85"/>
  <c r="H59" i="85"/>
  <c r="G59" i="85"/>
  <c r="F59" i="85"/>
  <c r="E59" i="85"/>
  <c r="D59" i="85"/>
  <c r="C59" i="85"/>
  <c r="B59" i="85"/>
  <c r="A59" i="85"/>
  <c r="A57" i="85"/>
  <c r="A56" i="85"/>
  <c r="A55" i="85"/>
  <c r="A54" i="85"/>
  <c r="A53" i="85"/>
  <c r="A52" i="85"/>
  <c r="N51" i="85"/>
  <c r="M51" i="85"/>
  <c r="K51" i="85"/>
  <c r="G57" i="85" s="1"/>
  <c r="J51" i="85"/>
  <c r="O51" i="85" s="1"/>
  <c r="P50" i="85"/>
  <c r="P49" i="85"/>
  <c r="P48" i="85"/>
  <c r="P47" i="85"/>
  <c r="P46" i="85"/>
  <c r="P45" i="85"/>
  <c r="P44" i="85"/>
  <c r="P43" i="85"/>
  <c r="P42" i="85"/>
  <c r="P41" i="85"/>
  <c r="P40" i="85"/>
  <c r="P39" i="85"/>
  <c r="P38" i="85"/>
  <c r="P37" i="85"/>
  <c r="P36" i="85"/>
  <c r="P35" i="85"/>
  <c r="P34" i="85"/>
  <c r="P33" i="85"/>
  <c r="P32" i="85"/>
  <c r="P31" i="85"/>
  <c r="P30" i="85"/>
  <c r="P29" i="85"/>
  <c r="P28" i="85"/>
  <c r="P27" i="85"/>
  <c r="H21" i="85"/>
  <c r="H17" i="85"/>
  <c r="B16" i="85"/>
  <c r="L51" i="85" s="1"/>
  <c r="B8" i="85"/>
  <c r="B7" i="85"/>
  <c r="A1" i="85"/>
  <c r="I64" i="84"/>
  <c r="H64" i="84"/>
  <c r="G64" i="84"/>
  <c r="F64" i="84"/>
  <c r="E64" i="84"/>
  <c r="D64" i="84"/>
  <c r="C64" i="84"/>
  <c r="B64" i="84"/>
  <c r="A64" i="84"/>
  <c r="I63" i="84"/>
  <c r="H63" i="84"/>
  <c r="G63" i="84"/>
  <c r="F63" i="84"/>
  <c r="E63" i="84"/>
  <c r="D63" i="84"/>
  <c r="C63" i="84"/>
  <c r="B63" i="84"/>
  <c r="A63" i="84"/>
  <c r="I62" i="84"/>
  <c r="H62" i="84"/>
  <c r="G62" i="84"/>
  <c r="F62" i="84"/>
  <c r="E62" i="84"/>
  <c r="D62" i="84"/>
  <c r="C62" i="84"/>
  <c r="B62" i="84"/>
  <c r="A62" i="84"/>
  <c r="I61" i="84"/>
  <c r="H61" i="84"/>
  <c r="G61" i="84"/>
  <c r="F61" i="84"/>
  <c r="E61" i="84"/>
  <c r="D61" i="84"/>
  <c r="C61" i="84"/>
  <c r="B61" i="84"/>
  <c r="A61" i="84"/>
  <c r="I60" i="84"/>
  <c r="H60" i="84"/>
  <c r="G60" i="84"/>
  <c r="F60" i="84"/>
  <c r="E60" i="84"/>
  <c r="D60" i="84"/>
  <c r="C60" i="84"/>
  <c r="B60" i="84"/>
  <c r="A60" i="84"/>
  <c r="I59" i="84"/>
  <c r="H59" i="84"/>
  <c r="G59" i="84"/>
  <c r="F59" i="84"/>
  <c r="E59" i="84"/>
  <c r="D59" i="84"/>
  <c r="C59" i="84"/>
  <c r="B59" i="84"/>
  <c r="A59" i="84"/>
  <c r="H57" i="84"/>
  <c r="G57" i="84"/>
  <c r="D57" i="84"/>
  <c r="A57" i="84"/>
  <c r="I56" i="84"/>
  <c r="H56" i="84"/>
  <c r="E56" i="84"/>
  <c r="B56" i="84"/>
  <c r="A56" i="84"/>
  <c r="I55" i="84"/>
  <c r="F55" i="84"/>
  <c r="C55" i="84"/>
  <c r="B55" i="84"/>
  <c r="A55" i="84"/>
  <c r="G54" i="84"/>
  <c r="D54" i="84"/>
  <c r="C54" i="84"/>
  <c r="B54" i="84"/>
  <c r="A54" i="84"/>
  <c r="H53" i="84"/>
  <c r="E53" i="84"/>
  <c r="D53" i="84"/>
  <c r="C53" i="84"/>
  <c r="A53" i="84"/>
  <c r="J52" i="84"/>
  <c r="G52" i="84"/>
  <c r="F52" i="84"/>
  <c r="E52" i="84"/>
  <c r="B52" i="84"/>
  <c r="A52" i="84"/>
  <c r="N51" i="84"/>
  <c r="O51" i="84" s="1"/>
  <c r="M51" i="84"/>
  <c r="K51" i="84"/>
  <c r="F57" i="84" s="1"/>
  <c r="J51" i="84"/>
  <c r="P50" i="84"/>
  <c r="P49" i="84"/>
  <c r="P48" i="84"/>
  <c r="P47" i="84"/>
  <c r="P46" i="84"/>
  <c r="P45" i="84"/>
  <c r="P44" i="84"/>
  <c r="P43" i="84"/>
  <c r="P42" i="84"/>
  <c r="P41" i="84"/>
  <c r="P40" i="84"/>
  <c r="P39" i="84"/>
  <c r="P38" i="84"/>
  <c r="P37" i="84"/>
  <c r="P36" i="84"/>
  <c r="P35" i="84"/>
  <c r="P34" i="84"/>
  <c r="P33" i="84"/>
  <c r="P32" i="84"/>
  <c r="P31" i="84"/>
  <c r="P30" i="84"/>
  <c r="P29" i="84"/>
  <c r="P28" i="84"/>
  <c r="P27" i="84"/>
  <c r="H21" i="84"/>
  <c r="H17" i="84"/>
  <c r="B16" i="84"/>
  <c r="L51" i="84" s="1"/>
  <c r="B8" i="84"/>
  <c r="B7" i="84"/>
  <c r="A1" i="84"/>
  <c r="I64" i="83"/>
  <c r="H64" i="83"/>
  <c r="G64" i="83"/>
  <c r="F64" i="83"/>
  <c r="E64" i="83"/>
  <c r="D64" i="83"/>
  <c r="C64" i="83"/>
  <c r="B64" i="83"/>
  <c r="A64" i="83"/>
  <c r="I63" i="83"/>
  <c r="H63" i="83"/>
  <c r="G63" i="83"/>
  <c r="F63" i="83"/>
  <c r="E63" i="83"/>
  <c r="D63" i="83"/>
  <c r="C63" i="83"/>
  <c r="B63" i="83"/>
  <c r="A63" i="83"/>
  <c r="I62" i="83"/>
  <c r="H62" i="83"/>
  <c r="G62" i="83"/>
  <c r="F62" i="83"/>
  <c r="E62" i="83"/>
  <c r="D62" i="83"/>
  <c r="C62" i="83"/>
  <c r="B62" i="83"/>
  <c r="A62" i="83"/>
  <c r="I61" i="83"/>
  <c r="H61" i="83"/>
  <c r="G61" i="83"/>
  <c r="F61" i="83"/>
  <c r="E61" i="83"/>
  <c r="D61" i="83"/>
  <c r="C61" i="83"/>
  <c r="B61" i="83"/>
  <c r="A61" i="83"/>
  <c r="I60" i="83"/>
  <c r="H60" i="83"/>
  <c r="G60" i="83"/>
  <c r="F60" i="83"/>
  <c r="E60" i="83"/>
  <c r="D60" i="83"/>
  <c r="C60" i="83"/>
  <c r="B60" i="83"/>
  <c r="A60" i="83"/>
  <c r="I59" i="83"/>
  <c r="H59" i="83"/>
  <c r="G59" i="83"/>
  <c r="F59" i="83"/>
  <c r="E59" i="83"/>
  <c r="D59" i="83"/>
  <c r="C59" i="83"/>
  <c r="B59" i="83"/>
  <c r="A59" i="83"/>
  <c r="I57" i="83"/>
  <c r="H57" i="83"/>
  <c r="C57" i="83"/>
  <c r="B57" i="83"/>
  <c r="A57" i="83"/>
  <c r="I56" i="83"/>
  <c r="D56" i="83"/>
  <c r="C56" i="83"/>
  <c r="B56" i="83"/>
  <c r="A56" i="83"/>
  <c r="E55" i="83"/>
  <c r="D55" i="83"/>
  <c r="C55" i="83"/>
  <c r="B55" i="83"/>
  <c r="A55" i="83"/>
  <c r="F54" i="83"/>
  <c r="E54" i="83"/>
  <c r="D54" i="83"/>
  <c r="C54" i="83"/>
  <c r="A54" i="83"/>
  <c r="G53" i="83"/>
  <c r="F53" i="83"/>
  <c r="E53" i="83"/>
  <c r="D53" i="83"/>
  <c r="A53" i="83"/>
  <c r="I52" i="83"/>
  <c r="H52" i="83"/>
  <c r="G52" i="83"/>
  <c r="F52" i="83"/>
  <c r="A52" i="83"/>
  <c r="N51" i="83"/>
  <c r="O51" i="83" s="1"/>
  <c r="M51" i="83"/>
  <c r="K51" i="83"/>
  <c r="G57" i="83" s="1"/>
  <c r="J51" i="83"/>
  <c r="P50" i="83"/>
  <c r="P49" i="83"/>
  <c r="P48" i="83"/>
  <c r="P47" i="83"/>
  <c r="P46" i="83"/>
  <c r="P45" i="83"/>
  <c r="P44" i="83"/>
  <c r="P43" i="83"/>
  <c r="P42" i="83"/>
  <c r="P41" i="83"/>
  <c r="P40" i="83"/>
  <c r="P39" i="83"/>
  <c r="P38" i="83"/>
  <c r="P37" i="83"/>
  <c r="P36" i="83"/>
  <c r="P35" i="83"/>
  <c r="P34" i="83"/>
  <c r="P33" i="83"/>
  <c r="P32" i="83"/>
  <c r="P31" i="83"/>
  <c r="P30" i="83"/>
  <c r="P29" i="83"/>
  <c r="P28" i="83"/>
  <c r="P27" i="83"/>
  <c r="H21" i="83"/>
  <c r="H17" i="83"/>
  <c r="B16" i="83"/>
  <c r="L51" i="83" s="1"/>
  <c r="B8" i="83"/>
  <c r="B7" i="83"/>
  <c r="A1" i="83"/>
  <c r="I64" i="82"/>
  <c r="H64" i="82"/>
  <c r="G64" i="82"/>
  <c r="F64" i="82"/>
  <c r="E64" i="82"/>
  <c r="D64" i="82"/>
  <c r="C64" i="82"/>
  <c r="B64" i="82"/>
  <c r="A64" i="82"/>
  <c r="I63" i="82"/>
  <c r="H63" i="82"/>
  <c r="G63" i="82"/>
  <c r="F63" i="82"/>
  <c r="E63" i="82"/>
  <c r="D63" i="82"/>
  <c r="C63" i="82"/>
  <c r="B63" i="82"/>
  <c r="A63" i="82"/>
  <c r="I62" i="82"/>
  <c r="H62" i="82"/>
  <c r="G62" i="82"/>
  <c r="F62" i="82"/>
  <c r="E62" i="82"/>
  <c r="D62" i="82"/>
  <c r="C62" i="82"/>
  <c r="B62" i="82"/>
  <c r="A62" i="82"/>
  <c r="I61" i="82"/>
  <c r="H61" i="82"/>
  <c r="G61" i="82"/>
  <c r="F61" i="82"/>
  <c r="E61" i="82"/>
  <c r="D61" i="82"/>
  <c r="C61" i="82"/>
  <c r="B61" i="82"/>
  <c r="A61" i="82"/>
  <c r="I60" i="82"/>
  <c r="H60" i="82"/>
  <c r="G60" i="82"/>
  <c r="F60" i="82"/>
  <c r="E60" i="82"/>
  <c r="D60" i="82"/>
  <c r="C60" i="82"/>
  <c r="B60" i="82"/>
  <c r="A60" i="82"/>
  <c r="I59" i="82"/>
  <c r="H59" i="82"/>
  <c r="G59" i="82"/>
  <c r="F59" i="82"/>
  <c r="E59" i="82"/>
  <c r="D59" i="82"/>
  <c r="C59" i="82"/>
  <c r="B59" i="82"/>
  <c r="A59" i="82"/>
  <c r="H57" i="82"/>
  <c r="A57" i="82"/>
  <c r="I56" i="82"/>
  <c r="A56" i="82"/>
  <c r="B55" i="82"/>
  <c r="A55" i="82"/>
  <c r="C54" i="82"/>
  <c r="A54" i="82"/>
  <c r="D53" i="82"/>
  <c r="A53" i="82"/>
  <c r="F52" i="82"/>
  <c r="A52" i="82"/>
  <c r="N51" i="82"/>
  <c r="O51" i="82" s="1"/>
  <c r="M51" i="82"/>
  <c r="K51" i="82"/>
  <c r="G57" i="82" s="1"/>
  <c r="J51" i="82"/>
  <c r="P50" i="82"/>
  <c r="P49" i="82"/>
  <c r="P48" i="82"/>
  <c r="P47" i="82"/>
  <c r="P46" i="82"/>
  <c r="P45" i="82"/>
  <c r="P44" i="82"/>
  <c r="P43" i="82"/>
  <c r="P42" i="82"/>
  <c r="P41" i="82"/>
  <c r="P40" i="82"/>
  <c r="P39" i="82"/>
  <c r="P38" i="82"/>
  <c r="P37" i="82"/>
  <c r="P36" i="82"/>
  <c r="P35" i="82"/>
  <c r="P34" i="82"/>
  <c r="P33" i="82"/>
  <c r="P32" i="82"/>
  <c r="P31" i="82"/>
  <c r="P30" i="82"/>
  <c r="P29" i="82"/>
  <c r="P28" i="82"/>
  <c r="P27" i="82"/>
  <c r="H21" i="82"/>
  <c r="H17" i="82"/>
  <c r="B16" i="82"/>
  <c r="L51" i="82" s="1"/>
  <c r="B8" i="82"/>
  <c r="B7" i="82"/>
  <c r="A1" i="82"/>
  <c r="I64" i="81"/>
  <c r="H64" i="81"/>
  <c r="G64" i="81"/>
  <c r="F64" i="81"/>
  <c r="E64" i="81"/>
  <c r="D64" i="81"/>
  <c r="C64" i="81"/>
  <c r="B64" i="81"/>
  <c r="A64" i="81"/>
  <c r="I63" i="81"/>
  <c r="H63" i="81"/>
  <c r="G63" i="81"/>
  <c r="F63" i="81"/>
  <c r="E63" i="81"/>
  <c r="D63" i="81"/>
  <c r="C63" i="81"/>
  <c r="B63" i="81"/>
  <c r="A63" i="81"/>
  <c r="I62" i="81"/>
  <c r="H62" i="81"/>
  <c r="G62" i="81"/>
  <c r="F62" i="81"/>
  <c r="E62" i="81"/>
  <c r="D62" i="81"/>
  <c r="C62" i="81"/>
  <c r="B62" i="81"/>
  <c r="A62" i="81"/>
  <c r="I61" i="81"/>
  <c r="H61" i="81"/>
  <c r="G61" i="81"/>
  <c r="F61" i="81"/>
  <c r="E61" i="81"/>
  <c r="D61" i="81"/>
  <c r="C61" i="81"/>
  <c r="B61" i="81"/>
  <c r="A61" i="81"/>
  <c r="I60" i="81"/>
  <c r="H60" i="81"/>
  <c r="G60" i="81"/>
  <c r="F60" i="81"/>
  <c r="E60" i="81"/>
  <c r="D60" i="81"/>
  <c r="C60" i="81"/>
  <c r="B60" i="81"/>
  <c r="A60" i="81"/>
  <c r="I59" i="81"/>
  <c r="H59" i="81"/>
  <c r="G59" i="81"/>
  <c r="F59" i="81"/>
  <c r="E59" i="81"/>
  <c r="D59" i="81"/>
  <c r="C59" i="81"/>
  <c r="B59" i="81"/>
  <c r="A59" i="81"/>
  <c r="H57" i="81"/>
  <c r="G57" i="81"/>
  <c r="C57" i="81"/>
  <c r="A57" i="81"/>
  <c r="I56" i="81"/>
  <c r="H56" i="81"/>
  <c r="D56" i="81"/>
  <c r="A56" i="81"/>
  <c r="I55" i="81"/>
  <c r="E55" i="81"/>
  <c r="B55" i="81"/>
  <c r="A55" i="81"/>
  <c r="F54" i="81"/>
  <c r="C54" i="81"/>
  <c r="B54" i="81"/>
  <c r="A54" i="81"/>
  <c r="G53" i="81"/>
  <c r="D53" i="81"/>
  <c r="C53" i="81"/>
  <c r="A53" i="81"/>
  <c r="I52" i="81"/>
  <c r="F52" i="81"/>
  <c r="E52" i="81"/>
  <c r="A52" i="81"/>
  <c r="N51" i="81"/>
  <c r="O51" i="81" s="1"/>
  <c r="M51" i="81"/>
  <c r="K51" i="81"/>
  <c r="F57" i="81" s="1"/>
  <c r="J51" i="81"/>
  <c r="P50" i="81"/>
  <c r="P49" i="81"/>
  <c r="P48" i="81"/>
  <c r="P47" i="81"/>
  <c r="P46" i="81"/>
  <c r="P45" i="81"/>
  <c r="P44" i="81"/>
  <c r="P43" i="81"/>
  <c r="P42" i="81"/>
  <c r="P41" i="81"/>
  <c r="P40" i="81"/>
  <c r="P39" i="81"/>
  <c r="P38" i="81"/>
  <c r="P37" i="81"/>
  <c r="P36" i="81"/>
  <c r="P35" i="81"/>
  <c r="P34" i="81"/>
  <c r="P33" i="81"/>
  <c r="P32" i="81"/>
  <c r="P31" i="81"/>
  <c r="P30" i="81"/>
  <c r="P29" i="81"/>
  <c r="P28" i="81"/>
  <c r="P27" i="81"/>
  <c r="H21" i="81"/>
  <c r="H17" i="81"/>
  <c r="B16" i="81"/>
  <c r="L51" i="81" s="1"/>
  <c r="B8" i="81"/>
  <c r="B7" i="81"/>
  <c r="A1" i="81"/>
  <c r="I64" i="80"/>
  <c r="H64" i="80"/>
  <c r="G64" i="80"/>
  <c r="F64" i="80"/>
  <c r="E64" i="80"/>
  <c r="D64" i="80"/>
  <c r="C64" i="80"/>
  <c r="B64" i="80"/>
  <c r="A64" i="80"/>
  <c r="I63" i="80"/>
  <c r="H63" i="80"/>
  <c r="G63" i="80"/>
  <c r="F63" i="80"/>
  <c r="E63" i="80"/>
  <c r="D63" i="80"/>
  <c r="C63" i="80"/>
  <c r="B63" i="80"/>
  <c r="A63" i="80"/>
  <c r="I62" i="80"/>
  <c r="H62" i="80"/>
  <c r="G62" i="80"/>
  <c r="F62" i="80"/>
  <c r="E62" i="80"/>
  <c r="D62" i="80"/>
  <c r="C62" i="80"/>
  <c r="B62" i="80"/>
  <c r="A62" i="80"/>
  <c r="I61" i="80"/>
  <c r="H61" i="80"/>
  <c r="G61" i="80"/>
  <c r="F61" i="80"/>
  <c r="E61" i="80"/>
  <c r="D61" i="80"/>
  <c r="C61" i="80"/>
  <c r="B61" i="80"/>
  <c r="A61" i="80"/>
  <c r="I60" i="80"/>
  <c r="H60" i="80"/>
  <c r="G60" i="80"/>
  <c r="F60" i="80"/>
  <c r="E60" i="80"/>
  <c r="D60" i="80"/>
  <c r="C60" i="80"/>
  <c r="B60" i="80"/>
  <c r="A60" i="80"/>
  <c r="I59" i="80"/>
  <c r="H59" i="80"/>
  <c r="G59" i="80"/>
  <c r="F59" i="80"/>
  <c r="E59" i="80"/>
  <c r="D59" i="80"/>
  <c r="C59" i="80"/>
  <c r="B59" i="80"/>
  <c r="A59" i="80"/>
  <c r="E57" i="80"/>
  <c r="A57" i="80"/>
  <c r="F56" i="80"/>
  <c r="A56" i="80"/>
  <c r="G55" i="80"/>
  <c r="A55" i="80"/>
  <c r="H54" i="80"/>
  <c r="A54" i="80"/>
  <c r="I53" i="80"/>
  <c r="A53" i="80"/>
  <c r="C52" i="80"/>
  <c r="A52" i="80"/>
  <c r="N51" i="80"/>
  <c r="M51" i="80"/>
  <c r="K51" i="80"/>
  <c r="G57" i="80" s="1"/>
  <c r="J51" i="80"/>
  <c r="O51" i="80" s="1"/>
  <c r="P50" i="80"/>
  <c r="P49" i="80"/>
  <c r="P48" i="80"/>
  <c r="P47" i="80"/>
  <c r="P46" i="80"/>
  <c r="P45" i="80"/>
  <c r="P44" i="80"/>
  <c r="P43" i="80"/>
  <c r="P42" i="80"/>
  <c r="P41" i="80"/>
  <c r="P40" i="80"/>
  <c r="P39" i="80"/>
  <c r="P38" i="80"/>
  <c r="P37" i="80"/>
  <c r="P36" i="80"/>
  <c r="P35" i="80"/>
  <c r="P34" i="80"/>
  <c r="P33" i="80"/>
  <c r="P32" i="80"/>
  <c r="P31" i="80"/>
  <c r="P30" i="80"/>
  <c r="P29" i="80"/>
  <c r="P28" i="80"/>
  <c r="P27" i="80"/>
  <c r="H21" i="80"/>
  <c r="H17" i="80"/>
  <c r="B16" i="80"/>
  <c r="L51" i="80" s="1"/>
  <c r="B8" i="80"/>
  <c r="B7" i="80"/>
  <c r="A1" i="80"/>
  <c r="I64" i="79"/>
  <c r="H64" i="79"/>
  <c r="G64" i="79"/>
  <c r="F64" i="79"/>
  <c r="E64" i="79"/>
  <c r="D64" i="79"/>
  <c r="C64" i="79"/>
  <c r="B64" i="79"/>
  <c r="A64" i="79"/>
  <c r="I63" i="79"/>
  <c r="H63" i="79"/>
  <c r="G63" i="79"/>
  <c r="F63" i="79"/>
  <c r="E63" i="79"/>
  <c r="D63" i="79"/>
  <c r="C63" i="79"/>
  <c r="B63" i="79"/>
  <c r="A63" i="79"/>
  <c r="I62" i="79"/>
  <c r="H62" i="79"/>
  <c r="G62" i="79"/>
  <c r="F62" i="79"/>
  <c r="E62" i="79"/>
  <c r="D62" i="79"/>
  <c r="C62" i="79"/>
  <c r="B62" i="79"/>
  <c r="A62" i="79"/>
  <c r="I61" i="79"/>
  <c r="H61" i="79"/>
  <c r="G61" i="79"/>
  <c r="F61" i="79"/>
  <c r="E61" i="79"/>
  <c r="D61" i="79"/>
  <c r="C61" i="79"/>
  <c r="B61" i="79"/>
  <c r="A61" i="79"/>
  <c r="I60" i="79"/>
  <c r="H60" i="79"/>
  <c r="G60" i="79"/>
  <c r="F60" i="79"/>
  <c r="E60" i="79"/>
  <c r="D60" i="79"/>
  <c r="C60" i="79"/>
  <c r="B60" i="79"/>
  <c r="A60" i="79"/>
  <c r="I59" i="79"/>
  <c r="H59" i="79"/>
  <c r="G59" i="79"/>
  <c r="F59" i="79"/>
  <c r="E59" i="79"/>
  <c r="D59" i="79"/>
  <c r="C59" i="79"/>
  <c r="B59" i="79"/>
  <c r="A59" i="79"/>
  <c r="I57" i="79"/>
  <c r="H57" i="79"/>
  <c r="B57" i="79"/>
  <c r="A57" i="79"/>
  <c r="I56" i="79"/>
  <c r="C56" i="79"/>
  <c r="B56" i="79"/>
  <c r="A56" i="79"/>
  <c r="D55" i="79"/>
  <c r="C55" i="79"/>
  <c r="B55" i="79"/>
  <c r="A55" i="79"/>
  <c r="E54" i="79"/>
  <c r="D54" i="79"/>
  <c r="C54" i="79"/>
  <c r="A54" i="79"/>
  <c r="F53" i="79"/>
  <c r="E53" i="79"/>
  <c r="D53" i="79"/>
  <c r="A53" i="79"/>
  <c r="H52" i="79"/>
  <c r="G52" i="79"/>
  <c r="F52" i="79"/>
  <c r="A52" i="79"/>
  <c r="N51" i="79"/>
  <c r="O51" i="79" s="1"/>
  <c r="M51" i="79"/>
  <c r="K51" i="79"/>
  <c r="G57" i="79" s="1"/>
  <c r="J51" i="79"/>
  <c r="P50" i="79"/>
  <c r="P49" i="79"/>
  <c r="P48" i="79"/>
  <c r="P47" i="79"/>
  <c r="P46" i="79"/>
  <c r="P45" i="79"/>
  <c r="P44" i="79"/>
  <c r="P43" i="79"/>
  <c r="P42" i="79"/>
  <c r="P41" i="79"/>
  <c r="P40" i="79"/>
  <c r="P39" i="79"/>
  <c r="P38" i="79"/>
  <c r="P37" i="79"/>
  <c r="P36" i="79"/>
  <c r="P35" i="79"/>
  <c r="P34" i="79"/>
  <c r="P33" i="79"/>
  <c r="P32" i="79"/>
  <c r="P31" i="79"/>
  <c r="P30" i="79"/>
  <c r="P29" i="79"/>
  <c r="P28" i="79"/>
  <c r="P27" i="79"/>
  <c r="H21" i="79"/>
  <c r="H17" i="79"/>
  <c r="B16" i="79"/>
  <c r="L51" i="79" s="1"/>
  <c r="B8" i="79"/>
  <c r="B7" i="79"/>
  <c r="A1" i="79"/>
  <c r="I64" i="78"/>
  <c r="H64" i="78"/>
  <c r="G64" i="78"/>
  <c r="F64" i="78"/>
  <c r="E64" i="78"/>
  <c r="D64" i="78"/>
  <c r="C64" i="78"/>
  <c r="B64" i="78"/>
  <c r="A64" i="78"/>
  <c r="I63" i="78"/>
  <c r="H63" i="78"/>
  <c r="G63" i="78"/>
  <c r="F63" i="78"/>
  <c r="E63" i="78"/>
  <c r="D63" i="78"/>
  <c r="C63" i="78"/>
  <c r="B63" i="78"/>
  <c r="A63" i="78"/>
  <c r="I62" i="78"/>
  <c r="H62" i="78"/>
  <c r="G62" i="78"/>
  <c r="F62" i="78"/>
  <c r="E62" i="78"/>
  <c r="D62" i="78"/>
  <c r="C62" i="78"/>
  <c r="B62" i="78"/>
  <c r="A62" i="78"/>
  <c r="I61" i="78"/>
  <c r="H61" i="78"/>
  <c r="G61" i="78"/>
  <c r="F61" i="78"/>
  <c r="E61" i="78"/>
  <c r="D61" i="78"/>
  <c r="C61" i="78"/>
  <c r="B61" i="78"/>
  <c r="A61" i="78"/>
  <c r="I60" i="78"/>
  <c r="H60" i="78"/>
  <c r="G60" i="78"/>
  <c r="F60" i="78"/>
  <c r="E60" i="78"/>
  <c r="D60" i="78"/>
  <c r="C60" i="78"/>
  <c r="B60" i="78"/>
  <c r="A60" i="78"/>
  <c r="I59" i="78"/>
  <c r="H59" i="78"/>
  <c r="G59" i="78"/>
  <c r="F59" i="78"/>
  <c r="E59" i="78"/>
  <c r="D59" i="78"/>
  <c r="C59" i="78"/>
  <c r="B59" i="78"/>
  <c r="A59" i="78"/>
  <c r="E57" i="78"/>
  <c r="A57" i="78"/>
  <c r="F56" i="78"/>
  <c r="A56" i="78"/>
  <c r="G55" i="78"/>
  <c r="A55" i="78"/>
  <c r="H54" i="78"/>
  <c r="A54" i="78"/>
  <c r="I53" i="78"/>
  <c r="A53" i="78"/>
  <c r="C52" i="78"/>
  <c r="A52" i="78"/>
  <c r="N51" i="78"/>
  <c r="M51" i="78"/>
  <c r="K51" i="78"/>
  <c r="G57" i="78" s="1"/>
  <c r="J51" i="78"/>
  <c r="O51" i="78" s="1"/>
  <c r="P50" i="78"/>
  <c r="P49" i="78"/>
  <c r="P48" i="78"/>
  <c r="P47" i="78"/>
  <c r="P46" i="78"/>
  <c r="P45" i="78"/>
  <c r="P44" i="78"/>
  <c r="P43" i="78"/>
  <c r="P42" i="78"/>
  <c r="P41" i="78"/>
  <c r="P40" i="78"/>
  <c r="P39" i="78"/>
  <c r="P38" i="78"/>
  <c r="P37" i="78"/>
  <c r="P36" i="78"/>
  <c r="P35" i="78"/>
  <c r="P34" i="78"/>
  <c r="P33" i="78"/>
  <c r="P32" i="78"/>
  <c r="P31" i="78"/>
  <c r="P30" i="78"/>
  <c r="P29" i="78"/>
  <c r="P28" i="78"/>
  <c r="P27" i="78"/>
  <c r="H21" i="78"/>
  <c r="H17" i="78"/>
  <c r="B16" i="78"/>
  <c r="L51" i="78" s="1"/>
  <c r="B8" i="78"/>
  <c r="B7" i="78"/>
  <c r="A1" i="78"/>
  <c r="I64" i="77"/>
  <c r="H64" i="77"/>
  <c r="G64" i="77"/>
  <c r="F64" i="77"/>
  <c r="E64" i="77"/>
  <c r="D64" i="77"/>
  <c r="C64" i="77"/>
  <c r="B64" i="77"/>
  <c r="A64" i="77"/>
  <c r="I63" i="77"/>
  <c r="H63" i="77"/>
  <c r="G63" i="77"/>
  <c r="F63" i="77"/>
  <c r="E63" i="77"/>
  <c r="D63" i="77"/>
  <c r="C63" i="77"/>
  <c r="B63" i="77"/>
  <c r="A63" i="77"/>
  <c r="I62" i="77"/>
  <c r="H62" i="77"/>
  <c r="G62" i="77"/>
  <c r="F62" i="77"/>
  <c r="E62" i="77"/>
  <c r="D62" i="77"/>
  <c r="C62" i="77"/>
  <c r="B62" i="77"/>
  <c r="A62" i="77"/>
  <c r="I61" i="77"/>
  <c r="H61" i="77"/>
  <c r="G61" i="77"/>
  <c r="F61" i="77"/>
  <c r="E61" i="77"/>
  <c r="D61" i="77"/>
  <c r="C61" i="77"/>
  <c r="B61" i="77"/>
  <c r="A61" i="77"/>
  <c r="I60" i="77"/>
  <c r="H60" i="77"/>
  <c r="G60" i="77"/>
  <c r="F60" i="77"/>
  <c r="E60" i="77"/>
  <c r="D60" i="77"/>
  <c r="C60" i="77"/>
  <c r="B60" i="77"/>
  <c r="A60" i="77"/>
  <c r="I59" i="77"/>
  <c r="H59" i="77"/>
  <c r="G59" i="77"/>
  <c r="F59" i="77"/>
  <c r="E59" i="77"/>
  <c r="D59" i="77"/>
  <c r="C59" i="77"/>
  <c r="B59" i="77"/>
  <c r="A59" i="77"/>
  <c r="H57" i="77"/>
  <c r="A57" i="77"/>
  <c r="I56" i="77"/>
  <c r="A56" i="77"/>
  <c r="B55" i="77"/>
  <c r="A55" i="77"/>
  <c r="C54" i="77"/>
  <c r="A54" i="77"/>
  <c r="D53" i="77"/>
  <c r="A53" i="77"/>
  <c r="F52" i="77"/>
  <c r="A52" i="77"/>
  <c r="N51" i="77"/>
  <c r="O51" i="77" s="1"/>
  <c r="M51" i="77"/>
  <c r="K51" i="77"/>
  <c r="G57" i="77" s="1"/>
  <c r="J51" i="77"/>
  <c r="P50" i="77"/>
  <c r="P49" i="77"/>
  <c r="P48" i="77"/>
  <c r="P47" i="77"/>
  <c r="P46" i="77"/>
  <c r="P45" i="77"/>
  <c r="P44" i="77"/>
  <c r="P43" i="77"/>
  <c r="P42" i="77"/>
  <c r="P41" i="77"/>
  <c r="P40" i="77"/>
  <c r="P39" i="77"/>
  <c r="P38" i="77"/>
  <c r="P37" i="77"/>
  <c r="P36" i="77"/>
  <c r="P35" i="77"/>
  <c r="P34" i="77"/>
  <c r="P33" i="77"/>
  <c r="P32" i="77"/>
  <c r="P31" i="77"/>
  <c r="P30" i="77"/>
  <c r="P29" i="77"/>
  <c r="P28" i="77"/>
  <c r="P27" i="77"/>
  <c r="H21" i="77"/>
  <c r="H17" i="77"/>
  <c r="B16" i="77"/>
  <c r="L51" i="77" s="1"/>
  <c r="B8" i="77"/>
  <c r="B7" i="77"/>
  <c r="A1" i="77"/>
  <c r="I64" i="76"/>
  <c r="H64" i="76"/>
  <c r="G64" i="76"/>
  <c r="F64" i="76"/>
  <c r="E64" i="76"/>
  <c r="D64" i="76"/>
  <c r="C64" i="76"/>
  <c r="B64" i="76"/>
  <c r="A64" i="76"/>
  <c r="I63" i="76"/>
  <c r="H63" i="76"/>
  <c r="G63" i="76"/>
  <c r="F63" i="76"/>
  <c r="E63" i="76"/>
  <c r="D63" i="76"/>
  <c r="C63" i="76"/>
  <c r="B63" i="76"/>
  <c r="A63" i="76"/>
  <c r="I62" i="76"/>
  <c r="H62" i="76"/>
  <c r="G62" i="76"/>
  <c r="F62" i="76"/>
  <c r="E62" i="76"/>
  <c r="D62" i="76"/>
  <c r="C62" i="76"/>
  <c r="B62" i="76"/>
  <c r="A62" i="76"/>
  <c r="I61" i="76"/>
  <c r="H61" i="76"/>
  <c r="G61" i="76"/>
  <c r="F61" i="76"/>
  <c r="E61" i="76"/>
  <c r="D61" i="76"/>
  <c r="C61" i="76"/>
  <c r="B61" i="76"/>
  <c r="A61" i="76"/>
  <c r="I60" i="76"/>
  <c r="H60" i="76"/>
  <c r="G60" i="76"/>
  <c r="F60" i="76"/>
  <c r="E60" i="76"/>
  <c r="D60" i="76"/>
  <c r="C60" i="76"/>
  <c r="B60" i="76"/>
  <c r="A60" i="76"/>
  <c r="I59" i="76"/>
  <c r="H59" i="76"/>
  <c r="G59" i="76"/>
  <c r="F59" i="76"/>
  <c r="E59" i="76"/>
  <c r="D59" i="76"/>
  <c r="C59" i="76"/>
  <c r="B59" i="76"/>
  <c r="A59" i="76"/>
  <c r="E57" i="76"/>
  <c r="A57" i="76"/>
  <c r="F56" i="76"/>
  <c r="A56" i="76"/>
  <c r="G55" i="76"/>
  <c r="A55" i="76"/>
  <c r="H54" i="76"/>
  <c r="A54" i="76"/>
  <c r="I53" i="76"/>
  <c r="B53" i="76"/>
  <c r="A53" i="76"/>
  <c r="C52" i="76"/>
  <c r="A52" i="76"/>
  <c r="N51" i="76"/>
  <c r="M51" i="76"/>
  <c r="K51" i="76"/>
  <c r="G57" i="76" s="1"/>
  <c r="J51" i="76"/>
  <c r="O51" i="76" s="1"/>
  <c r="P50" i="76"/>
  <c r="P49" i="76"/>
  <c r="P48" i="76"/>
  <c r="P47" i="76"/>
  <c r="P46" i="76"/>
  <c r="P45" i="76"/>
  <c r="P44" i="76"/>
  <c r="P43" i="76"/>
  <c r="P42" i="76"/>
  <c r="P41" i="76"/>
  <c r="P40" i="76"/>
  <c r="P39" i="76"/>
  <c r="P38" i="76"/>
  <c r="P37" i="76"/>
  <c r="P36" i="76"/>
  <c r="P35" i="76"/>
  <c r="P34" i="76"/>
  <c r="P33" i="76"/>
  <c r="P32" i="76"/>
  <c r="P31" i="76"/>
  <c r="P30" i="76"/>
  <c r="P29" i="76"/>
  <c r="P28" i="76"/>
  <c r="P27" i="76"/>
  <c r="H21" i="76"/>
  <c r="H17" i="76"/>
  <c r="B16" i="76"/>
  <c r="L51" i="76" s="1"/>
  <c r="B8" i="76"/>
  <c r="B7" i="76"/>
  <c r="A1" i="76"/>
  <c r="I64" i="75"/>
  <c r="H64" i="75"/>
  <c r="G64" i="75"/>
  <c r="F64" i="75"/>
  <c r="E64" i="75"/>
  <c r="D64" i="75"/>
  <c r="C64" i="75"/>
  <c r="B64" i="75"/>
  <c r="A64" i="75"/>
  <c r="I63" i="75"/>
  <c r="H63" i="75"/>
  <c r="G63" i="75"/>
  <c r="F63" i="75"/>
  <c r="E63" i="75"/>
  <c r="D63" i="75"/>
  <c r="C63" i="75"/>
  <c r="B63" i="75"/>
  <c r="A63" i="75"/>
  <c r="I62" i="75"/>
  <c r="H62" i="75"/>
  <c r="G62" i="75"/>
  <c r="F62" i="75"/>
  <c r="E62" i="75"/>
  <c r="D62" i="75"/>
  <c r="C62" i="75"/>
  <c r="B62" i="75"/>
  <c r="A62" i="75"/>
  <c r="I61" i="75"/>
  <c r="H61" i="75"/>
  <c r="G61" i="75"/>
  <c r="F61" i="75"/>
  <c r="E61" i="75"/>
  <c r="D61" i="75"/>
  <c r="C61" i="75"/>
  <c r="B61" i="75"/>
  <c r="A61" i="75"/>
  <c r="I60" i="75"/>
  <c r="H60" i="75"/>
  <c r="G60" i="75"/>
  <c r="F60" i="75"/>
  <c r="E60" i="75"/>
  <c r="D60" i="75"/>
  <c r="C60" i="75"/>
  <c r="B60" i="75"/>
  <c r="A60" i="75"/>
  <c r="I59" i="75"/>
  <c r="H59" i="75"/>
  <c r="G59" i="75"/>
  <c r="F59" i="75"/>
  <c r="E59" i="75"/>
  <c r="D59" i="75"/>
  <c r="C59" i="75"/>
  <c r="B59" i="75"/>
  <c r="A59" i="75"/>
  <c r="G57" i="75"/>
  <c r="E57" i="75"/>
  <c r="A57" i="75"/>
  <c r="H56" i="75"/>
  <c r="F56" i="75"/>
  <c r="A56" i="75"/>
  <c r="I55" i="75"/>
  <c r="G55" i="75"/>
  <c r="A55" i="75"/>
  <c r="H54" i="75"/>
  <c r="B54" i="75"/>
  <c r="A54" i="75"/>
  <c r="I53" i="75"/>
  <c r="C53" i="75"/>
  <c r="A53" i="75"/>
  <c r="E52" i="75"/>
  <c r="C52" i="75"/>
  <c r="A52" i="75"/>
  <c r="N51" i="75"/>
  <c r="O51" i="75" s="1"/>
  <c r="M51" i="75"/>
  <c r="K51" i="75"/>
  <c r="F57" i="75" s="1"/>
  <c r="J51" i="75"/>
  <c r="P50" i="75"/>
  <c r="P49" i="75"/>
  <c r="P48" i="75"/>
  <c r="P47" i="75"/>
  <c r="P46" i="75"/>
  <c r="P45" i="75"/>
  <c r="P44" i="75"/>
  <c r="P43" i="75"/>
  <c r="P42" i="75"/>
  <c r="P41" i="75"/>
  <c r="P40" i="75"/>
  <c r="P39" i="75"/>
  <c r="P38" i="75"/>
  <c r="P37" i="75"/>
  <c r="P36" i="75"/>
  <c r="P35" i="75"/>
  <c r="P34" i="75"/>
  <c r="P33" i="75"/>
  <c r="P32" i="75"/>
  <c r="P31" i="75"/>
  <c r="P30" i="75"/>
  <c r="P29" i="75"/>
  <c r="P28" i="75"/>
  <c r="P27" i="75"/>
  <c r="H21" i="75"/>
  <c r="H17" i="75"/>
  <c r="B16" i="75"/>
  <c r="L51" i="75" s="1"/>
  <c r="B8" i="75"/>
  <c r="B7" i="75"/>
  <c r="A1" i="75"/>
  <c r="I64" i="74"/>
  <c r="H64" i="74"/>
  <c r="G64" i="74"/>
  <c r="F64" i="74"/>
  <c r="E64" i="74"/>
  <c r="D64" i="74"/>
  <c r="C64" i="74"/>
  <c r="B64" i="74"/>
  <c r="A64" i="74"/>
  <c r="I63" i="74"/>
  <c r="H63" i="74"/>
  <c r="G63" i="74"/>
  <c r="F63" i="74"/>
  <c r="E63" i="74"/>
  <c r="D63" i="74"/>
  <c r="C63" i="74"/>
  <c r="B63" i="74"/>
  <c r="A63" i="74"/>
  <c r="I62" i="74"/>
  <c r="H62" i="74"/>
  <c r="G62" i="74"/>
  <c r="F62" i="74"/>
  <c r="E62" i="74"/>
  <c r="D62" i="74"/>
  <c r="C62" i="74"/>
  <c r="B62" i="74"/>
  <c r="A62" i="74"/>
  <c r="I61" i="74"/>
  <c r="H61" i="74"/>
  <c r="G61" i="74"/>
  <c r="F61" i="74"/>
  <c r="E61" i="74"/>
  <c r="D61" i="74"/>
  <c r="C61" i="74"/>
  <c r="B61" i="74"/>
  <c r="A61" i="74"/>
  <c r="I60" i="74"/>
  <c r="H60" i="74"/>
  <c r="G60" i="74"/>
  <c r="F60" i="74"/>
  <c r="E60" i="74"/>
  <c r="D60" i="74"/>
  <c r="C60" i="74"/>
  <c r="B60" i="74"/>
  <c r="A60" i="74"/>
  <c r="I59" i="74"/>
  <c r="H59" i="74"/>
  <c r="G59" i="74"/>
  <c r="F59" i="74"/>
  <c r="E59" i="74"/>
  <c r="D59" i="74"/>
  <c r="C59" i="74"/>
  <c r="B59" i="74"/>
  <c r="A59" i="74"/>
  <c r="I57" i="74"/>
  <c r="H57" i="74"/>
  <c r="B57" i="74"/>
  <c r="A57" i="74"/>
  <c r="I56" i="74"/>
  <c r="C56" i="74"/>
  <c r="B56" i="74"/>
  <c r="A56" i="74"/>
  <c r="D55" i="74"/>
  <c r="C55" i="74"/>
  <c r="B55" i="74"/>
  <c r="A55" i="74"/>
  <c r="E54" i="74"/>
  <c r="D54" i="74"/>
  <c r="C54" i="74"/>
  <c r="A54" i="74"/>
  <c r="F53" i="74"/>
  <c r="E53" i="74"/>
  <c r="D53" i="74"/>
  <c r="A53" i="74"/>
  <c r="H52" i="74"/>
  <c r="G52" i="74"/>
  <c r="F52" i="74"/>
  <c r="A52" i="74"/>
  <c r="N51" i="74"/>
  <c r="O51" i="74" s="1"/>
  <c r="M51" i="74"/>
  <c r="K51" i="74"/>
  <c r="G57" i="74" s="1"/>
  <c r="J51" i="74"/>
  <c r="P50" i="74"/>
  <c r="P49" i="74"/>
  <c r="P48" i="74"/>
  <c r="P47" i="74"/>
  <c r="P46" i="74"/>
  <c r="P45" i="74"/>
  <c r="P44" i="74"/>
  <c r="P43" i="74"/>
  <c r="P42" i="74"/>
  <c r="P41" i="74"/>
  <c r="P40" i="74"/>
  <c r="P39" i="74"/>
  <c r="P38" i="74"/>
  <c r="P37" i="74"/>
  <c r="P36" i="74"/>
  <c r="P35" i="74"/>
  <c r="P34" i="74"/>
  <c r="P33" i="74"/>
  <c r="P32" i="74"/>
  <c r="P31" i="74"/>
  <c r="P30" i="74"/>
  <c r="P29" i="74"/>
  <c r="P28" i="74"/>
  <c r="P27" i="74"/>
  <c r="H21" i="74"/>
  <c r="H17" i="74"/>
  <c r="B16" i="74"/>
  <c r="L51" i="74" s="1"/>
  <c r="B8" i="74"/>
  <c r="B7" i="74"/>
  <c r="A1" i="74"/>
  <c r="I64" i="73"/>
  <c r="H64" i="73"/>
  <c r="G64" i="73"/>
  <c r="F64" i="73"/>
  <c r="E64" i="73"/>
  <c r="D64" i="73"/>
  <c r="C64" i="73"/>
  <c r="B64" i="73"/>
  <c r="A64" i="73"/>
  <c r="I63" i="73"/>
  <c r="H63" i="73"/>
  <c r="G63" i="73"/>
  <c r="F63" i="73"/>
  <c r="E63" i="73"/>
  <c r="D63" i="73"/>
  <c r="C63" i="73"/>
  <c r="B63" i="73"/>
  <c r="A63" i="73"/>
  <c r="I62" i="73"/>
  <c r="H62" i="73"/>
  <c r="G62" i="73"/>
  <c r="F62" i="73"/>
  <c r="E62" i="73"/>
  <c r="D62" i="73"/>
  <c r="C62" i="73"/>
  <c r="B62" i="73"/>
  <c r="A62" i="73"/>
  <c r="I61" i="73"/>
  <c r="H61" i="73"/>
  <c r="G61" i="73"/>
  <c r="F61" i="73"/>
  <c r="E61" i="73"/>
  <c r="D61" i="73"/>
  <c r="C61" i="73"/>
  <c r="B61" i="73"/>
  <c r="A61" i="73"/>
  <c r="I60" i="73"/>
  <c r="H60" i="73"/>
  <c r="G60" i="73"/>
  <c r="F60" i="73"/>
  <c r="E60" i="73"/>
  <c r="D60" i="73"/>
  <c r="C60" i="73"/>
  <c r="B60" i="73"/>
  <c r="A60" i="73"/>
  <c r="I59" i="73"/>
  <c r="H59" i="73"/>
  <c r="G59" i="73"/>
  <c r="F59" i="73"/>
  <c r="E59" i="73"/>
  <c r="D59" i="73"/>
  <c r="C59" i="73"/>
  <c r="B59" i="73"/>
  <c r="A59" i="73"/>
  <c r="A57" i="73"/>
  <c r="A56" i="73"/>
  <c r="A55" i="73"/>
  <c r="A54" i="73"/>
  <c r="A53" i="73"/>
  <c r="A52" i="73"/>
  <c r="N51" i="73"/>
  <c r="O51" i="73" s="1"/>
  <c r="M51" i="73"/>
  <c r="K51" i="73"/>
  <c r="G57" i="73" s="1"/>
  <c r="J51" i="73"/>
  <c r="P50" i="73"/>
  <c r="P49" i="73"/>
  <c r="P48" i="73"/>
  <c r="P47" i="73"/>
  <c r="P46" i="73"/>
  <c r="P45" i="73"/>
  <c r="P44" i="73"/>
  <c r="P43" i="73"/>
  <c r="P42" i="73"/>
  <c r="P41" i="73"/>
  <c r="P40" i="73"/>
  <c r="P39" i="73"/>
  <c r="P38" i="73"/>
  <c r="P37" i="73"/>
  <c r="P36" i="73"/>
  <c r="P35" i="73"/>
  <c r="P34" i="73"/>
  <c r="P33" i="73"/>
  <c r="P32" i="73"/>
  <c r="P31" i="73"/>
  <c r="P30" i="73"/>
  <c r="P29" i="73"/>
  <c r="P28" i="73"/>
  <c r="P27" i="73"/>
  <c r="H21" i="73"/>
  <c r="H17" i="73"/>
  <c r="B16" i="73"/>
  <c r="L51" i="73" s="1"/>
  <c r="B8" i="73"/>
  <c r="B7" i="73"/>
  <c r="A1" i="73"/>
  <c r="I64" i="72"/>
  <c r="H64" i="72"/>
  <c r="G64" i="72"/>
  <c r="F64" i="72"/>
  <c r="E64" i="72"/>
  <c r="D64" i="72"/>
  <c r="C64" i="72"/>
  <c r="B64" i="72"/>
  <c r="A64" i="72"/>
  <c r="I63" i="72"/>
  <c r="H63" i="72"/>
  <c r="G63" i="72"/>
  <c r="F63" i="72"/>
  <c r="E63" i="72"/>
  <c r="D63" i="72"/>
  <c r="C63" i="72"/>
  <c r="B63" i="72"/>
  <c r="A63" i="72"/>
  <c r="I62" i="72"/>
  <c r="H62" i="72"/>
  <c r="G62" i="72"/>
  <c r="F62" i="72"/>
  <c r="E62" i="72"/>
  <c r="D62" i="72"/>
  <c r="C62" i="72"/>
  <c r="B62" i="72"/>
  <c r="A62" i="72"/>
  <c r="I61" i="72"/>
  <c r="H61" i="72"/>
  <c r="G61" i="72"/>
  <c r="F61" i="72"/>
  <c r="E61" i="72"/>
  <c r="D61" i="72"/>
  <c r="C61" i="72"/>
  <c r="B61" i="72"/>
  <c r="A61" i="72"/>
  <c r="I60" i="72"/>
  <c r="H60" i="72"/>
  <c r="G60" i="72"/>
  <c r="F60" i="72"/>
  <c r="E60" i="72"/>
  <c r="D60" i="72"/>
  <c r="C60" i="72"/>
  <c r="B60" i="72"/>
  <c r="A60" i="72"/>
  <c r="I59" i="72"/>
  <c r="H59" i="72"/>
  <c r="G59" i="72"/>
  <c r="F59" i="72"/>
  <c r="E59" i="72"/>
  <c r="D59" i="72"/>
  <c r="C59" i="72"/>
  <c r="B59" i="72"/>
  <c r="A59" i="72"/>
  <c r="A57" i="72"/>
  <c r="A56" i="72"/>
  <c r="A55" i="72"/>
  <c r="A54" i="72"/>
  <c r="A53" i="72"/>
  <c r="A52" i="72"/>
  <c r="N51" i="72"/>
  <c r="O51" i="72" s="1"/>
  <c r="M51" i="72"/>
  <c r="K51" i="72"/>
  <c r="G57" i="72" s="1"/>
  <c r="J51" i="72"/>
  <c r="P50" i="72"/>
  <c r="P49" i="72"/>
  <c r="P48" i="72"/>
  <c r="P47" i="72"/>
  <c r="P46" i="72"/>
  <c r="P45" i="72"/>
  <c r="P44" i="72"/>
  <c r="P43" i="72"/>
  <c r="P42" i="72"/>
  <c r="P41" i="72"/>
  <c r="P40" i="72"/>
  <c r="P39" i="72"/>
  <c r="P38" i="72"/>
  <c r="P37" i="72"/>
  <c r="P36" i="72"/>
  <c r="P35" i="72"/>
  <c r="P34" i="72"/>
  <c r="P33" i="72"/>
  <c r="P32" i="72"/>
  <c r="P31" i="72"/>
  <c r="P30" i="72"/>
  <c r="P29" i="72"/>
  <c r="P28" i="72"/>
  <c r="P27" i="72"/>
  <c r="H21" i="72"/>
  <c r="H17" i="72"/>
  <c r="B16" i="72"/>
  <c r="L51" i="72" s="1"/>
  <c r="B8" i="72"/>
  <c r="B7" i="72"/>
  <c r="A1" i="72"/>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I64" i="71"/>
  <c r="H64" i="71"/>
  <c r="G64" i="71"/>
  <c r="F64" i="71"/>
  <c r="E64" i="71"/>
  <c r="D64" i="71"/>
  <c r="C64" i="71"/>
  <c r="B64" i="71"/>
  <c r="A64" i="71"/>
  <c r="I63" i="71"/>
  <c r="H63" i="71"/>
  <c r="G63" i="71"/>
  <c r="F63" i="71"/>
  <c r="E63" i="71"/>
  <c r="D63" i="71"/>
  <c r="C63" i="71"/>
  <c r="B63" i="71"/>
  <c r="A63" i="71"/>
  <c r="I62" i="71"/>
  <c r="H62" i="71"/>
  <c r="G62" i="71"/>
  <c r="F62" i="71"/>
  <c r="E62" i="71"/>
  <c r="D62" i="71"/>
  <c r="C62" i="71"/>
  <c r="B62" i="71"/>
  <c r="A62" i="71"/>
  <c r="I61" i="71"/>
  <c r="H61" i="71"/>
  <c r="G61" i="71"/>
  <c r="F61" i="71"/>
  <c r="E61" i="71"/>
  <c r="D61" i="71"/>
  <c r="C61" i="71"/>
  <c r="B61" i="71"/>
  <c r="A61" i="71"/>
  <c r="I60" i="71"/>
  <c r="H60" i="71"/>
  <c r="G60" i="71"/>
  <c r="F60" i="71"/>
  <c r="E60" i="71"/>
  <c r="D60" i="71"/>
  <c r="C60" i="71"/>
  <c r="B60" i="71"/>
  <c r="A60" i="71"/>
  <c r="I59" i="71"/>
  <c r="H59" i="71"/>
  <c r="G59" i="71"/>
  <c r="F59" i="71"/>
  <c r="E59" i="71"/>
  <c r="D59" i="71"/>
  <c r="C59" i="71"/>
  <c r="B59" i="71"/>
  <c r="A59" i="71"/>
  <c r="H17" i="71"/>
  <c r="H17" i="2"/>
  <c r="F45" i="1" a="1"/>
  <c r="F86" i="1" a="1"/>
  <c r="G65" i="1" a="1"/>
  <c r="F40" i="1" a="1"/>
  <c r="F52" i="1" a="1"/>
  <c r="G66" i="1" a="1"/>
  <c r="G69" i="1" a="1"/>
  <c r="F59" i="1" a="1"/>
  <c r="G36" i="1" a="1"/>
  <c r="F71" i="1" a="1"/>
  <c r="G57" i="1" a="1"/>
  <c r="F77" i="1" a="1"/>
  <c r="G89" i="1" a="1"/>
  <c r="G50" i="1" a="1"/>
  <c r="G84" i="1" a="1"/>
  <c r="F41" i="1" a="1"/>
  <c r="G81" i="1" a="1"/>
  <c r="F93" i="1" a="1"/>
  <c r="G77" i="1" a="1"/>
  <c r="F33" i="1" a="1"/>
  <c r="G48" i="1" a="1"/>
  <c r="F69" i="1" a="1"/>
  <c r="G21" i="1" a="1"/>
  <c r="G44" i="1" a="1"/>
  <c r="G78" i="1" a="1"/>
  <c r="G30" i="1" a="1"/>
  <c r="F50" i="1" a="1"/>
  <c r="F79" i="1" a="1"/>
  <c r="G67" i="1" a="1"/>
  <c r="G31" i="1" a="1"/>
  <c r="G60" i="1" a="1"/>
  <c r="F91" i="1" a="1"/>
  <c r="F56" i="1" a="1"/>
  <c r="F67" i="1" a="1"/>
  <c r="F43" i="1" a="1"/>
  <c r="F24" i="1" a="1"/>
  <c r="F70" i="1" a="1"/>
  <c r="F46" i="1" a="1"/>
  <c r="G62" i="1" a="1"/>
  <c r="F80" i="1" a="1"/>
  <c r="G91" i="1" a="1"/>
  <c r="F88" i="1" a="1"/>
  <c r="F51" i="1" a="1"/>
  <c r="G53" i="1" a="1"/>
  <c r="G71" i="1" a="1"/>
  <c r="F94" i="1" a="1"/>
  <c r="F92" i="1" a="1"/>
  <c r="G28" i="1" a="1"/>
  <c r="F61" i="1" a="1"/>
  <c r="G49" i="1" a="1"/>
  <c r="F63" i="1" a="1"/>
  <c r="G94" i="1" a="1"/>
  <c r="F25" i="1" a="1"/>
  <c r="G92" i="1" a="1"/>
  <c r="F72" i="1" a="1"/>
  <c r="F58" i="1" a="1"/>
  <c r="G29" i="1" a="1"/>
  <c r="G43" i="1" a="1"/>
  <c r="F65" i="1" a="1"/>
  <c r="G79" i="1" a="1"/>
  <c r="G24" i="1" a="1"/>
  <c r="G56" i="1" a="1"/>
  <c r="F44" i="1" a="1"/>
  <c r="F29" i="1" a="1"/>
  <c r="G51" i="1" a="1"/>
  <c r="G87" i="1" a="1"/>
  <c r="G93" i="1" a="1"/>
  <c r="F30" i="1" a="1"/>
  <c r="F85" i="1" a="1"/>
  <c r="G38" i="1" a="1"/>
  <c r="G22" i="1" a="1"/>
  <c r="F57" i="1" a="1"/>
  <c r="G47" i="1" a="1"/>
  <c r="G39" i="1" a="1"/>
  <c r="F78" i="1" a="1"/>
  <c r="G75" i="1" a="1"/>
  <c r="F36" i="1" a="1"/>
  <c r="F87" i="1" a="1"/>
  <c r="F38" i="1" a="1"/>
  <c r="F39" i="1" a="1"/>
  <c r="G63" i="1" a="1"/>
  <c r="G74" i="1" a="1"/>
  <c r="F75" i="1" a="1"/>
  <c r="G68" i="1" a="1"/>
  <c r="F48" i="1" a="1"/>
  <c r="F60" i="1" a="1"/>
  <c r="G80" i="1" a="1"/>
  <c r="F27" i="1" a="1"/>
  <c r="G82" i="1" a="1"/>
  <c r="G64" i="1" a="1"/>
  <c r="F31" i="1" a="1"/>
  <c r="G33" i="1" a="1"/>
  <c r="F53" i="1" a="1"/>
  <c r="F83" i="1" a="1"/>
  <c r="G26" i="1" a="1"/>
  <c r="F22" i="1" a="1"/>
  <c r="F82" i="1" a="1"/>
  <c r="G37" i="1" a="1"/>
  <c r="G61" i="1" a="1"/>
  <c r="G46" i="1" a="1"/>
  <c r="F21" i="1" a="1"/>
  <c r="F55" i="1" a="1"/>
  <c r="G54" i="1" a="1"/>
  <c r="F73" i="1" a="1"/>
  <c r="G90" i="1" a="1"/>
  <c r="G72" i="1" a="1"/>
  <c r="G41" i="1" a="1"/>
  <c r="F28" i="1" a="1"/>
  <c r="G40" i="1" a="1"/>
  <c r="G76" i="1" a="1"/>
  <c r="G42" i="1" a="1"/>
  <c r="G83" i="1" a="1"/>
  <c r="F34" i="1" a="1"/>
  <c r="G59" i="1" a="1"/>
  <c r="F84" i="1" a="1"/>
  <c r="F81" i="1" a="1"/>
  <c r="F54" i="1" a="1"/>
  <c r="F26" i="1" a="1"/>
  <c r="G58" i="1" a="1"/>
  <c r="G34" i="1" a="1"/>
  <c r="F76" i="1" a="1"/>
  <c r="G88" i="1" a="1"/>
  <c r="F32" i="1" a="1"/>
  <c r="F68" i="1" a="1"/>
  <c r="F89" i="1" a="1"/>
  <c r="G85" i="1" a="1"/>
  <c r="G73" i="1" a="1"/>
  <c r="G86" i="1" a="1"/>
  <c r="F62" i="1" a="1"/>
  <c r="G27" i="1" a="1"/>
  <c r="G52" i="1" a="1"/>
  <c r="F23" i="1" a="1"/>
  <c r="G45" i="1" a="1"/>
  <c r="G23" i="1" a="1"/>
  <c r="G35" i="1" a="1"/>
  <c r="G55" i="1" a="1"/>
  <c r="G32" i="1" a="1"/>
  <c r="F74" i="1" a="1"/>
  <c r="G25" i="1" a="1"/>
  <c r="F49" i="1" a="1"/>
  <c r="G70" i="1" a="1"/>
  <c r="F90" i="1" a="1"/>
  <c r="F37" i="1" a="1"/>
  <c r="F64" i="1" a="1"/>
  <c r="F35" i="1" a="1"/>
  <c r="F66" i="1" a="1"/>
  <c r="F47" i="1" a="1"/>
  <c r="F42" i="1" a="1"/>
  <c r="F52" i="145" l="1"/>
  <c r="D53" i="145"/>
  <c r="C54" i="145"/>
  <c r="B55" i="145"/>
  <c r="I56" i="145"/>
  <c r="H57" i="145"/>
  <c r="G52" i="145"/>
  <c r="E53" i="145"/>
  <c r="D54" i="145"/>
  <c r="C55" i="145"/>
  <c r="B56" i="145"/>
  <c r="I57" i="145"/>
  <c r="H52" i="145"/>
  <c r="F53" i="145"/>
  <c r="E54" i="145"/>
  <c r="D55" i="145"/>
  <c r="C56" i="145"/>
  <c r="B57" i="145"/>
  <c r="I52" i="145"/>
  <c r="G53" i="145"/>
  <c r="F54" i="145"/>
  <c r="E55" i="145"/>
  <c r="D56" i="145"/>
  <c r="C57" i="145"/>
  <c r="B52" i="145"/>
  <c r="J52" i="145"/>
  <c r="H53" i="145"/>
  <c r="G54" i="145"/>
  <c r="F55" i="145"/>
  <c r="E56" i="145"/>
  <c r="D57" i="145"/>
  <c r="C52" i="145"/>
  <c r="I53" i="145"/>
  <c r="H54" i="145"/>
  <c r="G55" i="145"/>
  <c r="F56" i="145"/>
  <c r="E57" i="145"/>
  <c r="D52" i="145"/>
  <c r="D51" i="145" s="1"/>
  <c r="B53" i="145"/>
  <c r="I54" i="145"/>
  <c r="H55" i="145"/>
  <c r="G56" i="145"/>
  <c r="F57" i="145"/>
  <c r="E52" i="145"/>
  <c r="C53" i="145"/>
  <c r="B54" i="145"/>
  <c r="I55" i="145"/>
  <c r="H56" i="145"/>
  <c r="F52" i="144"/>
  <c r="D53" i="144"/>
  <c r="C54" i="144"/>
  <c r="B55" i="144"/>
  <c r="I56" i="144"/>
  <c r="H57" i="144"/>
  <c r="G52" i="144"/>
  <c r="E53" i="144"/>
  <c r="D54" i="144"/>
  <c r="C55" i="144"/>
  <c r="B56" i="144"/>
  <c r="I57" i="144"/>
  <c r="H52" i="144"/>
  <c r="H51" i="144" s="1"/>
  <c r="F53" i="144"/>
  <c r="E54" i="144"/>
  <c r="D55" i="144"/>
  <c r="C56" i="144"/>
  <c r="B57" i="144"/>
  <c r="I52" i="144"/>
  <c r="G53" i="144"/>
  <c r="F54" i="144"/>
  <c r="E55" i="144"/>
  <c r="D56" i="144"/>
  <c r="C57" i="144"/>
  <c r="B52" i="144"/>
  <c r="J52" i="144"/>
  <c r="H53" i="144"/>
  <c r="G54" i="144"/>
  <c r="F55" i="144"/>
  <c r="E56" i="144"/>
  <c r="D57" i="144"/>
  <c r="C52" i="144"/>
  <c r="I53" i="144"/>
  <c r="H54" i="144"/>
  <c r="G55" i="144"/>
  <c r="F56" i="144"/>
  <c r="E57" i="144"/>
  <c r="D52" i="144"/>
  <c r="D51" i="144" s="1"/>
  <c r="B53" i="144"/>
  <c r="I54" i="144"/>
  <c r="H55" i="144"/>
  <c r="G56" i="144"/>
  <c r="F57" i="144"/>
  <c r="E52" i="144"/>
  <c r="C53" i="144"/>
  <c r="B54" i="144"/>
  <c r="I55" i="144"/>
  <c r="H56" i="144"/>
  <c r="F52" i="143"/>
  <c r="D53" i="143"/>
  <c r="C54" i="143"/>
  <c r="B55" i="143"/>
  <c r="I56" i="143"/>
  <c r="H57" i="143"/>
  <c r="G52" i="143"/>
  <c r="E53" i="143"/>
  <c r="D54" i="143"/>
  <c r="C55" i="143"/>
  <c r="B56" i="143"/>
  <c r="I57" i="143"/>
  <c r="H52" i="143"/>
  <c r="F53" i="143"/>
  <c r="E54" i="143"/>
  <c r="D55" i="143"/>
  <c r="C56" i="143"/>
  <c r="B57" i="143"/>
  <c r="I52" i="143"/>
  <c r="G53" i="143"/>
  <c r="F54" i="143"/>
  <c r="E55" i="143"/>
  <c r="D56" i="143"/>
  <c r="C57" i="143"/>
  <c r="B52" i="143"/>
  <c r="J52" i="143"/>
  <c r="H53" i="143"/>
  <c r="G54" i="143"/>
  <c r="F55" i="143"/>
  <c r="E56" i="143"/>
  <c r="D57" i="143"/>
  <c r="C52" i="143"/>
  <c r="I53" i="143"/>
  <c r="H54" i="143"/>
  <c r="G55" i="143"/>
  <c r="F56" i="143"/>
  <c r="E57" i="143"/>
  <c r="D52" i="143"/>
  <c r="D51" i="143" s="1"/>
  <c r="B53" i="143"/>
  <c r="I54" i="143"/>
  <c r="H55" i="143"/>
  <c r="G56" i="143"/>
  <c r="F57" i="143"/>
  <c r="E52" i="143"/>
  <c r="C53" i="143"/>
  <c r="B54" i="143"/>
  <c r="I55" i="143"/>
  <c r="H56" i="143"/>
  <c r="G52" i="142"/>
  <c r="G51" i="142" s="1"/>
  <c r="E53" i="142"/>
  <c r="D54" i="142"/>
  <c r="C55" i="142"/>
  <c r="B56" i="142"/>
  <c r="I57" i="142"/>
  <c r="H52" i="142"/>
  <c r="F53" i="142"/>
  <c r="F51" i="142" s="1"/>
  <c r="E54" i="142"/>
  <c r="D55" i="142"/>
  <c r="C56" i="142"/>
  <c r="B57" i="142"/>
  <c r="I52" i="142"/>
  <c r="G53" i="142"/>
  <c r="F54" i="142"/>
  <c r="E55" i="142"/>
  <c r="D56" i="142"/>
  <c r="C57" i="142"/>
  <c r="B52" i="142"/>
  <c r="J52" i="142"/>
  <c r="H53" i="142"/>
  <c r="G54" i="142"/>
  <c r="F55" i="142"/>
  <c r="E56" i="142"/>
  <c r="D57" i="142"/>
  <c r="C52" i="142"/>
  <c r="C51" i="142" s="1"/>
  <c r="I53" i="142"/>
  <c r="H54" i="142"/>
  <c r="G55" i="142"/>
  <c r="F56" i="142"/>
  <c r="E57" i="142"/>
  <c r="D52" i="142"/>
  <c r="B53" i="142"/>
  <c r="I54" i="142"/>
  <c r="H55" i="142"/>
  <c r="G56" i="142"/>
  <c r="F57" i="142"/>
  <c r="E52" i="142"/>
  <c r="C53" i="142"/>
  <c r="B54" i="142"/>
  <c r="I55" i="142"/>
  <c r="H56" i="142"/>
  <c r="F52" i="141"/>
  <c r="D53" i="141"/>
  <c r="C54" i="141"/>
  <c r="B55" i="141"/>
  <c r="I56" i="141"/>
  <c r="H57" i="141"/>
  <c r="G52" i="141"/>
  <c r="E53" i="141"/>
  <c r="D54" i="141"/>
  <c r="C55" i="141"/>
  <c r="B56" i="141"/>
  <c r="I57" i="141"/>
  <c r="H52" i="141"/>
  <c r="F53" i="141"/>
  <c r="E54" i="141"/>
  <c r="D55" i="141"/>
  <c r="C56" i="141"/>
  <c r="B57" i="141"/>
  <c r="I52" i="141"/>
  <c r="I51" i="141" s="1"/>
  <c r="G53" i="141"/>
  <c r="F54" i="141"/>
  <c r="E55" i="141"/>
  <c r="D56" i="141"/>
  <c r="C57" i="141"/>
  <c r="B52" i="141"/>
  <c r="J52" i="141"/>
  <c r="H53" i="141"/>
  <c r="G54" i="141"/>
  <c r="F55" i="141"/>
  <c r="E56" i="141"/>
  <c r="D57" i="141"/>
  <c r="C52" i="141"/>
  <c r="I53" i="141"/>
  <c r="H54" i="141"/>
  <c r="G55" i="141"/>
  <c r="F56" i="141"/>
  <c r="E57" i="141"/>
  <c r="D52" i="141"/>
  <c r="B53" i="141"/>
  <c r="I54" i="141"/>
  <c r="H55" i="141"/>
  <c r="G56" i="141"/>
  <c r="F57" i="141"/>
  <c r="E52" i="141"/>
  <c r="C53" i="141"/>
  <c r="B54" i="141"/>
  <c r="I55" i="141"/>
  <c r="H56" i="141"/>
  <c r="C51" i="140"/>
  <c r="G52" i="140"/>
  <c r="E53" i="140"/>
  <c r="D54" i="140"/>
  <c r="C55" i="140"/>
  <c r="B56" i="140"/>
  <c r="I57" i="140"/>
  <c r="H52" i="140"/>
  <c r="H51" i="140" s="1"/>
  <c r="F53" i="140"/>
  <c r="F51" i="140" s="1"/>
  <c r="E54" i="140"/>
  <c r="D55" i="140"/>
  <c r="C56" i="140"/>
  <c r="B57" i="140"/>
  <c r="I52" i="140"/>
  <c r="G53" i="140"/>
  <c r="F54" i="140"/>
  <c r="E55" i="140"/>
  <c r="D56" i="140"/>
  <c r="C57" i="140"/>
  <c r="B52" i="140"/>
  <c r="J52" i="140"/>
  <c r="H53" i="140"/>
  <c r="G54" i="140"/>
  <c r="F55" i="140"/>
  <c r="E56" i="140"/>
  <c r="D57" i="140"/>
  <c r="D52" i="140"/>
  <c r="D51" i="140" s="1"/>
  <c r="B53" i="140"/>
  <c r="I54" i="140"/>
  <c r="H55" i="140"/>
  <c r="G56" i="140"/>
  <c r="F57" i="140"/>
  <c r="E52" i="140"/>
  <c r="C53" i="140"/>
  <c r="B54" i="140"/>
  <c r="I55" i="140"/>
  <c r="H56" i="140"/>
  <c r="G52" i="139"/>
  <c r="E53" i="139"/>
  <c r="E51" i="139" s="1"/>
  <c r="D54" i="139"/>
  <c r="C55" i="139"/>
  <c r="C51" i="139" s="1"/>
  <c r="B56" i="139"/>
  <c r="I57" i="139"/>
  <c r="H52" i="139"/>
  <c r="H51" i="139" s="1"/>
  <c r="F53" i="139"/>
  <c r="F51" i="139" s="1"/>
  <c r="E54" i="139"/>
  <c r="D55" i="139"/>
  <c r="C56" i="139"/>
  <c r="B57" i="139"/>
  <c r="I52" i="139"/>
  <c r="G53" i="139"/>
  <c r="F54" i="139"/>
  <c r="E55" i="139"/>
  <c r="D56" i="139"/>
  <c r="C57" i="139"/>
  <c r="B52" i="139"/>
  <c r="J52" i="139"/>
  <c r="H53" i="139"/>
  <c r="G54" i="139"/>
  <c r="F55" i="139"/>
  <c r="E56" i="139"/>
  <c r="D57" i="139"/>
  <c r="D52" i="139"/>
  <c r="B53" i="139"/>
  <c r="I54" i="139"/>
  <c r="H55" i="139"/>
  <c r="G56" i="139"/>
  <c r="G52" i="138"/>
  <c r="E53" i="138"/>
  <c r="D54" i="138"/>
  <c r="C55" i="138"/>
  <c r="B56" i="138"/>
  <c r="I57" i="138"/>
  <c r="H52" i="138"/>
  <c r="F53" i="138"/>
  <c r="F51" i="138" s="1"/>
  <c r="E54" i="138"/>
  <c r="D55" i="138"/>
  <c r="C56" i="138"/>
  <c r="B57" i="138"/>
  <c r="I52" i="138"/>
  <c r="G53" i="138"/>
  <c r="F54" i="138"/>
  <c r="E55" i="138"/>
  <c r="D56" i="138"/>
  <c r="C57" i="138"/>
  <c r="B52" i="138"/>
  <c r="J52" i="138"/>
  <c r="H53" i="138"/>
  <c r="G54" i="138"/>
  <c r="F55" i="138"/>
  <c r="E56" i="138"/>
  <c r="D57" i="138"/>
  <c r="C52" i="138"/>
  <c r="C51" i="138" s="1"/>
  <c r="I53" i="138"/>
  <c r="H54" i="138"/>
  <c r="G55" i="138"/>
  <c r="F56" i="138"/>
  <c r="E57" i="138"/>
  <c r="D52" i="138"/>
  <c r="B53" i="138"/>
  <c r="I54" i="138"/>
  <c r="H55" i="138"/>
  <c r="G56" i="138"/>
  <c r="F57" i="138"/>
  <c r="E52" i="138"/>
  <c r="E51" i="138" s="1"/>
  <c r="C53" i="138"/>
  <c r="B54" i="138"/>
  <c r="I55" i="138"/>
  <c r="H56" i="138"/>
  <c r="F52" i="137"/>
  <c r="D53" i="137"/>
  <c r="C54" i="137"/>
  <c r="B55" i="137"/>
  <c r="I56" i="137"/>
  <c r="H57" i="137"/>
  <c r="G52" i="137"/>
  <c r="E53" i="137"/>
  <c r="D54" i="137"/>
  <c r="C55" i="137"/>
  <c r="B56" i="137"/>
  <c r="I57" i="137"/>
  <c r="H52" i="137"/>
  <c r="F53" i="137"/>
  <c r="E54" i="137"/>
  <c r="D55" i="137"/>
  <c r="C56" i="137"/>
  <c r="B57" i="137"/>
  <c r="I52" i="137"/>
  <c r="G53" i="137"/>
  <c r="F54" i="137"/>
  <c r="E55" i="137"/>
  <c r="D56" i="137"/>
  <c r="C57" i="137"/>
  <c r="B52" i="137"/>
  <c r="J52" i="137"/>
  <c r="H53" i="137"/>
  <c r="G54" i="137"/>
  <c r="F55" i="137"/>
  <c r="E56" i="137"/>
  <c r="D57" i="137"/>
  <c r="C52" i="137"/>
  <c r="I53" i="137"/>
  <c r="H54" i="137"/>
  <c r="G55" i="137"/>
  <c r="F56" i="137"/>
  <c r="E57" i="137"/>
  <c r="D52" i="137"/>
  <c r="B53" i="137"/>
  <c r="I54" i="137"/>
  <c r="H55" i="137"/>
  <c r="G56" i="137"/>
  <c r="F57" i="137"/>
  <c r="E52" i="137"/>
  <c r="E51" i="137" s="1"/>
  <c r="C53" i="137"/>
  <c r="B54" i="137"/>
  <c r="I55" i="137"/>
  <c r="H56" i="137"/>
  <c r="G52" i="136"/>
  <c r="E53" i="136"/>
  <c r="D54" i="136"/>
  <c r="C55" i="136"/>
  <c r="B56" i="136"/>
  <c r="I57" i="136"/>
  <c r="H52" i="136"/>
  <c r="F53" i="136"/>
  <c r="F51" i="136" s="1"/>
  <c r="E54" i="136"/>
  <c r="D55" i="136"/>
  <c r="C56" i="136"/>
  <c r="B57" i="136"/>
  <c r="B52" i="136"/>
  <c r="J52" i="136"/>
  <c r="H53" i="136"/>
  <c r="G54" i="136"/>
  <c r="F55" i="136"/>
  <c r="E56" i="136"/>
  <c r="D57" i="136"/>
  <c r="C52" i="136"/>
  <c r="I53" i="136"/>
  <c r="H54" i="136"/>
  <c r="G55" i="136"/>
  <c r="F56" i="136"/>
  <c r="E57" i="136"/>
  <c r="D52" i="136"/>
  <c r="B53" i="136"/>
  <c r="I54" i="136"/>
  <c r="I51" i="136" s="1"/>
  <c r="H55" i="136"/>
  <c r="G56" i="136"/>
  <c r="H52" i="135"/>
  <c r="F53" i="135"/>
  <c r="E54" i="135"/>
  <c r="D55" i="135"/>
  <c r="C56" i="135"/>
  <c r="B57" i="135"/>
  <c r="I52" i="135"/>
  <c r="I51" i="135" s="1"/>
  <c r="G53" i="135"/>
  <c r="G51" i="135" s="1"/>
  <c r="F54" i="135"/>
  <c r="E55" i="135"/>
  <c r="D56" i="135"/>
  <c r="C57" i="135"/>
  <c r="B52" i="135"/>
  <c r="J52" i="135"/>
  <c r="H53" i="135"/>
  <c r="G54" i="135"/>
  <c r="F55" i="135"/>
  <c r="E56" i="135"/>
  <c r="D57" i="135"/>
  <c r="C52" i="135"/>
  <c r="I53" i="135"/>
  <c r="H54" i="135"/>
  <c r="G55" i="135"/>
  <c r="F56" i="135"/>
  <c r="E57" i="135"/>
  <c r="D52" i="135"/>
  <c r="B53" i="135"/>
  <c r="I54" i="135"/>
  <c r="H55" i="135"/>
  <c r="G56" i="135"/>
  <c r="F57" i="135"/>
  <c r="F51" i="135" s="1"/>
  <c r="E52" i="135"/>
  <c r="E51" i="135" s="1"/>
  <c r="C53" i="135"/>
  <c r="B54" i="135"/>
  <c r="I55" i="135"/>
  <c r="H56" i="135"/>
  <c r="F51" i="134"/>
  <c r="G52" i="134"/>
  <c r="E53" i="134"/>
  <c r="D54" i="134"/>
  <c r="C55" i="134"/>
  <c r="B56" i="134"/>
  <c r="I57" i="134"/>
  <c r="H52" i="134"/>
  <c r="F53" i="134"/>
  <c r="E54" i="134"/>
  <c r="D55" i="134"/>
  <c r="C56" i="134"/>
  <c r="B57" i="134"/>
  <c r="I52" i="134"/>
  <c r="G53" i="134"/>
  <c r="F54" i="134"/>
  <c r="E55" i="134"/>
  <c r="D56" i="134"/>
  <c r="C57" i="134"/>
  <c r="B52" i="134"/>
  <c r="J52" i="134"/>
  <c r="H53" i="134"/>
  <c r="G54" i="134"/>
  <c r="F55" i="134"/>
  <c r="E56" i="134"/>
  <c r="D57" i="134"/>
  <c r="C52" i="134"/>
  <c r="I53" i="134"/>
  <c r="H54" i="134"/>
  <c r="G55" i="134"/>
  <c r="F56" i="134"/>
  <c r="E57" i="134"/>
  <c r="D52" i="134"/>
  <c r="D51" i="134" s="1"/>
  <c r="B53" i="134"/>
  <c r="I54" i="134"/>
  <c r="H55" i="134"/>
  <c r="G56" i="134"/>
  <c r="F57" i="134"/>
  <c r="E52" i="134"/>
  <c r="C53" i="134"/>
  <c r="B54" i="134"/>
  <c r="I55" i="134"/>
  <c r="H56" i="134"/>
  <c r="G52" i="133"/>
  <c r="G51" i="133" s="1"/>
  <c r="E53" i="133"/>
  <c r="D54" i="133"/>
  <c r="C55" i="133"/>
  <c r="B56" i="133"/>
  <c r="I57" i="133"/>
  <c r="H52" i="133"/>
  <c r="F53" i="133"/>
  <c r="F51" i="133" s="1"/>
  <c r="E54" i="133"/>
  <c r="D55" i="133"/>
  <c r="C56" i="133"/>
  <c r="B57" i="133"/>
  <c r="I52" i="133"/>
  <c r="G53" i="133"/>
  <c r="F54" i="133"/>
  <c r="E55" i="133"/>
  <c r="D56" i="133"/>
  <c r="C57" i="133"/>
  <c r="B52" i="133"/>
  <c r="J52" i="133"/>
  <c r="H53" i="133"/>
  <c r="G54" i="133"/>
  <c r="F55" i="133"/>
  <c r="E56" i="133"/>
  <c r="D57" i="133"/>
  <c r="C52" i="133"/>
  <c r="I53" i="133"/>
  <c r="H54" i="133"/>
  <c r="G55" i="133"/>
  <c r="F56" i="133"/>
  <c r="E57" i="133"/>
  <c r="D52" i="133"/>
  <c r="B53" i="133"/>
  <c r="I54" i="133"/>
  <c r="H55" i="133"/>
  <c r="G56" i="133"/>
  <c r="F57" i="133"/>
  <c r="E52" i="133"/>
  <c r="C53" i="133"/>
  <c r="B54" i="133"/>
  <c r="I55" i="133"/>
  <c r="H56" i="133"/>
  <c r="F52" i="132"/>
  <c r="D53" i="132"/>
  <c r="C54" i="132"/>
  <c r="B55" i="132"/>
  <c r="I56" i="132"/>
  <c r="H57" i="132"/>
  <c r="G52" i="132"/>
  <c r="G51" i="132" s="1"/>
  <c r="E53" i="132"/>
  <c r="D54" i="132"/>
  <c r="C55" i="132"/>
  <c r="B56" i="132"/>
  <c r="I57" i="132"/>
  <c r="H52" i="132"/>
  <c r="H51" i="132" s="1"/>
  <c r="F53" i="132"/>
  <c r="E54" i="132"/>
  <c r="D55" i="132"/>
  <c r="C56" i="132"/>
  <c r="B57" i="132"/>
  <c r="I52" i="132"/>
  <c r="G53" i="132"/>
  <c r="F54" i="132"/>
  <c r="E55" i="132"/>
  <c r="D56" i="132"/>
  <c r="C57" i="132"/>
  <c r="B52" i="132"/>
  <c r="J52" i="132"/>
  <c r="H53" i="132"/>
  <c r="G54" i="132"/>
  <c r="F55" i="132"/>
  <c r="E56" i="132"/>
  <c r="D57" i="132"/>
  <c r="C52" i="132"/>
  <c r="I53" i="132"/>
  <c r="H54" i="132"/>
  <c r="G55" i="132"/>
  <c r="F56" i="132"/>
  <c r="E57" i="132"/>
  <c r="D52" i="132"/>
  <c r="B53" i="132"/>
  <c r="I54" i="132"/>
  <c r="H55" i="132"/>
  <c r="G56" i="132"/>
  <c r="F57" i="132"/>
  <c r="E52" i="132"/>
  <c r="C53" i="132"/>
  <c r="B54" i="132"/>
  <c r="I55" i="132"/>
  <c r="H56" i="132"/>
  <c r="F52" i="131"/>
  <c r="D53" i="131"/>
  <c r="C54" i="131"/>
  <c r="B55" i="131"/>
  <c r="I56" i="131"/>
  <c r="H57" i="131"/>
  <c r="G52" i="131"/>
  <c r="E53" i="131"/>
  <c r="D54" i="131"/>
  <c r="C55" i="131"/>
  <c r="B56" i="131"/>
  <c r="I57" i="131"/>
  <c r="H52" i="131"/>
  <c r="F53" i="131"/>
  <c r="E54" i="131"/>
  <c r="D55" i="131"/>
  <c r="C56" i="131"/>
  <c r="B57" i="131"/>
  <c r="I52" i="131"/>
  <c r="G53" i="131"/>
  <c r="F54" i="131"/>
  <c r="E55" i="131"/>
  <c r="D56" i="131"/>
  <c r="C57" i="131"/>
  <c r="B52" i="131"/>
  <c r="J52" i="131"/>
  <c r="H53" i="131"/>
  <c r="G54" i="131"/>
  <c r="F55" i="131"/>
  <c r="E56" i="131"/>
  <c r="D57" i="131"/>
  <c r="C52" i="131"/>
  <c r="I53" i="131"/>
  <c r="H54" i="131"/>
  <c r="G55" i="131"/>
  <c r="F56" i="131"/>
  <c r="E57" i="131"/>
  <c r="D52" i="131"/>
  <c r="B53" i="131"/>
  <c r="I54" i="131"/>
  <c r="H55" i="131"/>
  <c r="G56" i="131"/>
  <c r="F57" i="131"/>
  <c r="E52" i="131"/>
  <c r="E51" i="131" s="1"/>
  <c r="C53" i="131"/>
  <c r="B54" i="131"/>
  <c r="I55" i="131"/>
  <c r="H56" i="131"/>
  <c r="C51" i="130"/>
  <c r="G52" i="130"/>
  <c r="G51" i="130" s="1"/>
  <c r="E53" i="130"/>
  <c r="D54" i="130"/>
  <c r="C55" i="130"/>
  <c r="B56" i="130"/>
  <c r="I57" i="130"/>
  <c r="H52" i="130"/>
  <c r="H51" i="130" s="1"/>
  <c r="F53" i="130"/>
  <c r="F51" i="130" s="1"/>
  <c r="E54" i="130"/>
  <c r="D55" i="130"/>
  <c r="C56" i="130"/>
  <c r="B57" i="130"/>
  <c r="I52" i="130"/>
  <c r="G53" i="130"/>
  <c r="F54" i="130"/>
  <c r="E55" i="130"/>
  <c r="D56" i="130"/>
  <c r="C57" i="130"/>
  <c r="B52" i="130"/>
  <c r="J52" i="130"/>
  <c r="H53" i="130"/>
  <c r="G54" i="130"/>
  <c r="F55" i="130"/>
  <c r="E56" i="130"/>
  <c r="D57" i="130"/>
  <c r="D52" i="130"/>
  <c r="B53" i="130"/>
  <c r="I54" i="130"/>
  <c r="H55" i="130"/>
  <c r="G56" i="130"/>
  <c r="C51" i="129"/>
  <c r="G52" i="129"/>
  <c r="E53" i="129"/>
  <c r="D54" i="129"/>
  <c r="C55" i="129"/>
  <c r="B56" i="129"/>
  <c r="I57" i="129"/>
  <c r="H52" i="129"/>
  <c r="H51" i="129" s="1"/>
  <c r="F53" i="129"/>
  <c r="F51" i="129" s="1"/>
  <c r="E54" i="129"/>
  <c r="D55" i="129"/>
  <c r="C56" i="129"/>
  <c r="B57" i="129"/>
  <c r="I52" i="129"/>
  <c r="G53" i="129"/>
  <c r="F54" i="129"/>
  <c r="E55" i="129"/>
  <c r="D56" i="129"/>
  <c r="C57" i="129"/>
  <c r="B52" i="129"/>
  <c r="J52" i="129"/>
  <c r="H53" i="129"/>
  <c r="G54" i="129"/>
  <c r="F55" i="129"/>
  <c r="E56" i="129"/>
  <c r="D57" i="129"/>
  <c r="D52" i="129"/>
  <c r="B53" i="129"/>
  <c r="I54" i="129"/>
  <c r="H55" i="129"/>
  <c r="G56" i="129"/>
  <c r="F52" i="128"/>
  <c r="F51" i="128" s="1"/>
  <c r="D53" i="128"/>
  <c r="C54" i="128"/>
  <c r="B55" i="128"/>
  <c r="I56" i="128"/>
  <c r="H57" i="128"/>
  <c r="G52" i="128"/>
  <c r="E53" i="128"/>
  <c r="D54" i="128"/>
  <c r="C55" i="128"/>
  <c r="B56" i="128"/>
  <c r="I57" i="128"/>
  <c r="I52" i="128"/>
  <c r="G53" i="128"/>
  <c r="F54" i="128"/>
  <c r="E55" i="128"/>
  <c r="D56" i="128"/>
  <c r="C57" i="128"/>
  <c r="B52" i="128"/>
  <c r="J52" i="128"/>
  <c r="H53" i="128"/>
  <c r="G54" i="128"/>
  <c r="F55" i="128"/>
  <c r="E56" i="128"/>
  <c r="D57" i="128"/>
  <c r="C52" i="128"/>
  <c r="C51" i="128" s="1"/>
  <c r="I53" i="128"/>
  <c r="H54" i="128"/>
  <c r="G55" i="128"/>
  <c r="F56" i="128"/>
  <c r="E57" i="128"/>
  <c r="D52" i="128"/>
  <c r="B53" i="128"/>
  <c r="I54" i="128"/>
  <c r="H55" i="128"/>
  <c r="G56" i="128"/>
  <c r="F57" i="128"/>
  <c r="E52" i="128"/>
  <c r="C53" i="128"/>
  <c r="B54" i="128"/>
  <c r="I55" i="128"/>
  <c r="H56" i="128"/>
  <c r="H51" i="128" s="1"/>
  <c r="F52" i="127"/>
  <c r="D53" i="127"/>
  <c r="C54" i="127"/>
  <c r="B55" i="127"/>
  <c r="I56" i="127"/>
  <c r="H57" i="127"/>
  <c r="G52" i="127"/>
  <c r="G51" i="127" s="1"/>
  <c r="E53" i="127"/>
  <c r="D54" i="127"/>
  <c r="C55" i="127"/>
  <c r="B56" i="127"/>
  <c r="I57" i="127"/>
  <c r="I52" i="127"/>
  <c r="G53" i="127"/>
  <c r="F54" i="127"/>
  <c r="E55" i="127"/>
  <c r="D56" i="127"/>
  <c r="C57" i="127"/>
  <c r="B52" i="127"/>
  <c r="J52" i="127"/>
  <c r="H53" i="127"/>
  <c r="G54" i="127"/>
  <c r="F55" i="127"/>
  <c r="E56" i="127"/>
  <c r="D57" i="127"/>
  <c r="C52" i="127"/>
  <c r="I53" i="127"/>
  <c r="H54" i="127"/>
  <c r="G55" i="127"/>
  <c r="F56" i="127"/>
  <c r="E57" i="127"/>
  <c r="D52" i="127"/>
  <c r="D51" i="127" s="1"/>
  <c r="B53" i="127"/>
  <c r="I54" i="127"/>
  <c r="H55" i="127"/>
  <c r="G56" i="127"/>
  <c r="F57" i="127"/>
  <c r="E52" i="127"/>
  <c r="C53" i="127"/>
  <c r="B54" i="127"/>
  <c r="I55" i="127"/>
  <c r="H56" i="127"/>
  <c r="H51" i="127" s="1"/>
  <c r="G52" i="126"/>
  <c r="G51" i="126" s="1"/>
  <c r="E53" i="126"/>
  <c r="D54" i="126"/>
  <c r="C55" i="126"/>
  <c r="C51" i="126" s="1"/>
  <c r="B56" i="126"/>
  <c r="I57" i="126"/>
  <c r="H52" i="126"/>
  <c r="H51" i="126" s="1"/>
  <c r="F53" i="126"/>
  <c r="F51" i="126" s="1"/>
  <c r="E54" i="126"/>
  <c r="D55" i="126"/>
  <c r="C56" i="126"/>
  <c r="B57" i="126"/>
  <c r="I52" i="126"/>
  <c r="G53" i="126"/>
  <c r="F54" i="126"/>
  <c r="E55" i="126"/>
  <c r="D56" i="126"/>
  <c r="C57" i="126"/>
  <c r="B52" i="126"/>
  <c r="J52" i="126"/>
  <c r="H53" i="126"/>
  <c r="G54" i="126"/>
  <c r="F55" i="126"/>
  <c r="E56" i="126"/>
  <c r="D57" i="126"/>
  <c r="D52" i="126"/>
  <c r="B53" i="126"/>
  <c r="I54" i="126"/>
  <c r="H55" i="126"/>
  <c r="G56" i="126"/>
  <c r="G52" i="125"/>
  <c r="E53" i="125"/>
  <c r="D54" i="125"/>
  <c r="C55" i="125"/>
  <c r="B56" i="125"/>
  <c r="I57" i="125"/>
  <c r="H52" i="125"/>
  <c r="F53" i="125"/>
  <c r="F51" i="125" s="1"/>
  <c r="E54" i="125"/>
  <c r="D55" i="125"/>
  <c r="C56" i="125"/>
  <c r="B57" i="125"/>
  <c r="I52" i="125"/>
  <c r="I51" i="125" s="1"/>
  <c r="G53" i="125"/>
  <c r="F54" i="125"/>
  <c r="E55" i="125"/>
  <c r="D56" i="125"/>
  <c r="C57" i="125"/>
  <c r="B52" i="125"/>
  <c r="J52" i="125"/>
  <c r="H53" i="125"/>
  <c r="G54" i="125"/>
  <c r="F55" i="125"/>
  <c r="E56" i="125"/>
  <c r="D57" i="125"/>
  <c r="C52" i="125"/>
  <c r="C51" i="125" s="1"/>
  <c r="I53" i="125"/>
  <c r="H54" i="125"/>
  <c r="G55" i="125"/>
  <c r="F56" i="125"/>
  <c r="E57" i="125"/>
  <c r="D52" i="125"/>
  <c r="B53" i="125"/>
  <c r="I54" i="125"/>
  <c r="H55" i="125"/>
  <c r="G56" i="125"/>
  <c r="F57" i="125"/>
  <c r="E52" i="125"/>
  <c r="C53" i="125"/>
  <c r="B54" i="125"/>
  <c r="I55" i="125"/>
  <c r="H56" i="125"/>
  <c r="G52" i="124"/>
  <c r="G51" i="124" s="1"/>
  <c r="E53" i="124"/>
  <c r="D54" i="124"/>
  <c r="C55" i="124"/>
  <c r="B56" i="124"/>
  <c r="I57" i="124"/>
  <c r="H52" i="124"/>
  <c r="F53" i="124"/>
  <c r="F51" i="124" s="1"/>
  <c r="E54" i="124"/>
  <c r="D55" i="124"/>
  <c r="C56" i="124"/>
  <c r="B57" i="124"/>
  <c r="I52" i="124"/>
  <c r="G53" i="124"/>
  <c r="F54" i="124"/>
  <c r="E55" i="124"/>
  <c r="D56" i="124"/>
  <c r="C57" i="124"/>
  <c r="B52" i="124"/>
  <c r="J52" i="124"/>
  <c r="H53" i="124"/>
  <c r="G54" i="124"/>
  <c r="F55" i="124"/>
  <c r="E56" i="124"/>
  <c r="D57" i="124"/>
  <c r="C52" i="124"/>
  <c r="C51" i="124" s="1"/>
  <c r="I53" i="124"/>
  <c r="H54" i="124"/>
  <c r="G55" i="124"/>
  <c r="F56" i="124"/>
  <c r="E57" i="124"/>
  <c r="D52" i="124"/>
  <c r="B53" i="124"/>
  <c r="I54" i="124"/>
  <c r="H55" i="124"/>
  <c r="G56" i="124"/>
  <c r="F57" i="124"/>
  <c r="E52" i="124"/>
  <c r="C53" i="124"/>
  <c r="B54" i="124"/>
  <c r="I55" i="124"/>
  <c r="H56" i="124"/>
  <c r="F51" i="123"/>
  <c r="H51" i="123"/>
  <c r="B51" i="123"/>
  <c r="G52" i="123"/>
  <c r="E53" i="123"/>
  <c r="D54" i="123"/>
  <c r="C55" i="123"/>
  <c r="C51" i="123" s="1"/>
  <c r="B56" i="123"/>
  <c r="I57" i="123"/>
  <c r="I52" i="123"/>
  <c r="I51" i="123" s="1"/>
  <c r="G53" i="123"/>
  <c r="F54" i="123"/>
  <c r="E55" i="123"/>
  <c r="D56" i="123"/>
  <c r="C57" i="123"/>
  <c r="D52" i="123"/>
  <c r="D51" i="123" s="1"/>
  <c r="B53" i="123"/>
  <c r="I54" i="123"/>
  <c r="H55" i="123"/>
  <c r="G56" i="123"/>
  <c r="F52" i="122"/>
  <c r="D53" i="122"/>
  <c r="C54" i="122"/>
  <c r="B55" i="122"/>
  <c r="I56" i="122"/>
  <c r="H57" i="122"/>
  <c r="G52" i="122"/>
  <c r="G51" i="122" s="1"/>
  <c r="E53" i="122"/>
  <c r="D54" i="122"/>
  <c r="C55" i="122"/>
  <c r="B56" i="122"/>
  <c r="I57" i="122"/>
  <c r="H52" i="122"/>
  <c r="F53" i="122"/>
  <c r="E54" i="122"/>
  <c r="D55" i="122"/>
  <c r="C56" i="122"/>
  <c r="B57" i="122"/>
  <c r="I52" i="122"/>
  <c r="G53" i="122"/>
  <c r="F54" i="122"/>
  <c r="E55" i="122"/>
  <c r="D56" i="122"/>
  <c r="C57" i="122"/>
  <c r="B52" i="122"/>
  <c r="J52" i="122"/>
  <c r="H53" i="122"/>
  <c r="G54" i="122"/>
  <c r="F55" i="122"/>
  <c r="E56" i="122"/>
  <c r="D57" i="122"/>
  <c r="C52" i="122"/>
  <c r="I53" i="122"/>
  <c r="H54" i="122"/>
  <c r="G55" i="122"/>
  <c r="F56" i="122"/>
  <c r="E57" i="122"/>
  <c r="D52" i="122"/>
  <c r="B53" i="122"/>
  <c r="I54" i="122"/>
  <c r="H55" i="122"/>
  <c r="G56" i="122"/>
  <c r="F57" i="122"/>
  <c r="E52" i="122"/>
  <c r="C53" i="122"/>
  <c r="B54" i="122"/>
  <c r="I55" i="122"/>
  <c r="H56" i="122"/>
  <c r="F52" i="121"/>
  <c r="F51" i="121" s="1"/>
  <c r="D53" i="121"/>
  <c r="C54" i="121"/>
  <c r="B55" i="121"/>
  <c r="I56" i="121"/>
  <c r="H57" i="121"/>
  <c r="G52" i="121"/>
  <c r="E53" i="121"/>
  <c r="D54" i="121"/>
  <c r="C55" i="121"/>
  <c r="B56" i="121"/>
  <c r="I57" i="121"/>
  <c r="H52" i="121"/>
  <c r="F53" i="121"/>
  <c r="E54" i="121"/>
  <c r="D55" i="121"/>
  <c r="C56" i="121"/>
  <c r="B57" i="121"/>
  <c r="I52" i="121"/>
  <c r="G53" i="121"/>
  <c r="F54" i="121"/>
  <c r="E55" i="121"/>
  <c r="D56" i="121"/>
  <c r="C57" i="121"/>
  <c r="B52" i="121"/>
  <c r="B51" i="121" s="1"/>
  <c r="J52" i="121"/>
  <c r="H53" i="121"/>
  <c r="G54" i="121"/>
  <c r="F55" i="121"/>
  <c r="E56" i="121"/>
  <c r="D57" i="121"/>
  <c r="C52" i="121"/>
  <c r="I53" i="121"/>
  <c r="H54" i="121"/>
  <c r="G55" i="121"/>
  <c r="F56" i="121"/>
  <c r="E57" i="121"/>
  <c r="D52" i="121"/>
  <c r="B53" i="121"/>
  <c r="I54" i="121"/>
  <c r="H55" i="121"/>
  <c r="G56" i="121"/>
  <c r="F57" i="121"/>
  <c r="E52" i="121"/>
  <c r="C53" i="121"/>
  <c r="B54" i="121"/>
  <c r="I55" i="121"/>
  <c r="H56" i="121"/>
  <c r="G52" i="120"/>
  <c r="E53" i="120"/>
  <c r="D54" i="120"/>
  <c r="C55" i="120"/>
  <c r="B56" i="120"/>
  <c r="I57" i="120"/>
  <c r="H52" i="120"/>
  <c r="F53" i="120"/>
  <c r="F51" i="120" s="1"/>
  <c r="E54" i="120"/>
  <c r="D55" i="120"/>
  <c r="C56" i="120"/>
  <c r="B57" i="120"/>
  <c r="I52" i="120"/>
  <c r="G53" i="120"/>
  <c r="F54" i="120"/>
  <c r="E55" i="120"/>
  <c r="D56" i="120"/>
  <c r="C57" i="120"/>
  <c r="B52" i="120"/>
  <c r="J52" i="120"/>
  <c r="H53" i="120"/>
  <c r="G54" i="120"/>
  <c r="F55" i="120"/>
  <c r="E56" i="120"/>
  <c r="D57" i="120"/>
  <c r="C52" i="120"/>
  <c r="C51" i="120" s="1"/>
  <c r="I53" i="120"/>
  <c r="H54" i="120"/>
  <c r="G55" i="120"/>
  <c r="F56" i="120"/>
  <c r="E57" i="120"/>
  <c r="D52" i="120"/>
  <c r="B53" i="120"/>
  <c r="I54" i="120"/>
  <c r="H55" i="120"/>
  <c r="G56" i="120"/>
  <c r="F57" i="120"/>
  <c r="E52" i="120"/>
  <c r="C53" i="120"/>
  <c r="B54" i="120"/>
  <c r="I55" i="120"/>
  <c r="H56" i="120"/>
  <c r="F52" i="119"/>
  <c r="D53" i="119"/>
  <c r="C54" i="119"/>
  <c r="B55" i="119"/>
  <c r="I56" i="119"/>
  <c r="H57" i="119"/>
  <c r="G52" i="119"/>
  <c r="G51" i="119" s="1"/>
  <c r="E53" i="119"/>
  <c r="D54" i="119"/>
  <c r="C55" i="119"/>
  <c r="B56" i="119"/>
  <c r="I57" i="119"/>
  <c r="I52" i="119"/>
  <c r="G53" i="119"/>
  <c r="F54" i="119"/>
  <c r="E55" i="119"/>
  <c r="D56" i="119"/>
  <c r="C57" i="119"/>
  <c r="B52" i="119"/>
  <c r="J52" i="119"/>
  <c r="H53" i="119"/>
  <c r="G54" i="119"/>
  <c r="F55" i="119"/>
  <c r="E56" i="119"/>
  <c r="D57" i="119"/>
  <c r="C52" i="119"/>
  <c r="I53" i="119"/>
  <c r="H54" i="119"/>
  <c r="G55" i="119"/>
  <c r="F56" i="119"/>
  <c r="E57" i="119"/>
  <c r="D52" i="119"/>
  <c r="D51" i="119" s="1"/>
  <c r="B53" i="119"/>
  <c r="I54" i="119"/>
  <c r="H55" i="119"/>
  <c r="G56" i="119"/>
  <c r="F57" i="119"/>
  <c r="E52" i="119"/>
  <c r="C53" i="119"/>
  <c r="B54" i="119"/>
  <c r="I55" i="119"/>
  <c r="H56" i="119"/>
  <c r="H51" i="119" s="1"/>
  <c r="G52" i="118"/>
  <c r="G51" i="118" s="1"/>
  <c r="E53" i="118"/>
  <c r="D54" i="118"/>
  <c r="C55" i="118"/>
  <c r="C51" i="118" s="1"/>
  <c r="B56" i="118"/>
  <c r="I57" i="118"/>
  <c r="H52" i="118"/>
  <c r="F53" i="118"/>
  <c r="F51" i="118" s="1"/>
  <c r="E54" i="118"/>
  <c r="D55" i="118"/>
  <c r="C56" i="118"/>
  <c r="B57" i="118"/>
  <c r="I52" i="118"/>
  <c r="I51" i="118" s="1"/>
  <c r="G53" i="118"/>
  <c r="F54" i="118"/>
  <c r="E55" i="118"/>
  <c r="D56" i="118"/>
  <c r="C57" i="118"/>
  <c r="B52" i="118"/>
  <c r="J52" i="118"/>
  <c r="H53" i="118"/>
  <c r="G54" i="118"/>
  <c r="F55" i="118"/>
  <c r="E56" i="118"/>
  <c r="D57" i="118"/>
  <c r="D52" i="118"/>
  <c r="B53" i="118"/>
  <c r="I54" i="118"/>
  <c r="H55" i="118"/>
  <c r="G56" i="118"/>
  <c r="G51" i="117"/>
  <c r="C51" i="117"/>
  <c r="H52" i="117"/>
  <c r="F53" i="117"/>
  <c r="F51" i="117" s="1"/>
  <c r="E54" i="117"/>
  <c r="E51" i="117" s="1"/>
  <c r="D55" i="117"/>
  <c r="C56" i="117"/>
  <c r="B57" i="117"/>
  <c r="I52" i="117"/>
  <c r="I51" i="117" s="1"/>
  <c r="G53" i="117"/>
  <c r="F54" i="117"/>
  <c r="E55" i="117"/>
  <c r="D56" i="117"/>
  <c r="C57" i="117"/>
  <c r="B52" i="117"/>
  <c r="J52" i="117"/>
  <c r="H53" i="117"/>
  <c r="G54" i="117"/>
  <c r="F55" i="117"/>
  <c r="E56" i="117"/>
  <c r="D57" i="117"/>
  <c r="D52" i="117"/>
  <c r="B53" i="117"/>
  <c r="I54" i="117"/>
  <c r="H55" i="117"/>
  <c r="G56" i="117"/>
  <c r="H52" i="116"/>
  <c r="F53" i="116"/>
  <c r="F51" i="116" s="1"/>
  <c r="E54" i="116"/>
  <c r="D55" i="116"/>
  <c r="C56" i="116"/>
  <c r="B57" i="116"/>
  <c r="I52" i="116"/>
  <c r="I51" i="116" s="1"/>
  <c r="G53" i="116"/>
  <c r="G51" i="116" s="1"/>
  <c r="F54" i="116"/>
  <c r="E55" i="116"/>
  <c r="D56" i="116"/>
  <c r="C57" i="116"/>
  <c r="B52" i="116"/>
  <c r="J52" i="116"/>
  <c r="H53" i="116"/>
  <c r="G54" i="116"/>
  <c r="F55" i="116"/>
  <c r="E56" i="116"/>
  <c r="D57" i="116"/>
  <c r="C52" i="116"/>
  <c r="C51" i="116" s="1"/>
  <c r="I53" i="116"/>
  <c r="H54" i="116"/>
  <c r="G55" i="116"/>
  <c r="F56" i="116"/>
  <c r="E57" i="116"/>
  <c r="D52" i="116"/>
  <c r="D51" i="116" s="1"/>
  <c r="B53" i="116"/>
  <c r="I54" i="116"/>
  <c r="H55" i="116"/>
  <c r="G56" i="116"/>
  <c r="F57" i="116"/>
  <c r="E52" i="116"/>
  <c r="C53" i="116"/>
  <c r="B54" i="116"/>
  <c r="I55" i="116"/>
  <c r="H56" i="116"/>
  <c r="G52" i="115"/>
  <c r="G51" i="115" s="1"/>
  <c r="E53" i="115"/>
  <c r="D54" i="115"/>
  <c r="C55" i="115"/>
  <c r="B56" i="115"/>
  <c r="I57" i="115"/>
  <c r="H52" i="115"/>
  <c r="F53" i="115"/>
  <c r="F51" i="115" s="1"/>
  <c r="E54" i="115"/>
  <c r="D55" i="115"/>
  <c r="C56" i="115"/>
  <c r="B57" i="115"/>
  <c r="I52" i="115"/>
  <c r="G53" i="115"/>
  <c r="F54" i="115"/>
  <c r="E55" i="115"/>
  <c r="D56" i="115"/>
  <c r="C57" i="115"/>
  <c r="B52" i="115"/>
  <c r="J52" i="115"/>
  <c r="H53" i="115"/>
  <c r="G54" i="115"/>
  <c r="F55" i="115"/>
  <c r="E56" i="115"/>
  <c r="D57" i="115"/>
  <c r="C52" i="115"/>
  <c r="C51" i="115" s="1"/>
  <c r="I53" i="115"/>
  <c r="H54" i="115"/>
  <c r="G55" i="115"/>
  <c r="F56" i="115"/>
  <c r="E57" i="115"/>
  <c r="D52" i="115"/>
  <c r="B53" i="115"/>
  <c r="I54" i="115"/>
  <c r="H55" i="115"/>
  <c r="G56" i="115"/>
  <c r="F57" i="115"/>
  <c r="E52" i="115"/>
  <c r="C53" i="115"/>
  <c r="B54" i="115"/>
  <c r="I55" i="115"/>
  <c r="H56" i="115"/>
  <c r="H52" i="114"/>
  <c r="F53" i="114"/>
  <c r="F51" i="114" s="1"/>
  <c r="E54" i="114"/>
  <c r="E51" i="114" s="1"/>
  <c r="D55" i="114"/>
  <c r="C56" i="114"/>
  <c r="C51" i="114" s="1"/>
  <c r="B57" i="114"/>
  <c r="I52" i="114"/>
  <c r="G53" i="114"/>
  <c r="G51" i="114" s="1"/>
  <c r="F54" i="114"/>
  <c r="E55" i="114"/>
  <c r="D56" i="114"/>
  <c r="C57" i="114"/>
  <c r="D57" i="114"/>
  <c r="D52" i="114"/>
  <c r="B53" i="114"/>
  <c r="B51" i="114" s="1"/>
  <c r="I54" i="114"/>
  <c r="H55" i="114"/>
  <c r="G56" i="114"/>
  <c r="F52" i="113"/>
  <c r="F51" i="113" s="1"/>
  <c r="D53" i="113"/>
  <c r="C54" i="113"/>
  <c r="B55" i="113"/>
  <c r="I56" i="113"/>
  <c r="H57" i="113"/>
  <c r="G52" i="113"/>
  <c r="G51" i="113" s="1"/>
  <c r="E53" i="113"/>
  <c r="D54" i="113"/>
  <c r="C55" i="113"/>
  <c r="B56" i="113"/>
  <c r="I57" i="113"/>
  <c r="I52" i="113"/>
  <c r="G53" i="113"/>
  <c r="F54" i="113"/>
  <c r="E55" i="113"/>
  <c r="D56" i="113"/>
  <c r="C57" i="113"/>
  <c r="B52" i="113"/>
  <c r="J52" i="113"/>
  <c r="H53" i="113"/>
  <c r="H51" i="113" s="1"/>
  <c r="G54" i="113"/>
  <c r="F55" i="113"/>
  <c r="E56" i="113"/>
  <c r="D57" i="113"/>
  <c r="C52" i="113"/>
  <c r="I53" i="113"/>
  <c r="H54" i="113"/>
  <c r="G55" i="113"/>
  <c r="F56" i="113"/>
  <c r="E57" i="113"/>
  <c r="D52" i="113"/>
  <c r="B53" i="113"/>
  <c r="I54" i="113"/>
  <c r="H55" i="113"/>
  <c r="G56" i="113"/>
  <c r="F57" i="113"/>
  <c r="E52" i="113"/>
  <c r="C53" i="113"/>
  <c r="B54" i="113"/>
  <c r="I55" i="113"/>
  <c r="H56" i="113"/>
  <c r="F52" i="112"/>
  <c r="F51" i="112" s="1"/>
  <c r="D53" i="112"/>
  <c r="C54" i="112"/>
  <c r="B55" i="112"/>
  <c r="I56" i="112"/>
  <c r="H57" i="112"/>
  <c r="G52" i="112"/>
  <c r="E53" i="112"/>
  <c r="E51" i="112" s="1"/>
  <c r="D54" i="112"/>
  <c r="C55" i="112"/>
  <c r="B56" i="112"/>
  <c r="I57" i="112"/>
  <c r="O51" i="112"/>
  <c r="C52" i="112"/>
  <c r="I53" i="112"/>
  <c r="H54" i="112"/>
  <c r="H51" i="112" s="1"/>
  <c r="G55" i="112"/>
  <c r="F56" i="112"/>
  <c r="E57" i="112"/>
  <c r="D52" i="112"/>
  <c r="B53" i="112"/>
  <c r="B51" i="112" s="1"/>
  <c r="I54" i="112"/>
  <c r="H55" i="112"/>
  <c r="G56" i="112"/>
  <c r="F52" i="111"/>
  <c r="F51" i="111" s="1"/>
  <c r="D53" i="111"/>
  <c r="C54" i="111"/>
  <c r="B55" i="111"/>
  <c r="I56" i="111"/>
  <c r="H57" i="111"/>
  <c r="G52" i="111"/>
  <c r="E53" i="111"/>
  <c r="D54" i="111"/>
  <c r="C55" i="111"/>
  <c r="B56" i="111"/>
  <c r="I57" i="111"/>
  <c r="H52" i="111"/>
  <c r="H51" i="111" s="1"/>
  <c r="F53" i="111"/>
  <c r="E54" i="111"/>
  <c r="D55" i="111"/>
  <c r="C56" i="111"/>
  <c r="B57" i="111"/>
  <c r="B52" i="111"/>
  <c r="J52" i="111"/>
  <c r="H53" i="111"/>
  <c r="G54" i="111"/>
  <c r="F55" i="111"/>
  <c r="E56" i="111"/>
  <c r="D57" i="111"/>
  <c r="C52" i="111"/>
  <c r="C51" i="111" s="1"/>
  <c r="I53" i="111"/>
  <c r="H54" i="111"/>
  <c r="G55" i="111"/>
  <c r="F56" i="111"/>
  <c r="E57" i="111"/>
  <c r="D52" i="111"/>
  <c r="B53" i="111"/>
  <c r="I54" i="111"/>
  <c r="I51" i="111" s="1"/>
  <c r="H55" i="111"/>
  <c r="G56" i="111"/>
  <c r="F52" i="110"/>
  <c r="D53" i="110"/>
  <c r="C54" i="110"/>
  <c r="B55" i="110"/>
  <c r="I56" i="110"/>
  <c r="H57" i="110"/>
  <c r="G52" i="110"/>
  <c r="E53" i="110"/>
  <c r="D54" i="110"/>
  <c r="C55" i="110"/>
  <c r="B56" i="110"/>
  <c r="I57" i="110"/>
  <c r="H52" i="110"/>
  <c r="F53" i="110"/>
  <c r="E54" i="110"/>
  <c r="D55" i="110"/>
  <c r="C56" i="110"/>
  <c r="B57" i="110"/>
  <c r="F54" i="110"/>
  <c r="I52" i="110"/>
  <c r="G53" i="110"/>
  <c r="E55" i="110"/>
  <c r="D56" i="110"/>
  <c r="C57" i="110"/>
  <c r="B52" i="110"/>
  <c r="J52" i="110"/>
  <c r="H53" i="110"/>
  <c r="G54" i="110"/>
  <c r="F55" i="110"/>
  <c r="E56" i="110"/>
  <c r="D57" i="110"/>
  <c r="C52" i="110"/>
  <c r="I53" i="110"/>
  <c r="H54" i="110"/>
  <c r="G55" i="110"/>
  <c r="F56" i="110"/>
  <c r="E57" i="110"/>
  <c r="D52" i="110"/>
  <c r="B53" i="110"/>
  <c r="I54" i="110"/>
  <c r="H55" i="110"/>
  <c r="G56" i="110"/>
  <c r="F57" i="110"/>
  <c r="E52" i="110"/>
  <c r="C53" i="110"/>
  <c r="B54" i="110"/>
  <c r="I55" i="110"/>
  <c r="H56" i="110"/>
  <c r="G52" i="109"/>
  <c r="E53" i="109"/>
  <c r="D54" i="109"/>
  <c r="C55" i="109"/>
  <c r="B56" i="109"/>
  <c r="I57" i="109"/>
  <c r="I51" i="109" s="1"/>
  <c r="H52" i="109"/>
  <c r="F53" i="109"/>
  <c r="F51" i="109" s="1"/>
  <c r="E54" i="109"/>
  <c r="D55" i="109"/>
  <c r="C56" i="109"/>
  <c r="B57" i="109"/>
  <c r="B52" i="109"/>
  <c r="J52" i="109"/>
  <c r="H53" i="109"/>
  <c r="G54" i="109"/>
  <c r="F55" i="109"/>
  <c r="E56" i="109"/>
  <c r="D57" i="109"/>
  <c r="C52" i="109"/>
  <c r="C51" i="109" s="1"/>
  <c r="I53" i="109"/>
  <c r="H54" i="109"/>
  <c r="G55" i="109"/>
  <c r="F56" i="109"/>
  <c r="E57" i="109"/>
  <c r="D52" i="109"/>
  <c r="B53" i="109"/>
  <c r="I54" i="109"/>
  <c r="H55" i="109"/>
  <c r="G56" i="109"/>
  <c r="G52" i="108"/>
  <c r="E53" i="108"/>
  <c r="D54" i="108"/>
  <c r="C55" i="108"/>
  <c r="C51" i="108" s="1"/>
  <c r="B56" i="108"/>
  <c r="I57" i="108"/>
  <c r="H52" i="108"/>
  <c r="F53" i="108"/>
  <c r="E54" i="108"/>
  <c r="D55" i="108"/>
  <c r="C56" i="108"/>
  <c r="B57" i="108"/>
  <c r="D53" i="108"/>
  <c r="B55" i="108"/>
  <c r="H57" i="108"/>
  <c r="I52" i="108"/>
  <c r="G53" i="108"/>
  <c r="F54" i="108"/>
  <c r="E55" i="108"/>
  <c r="D56" i="108"/>
  <c r="C57" i="108"/>
  <c r="F52" i="108"/>
  <c r="F51" i="108" s="1"/>
  <c r="C54" i="108"/>
  <c r="I56" i="108"/>
  <c r="B52" i="108"/>
  <c r="J52" i="108"/>
  <c r="H53" i="108"/>
  <c r="G54" i="108"/>
  <c r="F55" i="108"/>
  <c r="E56" i="108"/>
  <c r="D57" i="108"/>
  <c r="D52" i="108"/>
  <c r="B53" i="108"/>
  <c r="I54" i="108"/>
  <c r="H55" i="108"/>
  <c r="G56" i="108"/>
  <c r="F57" i="108"/>
  <c r="E52" i="108"/>
  <c r="E51" i="108" s="1"/>
  <c r="C53" i="108"/>
  <c r="B54" i="108"/>
  <c r="I55" i="108"/>
  <c r="H56" i="108"/>
  <c r="H52" i="107"/>
  <c r="F53" i="107"/>
  <c r="E54" i="107"/>
  <c r="D55" i="107"/>
  <c r="C56" i="107"/>
  <c r="B57" i="107"/>
  <c r="I52" i="107"/>
  <c r="I51" i="107" s="1"/>
  <c r="G53" i="107"/>
  <c r="G51" i="107" s="1"/>
  <c r="F54" i="107"/>
  <c r="E55" i="107"/>
  <c r="D56" i="107"/>
  <c r="C57" i="107"/>
  <c r="B52" i="107"/>
  <c r="J52" i="107"/>
  <c r="H53" i="107"/>
  <c r="G54" i="107"/>
  <c r="F55" i="107"/>
  <c r="E56" i="107"/>
  <c r="D57" i="107"/>
  <c r="C52" i="107"/>
  <c r="C51" i="107" s="1"/>
  <c r="I53" i="107"/>
  <c r="H54" i="107"/>
  <c r="G55" i="107"/>
  <c r="F56" i="107"/>
  <c r="E57" i="107"/>
  <c r="D52" i="107"/>
  <c r="B53" i="107"/>
  <c r="I54" i="107"/>
  <c r="H55" i="107"/>
  <c r="G56" i="107"/>
  <c r="F57" i="107"/>
  <c r="E52" i="107"/>
  <c r="E51" i="107" s="1"/>
  <c r="C53" i="107"/>
  <c r="B54" i="107"/>
  <c r="I55" i="107"/>
  <c r="H56" i="107"/>
  <c r="G52" i="106"/>
  <c r="E53" i="106"/>
  <c r="D54" i="106"/>
  <c r="C55" i="106"/>
  <c r="B56" i="106"/>
  <c r="I57" i="106"/>
  <c r="H52" i="106"/>
  <c r="F53" i="106"/>
  <c r="F51" i="106" s="1"/>
  <c r="E54" i="106"/>
  <c r="D55" i="106"/>
  <c r="C56" i="106"/>
  <c r="B57" i="106"/>
  <c r="I52" i="106"/>
  <c r="I51" i="106" s="1"/>
  <c r="G53" i="106"/>
  <c r="F54" i="106"/>
  <c r="E55" i="106"/>
  <c r="D56" i="106"/>
  <c r="C57" i="106"/>
  <c r="B52" i="106"/>
  <c r="J52" i="106"/>
  <c r="H53" i="106"/>
  <c r="G54" i="106"/>
  <c r="F55" i="106"/>
  <c r="E56" i="106"/>
  <c r="D57" i="106"/>
  <c r="C52" i="106"/>
  <c r="C51" i="106" s="1"/>
  <c r="I53" i="106"/>
  <c r="H54" i="106"/>
  <c r="G55" i="106"/>
  <c r="F56" i="106"/>
  <c r="E57" i="106"/>
  <c r="D52" i="106"/>
  <c r="B53" i="106"/>
  <c r="I54" i="106"/>
  <c r="H55" i="106"/>
  <c r="G56" i="106"/>
  <c r="F57" i="106"/>
  <c r="E52" i="106"/>
  <c r="E51" i="106" s="1"/>
  <c r="C53" i="106"/>
  <c r="B54" i="106"/>
  <c r="I55" i="106"/>
  <c r="H56" i="106"/>
  <c r="G51" i="105"/>
  <c r="F52" i="105"/>
  <c r="F51" i="105" s="1"/>
  <c r="D53" i="105"/>
  <c r="C54" i="105"/>
  <c r="B55" i="105"/>
  <c r="I56" i="105"/>
  <c r="H57" i="105"/>
  <c r="H52" i="105"/>
  <c r="H51" i="105" s="1"/>
  <c r="F53" i="105"/>
  <c r="E54" i="105"/>
  <c r="D55" i="105"/>
  <c r="C56" i="105"/>
  <c r="B57" i="105"/>
  <c r="I52" i="105"/>
  <c r="G53" i="105"/>
  <c r="F54" i="105"/>
  <c r="E55" i="105"/>
  <c r="D56" i="105"/>
  <c r="C57" i="105"/>
  <c r="B52" i="105"/>
  <c r="J52" i="105"/>
  <c r="H53" i="105"/>
  <c r="G54" i="105"/>
  <c r="F55" i="105"/>
  <c r="E56" i="105"/>
  <c r="D57" i="105"/>
  <c r="D52" i="105"/>
  <c r="B53" i="105"/>
  <c r="I54" i="105"/>
  <c r="H55" i="105"/>
  <c r="G56" i="105"/>
  <c r="F57" i="105"/>
  <c r="E52" i="105"/>
  <c r="C53" i="105"/>
  <c r="C51" i="105" s="1"/>
  <c r="B54" i="105"/>
  <c r="I55" i="105"/>
  <c r="H56" i="105"/>
  <c r="F52" i="104"/>
  <c r="D53" i="104"/>
  <c r="C54" i="104"/>
  <c r="B55" i="104"/>
  <c r="I56" i="104"/>
  <c r="H57" i="104"/>
  <c r="G52" i="104"/>
  <c r="E53" i="104"/>
  <c r="D54" i="104"/>
  <c r="C55" i="104"/>
  <c r="B56" i="104"/>
  <c r="I57" i="104"/>
  <c r="H52" i="104"/>
  <c r="F53" i="104"/>
  <c r="E54" i="104"/>
  <c r="D55" i="104"/>
  <c r="C56" i="104"/>
  <c r="B57" i="104"/>
  <c r="I52" i="104"/>
  <c r="G53" i="104"/>
  <c r="F54" i="104"/>
  <c r="E55" i="104"/>
  <c r="D56" i="104"/>
  <c r="C57" i="104"/>
  <c r="B52" i="104"/>
  <c r="J52" i="104"/>
  <c r="H53" i="104"/>
  <c r="G54" i="104"/>
  <c r="F55" i="104"/>
  <c r="E56" i="104"/>
  <c r="D57" i="104"/>
  <c r="C52" i="104"/>
  <c r="I53" i="104"/>
  <c r="H54" i="104"/>
  <c r="G55" i="104"/>
  <c r="F56" i="104"/>
  <c r="E57" i="104"/>
  <c r="D52" i="104"/>
  <c r="D51" i="104" s="1"/>
  <c r="B53" i="104"/>
  <c r="I54" i="104"/>
  <c r="H55" i="104"/>
  <c r="G56" i="104"/>
  <c r="F57" i="104"/>
  <c r="E52" i="104"/>
  <c r="C53" i="104"/>
  <c r="B54" i="104"/>
  <c r="I55" i="104"/>
  <c r="H56" i="104"/>
  <c r="G52" i="103"/>
  <c r="E53" i="103"/>
  <c r="D54" i="103"/>
  <c r="C55" i="103"/>
  <c r="B56" i="103"/>
  <c r="I57" i="103"/>
  <c r="H52" i="103"/>
  <c r="H51" i="103" s="1"/>
  <c r="F53" i="103"/>
  <c r="F51" i="103" s="1"/>
  <c r="E54" i="103"/>
  <c r="D55" i="103"/>
  <c r="C56" i="103"/>
  <c r="B57" i="103"/>
  <c r="I52" i="103"/>
  <c r="G53" i="103"/>
  <c r="F54" i="103"/>
  <c r="E55" i="103"/>
  <c r="D56" i="103"/>
  <c r="C57" i="103"/>
  <c r="B52" i="103"/>
  <c r="J52" i="103"/>
  <c r="H53" i="103"/>
  <c r="G54" i="103"/>
  <c r="F55" i="103"/>
  <c r="E56" i="103"/>
  <c r="D57" i="103"/>
  <c r="C52" i="103"/>
  <c r="I53" i="103"/>
  <c r="H54" i="103"/>
  <c r="G55" i="103"/>
  <c r="F56" i="103"/>
  <c r="E57" i="103"/>
  <c r="D52" i="103"/>
  <c r="D51" i="103" s="1"/>
  <c r="B53" i="103"/>
  <c r="I54" i="103"/>
  <c r="H55" i="103"/>
  <c r="G56" i="103"/>
  <c r="F57" i="103"/>
  <c r="E52" i="103"/>
  <c r="C53" i="103"/>
  <c r="B54" i="103"/>
  <c r="I55" i="103"/>
  <c r="H56" i="103"/>
  <c r="F52" i="102"/>
  <c r="D53" i="102"/>
  <c r="C54" i="102"/>
  <c r="B55" i="102"/>
  <c r="I56" i="102"/>
  <c r="H57" i="102"/>
  <c r="G52" i="102"/>
  <c r="E53" i="102"/>
  <c r="D54" i="102"/>
  <c r="C55" i="102"/>
  <c r="C51" i="102" s="1"/>
  <c r="B56" i="102"/>
  <c r="I57" i="102"/>
  <c r="H52" i="102"/>
  <c r="F53" i="102"/>
  <c r="E54" i="102"/>
  <c r="D55" i="102"/>
  <c r="C56" i="102"/>
  <c r="B57" i="102"/>
  <c r="I52" i="102"/>
  <c r="G53" i="102"/>
  <c r="F54" i="102"/>
  <c r="E55" i="102"/>
  <c r="D56" i="102"/>
  <c r="C57" i="102"/>
  <c r="B52" i="102"/>
  <c r="J52" i="102"/>
  <c r="H53" i="102"/>
  <c r="G54" i="102"/>
  <c r="F55" i="102"/>
  <c r="E56" i="102"/>
  <c r="D57" i="102"/>
  <c r="I53" i="102"/>
  <c r="H54" i="102"/>
  <c r="G55" i="102"/>
  <c r="F56" i="102"/>
  <c r="E57" i="102"/>
  <c r="D52" i="102"/>
  <c r="I54" i="102"/>
  <c r="H55" i="102"/>
  <c r="G56" i="102"/>
  <c r="F57" i="102"/>
  <c r="E52" i="102"/>
  <c r="E51" i="102" s="1"/>
  <c r="C53" i="102"/>
  <c r="B54" i="102"/>
  <c r="I55" i="102"/>
  <c r="H56" i="102"/>
  <c r="F52" i="101"/>
  <c r="D53" i="101"/>
  <c r="C54" i="101"/>
  <c r="B55" i="101"/>
  <c r="I56" i="101"/>
  <c r="H57" i="101"/>
  <c r="G52" i="101"/>
  <c r="E53" i="101"/>
  <c r="D54" i="101"/>
  <c r="C55" i="101"/>
  <c r="B56" i="101"/>
  <c r="I57" i="101"/>
  <c r="H52" i="101"/>
  <c r="H51" i="101" s="1"/>
  <c r="F53" i="101"/>
  <c r="E54" i="101"/>
  <c r="D55" i="101"/>
  <c r="C56" i="101"/>
  <c r="B57" i="101"/>
  <c r="I52" i="101"/>
  <c r="G53" i="101"/>
  <c r="F54" i="101"/>
  <c r="E55" i="101"/>
  <c r="D56" i="101"/>
  <c r="C57" i="101"/>
  <c r="B52" i="101"/>
  <c r="J52" i="101"/>
  <c r="H53" i="101"/>
  <c r="G54" i="101"/>
  <c r="F55" i="101"/>
  <c r="E56" i="101"/>
  <c r="D57" i="101"/>
  <c r="C52" i="101"/>
  <c r="I53" i="101"/>
  <c r="H54" i="101"/>
  <c r="G55" i="101"/>
  <c r="F56" i="101"/>
  <c r="E57" i="101"/>
  <c r="D52" i="101"/>
  <c r="B53" i="101"/>
  <c r="I54" i="101"/>
  <c r="H55" i="101"/>
  <c r="G56" i="101"/>
  <c r="F57" i="101"/>
  <c r="E52" i="101"/>
  <c r="C53" i="101"/>
  <c r="B54" i="101"/>
  <c r="I55" i="101"/>
  <c r="H56" i="101"/>
  <c r="H52" i="100"/>
  <c r="F53" i="100"/>
  <c r="F51" i="100" s="1"/>
  <c r="E54" i="100"/>
  <c r="D55" i="100"/>
  <c r="C56" i="100"/>
  <c r="B57" i="100"/>
  <c r="I52" i="100"/>
  <c r="G53" i="100"/>
  <c r="F54" i="100"/>
  <c r="E55" i="100"/>
  <c r="D56" i="100"/>
  <c r="C57" i="100"/>
  <c r="B52" i="100"/>
  <c r="J52" i="100"/>
  <c r="H53" i="100"/>
  <c r="G54" i="100"/>
  <c r="F55" i="100"/>
  <c r="E56" i="100"/>
  <c r="D57" i="100"/>
  <c r="C52" i="100"/>
  <c r="C51" i="100" s="1"/>
  <c r="I53" i="100"/>
  <c r="H54" i="100"/>
  <c r="G55" i="100"/>
  <c r="G51" i="100" s="1"/>
  <c r="F56" i="100"/>
  <c r="E57" i="100"/>
  <c r="D52" i="100"/>
  <c r="B53" i="100"/>
  <c r="I54" i="100"/>
  <c r="H55" i="100"/>
  <c r="G56" i="100"/>
  <c r="F57" i="100"/>
  <c r="E52" i="100"/>
  <c r="C53" i="100"/>
  <c r="B54" i="100"/>
  <c r="I55" i="100"/>
  <c r="H56" i="100"/>
  <c r="G52" i="99"/>
  <c r="E53" i="99"/>
  <c r="D54" i="99"/>
  <c r="C55" i="99"/>
  <c r="B56" i="99"/>
  <c r="I57" i="99"/>
  <c r="H52" i="99"/>
  <c r="F53" i="99"/>
  <c r="F51" i="99" s="1"/>
  <c r="E54" i="99"/>
  <c r="D55" i="99"/>
  <c r="C56" i="99"/>
  <c r="B57" i="99"/>
  <c r="I52" i="99"/>
  <c r="I51" i="99" s="1"/>
  <c r="G53" i="99"/>
  <c r="F54" i="99"/>
  <c r="E55" i="99"/>
  <c r="D56" i="99"/>
  <c r="C57" i="99"/>
  <c r="B52" i="99"/>
  <c r="J52" i="99"/>
  <c r="H53" i="99"/>
  <c r="G54" i="99"/>
  <c r="F55" i="99"/>
  <c r="E56" i="99"/>
  <c r="D57" i="99"/>
  <c r="C52" i="99"/>
  <c r="I53" i="99"/>
  <c r="H54" i="99"/>
  <c r="G55" i="99"/>
  <c r="F56" i="99"/>
  <c r="E57" i="99"/>
  <c r="D52" i="99"/>
  <c r="B53" i="99"/>
  <c r="I54" i="99"/>
  <c r="H55" i="99"/>
  <c r="G56" i="99"/>
  <c r="F57" i="99"/>
  <c r="E52" i="99"/>
  <c r="E51" i="99" s="1"/>
  <c r="C53" i="99"/>
  <c r="B54" i="99"/>
  <c r="I55" i="99"/>
  <c r="H56" i="99"/>
  <c r="G52" i="98"/>
  <c r="E53" i="98"/>
  <c r="D54" i="98"/>
  <c r="C55" i="98"/>
  <c r="B56" i="98"/>
  <c r="I57" i="98"/>
  <c r="H52" i="98"/>
  <c r="F53" i="98"/>
  <c r="E54" i="98"/>
  <c r="D55" i="98"/>
  <c r="C56" i="98"/>
  <c r="B57" i="98"/>
  <c r="B52" i="98"/>
  <c r="J52" i="98"/>
  <c r="H53" i="98"/>
  <c r="G54" i="98"/>
  <c r="F55" i="98"/>
  <c r="E56" i="98"/>
  <c r="D57" i="98"/>
  <c r="C52" i="98"/>
  <c r="I53" i="98"/>
  <c r="H54" i="98"/>
  <c r="G55" i="98"/>
  <c r="F56" i="98"/>
  <c r="E57" i="98"/>
  <c r="D52" i="98"/>
  <c r="B53" i="98"/>
  <c r="I54" i="98"/>
  <c r="H55" i="98"/>
  <c r="G56" i="98"/>
  <c r="F57" i="98"/>
  <c r="F51" i="98" s="1"/>
  <c r="E52" i="98"/>
  <c r="C53" i="98"/>
  <c r="B54" i="98"/>
  <c r="I55" i="98"/>
  <c r="I51" i="98" s="1"/>
  <c r="H56" i="98"/>
  <c r="F51" i="97"/>
  <c r="H52" i="97"/>
  <c r="H51" i="97" s="1"/>
  <c r="F53" i="97"/>
  <c r="E54" i="97"/>
  <c r="D55" i="97"/>
  <c r="C56" i="97"/>
  <c r="B57" i="97"/>
  <c r="B52" i="97"/>
  <c r="B51" i="97" s="1"/>
  <c r="J52" i="97"/>
  <c r="H53" i="97"/>
  <c r="G54" i="97"/>
  <c r="F55" i="97"/>
  <c r="E56" i="97"/>
  <c r="D57" i="97"/>
  <c r="C52" i="97"/>
  <c r="C51" i="97" s="1"/>
  <c r="I53" i="97"/>
  <c r="I51" i="97" s="1"/>
  <c r="H54" i="97"/>
  <c r="G55" i="97"/>
  <c r="G51" i="97" s="1"/>
  <c r="F56" i="97"/>
  <c r="E57" i="97"/>
  <c r="D52" i="97"/>
  <c r="B53" i="97"/>
  <c r="I54" i="97"/>
  <c r="H55" i="97"/>
  <c r="G56" i="97"/>
  <c r="F51" i="96"/>
  <c r="G52" i="96"/>
  <c r="E53" i="96"/>
  <c r="D54" i="96"/>
  <c r="C55" i="96"/>
  <c r="B56" i="96"/>
  <c r="I57" i="96"/>
  <c r="F53" i="96"/>
  <c r="D55" i="96"/>
  <c r="B57" i="96"/>
  <c r="I52" i="96"/>
  <c r="G53" i="96"/>
  <c r="F54" i="96"/>
  <c r="E55" i="96"/>
  <c r="D56" i="96"/>
  <c r="C57" i="96"/>
  <c r="H52" i="96"/>
  <c r="H51" i="96" s="1"/>
  <c r="E54" i="96"/>
  <c r="C56" i="96"/>
  <c r="B52" i="96"/>
  <c r="J52" i="96"/>
  <c r="H53" i="96"/>
  <c r="G54" i="96"/>
  <c r="F55" i="96"/>
  <c r="E56" i="96"/>
  <c r="D57" i="96"/>
  <c r="C52" i="96"/>
  <c r="C51" i="96" s="1"/>
  <c r="I53" i="96"/>
  <c r="H54" i="96"/>
  <c r="G55" i="96"/>
  <c r="F56" i="96"/>
  <c r="E57" i="96"/>
  <c r="D52" i="96"/>
  <c r="D51" i="96" s="1"/>
  <c r="B53" i="96"/>
  <c r="I54" i="96"/>
  <c r="H55" i="96"/>
  <c r="G56" i="96"/>
  <c r="F57" i="96"/>
  <c r="E52" i="96"/>
  <c r="C53" i="96"/>
  <c r="B54" i="96"/>
  <c r="I55" i="96"/>
  <c r="H56" i="96"/>
  <c r="I56" i="95"/>
  <c r="H57" i="95"/>
  <c r="G52" i="95"/>
  <c r="E53" i="95"/>
  <c r="D54" i="95"/>
  <c r="C55" i="95"/>
  <c r="B56" i="95"/>
  <c r="I57" i="95"/>
  <c r="I52" i="95"/>
  <c r="G53" i="95"/>
  <c r="F54" i="95"/>
  <c r="F51" i="95" s="1"/>
  <c r="E55" i="95"/>
  <c r="D56" i="95"/>
  <c r="C57" i="95"/>
  <c r="B52" i="95"/>
  <c r="J52" i="95"/>
  <c r="H53" i="95"/>
  <c r="H51" i="95" s="1"/>
  <c r="G54" i="95"/>
  <c r="F55" i="95"/>
  <c r="E56" i="95"/>
  <c r="D57" i="95"/>
  <c r="C52" i="95"/>
  <c r="C51" i="95" s="1"/>
  <c r="I53" i="95"/>
  <c r="H54" i="95"/>
  <c r="G55" i="95"/>
  <c r="F56" i="95"/>
  <c r="E57" i="95"/>
  <c r="D52" i="95"/>
  <c r="D51" i="95" s="1"/>
  <c r="B53" i="95"/>
  <c r="I54" i="95"/>
  <c r="H55" i="95"/>
  <c r="G56" i="95"/>
  <c r="F57" i="95"/>
  <c r="E52" i="95"/>
  <c r="C53" i="95"/>
  <c r="B54" i="95"/>
  <c r="I55" i="95"/>
  <c r="H56" i="95"/>
  <c r="G52" i="94"/>
  <c r="G51" i="94" s="1"/>
  <c r="E53" i="94"/>
  <c r="D54" i="94"/>
  <c r="C55" i="94"/>
  <c r="B56" i="94"/>
  <c r="I57" i="94"/>
  <c r="H52" i="94"/>
  <c r="H51" i="94" s="1"/>
  <c r="F53" i="94"/>
  <c r="F51" i="94" s="1"/>
  <c r="E54" i="94"/>
  <c r="D55" i="94"/>
  <c r="C56" i="94"/>
  <c r="C51" i="94" s="1"/>
  <c r="B57" i="94"/>
  <c r="I52" i="94"/>
  <c r="G53" i="94"/>
  <c r="F54" i="94"/>
  <c r="E55" i="94"/>
  <c r="D56" i="94"/>
  <c r="C57" i="94"/>
  <c r="B52" i="94"/>
  <c r="B51" i="94" s="1"/>
  <c r="J52" i="94"/>
  <c r="H53" i="94"/>
  <c r="G54" i="94"/>
  <c r="F55" i="94"/>
  <c r="E56" i="94"/>
  <c r="D57" i="94"/>
  <c r="D52" i="94"/>
  <c r="B53" i="94"/>
  <c r="I54" i="94"/>
  <c r="H55" i="94"/>
  <c r="G56" i="94"/>
  <c r="F51" i="93"/>
  <c r="H52" i="93"/>
  <c r="F53" i="93"/>
  <c r="E54" i="93"/>
  <c r="D55" i="93"/>
  <c r="C56" i="93"/>
  <c r="B57" i="93"/>
  <c r="B52" i="93"/>
  <c r="B51" i="93" s="1"/>
  <c r="J52" i="93"/>
  <c r="H53" i="93"/>
  <c r="G54" i="93"/>
  <c r="F55" i="93"/>
  <c r="E56" i="93"/>
  <c r="D57" i="93"/>
  <c r="C52" i="93"/>
  <c r="C51" i="93" s="1"/>
  <c r="I53" i="93"/>
  <c r="I51" i="93" s="1"/>
  <c r="H54" i="93"/>
  <c r="G55" i="93"/>
  <c r="F56" i="93"/>
  <c r="E57" i="93"/>
  <c r="D52" i="93"/>
  <c r="B53" i="93"/>
  <c r="I54" i="93"/>
  <c r="H55" i="93"/>
  <c r="G56" i="93"/>
  <c r="G51" i="93" s="1"/>
  <c r="C51" i="92"/>
  <c r="G52" i="92"/>
  <c r="E53" i="92"/>
  <c r="D54" i="92"/>
  <c r="C55" i="92"/>
  <c r="B56" i="92"/>
  <c r="I57" i="92"/>
  <c r="H52" i="92"/>
  <c r="H51" i="92" s="1"/>
  <c r="F53" i="92"/>
  <c r="F51" i="92" s="1"/>
  <c r="E54" i="92"/>
  <c r="D55" i="92"/>
  <c r="C56" i="92"/>
  <c r="B57" i="92"/>
  <c r="I52" i="92"/>
  <c r="G53" i="92"/>
  <c r="F54" i="92"/>
  <c r="E55" i="92"/>
  <c r="D56" i="92"/>
  <c r="C57" i="92"/>
  <c r="B52" i="92"/>
  <c r="J52" i="92"/>
  <c r="H53" i="92"/>
  <c r="G54" i="92"/>
  <c r="F55" i="92"/>
  <c r="E56" i="92"/>
  <c r="D57" i="92"/>
  <c r="D52" i="92"/>
  <c r="B53" i="92"/>
  <c r="I54" i="92"/>
  <c r="H55" i="92"/>
  <c r="G56" i="92"/>
  <c r="F52" i="91"/>
  <c r="D53" i="91"/>
  <c r="C54" i="91"/>
  <c r="B55" i="91"/>
  <c r="I56" i="91"/>
  <c r="H57" i="91"/>
  <c r="G52" i="91"/>
  <c r="E53" i="91"/>
  <c r="D54" i="91"/>
  <c r="C55" i="91"/>
  <c r="B56" i="91"/>
  <c r="I57" i="91"/>
  <c r="H52" i="91"/>
  <c r="F53" i="91"/>
  <c r="E54" i="91"/>
  <c r="D55" i="91"/>
  <c r="C56" i="91"/>
  <c r="B57" i="91"/>
  <c r="I52" i="91"/>
  <c r="G53" i="91"/>
  <c r="F54" i="91"/>
  <c r="E55" i="91"/>
  <c r="D56" i="91"/>
  <c r="C57" i="91"/>
  <c r="B52" i="91"/>
  <c r="J52" i="91"/>
  <c r="H53" i="91"/>
  <c r="G54" i="91"/>
  <c r="F55" i="91"/>
  <c r="E56" i="91"/>
  <c r="D57" i="91"/>
  <c r="C52" i="91"/>
  <c r="I53" i="91"/>
  <c r="H54" i="91"/>
  <c r="G55" i="91"/>
  <c r="F56" i="91"/>
  <c r="E57" i="91"/>
  <c r="D52" i="91"/>
  <c r="B53" i="91"/>
  <c r="I54" i="91"/>
  <c r="H55" i="91"/>
  <c r="G56" i="91"/>
  <c r="F57" i="91"/>
  <c r="E52" i="91"/>
  <c r="E51" i="91" s="1"/>
  <c r="C53" i="91"/>
  <c r="B54" i="91"/>
  <c r="I55" i="91"/>
  <c r="H56" i="91"/>
  <c r="B52" i="90"/>
  <c r="J52" i="90"/>
  <c r="H53" i="90"/>
  <c r="G54" i="90"/>
  <c r="F55" i="90"/>
  <c r="F51" i="90" s="1"/>
  <c r="E56" i="90"/>
  <c r="D57" i="90"/>
  <c r="C52" i="90"/>
  <c r="I53" i="90"/>
  <c r="I51" i="90" s="1"/>
  <c r="H54" i="90"/>
  <c r="G55" i="90"/>
  <c r="F56" i="90"/>
  <c r="E57" i="90"/>
  <c r="D52" i="90"/>
  <c r="D51" i="90" s="1"/>
  <c r="B53" i="90"/>
  <c r="I54" i="90"/>
  <c r="H55" i="90"/>
  <c r="G56" i="90"/>
  <c r="F57" i="90"/>
  <c r="E52" i="90"/>
  <c r="C53" i="90"/>
  <c r="B54" i="90"/>
  <c r="I55" i="90"/>
  <c r="H56" i="90"/>
  <c r="H51" i="90" s="1"/>
  <c r="I51" i="89"/>
  <c r="F52" i="89"/>
  <c r="D53" i="89"/>
  <c r="C54" i="89"/>
  <c r="B55" i="89"/>
  <c r="I56" i="89"/>
  <c r="H57" i="89"/>
  <c r="G52" i="89"/>
  <c r="G51" i="89" s="1"/>
  <c r="E53" i="89"/>
  <c r="E51" i="89" s="1"/>
  <c r="D54" i="89"/>
  <c r="C55" i="89"/>
  <c r="B56" i="89"/>
  <c r="I57" i="89"/>
  <c r="H52" i="89"/>
  <c r="F53" i="89"/>
  <c r="E54" i="89"/>
  <c r="D55" i="89"/>
  <c r="C56" i="89"/>
  <c r="B57" i="89"/>
  <c r="B52" i="89"/>
  <c r="J52" i="89"/>
  <c r="H53" i="89"/>
  <c r="G54" i="89"/>
  <c r="F55" i="89"/>
  <c r="E56" i="89"/>
  <c r="D57" i="89"/>
  <c r="C52" i="89"/>
  <c r="I53" i="89"/>
  <c r="H54" i="89"/>
  <c r="G55" i="89"/>
  <c r="F56" i="89"/>
  <c r="E57" i="89"/>
  <c r="D52" i="89"/>
  <c r="B53" i="89"/>
  <c r="I54" i="89"/>
  <c r="H55" i="89"/>
  <c r="G56" i="89"/>
  <c r="D53" i="88"/>
  <c r="G52" i="88"/>
  <c r="G51" i="88" s="1"/>
  <c r="E53" i="88"/>
  <c r="D54" i="88"/>
  <c r="C55" i="88"/>
  <c r="B56" i="88"/>
  <c r="I57" i="88"/>
  <c r="F52" i="88"/>
  <c r="C54" i="88"/>
  <c r="C51" i="88" s="1"/>
  <c r="B55" i="88"/>
  <c r="I56" i="88"/>
  <c r="H57" i="88"/>
  <c r="H52" i="88"/>
  <c r="F53" i="88"/>
  <c r="E54" i="88"/>
  <c r="D55" i="88"/>
  <c r="C56" i="88"/>
  <c r="B57" i="88"/>
  <c r="I52" i="88"/>
  <c r="G53" i="88"/>
  <c r="F54" i="88"/>
  <c r="E55" i="88"/>
  <c r="D56" i="88"/>
  <c r="C57" i="88"/>
  <c r="B52" i="88"/>
  <c r="J52" i="88"/>
  <c r="H53" i="88"/>
  <c r="G54" i="88"/>
  <c r="F55" i="88"/>
  <c r="E56" i="88"/>
  <c r="D57" i="88"/>
  <c r="D52" i="88"/>
  <c r="B53" i="88"/>
  <c r="I54" i="88"/>
  <c r="H55" i="88"/>
  <c r="G56" i="88"/>
  <c r="F57" i="88"/>
  <c r="E52" i="88"/>
  <c r="E51" i="88" s="1"/>
  <c r="C53" i="88"/>
  <c r="B54" i="88"/>
  <c r="I55" i="88"/>
  <c r="H56" i="88"/>
  <c r="G52" i="87"/>
  <c r="E53" i="87"/>
  <c r="E51" i="87" s="1"/>
  <c r="D54" i="87"/>
  <c r="C55" i="87"/>
  <c r="B56" i="87"/>
  <c r="I57" i="87"/>
  <c r="H52" i="87"/>
  <c r="H51" i="87" s="1"/>
  <c r="F53" i="87"/>
  <c r="F51" i="87" s="1"/>
  <c r="E54" i="87"/>
  <c r="D55" i="87"/>
  <c r="C56" i="87"/>
  <c r="B57" i="87"/>
  <c r="I52" i="87"/>
  <c r="G53" i="87"/>
  <c r="F54" i="87"/>
  <c r="E55" i="87"/>
  <c r="D56" i="87"/>
  <c r="C57" i="87"/>
  <c r="C51" i="87" s="1"/>
  <c r="B52" i="87"/>
  <c r="J52" i="87"/>
  <c r="H53" i="87"/>
  <c r="G54" i="87"/>
  <c r="F55" i="87"/>
  <c r="E56" i="87"/>
  <c r="D57" i="87"/>
  <c r="D52" i="87"/>
  <c r="D51" i="87" s="1"/>
  <c r="B53" i="87"/>
  <c r="I54" i="87"/>
  <c r="H55" i="87"/>
  <c r="G56" i="87"/>
  <c r="F51" i="86"/>
  <c r="B51" i="86"/>
  <c r="I52" i="86"/>
  <c r="G53" i="86"/>
  <c r="F54" i="86"/>
  <c r="E55" i="86"/>
  <c r="E51" i="86" s="1"/>
  <c r="D56" i="86"/>
  <c r="C57" i="86"/>
  <c r="C52" i="86"/>
  <c r="C51" i="86" s="1"/>
  <c r="I53" i="86"/>
  <c r="H54" i="86"/>
  <c r="H51" i="86" s="1"/>
  <c r="G55" i="86"/>
  <c r="F56" i="86"/>
  <c r="E57" i="86"/>
  <c r="D52" i="86"/>
  <c r="D51" i="86" s="1"/>
  <c r="B53" i="86"/>
  <c r="I54" i="86"/>
  <c r="H55" i="86"/>
  <c r="G56" i="86"/>
  <c r="F52" i="85"/>
  <c r="D53" i="85"/>
  <c r="C54" i="85"/>
  <c r="B55" i="85"/>
  <c r="I56" i="85"/>
  <c r="H57" i="85"/>
  <c r="G52" i="85"/>
  <c r="E53" i="85"/>
  <c r="D54" i="85"/>
  <c r="C55" i="85"/>
  <c r="B56" i="85"/>
  <c r="I57" i="85"/>
  <c r="H52" i="85"/>
  <c r="F53" i="85"/>
  <c r="E54" i="85"/>
  <c r="D55" i="85"/>
  <c r="C56" i="85"/>
  <c r="B57" i="85"/>
  <c r="I52" i="85"/>
  <c r="G53" i="85"/>
  <c r="F54" i="85"/>
  <c r="E55" i="85"/>
  <c r="D56" i="85"/>
  <c r="C57" i="85"/>
  <c r="B52" i="85"/>
  <c r="B51" i="85" s="1"/>
  <c r="J52" i="85"/>
  <c r="H53" i="85"/>
  <c r="G54" i="85"/>
  <c r="F55" i="85"/>
  <c r="E56" i="85"/>
  <c r="D57" i="85"/>
  <c r="C52" i="85"/>
  <c r="I53" i="85"/>
  <c r="H54" i="85"/>
  <c r="G55" i="85"/>
  <c r="F56" i="85"/>
  <c r="E57" i="85"/>
  <c r="D52" i="85"/>
  <c r="B53" i="85"/>
  <c r="I54" i="85"/>
  <c r="H55" i="85"/>
  <c r="G56" i="85"/>
  <c r="F57" i="85"/>
  <c r="E52" i="85"/>
  <c r="C53" i="85"/>
  <c r="B54" i="85"/>
  <c r="I55" i="85"/>
  <c r="H56" i="85"/>
  <c r="F51" i="84"/>
  <c r="I57" i="84"/>
  <c r="H52" i="84"/>
  <c r="F53" i="84"/>
  <c r="E54" i="84"/>
  <c r="E51" i="84" s="1"/>
  <c r="D55" i="84"/>
  <c r="C56" i="84"/>
  <c r="B57" i="84"/>
  <c r="B51" i="84" s="1"/>
  <c r="I52" i="84"/>
  <c r="I51" i="84" s="1"/>
  <c r="G53" i="84"/>
  <c r="F54" i="84"/>
  <c r="E55" i="84"/>
  <c r="D56" i="84"/>
  <c r="C57" i="84"/>
  <c r="C52" i="84"/>
  <c r="C51" i="84" s="1"/>
  <c r="I53" i="84"/>
  <c r="H54" i="84"/>
  <c r="G55" i="84"/>
  <c r="F56" i="84"/>
  <c r="E57" i="84"/>
  <c r="D52" i="84"/>
  <c r="D51" i="84" s="1"/>
  <c r="B53" i="84"/>
  <c r="I54" i="84"/>
  <c r="H55" i="84"/>
  <c r="G56" i="84"/>
  <c r="G51" i="84" s="1"/>
  <c r="B52" i="83"/>
  <c r="B51" i="83" s="1"/>
  <c r="J52" i="83"/>
  <c r="H53" i="83"/>
  <c r="G54" i="83"/>
  <c r="G51" i="83" s="1"/>
  <c r="F55" i="83"/>
  <c r="F51" i="83" s="1"/>
  <c r="E56" i="83"/>
  <c r="D57" i="83"/>
  <c r="C52" i="83"/>
  <c r="I53" i="83"/>
  <c r="I51" i="83" s="1"/>
  <c r="H54" i="83"/>
  <c r="G55" i="83"/>
  <c r="F56" i="83"/>
  <c r="E57" i="83"/>
  <c r="D52" i="83"/>
  <c r="D51" i="83" s="1"/>
  <c r="B53" i="83"/>
  <c r="I54" i="83"/>
  <c r="H55" i="83"/>
  <c r="G56" i="83"/>
  <c r="F57" i="83"/>
  <c r="E52" i="83"/>
  <c r="E51" i="83" s="1"/>
  <c r="C53" i="83"/>
  <c r="B54" i="83"/>
  <c r="I55" i="83"/>
  <c r="H56" i="83"/>
  <c r="G52" i="82"/>
  <c r="E53" i="82"/>
  <c r="D54" i="82"/>
  <c r="C55" i="82"/>
  <c r="B56" i="82"/>
  <c r="I57" i="82"/>
  <c r="H52" i="82"/>
  <c r="H51" i="82" s="1"/>
  <c r="F53" i="82"/>
  <c r="F51" i="82" s="1"/>
  <c r="E54" i="82"/>
  <c r="D55" i="82"/>
  <c r="C56" i="82"/>
  <c r="B57" i="82"/>
  <c r="I52" i="82"/>
  <c r="G53" i="82"/>
  <c r="F54" i="82"/>
  <c r="E55" i="82"/>
  <c r="D56" i="82"/>
  <c r="C57" i="82"/>
  <c r="B52" i="82"/>
  <c r="J52" i="82"/>
  <c r="H53" i="82"/>
  <c r="G54" i="82"/>
  <c r="F55" i="82"/>
  <c r="E56" i="82"/>
  <c r="D57" i="82"/>
  <c r="C52" i="82"/>
  <c r="I53" i="82"/>
  <c r="H54" i="82"/>
  <c r="G55" i="82"/>
  <c r="F56" i="82"/>
  <c r="E57" i="82"/>
  <c r="D52" i="82"/>
  <c r="D51" i="82" s="1"/>
  <c r="B53" i="82"/>
  <c r="I54" i="82"/>
  <c r="H55" i="82"/>
  <c r="G56" i="82"/>
  <c r="F57" i="82"/>
  <c r="E52" i="82"/>
  <c r="C53" i="82"/>
  <c r="B54" i="82"/>
  <c r="I55" i="82"/>
  <c r="H56" i="82"/>
  <c r="I51" i="81"/>
  <c r="G52" i="81"/>
  <c r="E53" i="81"/>
  <c r="D54" i="81"/>
  <c r="C55" i="81"/>
  <c r="B56" i="81"/>
  <c r="I57" i="81"/>
  <c r="H52" i="81"/>
  <c r="F53" i="81"/>
  <c r="F51" i="81" s="1"/>
  <c r="E54" i="81"/>
  <c r="D55" i="81"/>
  <c r="C56" i="81"/>
  <c r="B57" i="81"/>
  <c r="B52" i="81"/>
  <c r="B51" i="81" s="1"/>
  <c r="J52" i="81"/>
  <c r="H53" i="81"/>
  <c r="G54" i="81"/>
  <c r="F55" i="81"/>
  <c r="E56" i="81"/>
  <c r="D57" i="81"/>
  <c r="C52" i="81"/>
  <c r="C51" i="81" s="1"/>
  <c r="I53" i="81"/>
  <c r="H54" i="81"/>
  <c r="G55" i="81"/>
  <c r="F56" i="81"/>
  <c r="E57" i="81"/>
  <c r="D52" i="81"/>
  <c r="D51" i="81" s="1"/>
  <c r="B53" i="81"/>
  <c r="I54" i="81"/>
  <c r="H55" i="81"/>
  <c r="G56" i="81"/>
  <c r="D52" i="80"/>
  <c r="F57" i="80"/>
  <c r="I54" i="80"/>
  <c r="F52" i="80"/>
  <c r="D53" i="80"/>
  <c r="C54" i="80"/>
  <c r="C51" i="80" s="1"/>
  <c r="B55" i="80"/>
  <c r="I56" i="80"/>
  <c r="H57" i="80"/>
  <c r="G52" i="80"/>
  <c r="E53" i="80"/>
  <c r="D54" i="80"/>
  <c r="C55" i="80"/>
  <c r="B56" i="80"/>
  <c r="I57" i="80"/>
  <c r="B53" i="80"/>
  <c r="H55" i="80"/>
  <c r="H52" i="80"/>
  <c r="F53" i="80"/>
  <c r="E54" i="80"/>
  <c r="D55" i="80"/>
  <c r="C56" i="80"/>
  <c r="B57" i="80"/>
  <c r="G56" i="80"/>
  <c r="I52" i="80"/>
  <c r="G53" i="80"/>
  <c r="F54" i="80"/>
  <c r="E55" i="80"/>
  <c r="D56" i="80"/>
  <c r="C57" i="80"/>
  <c r="B52" i="80"/>
  <c r="J52" i="80"/>
  <c r="H53" i="80"/>
  <c r="G54" i="80"/>
  <c r="F55" i="80"/>
  <c r="E56" i="80"/>
  <c r="D57" i="80"/>
  <c r="E52" i="80"/>
  <c r="E51" i="80" s="1"/>
  <c r="C53" i="80"/>
  <c r="B54" i="80"/>
  <c r="I55" i="80"/>
  <c r="H56" i="80"/>
  <c r="I52" i="79"/>
  <c r="I51" i="79" s="1"/>
  <c r="G53" i="79"/>
  <c r="G51" i="79" s="1"/>
  <c r="F54" i="79"/>
  <c r="F51" i="79" s="1"/>
  <c r="E55" i="79"/>
  <c r="D56" i="79"/>
  <c r="C57" i="79"/>
  <c r="B52" i="79"/>
  <c r="B51" i="79" s="1"/>
  <c r="J52" i="79"/>
  <c r="H53" i="79"/>
  <c r="H51" i="79" s="1"/>
  <c r="G54" i="79"/>
  <c r="F55" i="79"/>
  <c r="E56" i="79"/>
  <c r="D57" i="79"/>
  <c r="C52" i="79"/>
  <c r="I53" i="79"/>
  <c r="H54" i="79"/>
  <c r="G55" i="79"/>
  <c r="F56" i="79"/>
  <c r="E57" i="79"/>
  <c r="D52" i="79"/>
  <c r="D51" i="79" s="1"/>
  <c r="B53" i="79"/>
  <c r="I54" i="79"/>
  <c r="H55" i="79"/>
  <c r="G56" i="79"/>
  <c r="F57" i="79"/>
  <c r="E52" i="79"/>
  <c r="E51" i="79" s="1"/>
  <c r="C53" i="79"/>
  <c r="B54" i="79"/>
  <c r="I55" i="79"/>
  <c r="H56" i="79"/>
  <c r="D52" i="78"/>
  <c r="I54" i="78"/>
  <c r="G56" i="78"/>
  <c r="F57" i="78"/>
  <c r="F52" i="78"/>
  <c r="C54" i="78"/>
  <c r="C51" i="78" s="1"/>
  <c r="G52" i="78"/>
  <c r="E53" i="78"/>
  <c r="D54" i="78"/>
  <c r="C55" i="78"/>
  <c r="B56" i="78"/>
  <c r="I57" i="78"/>
  <c r="D53" i="78"/>
  <c r="B55" i="78"/>
  <c r="I56" i="78"/>
  <c r="H57" i="78"/>
  <c r="H52" i="78"/>
  <c r="F53" i="78"/>
  <c r="E54" i="78"/>
  <c r="D55" i="78"/>
  <c r="C56" i="78"/>
  <c r="B57" i="78"/>
  <c r="I52" i="78"/>
  <c r="G53" i="78"/>
  <c r="F54" i="78"/>
  <c r="E55" i="78"/>
  <c r="D56" i="78"/>
  <c r="C57" i="78"/>
  <c r="B53" i="78"/>
  <c r="H55" i="78"/>
  <c r="B52" i="78"/>
  <c r="J52" i="78"/>
  <c r="H53" i="78"/>
  <c r="G54" i="78"/>
  <c r="F55" i="78"/>
  <c r="E56" i="78"/>
  <c r="D57" i="78"/>
  <c r="E52" i="78"/>
  <c r="C53" i="78"/>
  <c r="B54" i="78"/>
  <c r="I55" i="78"/>
  <c r="H56" i="78"/>
  <c r="G52" i="77"/>
  <c r="E53" i="77"/>
  <c r="D54" i="77"/>
  <c r="C55" i="77"/>
  <c r="B56" i="77"/>
  <c r="I57" i="77"/>
  <c r="H52" i="77"/>
  <c r="H51" i="77" s="1"/>
  <c r="F53" i="77"/>
  <c r="F51" i="77" s="1"/>
  <c r="E54" i="77"/>
  <c r="D55" i="77"/>
  <c r="C56" i="77"/>
  <c r="B57" i="77"/>
  <c r="I52" i="77"/>
  <c r="G53" i="77"/>
  <c r="F54" i="77"/>
  <c r="E55" i="77"/>
  <c r="D56" i="77"/>
  <c r="C57" i="77"/>
  <c r="B52" i="77"/>
  <c r="J52" i="77"/>
  <c r="H53" i="77"/>
  <c r="G54" i="77"/>
  <c r="F55" i="77"/>
  <c r="E56" i="77"/>
  <c r="D57" i="77"/>
  <c r="C52" i="77"/>
  <c r="I53" i="77"/>
  <c r="H54" i="77"/>
  <c r="G55" i="77"/>
  <c r="F56" i="77"/>
  <c r="E57" i="77"/>
  <c r="D52" i="77"/>
  <c r="D51" i="77" s="1"/>
  <c r="B53" i="77"/>
  <c r="I54" i="77"/>
  <c r="H55" i="77"/>
  <c r="G56" i="77"/>
  <c r="F57" i="77"/>
  <c r="E52" i="77"/>
  <c r="C53" i="77"/>
  <c r="B54" i="77"/>
  <c r="I55" i="77"/>
  <c r="H56" i="77"/>
  <c r="F52" i="76"/>
  <c r="F51" i="76" s="1"/>
  <c r="B55" i="76"/>
  <c r="G52" i="76"/>
  <c r="E53" i="76"/>
  <c r="D54" i="76"/>
  <c r="C55" i="76"/>
  <c r="B56" i="76"/>
  <c r="I57" i="76"/>
  <c r="D53" i="76"/>
  <c r="C54" i="76"/>
  <c r="I56" i="76"/>
  <c r="H57" i="76"/>
  <c r="H52" i="76"/>
  <c r="F53" i="76"/>
  <c r="E54" i="76"/>
  <c r="D55" i="76"/>
  <c r="C56" i="76"/>
  <c r="B57" i="76"/>
  <c r="H55" i="76"/>
  <c r="G56" i="76"/>
  <c r="I52" i="76"/>
  <c r="I51" i="76" s="1"/>
  <c r="G53" i="76"/>
  <c r="F54" i="76"/>
  <c r="E55" i="76"/>
  <c r="D56" i="76"/>
  <c r="C57" i="76"/>
  <c r="B52" i="76"/>
  <c r="J52" i="76"/>
  <c r="H53" i="76"/>
  <c r="G54" i="76"/>
  <c r="F55" i="76"/>
  <c r="E56" i="76"/>
  <c r="D57" i="76"/>
  <c r="D52" i="76"/>
  <c r="D51" i="76" s="1"/>
  <c r="I54" i="76"/>
  <c r="F57" i="76"/>
  <c r="E52" i="76"/>
  <c r="E51" i="76" s="1"/>
  <c r="C53" i="76"/>
  <c r="C51" i="76" s="1"/>
  <c r="B54" i="76"/>
  <c r="I55" i="76"/>
  <c r="H56" i="76"/>
  <c r="F52" i="75"/>
  <c r="F51" i="75" s="1"/>
  <c r="D53" i="75"/>
  <c r="C54" i="75"/>
  <c r="B55" i="75"/>
  <c r="I56" i="75"/>
  <c r="H57" i="75"/>
  <c r="G52" i="75"/>
  <c r="G51" i="75" s="1"/>
  <c r="E53" i="75"/>
  <c r="E51" i="75" s="1"/>
  <c r="D54" i="75"/>
  <c r="C55" i="75"/>
  <c r="B56" i="75"/>
  <c r="I57" i="75"/>
  <c r="H52" i="75"/>
  <c r="H51" i="75" s="1"/>
  <c r="F53" i="75"/>
  <c r="E54" i="75"/>
  <c r="D55" i="75"/>
  <c r="C56" i="75"/>
  <c r="C51" i="75" s="1"/>
  <c r="B57" i="75"/>
  <c r="I52" i="75"/>
  <c r="G53" i="75"/>
  <c r="F54" i="75"/>
  <c r="E55" i="75"/>
  <c r="D56" i="75"/>
  <c r="C57" i="75"/>
  <c r="B52" i="75"/>
  <c r="J52" i="75"/>
  <c r="H53" i="75"/>
  <c r="G54" i="75"/>
  <c r="F55" i="75"/>
  <c r="E56" i="75"/>
  <c r="D57" i="75"/>
  <c r="D52" i="75"/>
  <c r="B53" i="75"/>
  <c r="I54" i="75"/>
  <c r="H55" i="75"/>
  <c r="G56" i="75"/>
  <c r="I52" i="74"/>
  <c r="G53" i="74"/>
  <c r="G51" i="74" s="1"/>
  <c r="F54" i="74"/>
  <c r="E55" i="74"/>
  <c r="D56" i="74"/>
  <c r="C57" i="74"/>
  <c r="B52" i="74"/>
  <c r="J52" i="74"/>
  <c r="H53" i="74"/>
  <c r="H51" i="74" s="1"/>
  <c r="G54" i="74"/>
  <c r="F55" i="74"/>
  <c r="E56" i="74"/>
  <c r="D57" i="74"/>
  <c r="C52" i="74"/>
  <c r="C51" i="74" s="1"/>
  <c r="I53" i="74"/>
  <c r="H54" i="74"/>
  <c r="G55" i="74"/>
  <c r="F56" i="74"/>
  <c r="F51" i="74" s="1"/>
  <c r="E57" i="74"/>
  <c r="D52" i="74"/>
  <c r="B53" i="74"/>
  <c r="I54" i="74"/>
  <c r="H55" i="74"/>
  <c r="G56" i="74"/>
  <c r="F57" i="74"/>
  <c r="E52" i="74"/>
  <c r="C53" i="74"/>
  <c r="B54" i="74"/>
  <c r="I55" i="74"/>
  <c r="H56" i="74"/>
  <c r="F52" i="73"/>
  <c r="D53" i="73"/>
  <c r="C54" i="73"/>
  <c r="B55" i="73"/>
  <c r="I56" i="73"/>
  <c r="H57" i="73"/>
  <c r="G52" i="73"/>
  <c r="E53" i="73"/>
  <c r="D54" i="73"/>
  <c r="C55" i="73"/>
  <c r="B56" i="73"/>
  <c r="I57" i="73"/>
  <c r="H52" i="73"/>
  <c r="F53" i="73"/>
  <c r="E54" i="73"/>
  <c r="D55" i="73"/>
  <c r="C56" i="73"/>
  <c r="B57" i="73"/>
  <c r="I52" i="73"/>
  <c r="G53" i="73"/>
  <c r="F54" i="73"/>
  <c r="E55" i="73"/>
  <c r="D56" i="73"/>
  <c r="C57" i="73"/>
  <c r="B52" i="73"/>
  <c r="J52" i="73"/>
  <c r="H53" i="73"/>
  <c r="G54" i="73"/>
  <c r="F55" i="73"/>
  <c r="E56" i="73"/>
  <c r="D57" i="73"/>
  <c r="C52" i="73"/>
  <c r="I53" i="73"/>
  <c r="H54" i="73"/>
  <c r="G55" i="73"/>
  <c r="F56" i="73"/>
  <c r="E57" i="73"/>
  <c r="D52" i="73"/>
  <c r="I54" i="73"/>
  <c r="G56" i="73"/>
  <c r="F57" i="73"/>
  <c r="B53" i="73"/>
  <c r="H55" i="73"/>
  <c r="E52" i="73"/>
  <c r="C53" i="73"/>
  <c r="B54" i="73"/>
  <c r="I55" i="73"/>
  <c r="H56" i="73"/>
  <c r="D52" i="72"/>
  <c r="D51" i="72" s="1"/>
  <c r="B53" i="72"/>
  <c r="I54" i="72"/>
  <c r="H55" i="72"/>
  <c r="G56" i="72"/>
  <c r="F52" i="72"/>
  <c r="D53" i="72"/>
  <c r="C54" i="72"/>
  <c r="B55" i="72"/>
  <c r="I56" i="72"/>
  <c r="H57" i="72"/>
  <c r="G52" i="72"/>
  <c r="E53" i="72"/>
  <c r="D54" i="72"/>
  <c r="C55" i="72"/>
  <c r="B56" i="72"/>
  <c r="I57" i="72"/>
  <c r="H52" i="72"/>
  <c r="F53" i="72"/>
  <c r="E54" i="72"/>
  <c r="D55" i="72"/>
  <c r="C56" i="72"/>
  <c r="B57" i="72"/>
  <c r="I52" i="72"/>
  <c r="G53" i="72"/>
  <c r="F54" i="72"/>
  <c r="E55" i="72"/>
  <c r="D56" i="72"/>
  <c r="C57" i="72"/>
  <c r="B52" i="72"/>
  <c r="J52" i="72"/>
  <c r="H53" i="72"/>
  <c r="G54" i="72"/>
  <c r="F55" i="72"/>
  <c r="E56" i="72"/>
  <c r="D57" i="72"/>
  <c r="C52" i="72"/>
  <c r="I53" i="72"/>
  <c r="H54" i="72"/>
  <c r="G55" i="72"/>
  <c r="F56" i="72"/>
  <c r="E57" i="72"/>
  <c r="F57" i="72"/>
  <c r="E52" i="72"/>
  <c r="C53" i="72"/>
  <c r="B54" i="72"/>
  <c r="I55" i="72"/>
  <c r="H56" i="72"/>
  <c r="G28" i="1"/>
  <c r="G34" i="1"/>
  <c r="G42" i="1"/>
  <c r="G50" i="1"/>
  <c r="G60" i="1"/>
  <c r="G66" i="1"/>
  <c r="G74" i="1"/>
  <c r="G84" i="1"/>
  <c r="F25" i="1"/>
  <c r="F31" i="1"/>
  <c r="F33" i="1"/>
  <c r="F35" i="1"/>
  <c r="F37" i="1"/>
  <c r="F39" i="1"/>
  <c r="F41" i="1"/>
  <c r="F43" i="1"/>
  <c r="F45" i="1"/>
  <c r="D45" i="1" s="1"/>
  <c r="F47" i="1"/>
  <c r="D47" i="1" s="1"/>
  <c r="F49" i="1"/>
  <c r="D49" i="1" s="1"/>
  <c r="F51" i="1"/>
  <c r="D51" i="1" s="1"/>
  <c r="F53" i="1"/>
  <c r="D53" i="1" s="1"/>
  <c r="F55" i="1"/>
  <c r="D55" i="1" s="1"/>
  <c r="F57" i="1"/>
  <c r="D57" i="1" s="1"/>
  <c r="F59" i="1"/>
  <c r="D59" i="1" s="1"/>
  <c r="F61" i="1"/>
  <c r="D61" i="1" s="1"/>
  <c r="F63" i="1"/>
  <c r="D63" i="1" s="1"/>
  <c r="F65" i="1"/>
  <c r="D65" i="1" s="1"/>
  <c r="F67" i="1"/>
  <c r="D67" i="1" s="1"/>
  <c r="F69" i="1"/>
  <c r="F71" i="1"/>
  <c r="F73" i="1"/>
  <c r="F75" i="1"/>
  <c r="F77" i="1"/>
  <c r="F79" i="1"/>
  <c r="F81" i="1"/>
  <c r="F83" i="1"/>
  <c r="F85" i="1"/>
  <c r="F87" i="1"/>
  <c r="F89" i="1"/>
  <c r="F91" i="1"/>
  <c r="F93" i="1"/>
  <c r="G24" i="1"/>
  <c r="G32" i="1"/>
  <c r="G40" i="1"/>
  <c r="G48" i="1"/>
  <c r="G56" i="1"/>
  <c r="G62" i="1"/>
  <c r="G70" i="1"/>
  <c r="G72" i="1"/>
  <c r="G80" i="1"/>
  <c r="F23" i="1"/>
  <c r="F27" i="1"/>
  <c r="G23" i="1"/>
  <c r="G27" i="1"/>
  <c r="G31" i="1"/>
  <c r="G35" i="1"/>
  <c r="G39" i="1"/>
  <c r="G43" i="1"/>
  <c r="G47" i="1"/>
  <c r="G51" i="1"/>
  <c r="G55" i="1"/>
  <c r="G59" i="1"/>
  <c r="G61" i="1"/>
  <c r="G65" i="1"/>
  <c r="G67" i="1"/>
  <c r="G69" i="1"/>
  <c r="G71" i="1"/>
  <c r="G73" i="1"/>
  <c r="G75" i="1"/>
  <c r="G77" i="1"/>
  <c r="G79" i="1"/>
  <c r="G81" i="1"/>
  <c r="G83" i="1"/>
  <c r="G85" i="1"/>
  <c r="G87" i="1"/>
  <c r="G89" i="1"/>
  <c r="G91" i="1"/>
  <c r="G93" i="1"/>
  <c r="G22" i="1"/>
  <c r="G30" i="1"/>
  <c r="G38" i="1"/>
  <c r="G44" i="1"/>
  <c r="G52" i="1"/>
  <c r="G58" i="1"/>
  <c r="G68" i="1"/>
  <c r="G78" i="1"/>
  <c r="G86" i="1"/>
  <c r="F21" i="1"/>
  <c r="F29" i="1"/>
  <c r="G21" i="1"/>
  <c r="G25" i="1"/>
  <c r="G29" i="1"/>
  <c r="G33" i="1"/>
  <c r="G37" i="1"/>
  <c r="G41" i="1"/>
  <c r="G45" i="1"/>
  <c r="G49" i="1"/>
  <c r="G53" i="1"/>
  <c r="G57" i="1"/>
  <c r="G63" i="1"/>
  <c r="F22" i="1"/>
  <c r="F24" i="1"/>
  <c r="F26" i="1"/>
  <c r="F28" i="1"/>
  <c r="F30" i="1"/>
  <c r="F32" i="1"/>
  <c r="F34" i="1"/>
  <c r="F36" i="1"/>
  <c r="F38" i="1"/>
  <c r="F40" i="1"/>
  <c r="F42" i="1"/>
  <c r="F44" i="1"/>
  <c r="D44" i="1" s="1"/>
  <c r="F46" i="1"/>
  <c r="D46" i="1" s="1"/>
  <c r="F48" i="1"/>
  <c r="D48" i="1" s="1"/>
  <c r="F50" i="1"/>
  <c r="D50" i="1" s="1"/>
  <c r="F52" i="1"/>
  <c r="D52" i="1" s="1"/>
  <c r="F54" i="1"/>
  <c r="D54" i="1" s="1"/>
  <c r="F56" i="1"/>
  <c r="D56" i="1" s="1"/>
  <c r="F58" i="1"/>
  <c r="D58" i="1" s="1"/>
  <c r="F60" i="1"/>
  <c r="D60" i="1" s="1"/>
  <c r="F62" i="1"/>
  <c r="D62" i="1" s="1"/>
  <c r="F64" i="1"/>
  <c r="D64" i="1" s="1"/>
  <c r="F66" i="1"/>
  <c r="D66" i="1" s="1"/>
  <c r="F68" i="1"/>
  <c r="D68" i="1" s="1"/>
  <c r="F70" i="1"/>
  <c r="F72" i="1"/>
  <c r="F74" i="1"/>
  <c r="F76" i="1"/>
  <c r="F78" i="1"/>
  <c r="F80" i="1"/>
  <c r="F82" i="1"/>
  <c r="F84" i="1"/>
  <c r="F86" i="1"/>
  <c r="F88" i="1"/>
  <c r="F90" i="1"/>
  <c r="F92" i="1"/>
  <c r="F94" i="1"/>
  <c r="G26" i="1"/>
  <c r="G36" i="1"/>
  <c r="G46" i="1"/>
  <c r="G54" i="1"/>
  <c r="G64" i="1"/>
  <c r="G76" i="1"/>
  <c r="G82" i="1"/>
  <c r="G88" i="1"/>
  <c r="G90" i="1"/>
  <c r="G92" i="1"/>
  <c r="G94" i="1"/>
  <c r="A64" i="2"/>
  <c r="A63" i="2"/>
  <c r="A62" i="2"/>
  <c r="A61" i="2"/>
  <c r="A60" i="2"/>
  <c r="A59" i="2"/>
  <c r="I51" i="71"/>
  <c r="H51" i="71"/>
  <c r="G51" i="71"/>
  <c r="F51" i="71"/>
  <c r="E51" i="71"/>
  <c r="D51" i="71"/>
  <c r="C51" i="71"/>
  <c r="B51" i="71"/>
  <c r="A57" i="2"/>
  <c r="A56" i="2"/>
  <c r="A55" i="2"/>
  <c r="A54" i="2"/>
  <c r="A53" i="2"/>
  <c r="A52" i="2"/>
  <c r="A1" i="2"/>
  <c r="A1" i="71"/>
  <c r="C2" i="6"/>
  <c r="C2" i="1"/>
  <c r="B16" i="2"/>
  <c r="L51" i="2" s="1"/>
  <c r="N51" i="2"/>
  <c r="C51" i="145" l="1"/>
  <c r="G51" i="145"/>
  <c r="H51" i="145"/>
  <c r="E51" i="145"/>
  <c r="I51" i="145"/>
  <c r="B51" i="145"/>
  <c r="F51" i="145"/>
  <c r="F51" i="144"/>
  <c r="C51" i="144"/>
  <c r="I51" i="144"/>
  <c r="B51" i="144"/>
  <c r="G51" i="144"/>
  <c r="E51" i="144"/>
  <c r="F51" i="143"/>
  <c r="C51" i="143"/>
  <c r="B51" i="143"/>
  <c r="G51" i="143"/>
  <c r="E51" i="143"/>
  <c r="H51" i="143"/>
  <c r="I51" i="143"/>
  <c r="H51" i="142"/>
  <c r="E51" i="142"/>
  <c r="I51" i="142"/>
  <c r="B51" i="142"/>
  <c r="D51" i="142"/>
  <c r="B51" i="141"/>
  <c r="F51" i="141"/>
  <c r="C51" i="141"/>
  <c r="G51" i="141"/>
  <c r="D51" i="141"/>
  <c r="H51" i="141"/>
  <c r="E51" i="141"/>
  <c r="I51" i="140"/>
  <c r="B51" i="140"/>
  <c r="G51" i="140"/>
  <c r="E51" i="140"/>
  <c r="I51" i="139"/>
  <c r="B51" i="139"/>
  <c r="D51" i="139"/>
  <c r="G51" i="139"/>
  <c r="D51" i="138"/>
  <c r="H51" i="138"/>
  <c r="I51" i="138"/>
  <c r="B51" i="138"/>
  <c r="G51" i="138"/>
  <c r="I51" i="137"/>
  <c r="B51" i="137"/>
  <c r="F51" i="137"/>
  <c r="C51" i="137"/>
  <c r="G51" i="137"/>
  <c r="D51" i="137"/>
  <c r="H51" i="137"/>
  <c r="B51" i="136"/>
  <c r="C51" i="136"/>
  <c r="D51" i="136"/>
  <c r="E51" i="136"/>
  <c r="G51" i="136"/>
  <c r="H51" i="136"/>
  <c r="B51" i="135"/>
  <c r="C51" i="135"/>
  <c r="D51" i="135"/>
  <c r="H51" i="135"/>
  <c r="H51" i="134"/>
  <c r="E51" i="134"/>
  <c r="I51" i="134"/>
  <c r="B51" i="134"/>
  <c r="C51" i="134"/>
  <c r="G51" i="134"/>
  <c r="H51" i="133"/>
  <c r="E51" i="133"/>
  <c r="D51" i="133"/>
  <c r="I51" i="133"/>
  <c r="C51" i="133"/>
  <c r="B51" i="133"/>
  <c r="F51" i="132"/>
  <c r="C51" i="132"/>
  <c r="D51" i="132"/>
  <c r="E51" i="132"/>
  <c r="I51" i="132"/>
  <c r="B51" i="132"/>
  <c r="I51" i="131"/>
  <c r="B51" i="131"/>
  <c r="F51" i="131"/>
  <c r="C51" i="131"/>
  <c r="G51" i="131"/>
  <c r="D51" i="131"/>
  <c r="H51" i="131"/>
  <c r="I51" i="130"/>
  <c r="B51" i="130"/>
  <c r="D51" i="130"/>
  <c r="E51" i="130"/>
  <c r="I51" i="129"/>
  <c r="B51" i="129"/>
  <c r="D51" i="129"/>
  <c r="E51" i="129"/>
  <c r="G51" i="129"/>
  <c r="D51" i="128"/>
  <c r="G51" i="128"/>
  <c r="E51" i="128"/>
  <c r="I51" i="128"/>
  <c r="B51" i="128"/>
  <c r="E51" i="127"/>
  <c r="I51" i="127"/>
  <c r="B51" i="127"/>
  <c r="C51" i="127"/>
  <c r="F51" i="127"/>
  <c r="I51" i="126"/>
  <c r="B51" i="126"/>
  <c r="D51" i="126"/>
  <c r="E51" i="126"/>
  <c r="G51" i="125"/>
  <c r="D51" i="125"/>
  <c r="H51" i="125"/>
  <c r="E51" i="125"/>
  <c r="B51" i="125"/>
  <c r="H51" i="124"/>
  <c r="E51" i="124"/>
  <c r="D51" i="124"/>
  <c r="I51" i="124"/>
  <c r="B51" i="124"/>
  <c r="E51" i="123"/>
  <c r="G51" i="123"/>
  <c r="I51" i="122"/>
  <c r="B51" i="122"/>
  <c r="F51" i="122"/>
  <c r="C51" i="122"/>
  <c r="D51" i="122"/>
  <c r="H51" i="122"/>
  <c r="E51" i="122"/>
  <c r="C51" i="121"/>
  <c r="G51" i="121"/>
  <c r="D51" i="121"/>
  <c r="H51" i="121"/>
  <c r="E51" i="121"/>
  <c r="I51" i="121"/>
  <c r="D51" i="120"/>
  <c r="H51" i="120"/>
  <c r="E51" i="120"/>
  <c r="I51" i="120"/>
  <c r="B51" i="120"/>
  <c r="G51" i="120"/>
  <c r="E51" i="119"/>
  <c r="I51" i="119"/>
  <c r="B51" i="119"/>
  <c r="C51" i="119"/>
  <c r="F51" i="119"/>
  <c r="H51" i="118"/>
  <c r="B51" i="118"/>
  <c r="D51" i="118"/>
  <c r="E51" i="118"/>
  <c r="B51" i="117"/>
  <c r="D51" i="117"/>
  <c r="H51" i="117"/>
  <c r="B51" i="116"/>
  <c r="H51" i="116"/>
  <c r="E51" i="116"/>
  <c r="H51" i="115"/>
  <c r="E51" i="115"/>
  <c r="I51" i="115"/>
  <c r="B51" i="115"/>
  <c r="D51" i="115"/>
  <c r="H51" i="114"/>
  <c r="I51" i="114"/>
  <c r="D51" i="114"/>
  <c r="E51" i="113"/>
  <c r="I51" i="113"/>
  <c r="B51" i="113"/>
  <c r="C51" i="113"/>
  <c r="D51" i="113"/>
  <c r="I51" i="112"/>
  <c r="G51" i="112"/>
  <c r="C51" i="112"/>
  <c r="D51" i="112"/>
  <c r="G51" i="111"/>
  <c r="D51" i="111"/>
  <c r="E51" i="111"/>
  <c r="B51" i="111"/>
  <c r="B51" i="110"/>
  <c r="F51" i="110"/>
  <c r="C51" i="110"/>
  <c r="G51" i="110"/>
  <c r="D51" i="110"/>
  <c r="H51" i="110"/>
  <c r="E51" i="110"/>
  <c r="I51" i="110"/>
  <c r="B51" i="109"/>
  <c r="D51" i="109"/>
  <c r="E51" i="109"/>
  <c r="G51" i="109"/>
  <c r="H51" i="109"/>
  <c r="B51" i="108"/>
  <c r="G51" i="108"/>
  <c r="D51" i="108"/>
  <c r="I51" i="108"/>
  <c r="H51" i="108"/>
  <c r="B51" i="107"/>
  <c r="D51" i="107"/>
  <c r="F51" i="107"/>
  <c r="H51" i="107"/>
  <c r="H51" i="106"/>
  <c r="B51" i="106"/>
  <c r="G51" i="106"/>
  <c r="D51" i="106"/>
  <c r="E51" i="105"/>
  <c r="I51" i="105"/>
  <c r="B51" i="105"/>
  <c r="D51" i="105"/>
  <c r="I51" i="104"/>
  <c r="C51" i="104"/>
  <c r="H51" i="104"/>
  <c r="E51" i="104"/>
  <c r="B51" i="104"/>
  <c r="F51" i="104"/>
  <c r="G51" i="104"/>
  <c r="E51" i="103"/>
  <c r="I51" i="103"/>
  <c r="B51" i="103"/>
  <c r="C51" i="103"/>
  <c r="G51" i="103"/>
  <c r="B51" i="102"/>
  <c r="F51" i="102"/>
  <c r="G51" i="102"/>
  <c r="D51" i="102"/>
  <c r="H51" i="102"/>
  <c r="I51" i="102"/>
  <c r="E51" i="101"/>
  <c r="B51" i="101"/>
  <c r="F51" i="101"/>
  <c r="C51" i="101"/>
  <c r="I51" i="101"/>
  <c r="G51" i="101"/>
  <c r="D51" i="101"/>
  <c r="B51" i="100"/>
  <c r="D51" i="100"/>
  <c r="H51" i="100"/>
  <c r="E51" i="100"/>
  <c r="I51" i="100"/>
  <c r="H51" i="99"/>
  <c r="B51" i="99"/>
  <c r="C51" i="99"/>
  <c r="G51" i="99"/>
  <c r="D51" i="99"/>
  <c r="H51" i="98"/>
  <c r="B51" i="98"/>
  <c r="C51" i="98"/>
  <c r="D51" i="98"/>
  <c r="G51" i="98"/>
  <c r="E51" i="98"/>
  <c r="D51" i="97"/>
  <c r="E51" i="97"/>
  <c r="E51" i="96"/>
  <c r="B51" i="96"/>
  <c r="I51" i="96"/>
  <c r="G51" i="96"/>
  <c r="G51" i="95"/>
  <c r="E51" i="95"/>
  <c r="I51" i="95"/>
  <c r="B51" i="95"/>
  <c r="I51" i="94"/>
  <c r="D51" i="94"/>
  <c r="E51" i="94"/>
  <c r="D51" i="93"/>
  <c r="E51" i="93"/>
  <c r="H51" i="93"/>
  <c r="I51" i="92"/>
  <c r="B51" i="92"/>
  <c r="D51" i="92"/>
  <c r="E51" i="92"/>
  <c r="G51" i="92"/>
  <c r="B51" i="91"/>
  <c r="C51" i="91"/>
  <c r="G51" i="91"/>
  <c r="D51" i="91"/>
  <c r="I51" i="91"/>
  <c r="F51" i="91"/>
  <c r="H51" i="91"/>
  <c r="E51" i="90"/>
  <c r="G51" i="90"/>
  <c r="B51" i="90"/>
  <c r="C51" i="90"/>
  <c r="H51" i="89"/>
  <c r="D51" i="89"/>
  <c r="B51" i="89"/>
  <c r="C51" i="89"/>
  <c r="F51" i="89"/>
  <c r="B51" i="88"/>
  <c r="D51" i="88"/>
  <c r="F51" i="88"/>
  <c r="H51" i="88"/>
  <c r="I51" i="88"/>
  <c r="I51" i="87"/>
  <c r="B51" i="87"/>
  <c r="G51" i="87"/>
  <c r="G51" i="86"/>
  <c r="I51" i="86"/>
  <c r="C51" i="85"/>
  <c r="G51" i="85"/>
  <c r="H51" i="85"/>
  <c r="D51" i="85"/>
  <c r="E51" i="85"/>
  <c r="I51" i="85"/>
  <c r="F51" i="85"/>
  <c r="H51" i="84"/>
  <c r="H51" i="83"/>
  <c r="C51" i="83"/>
  <c r="E51" i="82"/>
  <c r="I51" i="82"/>
  <c r="B51" i="82"/>
  <c r="C51" i="82"/>
  <c r="G51" i="82"/>
  <c r="H51" i="81"/>
  <c r="E51" i="81"/>
  <c r="G51" i="81"/>
  <c r="H51" i="80"/>
  <c r="G51" i="80"/>
  <c r="I51" i="80"/>
  <c r="D51" i="80"/>
  <c r="B51" i="80"/>
  <c r="F51" i="80"/>
  <c r="C51" i="79"/>
  <c r="B51" i="78"/>
  <c r="I51" i="78"/>
  <c r="G51" i="78"/>
  <c r="F51" i="78"/>
  <c r="E51" i="78"/>
  <c r="H51" i="78"/>
  <c r="D51" i="78"/>
  <c r="E51" i="77"/>
  <c r="I51" i="77"/>
  <c r="B51" i="77"/>
  <c r="C51" i="77"/>
  <c r="G51" i="77"/>
  <c r="H51" i="76"/>
  <c r="B51" i="76"/>
  <c r="G51" i="76"/>
  <c r="I51" i="75"/>
  <c r="B51" i="75"/>
  <c r="D51" i="75"/>
  <c r="I51" i="74"/>
  <c r="D51" i="74"/>
  <c r="E51" i="74"/>
  <c r="B51" i="74"/>
  <c r="C51" i="73"/>
  <c r="B51" i="73"/>
  <c r="F51" i="73"/>
  <c r="G51" i="73"/>
  <c r="H51" i="73"/>
  <c r="E51" i="73"/>
  <c r="D51" i="73"/>
  <c r="I51" i="73"/>
  <c r="I51" i="72"/>
  <c r="B51" i="72"/>
  <c r="F51" i="72"/>
  <c r="C51" i="72"/>
  <c r="E51" i="72"/>
  <c r="G51" i="72"/>
  <c r="H51" i="72"/>
  <c r="N51" i="71"/>
  <c r="M51" i="71"/>
  <c r="L51" i="71"/>
  <c r="K51" i="71"/>
  <c r="H57" i="71" s="1"/>
  <c r="J51" i="71"/>
  <c r="P50" i="71"/>
  <c r="P49" i="71"/>
  <c r="P48" i="71"/>
  <c r="P47" i="71"/>
  <c r="P46" i="71"/>
  <c r="P45" i="71"/>
  <c r="P44" i="71"/>
  <c r="P43" i="71"/>
  <c r="P42" i="71"/>
  <c r="P41" i="71"/>
  <c r="P40" i="71"/>
  <c r="P39" i="71"/>
  <c r="P38" i="71"/>
  <c r="P37" i="71"/>
  <c r="P36" i="71"/>
  <c r="P35" i="71"/>
  <c r="P34" i="71"/>
  <c r="P33" i="71"/>
  <c r="P32" i="71"/>
  <c r="P31" i="71"/>
  <c r="P30" i="71"/>
  <c r="P29" i="71"/>
  <c r="P28" i="71"/>
  <c r="P27" i="71"/>
  <c r="H21" i="71"/>
  <c r="O51" i="71" l="1"/>
  <c r="I53" i="71"/>
  <c r="I55" i="71"/>
  <c r="C52" i="71"/>
  <c r="B54" i="71"/>
  <c r="B56" i="71"/>
  <c r="H52" i="71"/>
  <c r="G54" i="71"/>
  <c r="G56" i="71"/>
  <c r="B52" i="71"/>
  <c r="I52" i="71"/>
  <c r="H54" i="71"/>
  <c r="H56" i="71"/>
  <c r="J52" i="71"/>
  <c r="I54" i="71"/>
  <c r="I56" i="71"/>
  <c r="B53" i="71"/>
  <c r="B55" i="71"/>
  <c r="B57" i="71"/>
  <c r="G53" i="71"/>
  <c r="G55" i="71"/>
  <c r="G57" i="71"/>
  <c r="H53" i="71"/>
  <c r="H55" i="71"/>
  <c r="I57" i="71"/>
  <c r="D52" i="71"/>
  <c r="C53" i="71"/>
  <c r="C54" i="71"/>
  <c r="C55" i="71"/>
  <c r="C56" i="71"/>
  <c r="C57" i="71"/>
  <c r="D57" i="71"/>
  <c r="E52" i="71"/>
  <c r="D53" i="71"/>
  <c r="D54" i="71"/>
  <c r="D55" i="71"/>
  <c r="D56" i="71"/>
  <c r="F52" i="71"/>
  <c r="E53" i="71"/>
  <c r="E54" i="71"/>
  <c r="E55" i="71"/>
  <c r="E56" i="71"/>
  <c r="E57" i="71"/>
  <c r="G52" i="71"/>
  <c r="F53" i="71"/>
  <c r="F54" i="71"/>
  <c r="F55" i="71"/>
  <c r="F56" i="71"/>
  <c r="F57" i="71"/>
  <c r="F9" i="6" l="1"/>
  <c r="F8" i="6"/>
  <c r="B8" i="2"/>
  <c r="B7" i="2"/>
  <c r="P45" i="2"/>
  <c r="P44" i="2"/>
  <c r="P43" i="2"/>
  <c r="P42" i="2"/>
  <c r="F20" i="1" a="1"/>
  <c r="G20" i="1" a="1"/>
  <c r="D93" i="1" l="1"/>
  <c r="D69" i="1"/>
  <c r="D73" i="1"/>
  <c r="D79" i="1"/>
  <c r="D91" i="1"/>
  <c r="D38" i="1"/>
  <c r="D85" i="1"/>
  <c r="D36" i="1"/>
  <c r="D42" i="1"/>
  <c r="D75" i="1"/>
  <c r="D89" i="1"/>
  <c r="D35" i="1"/>
  <c r="D37" i="1"/>
  <c r="D39" i="1"/>
  <c r="D41" i="1"/>
  <c r="D43" i="1"/>
  <c r="D70" i="1"/>
  <c r="D72" i="1"/>
  <c r="D74" i="1"/>
  <c r="D76" i="1"/>
  <c r="D78" i="1"/>
  <c r="D80" i="1"/>
  <c r="D82" i="1"/>
  <c r="D84" i="1"/>
  <c r="D86" i="1"/>
  <c r="D88" i="1"/>
  <c r="D90" i="1"/>
  <c r="D92" i="1"/>
  <c r="D94" i="1"/>
  <c r="D87" i="1"/>
  <c r="D40" i="1"/>
  <c r="D71" i="1"/>
  <c r="D77" i="1"/>
  <c r="D81" i="1"/>
  <c r="D83" i="1"/>
  <c r="G20" i="1"/>
  <c r="F20" i="1"/>
  <c r="D34" i="1" l="1"/>
  <c r="D31" i="1"/>
  <c r="D30" i="1"/>
  <c r="D32" i="1"/>
  <c r="D33" i="1"/>
  <c r="D29" i="1"/>
  <c r="K51" i="2" l="1"/>
  <c r="F57" i="2" l="1"/>
  <c r="F56" i="2"/>
  <c r="F55" i="2"/>
  <c r="F54" i="2"/>
  <c r="F53" i="2"/>
  <c r="F52" i="2"/>
  <c r="B57" i="2"/>
  <c r="B56" i="2"/>
  <c r="B55" i="2"/>
  <c r="B54" i="2"/>
  <c r="B53" i="2"/>
  <c r="B52" i="2"/>
  <c r="I57" i="2"/>
  <c r="I56" i="2"/>
  <c r="I55" i="2"/>
  <c r="I54" i="2"/>
  <c r="I53" i="2"/>
  <c r="I52" i="2"/>
  <c r="H57" i="2"/>
  <c r="H56" i="2"/>
  <c r="H55" i="2"/>
  <c r="H54" i="2"/>
  <c r="H53" i="2"/>
  <c r="H52" i="2"/>
  <c r="G57" i="2"/>
  <c r="G56" i="2"/>
  <c r="G55" i="2"/>
  <c r="G54" i="2"/>
  <c r="G53" i="2"/>
  <c r="G52" i="2"/>
  <c r="E57" i="2"/>
  <c r="E56" i="2"/>
  <c r="E55" i="2"/>
  <c r="E54" i="2"/>
  <c r="E53" i="2"/>
  <c r="E52" i="2"/>
  <c r="D57" i="2"/>
  <c r="D56" i="2"/>
  <c r="D55" i="2"/>
  <c r="D54" i="2"/>
  <c r="D53" i="2"/>
  <c r="D52" i="2"/>
  <c r="C57" i="2"/>
  <c r="C56" i="2"/>
  <c r="C55" i="2"/>
  <c r="C54" i="2"/>
  <c r="C53" i="2"/>
  <c r="C52" i="2"/>
  <c r="D25" i="1"/>
  <c r="D22" i="1"/>
  <c r="D27" i="1"/>
  <c r="D28" i="1"/>
  <c r="D26" i="1"/>
  <c r="D21" i="1"/>
  <c r="D23" i="1"/>
  <c r="D24" i="1"/>
  <c r="P50" i="2"/>
  <c r="P49" i="2"/>
  <c r="P48" i="2"/>
  <c r="P47" i="2"/>
  <c r="P46" i="2"/>
  <c r="P41" i="2"/>
  <c r="P40" i="2"/>
  <c r="P39" i="2"/>
  <c r="P38" i="2"/>
  <c r="P37" i="2"/>
  <c r="P36" i="2"/>
  <c r="P35" i="2"/>
  <c r="P34" i="2"/>
  <c r="P33" i="2"/>
  <c r="P32" i="2"/>
  <c r="P31" i="2"/>
  <c r="P30" i="2"/>
  <c r="P29" i="2"/>
  <c r="P28" i="2"/>
  <c r="P27" i="2"/>
  <c r="H21" i="2"/>
  <c r="E62" i="2" l="1"/>
  <c r="G64" i="2"/>
  <c r="B62" i="2"/>
  <c r="C60" i="2"/>
  <c r="D62" i="2"/>
  <c r="E64" i="2"/>
  <c r="H60" i="2"/>
  <c r="I62" i="2"/>
  <c r="B64" i="2"/>
  <c r="D59" i="2"/>
  <c r="E61" i="2"/>
  <c r="B61" i="2"/>
  <c r="D60" i="2"/>
  <c r="I60" i="2"/>
  <c r="F64" i="2"/>
  <c r="C59" i="2"/>
  <c r="D61" i="2"/>
  <c r="E63" i="2"/>
  <c r="H59" i="2"/>
  <c r="I61" i="2"/>
  <c r="B63" i="2"/>
  <c r="C61" i="2"/>
  <c r="D63" i="2"/>
  <c r="G59" i="2"/>
  <c r="H61" i="2"/>
  <c r="I63" i="2"/>
  <c r="F59" i="2"/>
  <c r="F61" i="2"/>
  <c r="C62" i="2"/>
  <c r="D64" i="2"/>
  <c r="G60" i="2"/>
  <c r="H62" i="2"/>
  <c r="I64" i="2"/>
  <c r="F60" i="2"/>
  <c r="C63" i="2"/>
  <c r="E59" i="2"/>
  <c r="G61" i="2"/>
  <c r="H63" i="2"/>
  <c r="B59" i="2"/>
  <c r="C64" i="2"/>
  <c r="E60" i="2"/>
  <c r="G62" i="2"/>
  <c r="H64" i="2"/>
  <c r="B60" i="2"/>
  <c r="F62" i="2"/>
  <c r="F63" i="2"/>
  <c r="G63" i="2"/>
  <c r="I59" i="2"/>
  <c r="G51" i="2"/>
  <c r="F51" i="2"/>
  <c r="I51" i="2"/>
  <c r="D51" i="2"/>
  <c r="C51" i="2"/>
  <c r="H51" i="2"/>
  <c r="E51" i="2"/>
  <c r="B51" i="2"/>
  <c r="D20" i="1"/>
  <c r="M51" i="2"/>
  <c r="J51" i="2"/>
  <c r="J52" i="2" l="1"/>
  <c r="O5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<sst xmlns="http://schemas.openxmlformats.org/spreadsheetml/2006/main" count="3559" uniqueCount="346">
  <si>
    <t xml:space="preserve">Grant Recipient: </t>
  </si>
  <si>
    <t>EPA Technical Contact Email:</t>
  </si>
  <si>
    <t>EPA Region:</t>
  </si>
  <si>
    <t>EPA Technical Contact Phone Number:</t>
  </si>
  <si>
    <t>Recommended P2 Actions</t>
  </si>
  <si>
    <t>If Not Implemented:</t>
  </si>
  <si>
    <t>$</t>
  </si>
  <si>
    <t>Annual Reductions</t>
  </si>
  <si>
    <t>One-time Cost to Implement ($)</t>
  </si>
  <si>
    <t>P2 Actions and Outcomes</t>
  </si>
  <si>
    <t>Grantee Contact Phone Number:</t>
  </si>
  <si>
    <t>Grantee Contact Name:</t>
  </si>
  <si>
    <t>Annual Savings from P2 Action ($)</t>
  </si>
  <si>
    <t>EPA Technical Contact Name:</t>
  </si>
  <si>
    <t>P2 Grant Project Data</t>
  </si>
  <si>
    <t xml:space="preserve">Grant Project Number: </t>
  </si>
  <si>
    <t>FACILITY 1</t>
  </si>
  <si>
    <t>How to Use this Tab:</t>
  </si>
  <si>
    <t>Grant Project Number:</t>
  </si>
  <si>
    <t>Welcome</t>
  </si>
  <si>
    <t>NEA 1 – Food &amp; Beverage Manufacturing and Processing</t>
  </si>
  <si>
    <t xml:space="preserve">NEA 2 – Chemical Manufacturing, Processing and Formulation </t>
  </si>
  <si>
    <t>NEA 3 – Automotive Manufacturing and Maintenance</t>
  </si>
  <si>
    <t>NEA 4 – Aerospace Product &amp; Parts Manufacturing and Maintenance</t>
  </si>
  <si>
    <t>NEA 5 – Metal Manufacturing and Fabrication</t>
  </si>
  <si>
    <t>NEAs</t>
  </si>
  <si>
    <t>Percentage of business facilities provided technical assistance that the grantee follows up with (e.g., phone call, visit, letter or email) to determine which P2 practices were implemented (should be 100%).</t>
  </si>
  <si>
    <r>
      <rPr>
        <sz val="11"/>
        <rFont val="Calibri"/>
        <family val="2"/>
        <scheme val="minor"/>
      </rPr>
      <t>Number of business facilities provided technical assistance.</t>
    </r>
    <r>
      <rPr>
        <sz val="14"/>
        <rFont val="Calibri"/>
        <family val="2"/>
        <scheme val="minor"/>
      </rPr>
      <t xml:space="preserve"> </t>
    </r>
  </si>
  <si>
    <t>Percentage of business facilities that implemented at least one new P2 practice as a result of the technical assistance provided by the grantee.</t>
  </si>
  <si>
    <t>How to Choose Among the Template Workbooks</t>
  </si>
  <si>
    <t>Plan to within 5 years? 
(Y or N)</t>
  </si>
  <si>
    <t>Fiscal Year</t>
  </si>
  <si>
    <t>States</t>
  </si>
  <si>
    <t>CT</t>
  </si>
  <si>
    <t>ME</t>
  </si>
  <si>
    <t>MA</t>
  </si>
  <si>
    <t>NH</t>
  </si>
  <si>
    <t>RI</t>
  </si>
  <si>
    <t>VT</t>
  </si>
  <si>
    <t>NJ</t>
  </si>
  <si>
    <t>NY</t>
  </si>
  <si>
    <t>PR</t>
  </si>
  <si>
    <t>VI</t>
  </si>
  <si>
    <t>DE</t>
  </si>
  <si>
    <t>MD</t>
  </si>
  <si>
    <t>PA</t>
  </si>
  <si>
    <t>VA</t>
  </si>
  <si>
    <t>WV</t>
  </si>
  <si>
    <t>DC</t>
  </si>
  <si>
    <t>AL</t>
  </si>
  <si>
    <t>FL</t>
  </si>
  <si>
    <t>GA</t>
  </si>
  <si>
    <t>KY</t>
  </si>
  <si>
    <t>MS</t>
  </si>
  <si>
    <t>NC</t>
  </si>
  <si>
    <t>SC</t>
  </si>
  <si>
    <t>TN</t>
  </si>
  <si>
    <t>IL</t>
  </si>
  <si>
    <t>IN</t>
  </si>
  <si>
    <t>MI</t>
  </si>
  <si>
    <t>MN</t>
  </si>
  <si>
    <t>OH</t>
  </si>
  <si>
    <t>WI</t>
  </si>
  <si>
    <t>AR</t>
  </si>
  <si>
    <t>LA</t>
  </si>
  <si>
    <t>NM</t>
  </si>
  <si>
    <t>OK</t>
  </si>
  <si>
    <t>TX</t>
  </si>
  <si>
    <t>IA</t>
  </si>
  <si>
    <t>KS</t>
  </si>
  <si>
    <t>MO</t>
  </si>
  <si>
    <t>NE</t>
  </si>
  <si>
    <t>CO</t>
  </si>
  <si>
    <t>MT</t>
  </si>
  <si>
    <t>ND</t>
  </si>
  <si>
    <t>SD</t>
  </si>
  <si>
    <t>UT</t>
  </si>
  <si>
    <t>WY</t>
  </si>
  <si>
    <t>AZ</t>
  </si>
  <si>
    <t>CA</t>
  </si>
  <si>
    <t>HI</t>
  </si>
  <si>
    <t>NV</t>
  </si>
  <si>
    <t>GU</t>
  </si>
  <si>
    <t>AK</t>
  </si>
  <si>
    <t>ID</t>
  </si>
  <si>
    <t>OR</t>
  </si>
  <si>
    <t>WA</t>
  </si>
  <si>
    <t>Y</t>
  </si>
  <si>
    <t>N</t>
  </si>
  <si>
    <t>Yes/No</t>
  </si>
  <si>
    <t>TOTAL IMPLEMENTED 2022</t>
  </si>
  <si>
    <t>Facility 1:</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</si>
  <si>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</si>
  <si>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</si>
  <si>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</si>
  <si>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</si>
  <si>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</si>
  <si>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</si>
  <si>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</si>
  <si>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</si>
  <si>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</si>
  <si>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</si>
  <si>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</si>
  <si>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</si>
  <si>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</si>
  <si>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</si>
  <si>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</si>
  <si>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</si>
  <si>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</si>
  <si>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</si>
  <si>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</si>
  <si>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</si>
  <si>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</si>
  <si>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</si>
  <si>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</si>
  <si>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</si>
  <si>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 xml:space="preserve">Number of business facilities with case studies describing specific P2 best practices implemented through the grant. </t>
  </si>
  <si>
    <t>Grant Recipient:</t>
  </si>
  <si>
    <t>Hazardous Material Input (lbs)</t>
  </si>
  <si>
    <t>Hazardous Waste (lbs)</t>
  </si>
  <si>
    <t>Air Emissions (lbs)</t>
  </si>
  <si>
    <t>Water Use (gal.)</t>
  </si>
  <si>
    <t>Aggregate of Verified Implemented Results From All Facility Tabs</t>
  </si>
  <si>
    <r>
      <t>MTCO</t>
    </r>
    <r>
      <rPr>
        <b/>
        <vertAlign val="subscript"/>
        <sz val="11"/>
        <color theme="1"/>
        <rFont val="Calibri"/>
        <family val="2"/>
        <scheme val="minor"/>
      </rPr>
      <t>2</t>
    </r>
    <r>
      <rPr>
        <b/>
        <sz val="11"/>
        <color theme="1"/>
        <rFont val="Calibri"/>
        <family val="2"/>
        <scheme val="minor"/>
      </rPr>
      <t xml:space="preserve">e Emissions </t>
    </r>
    <r>
      <rPr>
        <sz val="11"/>
        <color theme="1"/>
        <rFont val="Calibri"/>
        <family val="2"/>
        <scheme val="minor"/>
      </rPr>
      <t>(tons)</t>
    </r>
  </si>
  <si>
    <r>
      <t xml:space="preserve">Water Use </t>
    </r>
    <r>
      <rPr>
        <sz val="11"/>
        <color theme="1"/>
        <rFont val="Calibri"/>
        <family val="2"/>
        <scheme val="minor"/>
      </rPr>
      <t>(gallons)</t>
    </r>
  </si>
  <si>
    <r>
      <t xml:space="preserve">Hazardous Material Input </t>
    </r>
    <r>
      <rPr>
        <sz val="11"/>
        <color theme="1"/>
        <rFont val="Calibri"/>
        <family val="2"/>
        <scheme val="minor"/>
      </rPr>
      <t>(lbs)</t>
    </r>
  </si>
  <si>
    <r>
      <t xml:space="preserve">Air Emissions </t>
    </r>
    <r>
      <rPr>
        <sz val="11"/>
        <color theme="1"/>
        <rFont val="Calibri"/>
        <family val="2"/>
        <scheme val="minor"/>
      </rPr>
      <t>(lbs)</t>
    </r>
  </si>
  <si>
    <r>
      <t>Water Pollution</t>
    </r>
    <r>
      <rPr>
        <sz val="11"/>
        <color theme="1"/>
        <rFont val="Calibri"/>
        <family val="2"/>
        <scheme val="minor"/>
      </rPr>
      <t xml:space="preserve"> 
(lbs)</t>
    </r>
  </si>
  <si>
    <r>
      <t xml:space="preserve">Hazardous Waste 
</t>
    </r>
    <r>
      <rPr>
        <sz val="11"/>
        <color theme="1"/>
        <rFont val="Calibri"/>
        <family val="2"/>
        <scheme val="minor"/>
      </rPr>
      <t>(lbs)</t>
    </r>
  </si>
  <si>
    <t>Was the Recommendation Implemented at This Facility?</t>
  </si>
  <si>
    <t>Facility 26:</t>
  </si>
  <si>
    <t>Facility 27:</t>
  </si>
  <si>
    <t>Facility 28:</t>
  </si>
  <si>
    <t>Facility 29:</t>
  </si>
  <si>
    <t>Facility 30:</t>
  </si>
  <si>
    <r>
      <t>One-time Cost to Implement</t>
    </r>
    <r>
      <rPr>
        <sz val="11"/>
        <color theme="1"/>
        <rFont val="Calibri"/>
        <family val="2"/>
        <scheme val="minor"/>
      </rPr>
      <t xml:space="preserve"> ($)</t>
    </r>
  </si>
  <si>
    <r>
      <t xml:space="preserve">Annual Savings from P2 Action </t>
    </r>
    <r>
      <rPr>
        <sz val="11"/>
        <color theme="1"/>
        <rFont val="Calibri"/>
        <family val="2"/>
        <scheme val="minor"/>
      </rPr>
      <t>($)</t>
    </r>
  </si>
  <si>
    <t>Aggregate of Output Measures From All Facility Tabs</t>
  </si>
  <si>
    <t>Yes/Blank</t>
  </si>
  <si>
    <t>TOTAL IMPLEMENTED</t>
  </si>
  <si>
    <t>Include updated "quantity" information, e.g., # LEDs, # solar panels, that relates to cost, annual savings and annual reductions.</t>
  </si>
  <si>
    <r>
      <rPr>
        <b/>
        <sz val="11"/>
        <color theme="1"/>
        <rFont val="Calibri"/>
        <family val="2"/>
        <scheme val="minor"/>
      </rPr>
      <t xml:space="preserve">Getting Started in the Template 1 Workbook: </t>
    </r>
    <r>
      <rPr>
        <sz val="11"/>
        <color theme="1"/>
        <rFont val="Calibri"/>
        <family val="2"/>
        <scheme val="minor"/>
      </rPr>
      <t xml:space="preserve">
</t>
    </r>
  </si>
  <si>
    <t>What was the barrier 
to implementation?</t>
  </si>
  <si>
    <t>Grantee Contact E-mail:</t>
  </si>
  <si>
    <t>How to Use This Tab:</t>
  </si>
  <si>
    <t xml:space="preserve">Calculating Outcomes in the Facility Tabs </t>
  </si>
  <si>
    <t>List each P2 recommendation provided to the facility on a separate line. Include the what, the how, and "quantity" information if that is needed to calculate cost, savings and annual reductions, e.g., # LEDs, # solar panels.</t>
  </si>
  <si>
    <r>
      <rPr>
        <b/>
        <sz val="8"/>
        <color theme="1"/>
        <rFont val="Calibri"/>
        <family val="2"/>
        <scheme val="minor"/>
      </rPr>
      <t>MTCO</t>
    </r>
    <r>
      <rPr>
        <b/>
        <vertAlign val="subscript"/>
        <sz val="8"/>
        <color theme="1"/>
        <rFont val="Calibri"/>
        <family val="2"/>
        <scheme val="minor"/>
      </rPr>
      <t>2</t>
    </r>
    <r>
      <rPr>
        <b/>
        <sz val="8"/>
        <color theme="1"/>
        <rFont val="Calibri"/>
        <family val="2"/>
        <scheme val="minor"/>
      </rPr>
      <t>e</t>
    </r>
    <r>
      <rPr>
        <b/>
        <sz val="9"/>
        <color theme="1"/>
        <rFont val="Calibri"/>
        <family val="2"/>
        <scheme val="minor"/>
      </rPr>
      <t xml:space="preserve"> Emissions (metric tons)</t>
    </r>
  </si>
  <si>
    <t>If you have a grant project providing technical P2 recommendations to individual facilities, Template 1 is the right format for your needs.</t>
  </si>
  <si>
    <r>
      <rPr>
        <b/>
        <sz val="11"/>
        <color theme="1"/>
        <rFont val="Calibri"/>
        <family val="2"/>
        <scheme val="minor"/>
      </rPr>
      <t xml:space="preserve">Start a new workbook file using Template 1. </t>
    </r>
    <r>
      <rPr>
        <sz val="11"/>
        <color theme="1"/>
        <rFont val="Calibri"/>
        <family val="2"/>
        <scheme val="minor"/>
      </rPr>
      <t xml:space="preserve">Enter your assigned grant project number in the Grant Project Data tab. You will see the grant project number then auto-populated in the Facility tabs. As you go about your data entry, </t>
    </r>
    <r>
      <rPr>
        <b/>
        <sz val="11"/>
        <color theme="1"/>
        <rFont val="Calibri"/>
        <family val="2"/>
        <scheme val="minor"/>
      </rPr>
      <t>PLEASE DO NOT MODIFY THE WORKBOOK FEATURES OR FUNCTIONS</t>
    </r>
    <r>
      <rPr>
        <sz val="11"/>
        <color theme="1"/>
        <rFont val="Calibri"/>
        <family val="2"/>
        <scheme val="minor"/>
      </rPr>
      <t xml:space="preserve">. Any modification will interfere with EPA’s ability to import this file into a grant reporting database used for calculating national P2 performance measures and sharing information with P2 technical assistance providers on P2 actions recommended and implemented. When you save the file, include the grant project number in the name of the file.
</t>
    </r>
  </si>
  <si>
    <r>
      <rPr>
        <b/>
        <sz val="11"/>
        <color theme="1"/>
        <rFont val="Calibri"/>
        <family val="2"/>
        <scheme val="minor"/>
      </rPr>
      <t>For help with calculating cost savings</t>
    </r>
    <r>
      <rPr>
        <sz val="11"/>
        <color theme="1"/>
        <rFont val="Calibri"/>
        <family val="2"/>
        <scheme val="minor"/>
      </rPr>
      <t xml:space="preserve">, please use the P2 Cost Savings Calculator. This calculator estimates the annual net cost savings realized from avoided fees and expenses associated with buying fewer hazardous inputs, shipping less hazardous waste, emitting fewer regulated air emissions, using less water, sending less wastewater through pre-treatment and treatment works, and buying less fuel and energy. The cost differences of buying greener materials, fuel and energy is also calculated. Users can use the tool to estimate prospective cost savings. </t>
    </r>
  </si>
  <si>
    <t>Ex. Reduce water use for cleaning (in coating dept.) by using LVHP spray nozzles and worker training.</t>
  </si>
  <si>
    <t>Ex. Reduce paint and solvent use, and thus reduce VOC emissions to water, by installing electrostatic painting equip. &amp; using infrared curing.</t>
  </si>
  <si>
    <t>Ex. Install solar array.</t>
  </si>
  <si>
    <t>Washer optimization completed.</t>
  </si>
  <si>
    <t>Estimated for VOCs.</t>
  </si>
  <si>
    <t>installed 1.2-megwatt solar array.</t>
  </si>
  <si>
    <t>Awaiting permit amendment.</t>
  </si>
  <si>
    <t>xx</t>
  </si>
  <si>
    <t>Region 3</t>
  </si>
  <si>
    <r>
      <rPr>
        <b/>
        <u/>
        <sz val="11"/>
        <color theme="10"/>
        <rFont val="Calibri"/>
        <family val="2"/>
        <scheme val="minor"/>
      </rPr>
      <t>EPA's P2 calculators</t>
    </r>
    <r>
      <rPr>
        <b/>
        <sz val="11"/>
        <color theme="10"/>
        <rFont val="Calibri"/>
        <family val="2"/>
        <scheme val="minor"/>
      </rPr>
      <t xml:space="preserve"> </t>
    </r>
    <r>
      <rPr>
        <b/>
        <sz val="11"/>
        <rFont val="Calibri"/>
        <family val="2"/>
        <scheme val="minor"/>
      </rPr>
      <t xml:space="preserve">are designed to help you measure environmental and economic outcomes </t>
    </r>
    <r>
      <rPr>
        <sz val="11"/>
        <rFont val="Calibri"/>
        <family val="2"/>
        <scheme val="minor"/>
      </rPr>
      <t>from pollution prevention activities.</t>
    </r>
  </si>
  <si>
    <r>
      <rPr>
        <b/>
        <sz val="11"/>
        <color theme="1"/>
        <rFont val="Calibri"/>
        <family val="2"/>
        <scheme val="minor"/>
      </rPr>
      <t>To calculate pounds of water pollution that facilities reduce</t>
    </r>
    <r>
      <rPr>
        <sz val="11"/>
        <color theme="1"/>
        <rFont val="Calibri"/>
        <family val="2"/>
        <scheme val="minor"/>
      </rPr>
      <t xml:space="preserve">, either use the facility’s permit methodology or multiply wastewater gallons by 8.35 to get pounds and divide by 10,000 to eliminate water content.
</t>
    </r>
    <r>
      <rPr>
        <b/>
        <sz val="11"/>
        <color theme="1"/>
        <rFont val="Calibri"/>
        <family val="2"/>
        <scheme val="minor"/>
      </rPr>
      <t>For help with converting gallons of hazardous materials to pounds of hazardous materials</t>
    </r>
    <r>
      <rPr>
        <sz val="11"/>
        <color theme="1"/>
        <rFont val="Calibri"/>
        <family val="2"/>
        <scheme val="minor"/>
      </rPr>
      <t>, please use the P2 Gallons to Pounds Converter.</t>
    </r>
  </si>
  <si>
    <r>
      <t>Water Pollution (lbs)</t>
    </r>
    <r>
      <rPr>
        <b/>
        <i/>
        <sz val="9"/>
        <color theme="1"/>
        <rFont val="Calibri"/>
        <family val="2"/>
        <scheme val="minor"/>
      </rPr>
      <t xml:space="preserve">
</t>
    </r>
    <r>
      <rPr>
        <b/>
        <sz val="8"/>
        <color theme="1"/>
        <rFont val="Calibri"/>
        <family val="2"/>
        <scheme val="minor"/>
      </rPr>
      <t>Select header for help</t>
    </r>
  </si>
  <si>
    <r>
      <rPr>
        <b/>
        <sz val="11"/>
        <color theme="1"/>
        <rFont val="Calibri"/>
        <family val="2"/>
        <scheme val="minor"/>
      </rPr>
      <t>For help with calculating Metric Tons of Carbon Dioxide Equivalent (MTCO</t>
    </r>
    <r>
      <rPr>
        <b/>
        <vertAlign val="subscript"/>
        <sz val="11"/>
        <color theme="1"/>
        <rFont val="Calibri"/>
        <family val="2"/>
        <scheme val="minor"/>
      </rPr>
      <t>2</t>
    </r>
    <r>
      <rPr>
        <b/>
        <sz val="11"/>
        <color theme="1"/>
        <rFont val="Calibri"/>
        <family val="2"/>
        <scheme val="minor"/>
      </rPr>
      <t>e)</t>
    </r>
    <r>
      <rPr>
        <sz val="11"/>
        <color theme="1"/>
        <rFont val="Calibri"/>
        <family val="2"/>
        <scheme val="minor"/>
      </rPr>
      <t>, the required reporting unit for reductions in CO</t>
    </r>
    <r>
      <rPr>
        <vertAlign val="subscript"/>
        <sz val="11"/>
        <color theme="1"/>
        <rFont val="Calibri"/>
        <family val="2"/>
        <scheme val="minor"/>
      </rPr>
      <t>2</t>
    </r>
    <r>
      <rPr>
        <sz val="11"/>
        <color theme="1"/>
        <rFont val="Calibri"/>
        <family val="2"/>
        <scheme val="minor"/>
      </rPr>
      <t xml:space="preserve"> and related greenhouse gases, please use the EPA P2 Greenhouse Gas Calculator. The calculator allows you to calculate your GHG reductions from electricity management, energy substitution (green energy), stationary sources, mobile sources, reduced water use, reduced chemical use, chemical substitution, and solvent remanufacturing. The calculator will also provide associated cost savings for the first five listed above (electricity management, green energy, stationary and mobile sources, and reduced water use).
</t>
    </r>
  </si>
  <si>
    <t xml:space="preserve">- You may enter preliminary estimates of costs, annual savings and annual reductions for each Recommended P2 Action (not required).
- If column J is indicated as "Y" ("Was the Recommendation Implemented at this Facility?"), the cost, annual savings and annual reductions must be updated based on the actual implementation at the facility. </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</si>
  <si>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</si>
  <si>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</si>
  <si>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</si>
  <si>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</si>
  <si>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</si>
  <si>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</si>
  <si>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</si>
  <si>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</si>
  <si>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</si>
  <si>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</si>
  <si>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</si>
  <si>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</si>
  <si>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</si>
  <si>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</si>
  <si>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</si>
  <si>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</si>
  <si>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</si>
  <si>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</si>
  <si>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</si>
  <si>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</si>
  <si>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r>
      <rPr>
        <b/>
        <sz val="11"/>
        <color theme="1"/>
        <rFont val="Calibri"/>
        <family val="2"/>
        <scheme val="minor"/>
      </rPr>
      <t>Overview of workbook functionality:</t>
    </r>
    <r>
      <rPr>
        <sz val="11"/>
        <color theme="1"/>
        <rFont val="Calibri"/>
        <family val="2"/>
        <scheme val="minor"/>
      </rPr>
      <t xml:space="preserve"> Use the tabs below from left to right. Full instructions appear in each tab. 
The Grant Project Data Tab combines data entry and an automatic list. On top is the data entry area for grant administration data. Below that is an auto-generated tracking list that will pull in facility names you've entered in numbered facility tabs and place them next to the correct numbered facility tabs. 
The Aggregate Results Tab is an auto-calculator that aggregates results automatically from data entered in numbered facility tabs. 
The Sample Facility Tab shows a facility tab filled in sufficiently to serve as an example. 
The Numbered Facility Tabs are for data entry of facility-level data, one facility per numbered tab. While entry of a facility name is optional, it is handy to provide one because the Grant Project Data Tab can pull it and associate it with the correctly numbered tab. This list associating numbered tabs to facility names will help you later when you need to find the correct tab for a given facility to update the status of follow-up, implementation and results achieved. Template 1 has 50 Facility Tabs; please use a new file if you need more Facility Tabs.</t>
    </r>
  </si>
  <si>
    <t>Grant Award Date:</t>
  </si>
  <si>
    <t>Percentage of business facilities located in or adjacent to an EJ community that implemented at least one new P2 practice as a result of the technical assistance provided by the grantee.</t>
  </si>
  <si>
    <r>
      <t>Facility Name</t>
    </r>
    <r>
      <rPr>
        <i/>
        <sz val="11"/>
        <color rgb="FF000000"/>
        <rFont val="Calibri"/>
        <family val="2"/>
        <scheme val="minor"/>
      </rPr>
      <t xml:space="preserve"> (optional)</t>
    </r>
  </si>
  <si>
    <r>
      <t>EPA Facility ID Number</t>
    </r>
    <r>
      <rPr>
        <i/>
        <sz val="11"/>
        <color rgb="FF000000"/>
        <rFont val="Calibri"/>
        <family val="2"/>
        <scheme val="minor"/>
      </rPr>
      <t xml:space="preserve"> (optional)</t>
    </r>
  </si>
  <si>
    <r>
      <t xml:space="preserve">Facility Contact </t>
    </r>
    <r>
      <rPr>
        <i/>
        <sz val="11"/>
        <color rgb="FF000000"/>
        <rFont val="Calibri"/>
        <family val="2"/>
        <scheme val="minor"/>
      </rPr>
      <t>(optional)</t>
    </r>
  </si>
  <si>
    <r>
      <t>Facility City</t>
    </r>
    <r>
      <rPr>
        <i/>
        <sz val="11"/>
        <color rgb="FF000000"/>
        <rFont val="Calibri"/>
        <family val="2"/>
        <scheme val="minor"/>
      </rPr>
      <t xml:space="preserve"> (optional)</t>
    </r>
  </si>
  <si>
    <r>
      <t xml:space="preserve">Date P2 Recommendations Provided to Facility </t>
    </r>
    <r>
      <rPr>
        <i/>
        <sz val="11"/>
        <color rgb="FF000000"/>
        <rFont val="Calibri"/>
        <family val="2"/>
        <scheme val="minor"/>
      </rPr>
      <t>(mm/dd/yyyy)</t>
    </r>
  </si>
  <si>
    <r>
      <t>Date(s) of Follow-up</t>
    </r>
    <r>
      <rPr>
        <sz val="11"/>
        <color rgb="FF000000"/>
        <rFont val="Calibri"/>
        <family val="2"/>
        <scheme val="minor"/>
      </rPr>
      <t xml:space="preserve"> </t>
    </r>
    <r>
      <rPr>
        <i/>
        <sz val="11"/>
        <color rgb="FF000000"/>
        <rFont val="Calibri"/>
        <family val="2"/>
        <scheme val="minor"/>
      </rPr>
      <t>(mm/dd/yyyy)</t>
    </r>
  </si>
  <si>
    <t>Years</t>
  </si>
  <si>
    <t xml:space="preserve"> Y or N </t>
  </si>
  <si>
    <t>Comments</t>
  </si>
  <si>
    <r>
      <t>Case Study Developed</t>
    </r>
    <r>
      <rPr>
        <sz val="10"/>
        <color theme="1"/>
        <rFont val="Calibri"/>
        <family val="2"/>
        <scheme val="minor"/>
      </rPr>
      <t xml:space="preserve"> (Y or leave blank)</t>
    </r>
  </si>
  <si>
    <t>If yes, fiscal year implemented 
(Oct. 1 - Sept. 30)</t>
  </si>
  <si>
    <r>
      <t xml:space="preserve">Facility Names on Facility Tabs </t>
    </r>
    <r>
      <rPr>
        <i/>
        <sz val="11"/>
        <color theme="1"/>
        <rFont val="Calibri"/>
        <family val="2"/>
        <scheme val="minor"/>
      </rPr>
      <t>(populated automatically)</t>
    </r>
  </si>
  <si>
    <t>Number of facilities located in or adjacent to an EJ  community that were provided technical assistance.</t>
  </si>
  <si>
    <t>TOTAL IMPLEMENTED 2023</t>
  </si>
  <si>
    <t>TOTAL IMPLEMENTED 2024</t>
  </si>
  <si>
    <r>
      <rPr>
        <b/>
        <sz val="11"/>
        <color theme="1"/>
        <rFont val="Calibri"/>
        <family val="2"/>
        <scheme val="minor"/>
      </rPr>
      <t xml:space="preserve">1. </t>
    </r>
    <r>
      <rPr>
        <sz val="11"/>
        <color theme="1"/>
        <rFont val="Calibri"/>
        <family val="2"/>
        <scheme val="minor"/>
      </rPr>
      <t xml:space="preserve">Under "Facility Information," enter data in rows 11-21.  On Row 12: Enter any EPA program Facility ID or look up the EPA Registry (facility) ID on https://www.epa.gov/frs. 
</t>
    </r>
    <r>
      <rPr>
        <b/>
        <sz val="11"/>
        <color theme="1"/>
        <rFont val="Calibri"/>
        <family val="2"/>
        <scheme val="minor"/>
      </rPr>
      <t>2.</t>
    </r>
    <r>
      <rPr>
        <sz val="11"/>
        <color theme="1"/>
        <rFont val="Calibri"/>
        <family val="2"/>
        <scheme val="minor"/>
      </rPr>
      <t xml:space="preserve"> Under "P2 Actions and Outcomes," enter each P2 recommendation provided to the facility during technical assistance in Column A, one recommendation per row. You may, at your option, enter initial estimates of costs, annual savings and annual reductions per recommendation in Columns B – I. 
</t>
    </r>
    <r>
      <rPr>
        <b/>
        <sz val="11"/>
        <color theme="1"/>
        <rFont val="Calibri"/>
        <family val="2"/>
        <scheme val="minor"/>
      </rPr>
      <t>3.</t>
    </r>
    <r>
      <rPr>
        <sz val="11"/>
        <color theme="1"/>
        <rFont val="Calibri"/>
        <family val="2"/>
        <scheme val="minor"/>
      </rPr>
      <t xml:space="preserve"> Once you have followed up with a facility, enter in Row 21 the date(s) when you followed up with the facility to learn which P2 recommendations it implemented. 
</t>
    </r>
    <r>
      <rPr>
        <b/>
        <sz val="11"/>
        <color theme="1"/>
        <rFont val="Calibri"/>
        <family val="2"/>
        <scheme val="minor"/>
      </rPr>
      <t>4.a.</t>
    </r>
    <r>
      <rPr>
        <sz val="11"/>
        <color theme="1"/>
        <rFont val="Calibri"/>
        <family val="2"/>
        <scheme val="minor"/>
      </rPr>
      <t xml:space="preserve"> When your follow-up confirms a P2 recommendation was implemented, in Column J select “Y“ (yes it was implemented at this facility) and in Column K select a federal Fiscal Year (the Oct. 1 - Sept. 30 period when implementation occurred). In Columns B - I, enter updated cost, savings and outcome values. For calculating MTCO</t>
    </r>
    <r>
      <rPr>
        <vertAlign val="subscript"/>
        <sz val="11"/>
        <color theme="1"/>
        <rFont val="Calibri"/>
        <family val="2"/>
        <scheme val="minor"/>
      </rPr>
      <t>2</t>
    </r>
    <r>
      <rPr>
        <sz val="11"/>
        <color theme="1"/>
        <rFont val="Calibri"/>
        <family val="2"/>
        <scheme val="minor"/>
      </rPr>
      <t xml:space="preserve">e and water pollution, see the section in the “Getting Started” Tab on “Calculating Outcomes in the Facility Tabs.” In Column L, enter “quantity” information associated with implementation. In Column M, select “Y” if a case study covers this implemented action. </t>
    </r>
    <r>
      <rPr>
        <b/>
        <sz val="11"/>
        <color theme="1"/>
        <rFont val="Calibri"/>
        <family val="2"/>
        <scheme val="minor"/>
      </rPr>
      <t xml:space="preserve">Please note: Columns B - I values for a row will tally in this tab’s Total rows and in the Aggregate Results tab only if Row 21 has a follow-up date, Column J has a "Y," and Column K has a Fiscal Year selected. </t>
    </r>
    <r>
      <rPr>
        <sz val="11"/>
        <color theme="1"/>
        <rFont val="Calibri"/>
        <family val="2"/>
        <scheme val="minor"/>
      </rPr>
      <t xml:space="preserve">If more steps of a recommendation get implemented in a second year, add a row for phase 2 steps and complete Columns B – L. 
</t>
    </r>
    <r>
      <rPr>
        <b/>
        <sz val="11"/>
        <color theme="1"/>
        <rFont val="Calibri"/>
        <family val="2"/>
        <scheme val="minor"/>
      </rPr>
      <t>4.b.</t>
    </r>
    <r>
      <rPr>
        <sz val="11"/>
        <color theme="1"/>
        <rFont val="Calibri"/>
        <family val="2"/>
        <scheme val="minor"/>
      </rPr>
      <t xml:space="preserve"> When your follow-up confirms that a P2 recommendation has not yet been implemented, enter "N" in Column J. In Column N, enter "Y "if the facility plans to implement the recommendation within the next 5 years. In Column O, if the facility has no plans to implement the recommendation and can tell you why, enter the barrier(s) to implementation identified by the facility (e.g., high cost, not feasible, a regulatory barrier, etc.).
</t>
    </r>
    <r>
      <rPr>
        <b/>
        <sz val="11"/>
        <color theme="1"/>
        <rFont val="Calibri"/>
        <family val="2"/>
        <scheme val="minor"/>
      </rPr>
      <t>5.</t>
    </r>
    <r>
      <rPr>
        <sz val="11"/>
        <color theme="1"/>
        <rFont val="Calibri"/>
        <family val="2"/>
        <scheme val="minor"/>
      </rPr>
      <t xml:space="preserve"> The cell will be highlighted yellow if your response is different than the expected input type (e.g., letters instead of numbers). Delete the response and re-enter in the appropriate format to remove the highlighting.  </t>
    </r>
  </si>
  <si>
    <r>
      <rPr>
        <b/>
        <sz val="11"/>
        <color theme="1"/>
        <rFont val="Calibri"/>
        <family val="2"/>
        <scheme val="minor"/>
      </rPr>
      <t>1.</t>
    </r>
    <r>
      <rPr>
        <sz val="11"/>
        <color theme="1"/>
        <rFont val="Calibri"/>
        <family val="2"/>
        <scheme val="minor"/>
      </rPr>
      <t xml:space="preserve"> Fill in Rows 7 - 16.  Rows 7 and 8 will be used to populate rows 7 and 8 in the Facility tabs.
</t>
    </r>
    <r>
      <rPr>
        <b/>
        <sz val="11"/>
        <color theme="1"/>
        <rFont val="Calibri"/>
        <family val="2"/>
        <scheme val="minor"/>
      </rPr>
      <t>2.</t>
    </r>
    <r>
      <rPr>
        <sz val="11"/>
        <color theme="1"/>
        <rFont val="Calibri"/>
        <family val="2"/>
        <scheme val="minor"/>
      </rPr>
      <t xml:space="preserve"> The tracking list starting in Row 20 is automatically populated as you enter facility names in numbered facility tabs. This list will help you later when you need to find the facility to return to for updating the status of follow-up, implementation, and results achieved.   </t>
    </r>
  </si>
  <si>
    <t>Sample Grant Recipient Name</t>
  </si>
  <si>
    <t>Sample Grant Project Number</t>
  </si>
  <si>
    <r>
      <rPr>
        <sz val="11"/>
        <rFont val="Calibri"/>
        <family val="2"/>
        <scheme val="minor"/>
      </rPr>
      <t xml:space="preserve">See </t>
    </r>
    <r>
      <rPr>
        <u/>
        <sz val="11"/>
        <color theme="10"/>
        <rFont val="Calibri"/>
        <family val="2"/>
        <scheme val="minor"/>
      </rPr>
      <t>https://www.epa.gov/p2/grant-reporting</t>
    </r>
  </si>
  <si>
    <t>TOTAL IMPLEMENTED 2019</t>
  </si>
  <si>
    <t>TOTAL IMPLEMENTED 2020</t>
  </si>
  <si>
    <t>TOTAL IMPLEMENTED 2021</t>
  </si>
  <si>
    <t>Y/N/U</t>
  </si>
  <si>
    <t>Yes</t>
  </si>
  <si>
    <t>No</t>
  </si>
  <si>
    <t>Unknown</t>
  </si>
  <si>
    <t>Facility Information (Only business facilities)</t>
  </si>
  <si>
    <t>None</t>
  </si>
  <si>
    <t>NEA 6 – Supporting Pollution Prevention in Indian Country</t>
  </si>
  <si>
    <t>Region</t>
  </si>
  <si>
    <t>Region 10</t>
  </si>
  <si>
    <t>Region 4</t>
  </si>
  <si>
    <t>Region 6</t>
  </si>
  <si>
    <t>Region 9</t>
  </si>
  <si>
    <t>Region 8</t>
  </si>
  <si>
    <t>Region 1</t>
  </si>
  <si>
    <t>Region 7</t>
  </si>
  <si>
    <t>Region 5</t>
  </si>
  <si>
    <t>Region 2</t>
  </si>
  <si>
    <r>
      <t xml:space="preserve">EPA Region </t>
    </r>
    <r>
      <rPr>
        <i/>
        <sz val="11"/>
        <color rgb="FF000000"/>
        <rFont val="Calibri"/>
        <family val="2"/>
        <scheme val="minor"/>
      </rPr>
      <t>(based on Facility State)</t>
    </r>
  </si>
  <si>
    <r>
      <t xml:space="preserve">NAICS Search </t>
    </r>
    <r>
      <rPr>
        <b/>
        <i/>
        <u/>
        <sz val="11"/>
        <color theme="10"/>
        <rFont val="Calibri"/>
        <family val="2"/>
        <scheme val="minor"/>
      </rPr>
      <t>(website)</t>
    </r>
  </si>
  <si>
    <r>
      <t>Facility State</t>
    </r>
    <r>
      <rPr>
        <i/>
        <sz val="11"/>
        <color rgb="FF000000"/>
        <rFont val="Calibri"/>
        <family val="2"/>
        <scheme val="minor"/>
      </rPr>
      <t xml:space="preserve"> (2-letter abbreviation) </t>
    </r>
  </si>
  <si>
    <r>
      <t>NEA for this Facility</t>
    </r>
    <r>
      <rPr>
        <i/>
        <sz val="11"/>
        <color rgb="FF000000"/>
        <rFont val="Calibri"/>
        <family val="2"/>
        <scheme val="minor"/>
      </rPr>
      <t xml:space="preserve"> (use drop-down)</t>
    </r>
  </si>
  <si>
    <t>Is the facility located in or adjacent to an EJ Community?</t>
  </si>
  <si>
    <r>
      <t>Facility NAICS Code</t>
    </r>
    <r>
      <rPr>
        <i/>
        <sz val="11"/>
        <color rgb="FF000000"/>
        <rFont val="Calibri"/>
        <family val="2"/>
        <scheme val="minor"/>
      </rPr>
      <t xml:space="preserve"> (3 to 6 digits) </t>
    </r>
  </si>
  <si>
    <t>Choose from among the template workbooks according to the type of grant project (activity category) you are reporting on:
Template 1: For a grant project providing P2 technical assistance recommendations to individual facilities. 
Template 2: For a grant project supporting a green certification program or a leadership program or providing P2 technical assistance to broad audiences (training webinars, roundtables, etc.).
NOTE: Always use a separate workbook for each type of project. If you enter facilities from two projects in a single workbook, the workbook cannot aggregate results by project.</t>
  </si>
  <si>
    <r>
      <rPr>
        <b/>
        <sz val="11"/>
        <color theme="1"/>
        <rFont val="Calibri"/>
        <family val="2"/>
        <scheme val="minor"/>
      </rPr>
      <t xml:space="preserve">Number your grant projects with your project officer. </t>
    </r>
    <r>
      <rPr>
        <sz val="11"/>
        <color theme="1"/>
        <rFont val="Calibri"/>
        <family val="2"/>
        <scheme val="minor"/>
      </rPr>
      <t xml:space="preserve">You and your EPA grant project officer should work together to number the projects under your grant. The project number is the grant number preceded by a P1-, or a P2-, and so on. For example, if a grant “XYZ1234” has two projects, one project will be P1-XYZ1234 and the other will be P2-XYZ1234. Project numbers help readily identify projects.
</t>
    </r>
  </si>
  <si>
    <t xml:space="preserve">This Excel file is one of two template files offered by EPA to recipients of Pollution Prevention (P2) Grants. Each file is called a workbook, containing a set of spreadsheets (worksheets) for entering your data. Using these workbooks will allow you to track and report all required outcome elements, automatically tabulate many of your required outputs, and update and resubmit the file for sequential annual reporting. Using these workbooks will also allow EPA to easily import this information into a P2 Grants Database which helps EPA aggregate P2 grant performance information across the country. This database will also be available to all P2 grantees so you can search and find what P2 actions are being recommended and implemented by others.  </t>
  </si>
  <si>
    <t>FY22-23 P2 Grants Template 1: Facility-Level Reporting for Direct P2 Technical Assistance to Individual Facilities</t>
  </si>
  <si>
    <t>Paperwork Reduction Act Burden Statement</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</si>
  <si>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</si>
  <si>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EJ Communities Only:</t>
  </si>
  <si>
    <t>Totals for All Facilities:</t>
  </si>
  <si>
    <t>Totals for Facilities in and Adjacent to EJ Communities Only:</t>
  </si>
  <si>
    <r>
      <rPr>
        <b/>
        <sz val="11"/>
        <color theme="1"/>
        <rFont val="Calibri"/>
        <family val="2"/>
        <scheme val="minor"/>
      </rPr>
      <t>1.</t>
    </r>
    <r>
      <rPr>
        <sz val="11"/>
        <color theme="1"/>
        <rFont val="Calibri"/>
        <family val="2"/>
        <scheme val="minor"/>
      </rPr>
      <t xml:space="preserve"> This is a read-only tab where you can track the aggregate outcome values being achieved by all facilities covered in this grant project. A background formula pulls reported values from the Facility tabs. Informational messages on the Facility tabs will remind you to select a Fiscal Year in the given P2 Action Recommendations row (and "Y" in Column J) and enter at least one follow-up date in Row 21 for the aggregating formula to work.
</t>
    </r>
    <r>
      <rPr>
        <b/>
        <sz val="11"/>
        <color theme="1"/>
        <rFont val="Calibri"/>
        <family val="2"/>
        <scheme val="minor"/>
      </rPr>
      <t>2.</t>
    </r>
    <r>
      <rPr>
        <sz val="11"/>
        <color theme="1"/>
        <rFont val="Calibri"/>
        <family val="2"/>
        <scheme val="minor"/>
      </rPr>
      <t xml:space="preserve"> You can also track the aggregate of output measures from all facilities in this grant project.  </t>
    </r>
  </si>
  <si>
    <t>Facility 51:</t>
  </si>
  <si>
    <t>Facility 52:</t>
  </si>
  <si>
    <t>Facility 53:</t>
  </si>
  <si>
    <t>Facility 54:</t>
  </si>
  <si>
    <t>Facility 55:</t>
  </si>
  <si>
    <t>Facility 56:</t>
  </si>
  <si>
    <t>Facility 57:</t>
  </si>
  <si>
    <t>Facility 58:</t>
  </si>
  <si>
    <t>Facility 59:</t>
  </si>
  <si>
    <t>Facility 60:</t>
  </si>
  <si>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</si>
  <si>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</si>
  <si>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</si>
  <si>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</si>
  <si>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</si>
  <si>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</si>
  <si>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</si>
  <si>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</si>
  <si>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</si>
  <si>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</si>
  <si>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</si>
  <si>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</si>
  <si>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</si>
  <si>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</si>
  <si>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</si>
  <si>
    <t>OMB Control No. 2070-NEW
Expiration Date: xx/xx/xxxx</t>
  </si>
  <si>
    <t>Last Updated: 9/13/2023</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</si>
  <si>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</si>
  <si>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</si>
  <si>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</si>
  <si>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</si>
  <si>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</si>
  <si>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</si>
  <si>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</si>
  <si>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</si>
  <si>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</si>
  <si>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</si>
  <si>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</si>
  <si>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</si>
  <si>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</si>
  <si>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</si>
  <si>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</si>
  <si>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</si>
  <si>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</si>
  <si>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</si>
  <si>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</si>
  <si>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</si>
  <si>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</si>
  <si>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</si>
  <si>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</si>
  <si>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</si>
  <si>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FACILITY 26</t>
  </si>
  <si>
    <t>FACILITY 27</t>
  </si>
  <si>
    <t>FACILITY 28</t>
  </si>
  <si>
    <t>FACILITY 29</t>
  </si>
  <si>
    <t>FACILITY 30</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</si>
  <si>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</si>
  <si>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</si>
  <si>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</si>
  <si>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</si>
  <si>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</si>
  <si>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</si>
  <si>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</si>
  <si>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</si>
  <si>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</si>
  <si>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</si>
  <si>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</si>
  <si>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</si>
  <si>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</si>
  <si>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</si>
  <si>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</si>
  <si>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</si>
  <si>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</si>
  <si>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</si>
  <si>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</si>
  <si>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</si>
  <si>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t>FACILITY 51</t>
  </si>
  <si>
    <t>FACILITY 52</t>
  </si>
  <si>
    <t>FACILITY 53</t>
  </si>
  <si>
    <t>FACILITY 54</t>
  </si>
  <si>
    <t>FACILITY 55</t>
  </si>
  <si>
    <t>FACILITY 56</t>
  </si>
  <si>
    <t>FACILITY 57</t>
  </si>
  <si>
    <t>FACILITY 58</t>
  </si>
  <si>
    <t>FACILITY 59</t>
  </si>
  <si>
    <t>FACILITY 60</t>
  </si>
  <si>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</si>
  <si>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</si>
  <si>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</si>
  <si>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</si>
  <si>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</si>
  <si>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</si>
  <si>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</si>
  <si>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</si>
  <si>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</si>
  <si>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</si>
  <si>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</si>
  <si>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</si>
  <si>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</si>
  <si>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</si>
  <si>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</si>
  <si>
    <t>EPA Form 9600-047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</si>
</sst>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lt;=9999999]###\-####;\(###\)\ ###\-####"/>
    <numFmt numFmtId="166" formatCode="mm/dd/yyyy"/>
  </numFmts>
  <fonts count="39"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b/>
      <sz val="13"/>
      <color theme="1"/>
      <name val="Calibri"/>
      <family val="2"/>
      <scheme val="minor"/>
    </font>
    <font>
      <sz val="11"/>
      <name val="Calibri"/>
      <family val="2"/>
      <scheme val="minor"/>
    </font>
    <font>
      <sz val="14"/>
      <name val="Calibri"/>
      <family val="2"/>
      <scheme val="minor"/>
    </font>
    <font>
      <b/>
      <sz val="11"/>
      <name val="Calibri"/>
      <family val="2"/>
      <scheme val="minor"/>
    </font>
    <font>
      <b/>
      <vertAlign val="subscript"/>
      <sz val="11"/>
      <color theme="1"/>
      <name val="Calibri"/>
      <family val="2"/>
      <scheme val="minor"/>
    </font>
    <font>
      <b/>
      <sz val="10"/>
      <color theme="1"/>
      <name val="Calibri"/>
      <family val="2"/>
      <scheme val="minor"/>
    </font>
    <font>
      <i/>
      <sz val="9"/>
      <color theme="1"/>
      <name val="Calibri"/>
      <family val="2"/>
      <scheme val="minor"/>
    </font>
    <font>
      <strike/>
      <sz val="11"/>
      <color theme="1"/>
      <name val="Calibri"/>
      <family val="2"/>
      <scheme val="minor"/>
    </font>
    <font>
      <b/>
      <strike/>
      <sz val="12"/>
      <color theme="1"/>
      <name val="Calibri"/>
      <family val="2"/>
      <scheme val="minor"/>
    </font>
    <font>
      <u/>
      <sz val="11"/>
      <color theme="10"/>
      <name val="Calibri"/>
      <family val="2"/>
      <scheme val="minor"/>
    </font>
    <font>
      <b/>
      <sz val="11"/>
      <color rgb="FFFF0000"/>
      <name val="Calibri"/>
      <family val="2"/>
      <scheme val="minor"/>
    </font>
    <font>
      <sz val="11"/>
      <color theme="1"/>
      <name val="Calibri"/>
      <family val="2"/>
      <scheme val="minor"/>
    </font>
    <font>
      <sz val="8"/>
      <name val="Calibri"/>
      <family val="2"/>
      <scheme val="minor"/>
    </font>
    <font>
      <sz val="9"/>
      <color theme="1"/>
      <name val="Calibri"/>
      <family val="2"/>
      <scheme val="minor"/>
    </font>
    <font>
      <b/>
      <sz val="8"/>
      <color theme="1"/>
      <name val="Calibri"/>
      <family val="2"/>
      <scheme val="minor"/>
    </font>
    <font>
      <b/>
      <vertAlign val="subscript"/>
      <sz val="8"/>
      <color theme="1"/>
      <name val="Calibri"/>
      <family val="2"/>
      <scheme val="minor"/>
    </font>
    <font>
      <b/>
      <u/>
      <sz val="11"/>
      <color theme="10"/>
      <name val="Calibri"/>
      <family val="2"/>
      <scheme val="minor"/>
    </font>
    <font>
      <b/>
      <sz val="11"/>
      <color theme="10"/>
      <name val="Calibri"/>
      <family val="2"/>
      <scheme val="minor"/>
    </font>
    <font>
      <b/>
      <i/>
      <sz val="9"/>
      <color theme="1"/>
      <name val="Calibri"/>
      <family val="2"/>
      <scheme val="minor"/>
    </font>
    <font>
      <vertAlign val="subscript"/>
      <sz val="11"/>
      <color theme="1"/>
      <name val="Calibri"/>
      <family val="2"/>
      <scheme val="minor"/>
    </font>
    <font>
      <i/>
      <sz val="11"/>
      <color theme="1"/>
      <name val="Calibri"/>
      <family val="2"/>
      <scheme val="minor"/>
    </font>
    <font>
      <i/>
      <sz val="11"/>
      <color rgb="FF000000"/>
      <name val="Calibri"/>
      <family val="2"/>
      <scheme val="minor"/>
    </font>
    <font>
      <sz val="11"/>
      <color rgb="FF000000"/>
      <name val="Calibri"/>
      <family val="2"/>
      <scheme val="minor"/>
    </font>
    <font>
      <sz val="10"/>
      <color theme="1"/>
      <name val="Calibri"/>
      <family val="2"/>
      <scheme val="minor"/>
    </font>
    <font>
      <sz val="11"/>
      <color rgb="FFFFFF66"/>
      <name val="Calibri"/>
      <family val="2"/>
      <scheme val="minor"/>
    </font>
    <font>
      <sz val="10.5"/>
      <color rgb="FFFFFF66"/>
      <name val="Calibri"/>
      <family val="2"/>
      <scheme val="minor"/>
    </font>
    <font>
      <b/>
      <i/>
      <u/>
      <sz val="11"/>
      <color theme="10"/>
      <name val="Calibri"/>
      <family val="2"/>
      <scheme val="minor"/>
    </font>
    <font>
      <sz val="11"/>
      <color theme="0"/>
      <name val="Calibri"/>
      <family val="2"/>
      <scheme val="minor"/>
    </font>
    <font>
      <sz val="11"/>
      <color rgb="FFFFFFCC"/>
      <name val="Calibri"/>
      <family val="2"/>
      <scheme val="minor"/>
    </font>
    <font>
      <sz val="10.5"/>
      <color rgb="FFFFFFCC"/>
      <name val="Calibri"/>
      <family val="2"/>
      <scheme val="minor"/>
    </font>
  </fonts>
  <fills count="17">
    <fill>
      <patternFill patternType="none"/>
    </fill>
    <fill>
      <patternFill patternType="gray125"/>
    </fill>
    <fill>
      <patternFill patternType="solid">
        <fgColor theme="0" tint="-0.24994659260841701"/>
        <bgColor indexed="64"/>
      </patternFill>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66"/>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2F2F2"/>
        <bgColor indexed="64"/>
      </patternFill>
    </fill>
    <fill>
      <patternFill patternType="solid">
        <fgColor theme="0"/>
        <bgColor indexed="64"/>
      </patternFill>
    </fill>
    <fill>
      <patternFill patternType="solid">
        <fgColor rgb="FFD9E1F2"/>
        <bgColor indexed="64"/>
      </patternFill>
    </fill>
    <fill>
      <patternFill patternType="solid">
        <fgColor theme="0" tint="-0.14999847407452621"/>
        <bgColor indexed="64"/>
      </patternFill>
    </fill>
    <fill>
      <patternFill patternType="solid">
        <fgColor rgb="FFEDEDED"/>
        <bgColor indexed="64"/>
      </patternFill>
    </fill>
    <fill>
      <patternFill patternType="solid">
        <fgColor rgb="FFDDEBF7"/>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18" fillId="0" borderId="0" applyNumberFormat="0" applyFill="0" applyBorder="0" applyAlignment="0" applyProtection="0"/>
    <xf numFmtId="9" fontId="20" fillId="0" borderId="0" applyFont="0" applyFill="0" applyBorder="0" applyAlignment="0" applyProtection="0"/>
  </cellStyleXfs>
  <cellXfs count="381">
    <xf numFmtId="0" fontId="0" fillId="0" borderId="0" xfId="0"/>
    <xf numFmtId="0" fontId="4" fillId="0" borderId="0" xfId="0" applyFont="1"/>
    <xf numFmtId="0" fontId="0" fillId="0" borderId="0" xfId="0" applyAlignment="1">
      <alignment horizontal="center"/>
    </xf>
    <xf numFmtId="0" fontId="8" fillId="9" borderId="1" xfId="0" applyFont="1" applyFill="1" applyBorder="1" applyAlignment="1">
      <alignment horizontal="left" vertical="center" wrapText="1"/>
    </xf>
    <xf numFmtId="0" fontId="0" fillId="7" borderId="7" xfId="0" applyFill="1" applyBorder="1"/>
    <xf numFmtId="0" fontId="1" fillId="7" borderId="7" xfId="0" applyFont="1" applyFill="1" applyBorder="1"/>
    <xf numFmtId="0" fontId="0" fillId="7" borderId="13" xfId="0" applyFill="1" applyBorder="1"/>
    <xf numFmtId="0" fontId="4" fillId="7" borderId="13" xfId="0" applyFont="1" applyFill="1" applyBorder="1"/>
    <xf numFmtId="0" fontId="0" fillId="10" borderId="12" xfId="0" applyFill="1" applyBorder="1"/>
    <xf numFmtId="0" fontId="0" fillId="10" borderId="13" xfId="0" applyFill="1" applyBorder="1"/>
    <xf numFmtId="0" fontId="9" fillId="8" borderId="3" xfId="0" applyFont="1" applyFill="1" applyBorder="1" applyAlignment="1">
      <alignment horizontal="left"/>
    </xf>
    <xf numFmtId="0" fontId="5" fillId="8" borderId="5" xfId="0" applyFont="1" applyFill="1" applyBorder="1" applyAlignment="1">
      <alignment horizontal="left"/>
    </xf>
    <xf numFmtId="0" fontId="9" fillId="8" borderId="2" xfId="0" applyFont="1" applyFill="1" applyBorder="1" applyAlignment="1">
      <alignment horizontal="left"/>
    </xf>
    <xf numFmtId="0" fontId="0" fillId="10" borderId="7" xfId="0" applyFill="1" applyBorder="1"/>
    <xf numFmtId="0" fontId="0" fillId="10" borderId="2" xfId="0" applyFill="1" applyBorder="1" applyAlignment="1">
      <alignment horizontal="center" vertical="center" wrapText="1"/>
    </xf>
    <xf numFmtId="0" fontId="0" fillId="10" borderId="2" xfId="0" applyFill="1" applyBorder="1" applyAlignment="1">
      <alignment vertical="center" wrapText="1"/>
    </xf>
    <xf numFmtId="0" fontId="0" fillId="8" borderId="5" xfId="0" applyFill="1" applyBorder="1"/>
    <xf numFmtId="164" fontId="16" fillId="0" borderId="0" xfId="0" applyNumberFormat="1" applyFont="1" applyAlignment="1">
      <alignment vertical="center"/>
    </xf>
    <xf numFmtId="3" fontId="16" fillId="0" borderId="0" xfId="0" applyNumberFormat="1" applyFont="1" applyAlignment="1">
      <alignment vertical="center"/>
    </xf>
    <xf numFmtId="0" fontId="6" fillId="3" borderId="1" xfId="0" applyFont="1" applyFill="1" applyBorder="1" applyAlignment="1">
      <alignment horizontal="center" vertical="center" wrapText="1"/>
    </xf>
    <xf numFmtId="0" fontId="0" fillId="0" borderId="2" xfId="0" applyBorder="1"/>
    <xf numFmtId="0" fontId="0" fillId="0" borderId="2" xfId="0" applyBorder="1" applyAlignment="1">
      <alignment horizontal="center"/>
    </xf>
    <xf numFmtId="0" fontId="15" fillId="6" borderId="4" xfId="0" applyFont="1" applyFill="1" applyBorder="1" applyAlignment="1">
      <alignment vertical="center" wrapText="1"/>
    </xf>
    <xf numFmtId="0" fontId="10" fillId="0" borderId="1" xfId="0" applyFont="1" applyBorder="1" applyAlignment="1" applyProtection="1">
      <alignment horizontal="left" vertical="center" wrapText="1"/>
      <protection locked="0"/>
    </xf>
    <xf numFmtId="0" fontId="10" fillId="0" borderId="1" xfId="0" applyFont="1" applyBorder="1" applyAlignment="1" applyProtection="1">
      <alignment horizontal="center" vertical="center" wrapText="1"/>
      <protection locked="0"/>
    </xf>
    <xf numFmtId="1" fontId="10" fillId="0" borderId="1" xfId="0" applyNumberFormat="1" applyFont="1" applyBorder="1" applyAlignment="1" applyProtection="1">
      <alignment horizontal="center" vertical="center" wrapText="1"/>
      <protection locked="0"/>
    </xf>
    <xf numFmtId="3" fontId="10" fillId="0" borderId="1" xfId="0" applyNumberFormat="1" applyFont="1" applyBorder="1" applyAlignment="1" applyProtection="1">
      <alignment horizontal="left" vertical="center" wrapText="1"/>
      <protection locked="0"/>
    </xf>
    <xf numFmtId="0" fontId="0" fillId="8" borderId="4" xfId="0" applyFill="1" applyBorder="1"/>
    <xf numFmtId="0" fontId="2" fillId="3" borderId="1" xfId="0" applyFont="1" applyFill="1" applyBorder="1" applyAlignment="1">
      <alignment horizontal="center" wrapText="1"/>
    </xf>
    <xf numFmtId="0" fontId="9" fillId="5" borderId="3" xfId="0" applyFont="1" applyFill="1" applyBorder="1"/>
    <xf numFmtId="0" fontId="0" fillId="5" borderId="4" xfId="0" applyFill="1" applyBorder="1"/>
    <xf numFmtId="0" fontId="0" fillId="5" borderId="5" xfId="0" applyFill="1" applyBorder="1"/>
    <xf numFmtId="0" fontId="9" fillId="5" borderId="1" xfId="0" applyFont="1" applyFill="1" applyBorder="1" applyAlignment="1">
      <alignment horizontal="left"/>
    </xf>
    <xf numFmtId="0" fontId="0" fillId="0" borderId="16" xfId="0" applyBorder="1"/>
    <xf numFmtId="0" fontId="0" fillId="0" borderId="17" xfId="0" applyBorder="1"/>
    <xf numFmtId="0" fontId="0" fillId="0" borderId="18" xfId="0" applyBorder="1"/>
    <xf numFmtId="0" fontId="9" fillId="5" borderId="3" xfId="0" applyFont="1" applyFill="1" applyBorder="1" applyAlignment="1">
      <alignment horizontal="center"/>
    </xf>
    <xf numFmtId="0" fontId="9" fillId="5" borderId="4" xfId="0" applyFont="1" applyFill="1" applyBorder="1" applyAlignment="1">
      <alignment horizontal="center"/>
    </xf>
    <xf numFmtId="0" fontId="9" fillId="5" borderId="5" xfId="0" applyFont="1" applyFill="1" applyBorder="1" applyAlignment="1">
      <alignment horizontal="center"/>
    </xf>
    <xf numFmtId="0" fontId="0" fillId="0" borderId="16" xfId="0" applyBorder="1" applyAlignment="1">
      <alignment horizontal="center"/>
    </xf>
    <xf numFmtId="0" fontId="0" fillId="0" borderId="18" xfId="0" applyBorder="1" applyAlignment="1">
      <alignment horizontal="center"/>
    </xf>
    <xf numFmtId="0" fontId="0" fillId="0" borderId="17" xfId="0" applyBorder="1" applyAlignment="1">
      <alignment horizontal="center"/>
    </xf>
    <xf numFmtId="0" fontId="0" fillId="10" borderId="4" xfId="0" applyFill="1" applyBorder="1" applyAlignment="1">
      <alignment horizontal="center" vertical="center" wrapText="1"/>
    </xf>
    <xf numFmtId="0" fontId="0" fillId="10" borderId="4" xfId="0" applyFill="1" applyBorder="1" applyAlignment="1">
      <alignment vertical="top" wrapText="1"/>
    </xf>
    <xf numFmtId="0" fontId="0" fillId="10" borderId="11" xfId="0" applyFill="1" applyBorder="1"/>
    <xf numFmtId="0" fontId="0" fillId="11" borderId="2" xfId="0" applyFill="1" applyBorder="1"/>
    <xf numFmtId="0" fontId="0" fillId="11" borderId="4" xfId="0" applyFill="1" applyBorder="1"/>
    <xf numFmtId="0" fontId="0" fillId="11" borderId="7" xfId="0" applyFill="1" applyBorder="1"/>
    <xf numFmtId="0" fontId="16" fillId="0" borderId="0" xfId="0" applyFont="1" applyAlignment="1">
      <alignment vertical="center"/>
    </xf>
    <xf numFmtId="3" fontId="0" fillId="0" borderId="0" xfId="0" applyNumberFormat="1" applyAlignment="1">
      <alignment vertical="center" wrapText="1"/>
    </xf>
    <xf numFmtId="0" fontId="17" fillId="0" borderId="0" xfId="0" applyFont="1" applyAlignment="1">
      <alignment vertical="center"/>
    </xf>
    <xf numFmtId="0" fontId="2" fillId="0" borderId="1" xfId="0" applyFont="1" applyBorder="1" applyAlignment="1">
      <alignment horizontal="center" vertical="center"/>
    </xf>
    <xf numFmtId="0" fontId="9" fillId="0" borderId="0" xfId="0" applyFont="1" applyAlignment="1">
      <alignment horizontal="center"/>
    </xf>
    <xf numFmtId="0" fontId="10" fillId="0" borderId="0" xfId="0" applyFont="1" applyAlignment="1">
      <alignment horizontal="left" wrapText="1"/>
    </xf>
    <xf numFmtId="0" fontId="10" fillId="0" borderId="0" xfId="0" applyFont="1" applyAlignment="1">
      <alignment horizontal="left"/>
    </xf>
    <xf numFmtId="166" fontId="10" fillId="0" borderId="0" xfId="0" applyNumberFormat="1" applyFont="1" applyAlignment="1">
      <alignment horizontal="left"/>
    </xf>
    <xf numFmtId="0" fontId="22" fillId="6" borderId="1" xfId="0" applyFont="1" applyFill="1" applyBorder="1" applyAlignment="1">
      <alignment vertical="center" wrapText="1"/>
    </xf>
    <xf numFmtId="0" fontId="0" fillId="6" borderId="5" xfId="0" applyFill="1" applyBorder="1" applyAlignment="1">
      <alignment horizontal="center" vertical="center" wrapText="1"/>
    </xf>
    <xf numFmtId="0" fontId="19" fillId="0" borderId="0" xfId="0" applyFont="1" applyProtection="1">
      <protection hidden="1"/>
    </xf>
    <xf numFmtId="0" fontId="15" fillId="6" borderId="3" xfId="0" applyFont="1" applyFill="1" applyBorder="1" applyAlignment="1">
      <alignment vertical="center" wrapText="1"/>
    </xf>
    <xf numFmtId="0" fontId="22" fillId="6" borderId="3" xfId="0" applyFont="1" applyFill="1" applyBorder="1" applyAlignment="1">
      <alignment vertical="center" wrapText="1"/>
    </xf>
    <xf numFmtId="0" fontId="22" fillId="6" borderId="4" xfId="0" applyFont="1" applyFill="1" applyBorder="1" applyAlignment="1">
      <alignment vertical="center" wrapText="1"/>
    </xf>
    <xf numFmtId="0" fontId="0" fillId="10" borderId="9" xfId="0" applyFill="1" applyBorder="1"/>
    <xf numFmtId="0" fontId="0" fillId="11" borderId="15" xfId="0" applyFill="1" applyBorder="1"/>
    <xf numFmtId="0" fontId="2" fillId="11" borderId="9" xfId="0" applyFont="1" applyFill="1" applyBorder="1" applyAlignment="1">
      <alignment horizontal="center"/>
    </xf>
    <xf numFmtId="0" fontId="0" fillId="10" borderId="0" xfId="0" applyFill="1"/>
    <xf numFmtId="0" fontId="0" fillId="10" borderId="2" xfId="0" applyFill="1" applyBorder="1"/>
    <xf numFmtId="0" fontId="0" fillId="10" borderId="13" xfId="0" applyFill="1" applyBorder="1" applyAlignment="1">
      <alignment vertical="center" wrapText="1"/>
    </xf>
    <xf numFmtId="0" fontId="0" fillId="10" borderId="7" xfId="0" applyFill="1" applyBorder="1" applyAlignment="1">
      <alignment vertical="center" wrapText="1"/>
    </xf>
    <xf numFmtId="0" fontId="0" fillId="10" borderId="4" xfId="0" applyFill="1" applyBorder="1" applyAlignment="1">
      <alignment vertical="center" wrapText="1"/>
    </xf>
    <xf numFmtId="0" fontId="0" fillId="10" borderId="9" xfId="0" applyFill="1" applyBorder="1" applyAlignment="1">
      <alignment horizontal="center" vertical="center" wrapText="1"/>
    </xf>
    <xf numFmtId="0" fontId="0" fillId="10" borderId="0" xfId="0" applyFill="1" applyAlignment="1">
      <alignment horizontal="center" vertical="center" wrapText="1"/>
    </xf>
    <xf numFmtId="0" fontId="0" fillId="10" borderId="0" xfId="0" applyFill="1" applyAlignment="1">
      <alignment vertical="center" wrapText="1"/>
    </xf>
    <xf numFmtId="0" fontId="0" fillId="10" borderId="9" xfId="0" applyFill="1" applyBorder="1" applyAlignment="1">
      <alignment vertical="center" wrapText="1"/>
    </xf>
    <xf numFmtId="0" fontId="22" fillId="6" borderId="1" xfId="0" applyFont="1" applyFill="1" applyBorder="1" applyAlignment="1">
      <alignment horizontal="left" vertical="center" wrapText="1"/>
    </xf>
    <xf numFmtId="164" fontId="2" fillId="9" borderId="1" xfId="0" applyNumberFormat="1" applyFont="1" applyFill="1" applyBorder="1" applyAlignment="1">
      <alignment horizontal="right" vertical="center" wrapText="1" indent="1"/>
    </xf>
    <xf numFmtId="3" fontId="2" fillId="9" borderId="1" xfId="0" applyNumberFormat="1" applyFont="1" applyFill="1" applyBorder="1" applyAlignment="1">
      <alignment horizontal="right" vertical="center" wrapText="1" indent="1"/>
    </xf>
    <xf numFmtId="164" fontId="0" fillId="0" borderId="5" xfId="0" applyNumberFormat="1" applyBorder="1" applyAlignment="1">
      <alignment horizontal="right" vertical="center" wrapText="1" indent="1"/>
    </xf>
    <xf numFmtId="3" fontId="0" fillId="0" borderId="1" xfId="0" applyNumberFormat="1" applyBorder="1" applyAlignment="1">
      <alignment horizontal="right" vertical="center" wrapText="1" indent="1"/>
    </xf>
    <xf numFmtId="164" fontId="10" fillId="0" borderId="1" xfId="0" applyNumberFormat="1" applyFont="1" applyBorder="1" applyAlignment="1" applyProtection="1">
      <alignment horizontal="right" vertical="center" wrapText="1" indent="1"/>
      <protection locked="0"/>
    </xf>
    <xf numFmtId="3" fontId="10" fillId="0" borderId="1" xfId="0" applyNumberFormat="1" applyFont="1" applyBorder="1" applyAlignment="1" applyProtection="1">
      <alignment horizontal="right" vertical="center" wrapText="1" indent="1"/>
      <protection locked="0"/>
    </xf>
    <xf numFmtId="0" fontId="29" fillId="0" borderId="0" xfId="0" applyFont="1" applyAlignment="1">
      <alignment horizontal="right"/>
    </xf>
    <xf numFmtId="0" fontId="0" fillId="0" borderId="7" xfId="0" applyBorder="1"/>
    <xf numFmtId="0" fontId="0" fillId="0" borderId="0" xfId="0" applyAlignment="1">
      <alignment vertical="center"/>
    </xf>
    <xf numFmtId="0" fontId="0" fillId="0" borderId="13" xfId="0" applyBorder="1" applyAlignment="1">
      <alignment wrapText="1"/>
    </xf>
    <xf numFmtId="0" fontId="0" fillId="0" borderId="13" xfId="0" applyBorder="1"/>
    <xf numFmtId="9" fontId="10" fillId="0" borderId="1" xfId="2" applyFont="1" applyFill="1" applyBorder="1" applyAlignment="1">
      <alignment horizontal="right" vertical="center" wrapText="1" indent="1"/>
    </xf>
    <xf numFmtId="1" fontId="10" fillId="0" borderId="1" xfId="0" applyNumberFormat="1" applyFont="1" applyBorder="1" applyAlignment="1">
      <alignment horizontal="right" vertical="center" wrapText="1" indent="1"/>
    </xf>
    <xf numFmtId="0" fontId="0" fillId="0" borderId="4" xfId="0" applyBorder="1"/>
    <xf numFmtId="0" fontId="0" fillId="0" borderId="11" xfId="0" applyBorder="1"/>
    <xf numFmtId="0" fontId="0" fillId="8" borderId="3" xfId="0" applyFill="1" applyBorder="1"/>
    <xf numFmtId="0" fontId="0" fillId="0" borderId="14" xfId="0" applyBorder="1"/>
    <xf numFmtId="0" fontId="10" fillId="0" borderId="0" xfId="0" applyFont="1" applyAlignment="1">
      <alignment horizontal="center" vertical="center"/>
    </xf>
    <xf numFmtId="0" fontId="0" fillId="0" borderId="10" xfId="0" applyBorder="1"/>
    <xf numFmtId="0" fontId="0" fillId="0" borderId="15" xfId="0" applyBorder="1"/>
    <xf numFmtId="0" fontId="0" fillId="10" borderId="14" xfId="0" applyFill="1" applyBorder="1"/>
    <xf numFmtId="0" fontId="0" fillId="7" borderId="14" xfId="0" applyFill="1" applyBorder="1"/>
    <xf numFmtId="0" fontId="4" fillId="7" borderId="14" xfId="0" applyFont="1" applyFill="1" applyBorder="1"/>
    <xf numFmtId="0" fontId="0" fillId="0" borderId="14" xfId="0" applyBorder="1" applyAlignment="1">
      <alignment wrapText="1"/>
    </xf>
    <xf numFmtId="0" fontId="0" fillId="13" borderId="14" xfId="0" applyFill="1" applyBorder="1"/>
    <xf numFmtId="0" fontId="0" fillId="0" borderId="3" xfId="0" applyBorder="1"/>
    <xf numFmtId="0" fontId="0" fillId="13" borderId="3" xfId="0" applyFill="1" applyBorder="1"/>
    <xf numFmtId="0" fontId="0" fillId="11" borderId="12" xfId="0" applyFill="1" applyBorder="1"/>
    <xf numFmtId="0" fontId="3" fillId="2" borderId="8" xfId="0" applyFont="1" applyFill="1" applyBorder="1" applyAlignment="1">
      <alignment horizontal="right" vertical="center" indent="1"/>
    </xf>
    <xf numFmtId="0" fontId="3" fillId="2" borderId="1" xfId="0" applyFont="1" applyFill="1" applyBorder="1" applyAlignment="1">
      <alignment horizontal="right" vertical="center" indent="1"/>
    </xf>
    <xf numFmtId="0" fontId="3" fillId="2" borderId="1" xfId="0" applyFont="1" applyFill="1" applyBorder="1" applyAlignment="1">
      <alignment horizontal="right" indent="1"/>
    </xf>
    <xf numFmtId="14" fontId="10" fillId="0" borderId="3" xfId="0" applyNumberFormat="1" applyFont="1" applyBorder="1" applyAlignment="1" applyProtection="1">
      <alignment horizontal="center" vertical="center"/>
      <protection locked="0"/>
    </xf>
    <xf numFmtId="0" fontId="14" fillId="3" borderId="1" xfId="0" applyFont="1" applyFill="1" applyBorder="1" applyAlignment="1">
      <alignment horizontal="center" wrapText="1"/>
    </xf>
    <xf numFmtId="0" fontId="6" fillId="3" borderId="1" xfId="0" applyFont="1" applyFill="1" applyBorder="1" applyAlignment="1">
      <alignment horizontal="center" wrapText="1"/>
    </xf>
    <xf numFmtId="0" fontId="0" fillId="9" borderId="4" xfId="0" applyFill="1" applyBorder="1"/>
    <xf numFmtId="0" fontId="0" fillId="9" borderId="9" xfId="0" applyFill="1" applyBorder="1"/>
    <xf numFmtId="0" fontId="0" fillId="9" borderId="12" xfId="0" applyFill="1" applyBorder="1"/>
    <xf numFmtId="0" fontId="0" fillId="9" borderId="14" xfId="0" applyFill="1" applyBorder="1" applyAlignment="1">
      <alignment vertical="top" wrapText="1"/>
    </xf>
    <xf numFmtId="0" fontId="0" fillId="9" borderId="13" xfId="0" applyFill="1" applyBorder="1"/>
    <xf numFmtId="0" fontId="0" fillId="9" borderId="2" xfId="0" applyFill="1" applyBorder="1"/>
    <xf numFmtId="0" fontId="0" fillId="9" borderId="11" xfId="0" applyFill="1" applyBorder="1"/>
    <xf numFmtId="0" fontId="0" fillId="0" borderId="9" xfId="0" applyBorder="1"/>
    <xf numFmtId="0" fontId="10" fillId="0" borderId="14" xfId="0" applyFont="1" applyBorder="1" applyAlignment="1">
      <alignment horizontal="left" wrapText="1"/>
    </xf>
    <xf numFmtId="0" fontId="9" fillId="9" borderId="3" xfId="0" applyFont="1" applyFill="1" applyBorder="1"/>
    <xf numFmtId="0" fontId="0" fillId="9" borderId="5" xfId="0" applyFill="1" applyBorder="1"/>
    <xf numFmtId="0" fontId="12" fillId="14" borderId="1" xfId="0" applyFont="1" applyFill="1" applyBorder="1" applyAlignment="1">
      <alignment horizontal="right"/>
    </xf>
    <xf numFmtId="0" fontId="2" fillId="14" borderId="1" xfId="0" applyFont="1" applyFill="1" applyBorder="1" applyAlignment="1">
      <alignment horizontal="right"/>
    </xf>
    <xf numFmtId="0" fontId="0" fillId="15" borderId="7" xfId="0" applyFill="1" applyBorder="1"/>
    <xf numFmtId="0" fontId="0" fillId="15" borderId="14" xfId="0" applyFill="1" applyBorder="1"/>
    <xf numFmtId="0" fontId="0" fillId="15" borderId="10" xfId="0" applyFill="1" applyBorder="1"/>
    <xf numFmtId="0" fontId="0" fillId="16" borderId="3" xfId="0" applyFill="1" applyBorder="1"/>
    <xf numFmtId="0" fontId="0" fillId="11" borderId="9" xfId="0" applyFill="1" applyBorder="1"/>
    <xf numFmtId="0" fontId="0" fillId="15" borderId="15" xfId="0" applyFill="1" applyBorder="1"/>
    <xf numFmtId="0" fontId="0" fillId="9" borderId="15" xfId="0" applyFill="1" applyBorder="1"/>
    <xf numFmtId="0" fontId="7" fillId="9" borderId="7" xfId="0" applyFont="1" applyFill="1" applyBorder="1" applyAlignment="1">
      <alignment horizontal="right" vertical="center" wrapText="1" indent="1"/>
    </xf>
    <xf numFmtId="0" fontId="0" fillId="9" borderId="10" xfId="0" applyFill="1" applyBorder="1"/>
    <xf numFmtId="0" fontId="3" fillId="4" borderId="8" xfId="0" applyFont="1" applyFill="1" applyBorder="1" applyAlignment="1">
      <alignment horizontal="right" vertical="center" wrapText="1"/>
    </xf>
    <xf numFmtId="0" fontId="3" fillId="4" borderId="1" xfId="0" applyFont="1" applyFill="1" applyBorder="1" applyAlignment="1">
      <alignment horizontal="right" vertical="center" wrapText="1"/>
    </xf>
    <xf numFmtId="0" fontId="2" fillId="4" borderId="1" xfId="0" applyFont="1" applyFill="1" applyBorder="1" applyAlignment="1">
      <alignment horizontal="right" vertical="center"/>
    </xf>
    <xf numFmtId="0" fontId="0" fillId="7" borderId="14" xfId="0" applyFill="1" applyBorder="1" applyAlignment="1">
      <alignment vertical="center"/>
    </xf>
    <xf numFmtId="0" fontId="0" fillId="7" borderId="13" xfId="0" applyFill="1" applyBorder="1" applyAlignment="1">
      <alignment vertical="center"/>
    </xf>
    <xf numFmtId="0" fontId="0" fillId="0" borderId="1" xfId="0" applyBorder="1" applyAlignment="1" applyProtection="1">
      <alignment horizontal="left" vertical="center" indent="1"/>
      <protection hidden="1"/>
    </xf>
    <xf numFmtId="0" fontId="2" fillId="9" borderId="1" xfId="0" applyFont="1" applyFill="1" applyBorder="1" applyAlignment="1">
      <alignment horizontal="right" vertical="center" wrapText="1" indent="1"/>
    </xf>
    <xf numFmtId="0" fontId="0" fillId="0" borderId="5" xfId="0" applyBorder="1" applyAlignment="1">
      <alignment horizontal="left" vertical="center" wrapText="1" indent="1"/>
    </xf>
    <xf numFmtId="0" fontId="10" fillId="0" borderId="8" xfId="0" applyFont="1" applyBorder="1" applyAlignment="1" applyProtection="1">
      <alignment horizontal="left" vertical="center" indent="1"/>
      <protection locked="0"/>
    </xf>
    <xf numFmtId="0" fontId="10" fillId="0" borderId="1" xfId="0" applyFont="1" applyBorder="1" applyAlignment="1" applyProtection="1">
      <alignment horizontal="left" vertical="center" indent="1"/>
      <protection locked="0"/>
    </xf>
    <xf numFmtId="165" fontId="10" fillId="0" borderId="1" xfId="0" applyNumberFormat="1" applyFont="1" applyBorder="1" applyAlignment="1" applyProtection="1">
      <alignment horizontal="left" vertical="center" indent="1"/>
      <protection locked="0"/>
    </xf>
    <xf numFmtId="3" fontId="33" fillId="9" borderId="9" xfId="0" applyNumberFormat="1" applyFont="1" applyFill="1" applyBorder="1" applyAlignment="1" applyProtection="1">
      <alignment horizontal="center" vertical="center" wrapText="1"/>
      <protection hidden="1"/>
    </xf>
    <xf numFmtId="0" fontId="34" fillId="9" borderId="9" xfId="0" applyFont="1" applyFill="1" applyBorder="1" applyAlignment="1" applyProtection="1">
      <alignment horizontal="center"/>
      <protection hidden="1"/>
    </xf>
    <xf numFmtId="0" fontId="34" fillId="9" borderId="12" xfId="0" applyFont="1" applyFill="1" applyBorder="1" applyAlignment="1" applyProtection="1">
      <alignment horizontal="center"/>
      <protection hidden="1"/>
    </xf>
    <xf numFmtId="0" fontId="0" fillId="0" borderId="0" xfId="0" applyProtection="1">
      <protection hidden="1"/>
    </xf>
    <xf numFmtId="0" fontId="9" fillId="5" borderId="3" xfId="0" applyFont="1" applyFill="1" applyBorder="1" applyProtection="1">
      <protection hidden="1"/>
    </xf>
    <xf numFmtId="0" fontId="0" fillId="5" borderId="4" xfId="0" applyFill="1" applyBorder="1" applyProtection="1">
      <protection hidden="1"/>
    </xf>
    <xf numFmtId="0" fontId="0" fillId="5" borderId="5" xfId="0" applyFill="1" applyBorder="1" applyProtection="1">
      <protection hidden="1"/>
    </xf>
    <xf numFmtId="0" fontId="0" fillId="9" borderId="15" xfId="0" applyFill="1" applyBorder="1" applyProtection="1">
      <protection hidden="1"/>
    </xf>
    <xf numFmtId="0" fontId="0" fillId="9" borderId="4" xfId="0" applyFill="1" applyBorder="1" applyProtection="1">
      <protection hidden="1"/>
    </xf>
    <xf numFmtId="0" fontId="0" fillId="9" borderId="9" xfId="0" applyFill="1" applyBorder="1" applyProtection="1">
      <protection hidden="1"/>
    </xf>
    <xf numFmtId="0" fontId="0" fillId="9" borderId="12" xfId="0" applyFill="1" applyBorder="1" applyProtection="1">
      <protection hidden="1"/>
    </xf>
    <xf numFmtId="0" fontId="7" fillId="9" borderId="7" xfId="0" applyFont="1" applyFill="1" applyBorder="1" applyAlignment="1" applyProtection="1">
      <alignment horizontal="right" vertical="center" wrapText="1" indent="1"/>
      <protection hidden="1"/>
    </xf>
    <xf numFmtId="0" fontId="0" fillId="9" borderId="14" xfId="0" applyFill="1" applyBorder="1" applyAlignment="1" applyProtection="1">
      <alignment vertical="top" wrapText="1"/>
      <protection hidden="1"/>
    </xf>
    <xf numFmtId="0" fontId="0" fillId="9" borderId="13" xfId="0" applyFill="1" applyBorder="1" applyProtection="1">
      <protection hidden="1"/>
    </xf>
    <xf numFmtId="0" fontId="0" fillId="9" borderId="10" xfId="0" applyFill="1" applyBorder="1" applyProtection="1">
      <protection hidden="1"/>
    </xf>
    <xf numFmtId="0" fontId="0" fillId="9" borderId="2" xfId="0" applyFill="1" applyBorder="1" applyProtection="1">
      <protection hidden="1"/>
    </xf>
    <xf numFmtId="0" fontId="0" fillId="9" borderId="11" xfId="0" applyFill="1" applyBorder="1" applyProtection="1">
      <protection hidden="1"/>
    </xf>
    <xf numFmtId="0" fontId="0" fillId="0" borderId="2" xfId="0" applyBorder="1" applyProtection="1">
      <protection hidden="1"/>
    </xf>
    <xf numFmtId="0" fontId="0" fillId="0" borderId="4" xfId="0" applyBorder="1" applyProtection="1">
      <protection hidden="1"/>
    </xf>
    <xf numFmtId="0" fontId="0" fillId="0" borderId="9" xfId="0" applyBorder="1" applyProtection="1">
      <protection hidden="1"/>
    </xf>
    <xf numFmtId="0" fontId="12" fillId="14" borderId="1" xfId="0" applyFont="1" applyFill="1" applyBorder="1" applyAlignment="1" applyProtection="1">
      <alignment horizontal="right"/>
      <protection hidden="1"/>
    </xf>
    <xf numFmtId="0" fontId="10" fillId="0" borderId="14" xfId="0" applyFont="1" applyBorder="1" applyAlignment="1" applyProtection="1">
      <alignment horizontal="left" wrapText="1"/>
      <protection hidden="1"/>
    </xf>
    <xf numFmtId="0" fontId="10" fillId="0" borderId="0" xfId="0" applyFont="1" applyAlignment="1" applyProtection="1">
      <alignment horizontal="left" wrapText="1"/>
      <protection hidden="1"/>
    </xf>
    <xf numFmtId="0" fontId="2" fillId="14" borderId="1" xfId="0" applyFont="1" applyFill="1" applyBorder="1" applyAlignment="1" applyProtection="1">
      <alignment horizontal="right"/>
      <protection hidden="1"/>
    </xf>
    <xf numFmtId="0" fontId="9" fillId="5" borderId="3" xfId="0" applyFont="1" applyFill="1" applyBorder="1" applyAlignment="1" applyProtection="1">
      <alignment horizontal="center"/>
      <protection hidden="1"/>
    </xf>
    <xf numFmtId="0" fontId="9" fillId="5" borderId="4" xfId="0" applyFont="1" applyFill="1" applyBorder="1" applyAlignment="1" applyProtection="1">
      <alignment horizontal="center"/>
      <protection hidden="1"/>
    </xf>
    <xf numFmtId="0" fontId="9" fillId="5" borderId="5" xfId="0" applyFont="1" applyFill="1" applyBorder="1" applyAlignment="1" applyProtection="1">
      <alignment horizontal="center"/>
      <protection hidden="1"/>
    </xf>
    <xf numFmtId="0" fontId="9" fillId="0" borderId="0" xfId="0" applyFont="1" applyAlignment="1" applyProtection="1">
      <alignment horizontal="center"/>
      <protection hidden="1"/>
    </xf>
    <xf numFmtId="0" fontId="10" fillId="0" borderId="0" xfId="0" applyFont="1" applyAlignment="1" applyProtection="1">
      <alignment horizontal="left"/>
      <protection hidden="1"/>
    </xf>
    <xf numFmtId="2" fontId="10" fillId="0" borderId="0" xfId="0" applyNumberFormat="1" applyFont="1" applyAlignment="1" applyProtection="1">
      <alignment horizontal="left"/>
      <protection hidden="1"/>
    </xf>
    <xf numFmtId="166" fontId="10" fillId="0" borderId="0" xfId="0" applyNumberFormat="1" applyFont="1" applyAlignment="1" applyProtection="1">
      <alignment horizontal="left"/>
      <protection hidden="1"/>
    </xf>
    <xf numFmtId="14" fontId="10" fillId="0" borderId="3" xfId="0" applyNumberFormat="1" applyFont="1" applyBorder="1" applyAlignment="1" applyProtection="1">
      <alignment horizontal="center" vertical="center"/>
      <protection hidden="1"/>
    </xf>
    <xf numFmtId="0" fontId="0" fillId="0" borderId="2" xfId="0" applyBorder="1" applyAlignment="1" applyProtection="1">
      <alignment horizontal="center"/>
      <protection hidden="1"/>
    </xf>
    <xf numFmtId="0" fontId="9" fillId="9" borderId="3" xfId="0" applyFont="1" applyFill="1" applyBorder="1" applyProtection="1">
      <protection hidden="1"/>
    </xf>
    <xf numFmtId="0" fontId="0" fillId="9" borderId="5" xfId="0" applyFill="1" applyBorder="1" applyProtection="1">
      <protection hidden="1"/>
    </xf>
    <xf numFmtId="0" fontId="22" fillId="6" borderId="1" xfId="0" applyFont="1" applyFill="1" applyBorder="1" applyAlignment="1" applyProtection="1">
      <alignment horizontal="left" vertical="center" wrapText="1"/>
      <protection hidden="1"/>
    </xf>
    <xf numFmtId="0" fontId="15" fillId="6" borderId="3" xfId="0" applyFont="1" applyFill="1" applyBorder="1" applyAlignment="1" applyProtection="1">
      <alignment vertical="center" wrapText="1"/>
      <protection hidden="1"/>
    </xf>
    <xf numFmtId="0" fontId="15" fillId="6" borderId="4" xfId="0" applyFont="1" applyFill="1" applyBorder="1" applyAlignment="1" applyProtection="1">
      <alignment vertical="center" wrapText="1"/>
      <protection hidden="1"/>
    </xf>
    <xf numFmtId="0" fontId="22" fillId="6" borderId="1" xfId="0" applyFont="1" applyFill="1" applyBorder="1" applyAlignment="1" applyProtection="1">
      <alignment vertical="center" wrapText="1"/>
      <protection hidden="1"/>
    </xf>
    <xf numFmtId="0" fontId="22" fillId="6" borderId="3" xfId="0" applyFont="1" applyFill="1" applyBorder="1" applyAlignment="1" applyProtection="1">
      <alignment vertical="center" wrapText="1"/>
      <protection hidden="1"/>
    </xf>
    <xf numFmtId="0" fontId="22" fillId="6" borderId="4" xfId="0" applyFont="1" applyFill="1" applyBorder="1" applyAlignment="1" applyProtection="1">
      <alignment vertical="center" wrapText="1"/>
      <protection hidden="1"/>
    </xf>
    <xf numFmtId="0" fontId="0" fillId="6" borderId="5" xfId="0" applyFill="1" applyBorder="1" applyAlignment="1" applyProtection="1">
      <alignment horizontal="center" vertical="center" wrapText="1"/>
      <protection hidden="1"/>
    </xf>
    <xf numFmtId="0" fontId="6" fillId="3" borderId="1" xfId="0" applyFont="1" applyFill="1" applyBorder="1" applyAlignment="1" applyProtection="1">
      <alignment horizontal="center" wrapText="1"/>
      <protection hidden="1"/>
    </xf>
    <xf numFmtId="0" fontId="14" fillId="3" borderId="1" xfId="0" applyFont="1" applyFill="1" applyBorder="1" applyAlignment="1" applyProtection="1">
      <alignment horizontal="center" wrapText="1"/>
      <protection hidden="1"/>
    </xf>
    <xf numFmtId="0" fontId="6" fillId="3" borderId="1" xfId="0" applyFont="1" applyFill="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164" fontId="10" fillId="0" borderId="1" xfId="0" applyNumberFormat="1" applyFont="1" applyBorder="1" applyAlignment="1" applyProtection="1">
      <alignment horizontal="right" vertical="center" wrapText="1" indent="1"/>
      <protection hidden="1"/>
    </xf>
    <xf numFmtId="3" fontId="10" fillId="0" borderId="1" xfId="0" applyNumberFormat="1" applyFont="1" applyBorder="1" applyAlignment="1" applyProtection="1">
      <alignment horizontal="right" vertical="center" wrapText="1" indent="1"/>
      <protection hidden="1"/>
    </xf>
    <xf numFmtId="0" fontId="10" fillId="0" borderId="1" xfId="0" applyFont="1" applyBorder="1" applyAlignment="1" applyProtection="1">
      <alignment horizontal="center" vertical="center" wrapText="1"/>
      <protection hidden="1"/>
    </xf>
    <xf numFmtId="1" fontId="10" fillId="0" borderId="1" xfId="0" applyNumberFormat="1" applyFont="1" applyBorder="1" applyAlignment="1" applyProtection="1">
      <alignment horizontal="center" vertical="center" wrapText="1"/>
      <protection hidden="1"/>
    </xf>
    <xf numFmtId="3" fontId="10" fillId="0" borderId="1" xfId="0" applyNumberFormat="1" applyFont="1" applyBorder="1" applyAlignment="1" applyProtection="1">
      <alignment horizontal="left" vertical="center" wrapText="1"/>
      <protection hidden="1"/>
    </xf>
    <xf numFmtId="0" fontId="8" fillId="9" borderId="1" xfId="0" applyFont="1" applyFill="1" applyBorder="1" applyAlignment="1" applyProtection="1">
      <alignment horizontal="left" vertical="center" wrapText="1"/>
      <protection hidden="1"/>
    </xf>
    <xf numFmtId="164" fontId="2" fillId="9" borderId="1" xfId="0" applyNumberFormat="1" applyFont="1" applyFill="1" applyBorder="1" applyAlignment="1" applyProtection="1">
      <alignment horizontal="right" vertical="center" wrapText="1" indent="1"/>
      <protection hidden="1"/>
    </xf>
    <xf numFmtId="3" fontId="2" fillId="9" borderId="1" xfId="0" applyNumberFormat="1" applyFont="1" applyFill="1" applyBorder="1" applyAlignment="1" applyProtection="1">
      <alignment horizontal="right" vertical="center" wrapText="1" indent="1"/>
      <protection hidden="1"/>
    </xf>
    <xf numFmtId="0" fontId="16" fillId="0" borderId="0" xfId="0" applyFont="1" applyAlignment="1" applyProtection="1">
      <alignment vertical="center"/>
      <protection hidden="1"/>
    </xf>
    <xf numFmtId="164" fontId="16" fillId="0" borderId="0" xfId="0" applyNumberFormat="1" applyFont="1" applyAlignment="1" applyProtection="1">
      <alignment vertical="center"/>
      <protection hidden="1"/>
    </xf>
    <xf numFmtId="3" fontId="16" fillId="0" borderId="0" xfId="0" applyNumberFormat="1" applyFont="1" applyAlignment="1" applyProtection="1">
      <alignment vertical="center"/>
      <protection hidden="1"/>
    </xf>
    <xf numFmtId="3" fontId="0" fillId="0" borderId="0" xfId="0" applyNumberFormat="1" applyAlignment="1" applyProtection="1">
      <alignment vertical="center" wrapText="1"/>
      <protection hidden="1"/>
    </xf>
    <xf numFmtId="0" fontId="17" fillId="0" borderId="0" xfId="0" applyFont="1" applyAlignment="1" applyProtection="1">
      <alignment vertical="center"/>
      <protection hidden="1"/>
    </xf>
    <xf numFmtId="14" fontId="10" fillId="0" borderId="1" xfId="0" applyNumberFormat="1" applyFont="1" applyBorder="1" applyAlignment="1" applyProtection="1">
      <alignment horizontal="left" vertical="center" indent="1"/>
      <protection locked="0"/>
    </xf>
    <xf numFmtId="0" fontId="0" fillId="10" borderId="13" xfId="0" applyFill="1" applyBorder="1" applyAlignment="1">
      <alignment vertical="center"/>
    </xf>
    <xf numFmtId="0" fontId="18" fillId="0" borderId="0" xfId="1" applyFill="1" applyBorder="1" applyAlignment="1" applyProtection="1">
      <alignment horizontal="left"/>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29" fillId="0" borderId="4" xfId="0" applyFont="1" applyBorder="1" applyAlignment="1">
      <alignment horizontal="right" vertical="top"/>
    </xf>
    <xf numFmtId="0" fontId="19" fillId="0" borderId="0" xfId="0" applyFont="1" applyAlignment="1">
      <alignment horizontal="left" indent="1"/>
    </xf>
    <xf numFmtId="0" fontId="18" fillId="0" borderId="0" xfId="1" applyFill="1" applyBorder="1" applyAlignment="1" applyProtection="1"/>
    <xf numFmtId="0" fontId="9" fillId="5" borderId="1" xfId="0" applyFont="1" applyFill="1" applyBorder="1" applyAlignment="1" applyProtection="1">
      <alignment horizontal="left"/>
      <protection hidden="1"/>
    </xf>
    <xf numFmtId="0" fontId="3" fillId="2" borderId="8"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indent="1"/>
      <protection hidden="1"/>
    </xf>
    <xf numFmtId="0" fontId="29" fillId="0" borderId="4" xfId="0" applyFont="1" applyBorder="1" applyAlignment="1" applyProtection="1">
      <alignment horizontal="right" vertical="top"/>
      <protection hidden="1"/>
    </xf>
    <xf numFmtId="0" fontId="0" fillId="0" borderId="19" xfId="0" applyBorder="1" applyAlignment="1">
      <alignment horizontal="center"/>
    </xf>
    <xf numFmtId="0" fontId="36" fillId="0" borderId="0" xfId="0" applyFont="1" applyAlignment="1">
      <alignment horizontal="left"/>
    </xf>
    <xf numFmtId="0" fontId="2" fillId="0" borderId="0" xfId="0" applyFont="1"/>
    <xf numFmtId="0" fontId="0" fillId="0" borderId="0" xfId="0" applyAlignment="1">
      <alignment wrapText="1"/>
    </xf>
    <xf numFmtId="3" fontId="19" fillId="9" borderId="14" xfId="0" applyNumberFormat="1" applyFont="1" applyFill="1" applyBorder="1" applyAlignment="1" applyProtection="1">
      <alignment horizontal="left" vertical="center" wrapText="1" indent="1"/>
      <protection hidden="1"/>
    </xf>
    <xf numFmtId="3" fontId="19" fillId="9" borderId="0" xfId="0" applyNumberFormat="1" applyFont="1" applyFill="1" applyAlignment="1" applyProtection="1">
      <alignment horizontal="left" vertical="center" wrapText="1" indent="1"/>
      <protection hidden="1"/>
    </xf>
    <xf numFmtId="3" fontId="19" fillId="9" borderId="13" xfId="0" applyNumberFormat="1" applyFont="1" applyFill="1" applyBorder="1" applyAlignment="1" applyProtection="1">
      <alignment horizontal="left" vertical="center" wrapText="1" indent="1"/>
      <protection hidden="1"/>
    </xf>
    <xf numFmtId="3" fontId="19" fillId="9" borderId="10" xfId="0" applyNumberFormat="1" applyFont="1" applyFill="1" applyBorder="1" applyAlignment="1" applyProtection="1">
      <alignment horizontal="left" vertical="center" wrapText="1" indent="1"/>
      <protection hidden="1"/>
    </xf>
    <xf numFmtId="3" fontId="19" fillId="9" borderId="2" xfId="0" applyNumberFormat="1" applyFont="1" applyFill="1" applyBorder="1" applyAlignment="1" applyProtection="1">
      <alignment horizontal="left" vertical="center" wrapText="1" indent="1"/>
      <protection hidden="1"/>
    </xf>
    <xf numFmtId="3" fontId="19" fillId="9" borderId="11" xfId="0" applyNumberFormat="1" applyFont="1" applyFill="1" applyBorder="1" applyAlignment="1" applyProtection="1">
      <alignment horizontal="left" vertical="center" wrapText="1" indent="1"/>
      <protection hidden="1"/>
    </xf>
    <xf numFmtId="0" fontId="8" fillId="9" borderId="3" xfId="0" applyFont="1" applyFill="1" applyBorder="1" applyAlignment="1">
      <alignment horizontal="left" vertical="center" wrapText="1"/>
    </xf>
    <xf numFmtId="164" fontId="2" fillId="9" borderId="4" xfId="0" applyNumberFormat="1" applyFont="1" applyFill="1" applyBorder="1" applyAlignment="1">
      <alignment horizontal="right" vertical="center" wrapText="1" indent="1"/>
    </xf>
    <xf numFmtId="3" fontId="2" fillId="9" borderId="4" xfId="0" applyNumberFormat="1" applyFont="1" applyFill="1" applyBorder="1" applyAlignment="1">
      <alignment horizontal="right" vertical="center" wrapText="1" indent="1"/>
    </xf>
    <xf numFmtId="0" fontId="34" fillId="9" borderId="13" xfId="0" applyFont="1" applyFill="1" applyBorder="1" applyAlignment="1" applyProtection="1">
      <alignment horizontal="center"/>
      <protection hidden="1"/>
    </xf>
    <xf numFmtId="0" fontId="0" fillId="11" borderId="14" xfId="0" applyFill="1" applyBorder="1"/>
    <xf numFmtId="0" fontId="0" fillId="11" borderId="13" xfId="0" applyFill="1" applyBorder="1"/>
    <xf numFmtId="0" fontId="2" fillId="11" borderId="4" xfId="0" applyFont="1" applyFill="1" applyBorder="1" applyAlignment="1">
      <alignment horizontal="left" indent="1"/>
    </xf>
    <xf numFmtId="3" fontId="37" fillId="9" borderId="9" xfId="0" applyNumberFormat="1" applyFont="1" applyFill="1" applyBorder="1" applyAlignment="1" applyProtection="1">
      <alignment horizontal="center" vertical="center" wrapText="1"/>
      <protection hidden="1"/>
    </xf>
    <xf numFmtId="0" fontId="38" fillId="9" borderId="9" xfId="0" applyFont="1" applyFill="1" applyBorder="1" applyAlignment="1" applyProtection="1">
      <alignment horizontal="center"/>
      <protection hidden="1"/>
    </xf>
    <xf numFmtId="0" fontId="38" fillId="9" borderId="12" xfId="0" applyFont="1" applyFill="1" applyBorder="1" applyAlignment="1" applyProtection="1">
      <alignment horizontal="center"/>
      <protection hidden="1"/>
    </xf>
    <xf numFmtId="0" fontId="2" fillId="11" borderId="4" xfId="0" applyFont="1" applyFill="1" applyBorder="1"/>
    <xf numFmtId="0" fontId="19" fillId="0" borderId="0" xfId="0" applyFont="1" applyAlignment="1" applyProtection="1">
      <alignment horizontal="left" indent="1"/>
      <protection hidden="1"/>
    </xf>
    <xf numFmtId="3" fontId="33" fillId="9" borderId="0" xfId="0" applyNumberFormat="1" applyFont="1" applyFill="1" applyAlignment="1" applyProtection="1">
      <alignment horizontal="center" vertical="center" wrapText="1"/>
      <protection hidden="1"/>
    </xf>
    <xf numFmtId="0" fontId="34" fillId="9" borderId="0" xfId="0" applyFont="1" applyFill="1" applyAlignment="1" applyProtection="1">
      <alignment horizontal="center"/>
      <protection hidden="1"/>
    </xf>
    <xf numFmtId="0" fontId="18" fillId="0" borderId="0" xfId="1" applyAlignment="1" applyProtection="1">
      <alignment horizontal="center"/>
      <protection hidden="1"/>
    </xf>
    <xf numFmtId="0" fontId="0" fillId="0" borderId="0" xfId="0" applyAlignment="1">
      <alignment horizontal="left" vertical="top" wrapText="1"/>
    </xf>
    <xf numFmtId="0" fontId="0" fillId="12" borderId="15" xfId="0" applyFill="1" applyBorder="1" applyAlignment="1">
      <alignment horizontal="left" vertical="top" wrapText="1"/>
    </xf>
    <xf numFmtId="0" fontId="0" fillId="12" borderId="9" xfId="0" applyFill="1" applyBorder="1" applyAlignment="1">
      <alignment horizontal="left" vertical="top" wrapText="1"/>
    </xf>
    <xf numFmtId="0" fontId="0" fillId="12" borderId="12" xfId="0" applyFill="1" applyBorder="1" applyAlignment="1">
      <alignment horizontal="left" vertical="top" wrapText="1"/>
    </xf>
    <xf numFmtId="0" fontId="0" fillId="9" borderId="15" xfId="0" applyFill="1" applyBorder="1" applyAlignment="1">
      <alignment horizontal="center" vertical="center" wrapText="1"/>
    </xf>
    <xf numFmtId="0" fontId="0" fillId="9" borderId="9" xfId="0" applyFill="1" applyBorder="1" applyAlignment="1">
      <alignment horizontal="center" vertical="center" wrapText="1"/>
    </xf>
    <xf numFmtId="0" fontId="0" fillId="9" borderId="12"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10" xfId="0" applyFill="1" applyBorder="1" applyAlignment="1">
      <alignment horizontal="center" vertical="center" wrapText="1"/>
    </xf>
    <xf numFmtId="0" fontId="0" fillId="9" borderId="2" xfId="0" applyFill="1" applyBorder="1" applyAlignment="1">
      <alignment horizontal="center" vertical="center" wrapText="1"/>
    </xf>
    <xf numFmtId="0" fontId="0" fillId="9" borderId="11" xfId="0" applyFill="1" applyBorder="1" applyAlignment="1">
      <alignment horizontal="center" vertical="center" wrapText="1"/>
    </xf>
    <xf numFmtId="0" fontId="0" fillId="12" borderId="14" xfId="0" applyFill="1" applyBorder="1" applyAlignment="1">
      <alignment horizontal="left" vertical="top" wrapText="1"/>
    </xf>
    <xf numFmtId="0" fontId="0" fillId="12" borderId="0" xfId="0" applyFill="1" applyAlignment="1">
      <alignment horizontal="left" vertical="top" wrapText="1"/>
    </xf>
    <xf numFmtId="0" fontId="0" fillId="12" borderId="13" xfId="0" applyFill="1" applyBorder="1" applyAlignment="1">
      <alignment horizontal="left" vertical="top" wrapText="1"/>
    </xf>
    <xf numFmtId="0" fontId="0" fillId="0" borderId="2" xfId="0" applyBorder="1" applyAlignment="1">
      <alignment horizontal="left" vertical="top" wrapText="1"/>
    </xf>
    <xf numFmtId="0" fontId="32" fillId="0" borderId="0" xfId="0" applyFont="1" applyAlignment="1">
      <alignment vertical="top" wrapText="1"/>
    </xf>
    <xf numFmtId="0" fontId="32" fillId="10" borderId="2" xfId="0" applyFont="1" applyFill="1" applyBorder="1" applyAlignment="1">
      <alignment horizontal="right" vertical="center" wrapText="1"/>
    </xf>
    <xf numFmtId="0" fontId="0" fillId="10" borderId="13" xfId="0" applyFill="1" applyBorder="1" applyAlignment="1">
      <alignment horizontal="center"/>
    </xf>
    <xf numFmtId="0" fontId="2" fillId="9" borderId="15"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2" fillId="9" borderId="12" xfId="0" applyFont="1" applyFill="1" applyBorder="1" applyAlignment="1">
      <alignment horizontal="center" vertical="center" wrapText="1"/>
    </xf>
    <xf numFmtId="0" fontId="2" fillId="9" borderId="14" xfId="0" applyFont="1" applyFill="1" applyBorder="1" applyAlignment="1">
      <alignment horizontal="center" vertical="center" wrapText="1"/>
    </xf>
    <xf numFmtId="0" fontId="2" fillId="9" borderId="0" xfId="0" applyFont="1" applyFill="1" applyAlignment="1">
      <alignment horizontal="center" vertical="center" wrapText="1"/>
    </xf>
    <xf numFmtId="0" fontId="2" fillId="9" borderId="13"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0" fillId="0" borderId="13" xfId="0" applyBorder="1" applyAlignment="1">
      <alignment horizontal="left" vertical="top" wrapText="1"/>
    </xf>
    <xf numFmtId="0" fontId="18" fillId="12" borderId="9" xfId="1" applyFill="1" applyBorder="1" applyAlignment="1">
      <alignment horizontal="left" vertical="top" wrapText="1"/>
    </xf>
    <xf numFmtId="0" fontId="18" fillId="12" borderId="12" xfId="1" applyFill="1" applyBorder="1" applyAlignment="1">
      <alignment horizontal="left" vertical="top" wrapText="1"/>
    </xf>
    <xf numFmtId="0" fontId="9" fillId="5" borderId="3" xfId="0" applyFont="1" applyFill="1" applyBorder="1" applyAlignment="1">
      <alignment vertical="center" wrapText="1"/>
    </xf>
    <xf numFmtId="0" fontId="9" fillId="5" borderId="4" xfId="0" applyFont="1" applyFill="1" applyBorder="1" applyAlignment="1">
      <alignment vertical="center" wrapText="1"/>
    </xf>
    <xf numFmtId="0" fontId="0" fillId="0" borderId="10" xfId="0" applyBorder="1" applyAlignment="1">
      <alignment vertical="top" wrapText="1"/>
    </xf>
    <xf numFmtId="0" fontId="0" fillId="0" borderId="2" xfId="0" applyBorder="1" applyAlignment="1">
      <alignment vertical="top" wrapText="1"/>
    </xf>
    <xf numFmtId="0" fontId="0" fillId="0" borderId="11" xfId="0" applyBorder="1" applyAlignment="1">
      <alignment vertical="top" wrapText="1"/>
    </xf>
    <xf numFmtId="0" fontId="0" fillId="0" borderId="9" xfId="0" applyBorder="1" applyAlignment="1">
      <alignment vertical="center" wrapText="1"/>
    </xf>
    <xf numFmtId="0" fontId="0" fillId="0" borderId="12" xfId="0" applyBorder="1" applyAlignment="1">
      <alignment vertical="center" wrapText="1"/>
    </xf>
    <xf numFmtId="0" fontId="2" fillId="9" borderId="3" xfId="0"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18" fillId="0" borderId="0" xfId="1" applyFill="1" applyBorder="1" applyAlignment="1">
      <alignment horizontal="left" vertical="center" wrapText="1"/>
    </xf>
    <xf numFmtId="0" fontId="18" fillId="0" borderId="13" xfId="1" applyFill="1" applyBorder="1" applyAlignment="1">
      <alignment horizontal="left" vertical="center" wrapText="1"/>
    </xf>
    <xf numFmtId="0" fontId="18" fillId="0" borderId="10" xfId="1" applyFill="1" applyBorder="1" applyAlignment="1">
      <alignment horizontal="left" vertical="center" wrapText="1"/>
    </xf>
    <xf numFmtId="0" fontId="18" fillId="0" borderId="2" xfId="1" applyFill="1" applyBorder="1" applyAlignment="1">
      <alignment horizontal="left" vertical="center" wrapText="1"/>
    </xf>
    <xf numFmtId="0" fontId="18" fillId="0" borderId="11" xfId="1" applyFill="1" applyBorder="1" applyAlignment="1">
      <alignment horizontal="left" vertical="center" wrapText="1"/>
    </xf>
    <xf numFmtId="0" fontId="0" fillId="11" borderId="2" xfId="0" applyFill="1" applyBorder="1"/>
    <xf numFmtId="0" fontId="0" fillId="11" borderId="11" xfId="0" applyFill="1" applyBorder="1"/>
    <xf numFmtId="0" fontId="9" fillId="16" borderId="4" xfId="0" applyFont="1" applyFill="1" applyBorder="1" applyAlignment="1">
      <alignment horizontal="left"/>
    </xf>
    <xf numFmtId="0" fontId="5" fillId="16" borderId="4" xfId="0" applyFont="1" applyFill="1" applyBorder="1" applyAlignment="1">
      <alignment horizontal="left"/>
    </xf>
    <xf numFmtId="0" fontId="0" fillId="16" borderId="5" xfId="0" applyFill="1" applyBorder="1"/>
    <xf numFmtId="0" fontId="8" fillId="0" borderId="4" xfId="0" applyFont="1" applyBorder="1" applyAlignment="1" applyProtection="1">
      <alignment horizontal="left" vertical="center" wrapText="1"/>
      <protection hidden="1"/>
    </xf>
    <xf numFmtId="0" fontId="8" fillId="0" borderId="5" xfId="0" applyFont="1" applyBorder="1" applyAlignment="1" applyProtection="1">
      <alignment horizontal="left" vertical="center" wrapText="1"/>
      <protection hidden="1"/>
    </xf>
    <xf numFmtId="0" fontId="9" fillId="6" borderId="4" xfId="0" applyFont="1" applyFill="1" applyBorder="1" applyAlignment="1">
      <alignment horizontal="left" wrapText="1"/>
    </xf>
    <xf numFmtId="0" fontId="9" fillId="6" borderId="5" xfId="0" applyFont="1" applyFill="1" applyBorder="1" applyAlignment="1">
      <alignment horizontal="left" wrapText="1"/>
    </xf>
    <xf numFmtId="0" fontId="11" fillId="0" borderId="0" xfId="0" applyFont="1" applyAlignment="1">
      <alignment horizontal="left" vertical="center" wrapText="1"/>
    </xf>
    <xf numFmtId="0" fontId="11" fillId="0" borderId="13" xfId="0" applyFont="1" applyBorder="1" applyAlignment="1">
      <alignment horizontal="left" vertical="center" wrapText="1"/>
    </xf>
    <xf numFmtId="0" fontId="2" fillId="3" borderId="6" xfId="0" applyFont="1" applyFill="1" applyBorder="1" applyAlignment="1">
      <alignment horizontal="center" wrapText="1"/>
    </xf>
    <xf numFmtId="0" fontId="2" fillId="3" borderId="8" xfId="0" applyFont="1" applyFill="1" applyBorder="1" applyAlignment="1">
      <alignment horizontal="center" wrapText="1"/>
    </xf>
    <xf numFmtId="0" fontId="8" fillId="0" borderId="4" xfId="0" applyFont="1" applyBorder="1" applyAlignment="1" applyProtection="1">
      <alignment horizontal="left" vertical="center"/>
      <protection hidden="1"/>
    </xf>
    <xf numFmtId="0" fontId="8" fillId="0" borderId="5" xfId="0" applyFont="1" applyBorder="1" applyAlignment="1" applyProtection="1">
      <alignment horizontal="left" vertical="center"/>
      <protection hidden="1"/>
    </xf>
    <xf numFmtId="0" fontId="9" fillId="13" borderId="9" xfId="0" applyFont="1" applyFill="1" applyBorder="1" applyAlignment="1">
      <alignment horizontal="left" vertical="center"/>
    </xf>
    <xf numFmtId="0" fontId="9" fillId="13" borderId="12" xfId="0" applyFont="1" applyFill="1" applyBorder="1" applyAlignment="1">
      <alignment horizontal="left" vertical="center"/>
    </xf>
    <xf numFmtId="0" fontId="2" fillId="3" borderId="10" xfId="0" applyFont="1" applyFill="1" applyBorder="1" applyAlignment="1">
      <alignment horizontal="center" wrapText="1"/>
    </xf>
    <xf numFmtId="0" fontId="0" fillId="3" borderId="11" xfId="0" applyFill="1" applyBorder="1" applyAlignment="1">
      <alignment horizontal="center"/>
    </xf>
    <xf numFmtId="49" fontId="2" fillId="2" borderId="10" xfId="0" applyNumberFormat="1" applyFont="1" applyFill="1" applyBorder="1" applyAlignment="1">
      <alignment horizontal="center" vertical="center"/>
    </xf>
    <xf numFmtId="0" fontId="0" fillId="2" borderId="2" xfId="0" applyFill="1" applyBorder="1" applyAlignment="1">
      <alignment horizontal="center" vertical="center"/>
    </xf>
    <xf numFmtId="0" fontId="0" fillId="2" borderId="11" xfId="0" applyFill="1" applyBorder="1" applyAlignment="1">
      <alignment horizontal="center" vertical="center"/>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0" fillId="0" borderId="4" xfId="0" applyFont="1" applyBorder="1" applyAlignment="1">
      <alignment horizontal="left" vertical="center" indent="1"/>
    </xf>
    <xf numFmtId="0" fontId="10" fillId="0" borderId="5" xfId="0" applyFont="1" applyBorder="1" applyAlignment="1">
      <alignment horizontal="left" vertical="center" indent="1"/>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2" fillId="9" borderId="14" xfId="0" applyFont="1" applyFill="1" applyBorder="1" applyAlignment="1">
      <alignment horizontal="right" vertical="center" wrapText="1" indent="1"/>
    </xf>
    <xf numFmtId="0" fontId="2" fillId="9" borderId="0" xfId="0" applyFont="1" applyFill="1" applyAlignment="1">
      <alignment horizontal="right" vertical="center" wrapText="1" indent="1"/>
    </xf>
    <xf numFmtId="0" fontId="2" fillId="9" borderId="13" xfId="0" applyFont="1" applyFill="1" applyBorder="1" applyAlignment="1">
      <alignment horizontal="right" vertical="center" wrapText="1" indent="1"/>
    </xf>
    <xf numFmtId="0" fontId="2" fillId="0" borderId="1" xfId="0" applyFont="1" applyBorder="1" applyAlignment="1">
      <alignment horizontal="right" vertical="center"/>
    </xf>
    <xf numFmtId="0" fontId="0" fillId="0" borderId="0" xfId="0" applyAlignment="1">
      <alignment horizontal="left" vertical="center" wrapText="1"/>
    </xf>
    <xf numFmtId="0" fontId="0" fillId="0" borderId="13" xfId="0" applyBorder="1" applyAlignment="1">
      <alignment horizontal="left" vertical="center" wrapText="1"/>
    </xf>
    <xf numFmtId="49" fontId="14" fillId="2" borderId="6" xfId="0" applyNumberFormat="1" applyFont="1" applyFill="1" applyBorder="1" applyAlignment="1" applyProtection="1">
      <alignment horizontal="center" wrapText="1"/>
      <protection hidden="1"/>
    </xf>
    <xf numFmtId="49" fontId="14" fillId="2" borderId="8" xfId="0" applyNumberFormat="1" applyFont="1" applyFill="1" applyBorder="1" applyAlignment="1" applyProtection="1">
      <alignment horizontal="center" wrapText="1"/>
      <protection hidden="1"/>
    </xf>
    <xf numFmtId="0" fontId="2" fillId="3" borderId="1" xfId="0" applyFont="1" applyFill="1" applyBorder="1" applyAlignment="1" applyProtection="1">
      <alignment horizontal="center" vertical="center" wrapText="1"/>
      <protection hidden="1"/>
    </xf>
    <xf numFmtId="3" fontId="19" fillId="9" borderId="14" xfId="0" applyNumberFormat="1" applyFont="1" applyFill="1" applyBorder="1" applyAlignment="1" applyProtection="1">
      <alignment horizontal="left" vertical="center" wrapText="1" indent="1"/>
      <protection hidden="1"/>
    </xf>
    <xf numFmtId="3" fontId="19" fillId="9" borderId="0" xfId="0" applyNumberFormat="1" applyFont="1" applyFill="1" applyAlignment="1" applyProtection="1">
      <alignment horizontal="left" vertical="center" wrapText="1" indent="1"/>
      <protection hidden="1"/>
    </xf>
    <xf numFmtId="3" fontId="19" fillId="9" borderId="13" xfId="0" applyNumberFormat="1" applyFont="1" applyFill="1" applyBorder="1" applyAlignment="1" applyProtection="1">
      <alignment horizontal="left" vertical="center" wrapText="1" indent="1"/>
      <protection hidden="1"/>
    </xf>
    <xf numFmtId="0" fontId="10" fillId="0" borderId="3" xfId="0" applyFont="1" applyBorder="1" applyAlignment="1" applyProtection="1">
      <alignment horizontal="left" vertical="center" indent="1"/>
      <protection hidden="1"/>
    </xf>
    <xf numFmtId="0" fontId="10" fillId="0" borderId="4" xfId="0" applyFont="1" applyBorder="1" applyAlignment="1" applyProtection="1">
      <alignment horizontal="left" vertical="center" indent="1"/>
      <protection hidden="1"/>
    </xf>
    <xf numFmtId="0" fontId="10" fillId="0" borderId="5" xfId="0" applyFont="1" applyBorder="1" applyAlignment="1" applyProtection="1">
      <alignment horizontal="left" vertical="center" indent="1"/>
      <protection hidden="1"/>
    </xf>
    <xf numFmtId="0" fontId="31" fillId="0" borderId="1" xfId="0" applyFont="1" applyBorder="1" applyAlignment="1" applyProtection="1">
      <alignment horizontal="left" vertical="center" indent="1"/>
      <protection hidden="1"/>
    </xf>
    <xf numFmtId="14" fontId="10" fillId="0" borderId="3" xfId="0" applyNumberFormat="1" applyFont="1" applyBorder="1" applyAlignment="1" applyProtection="1">
      <alignment horizontal="left" vertical="center" indent="1"/>
      <protection hidden="1"/>
    </xf>
    <xf numFmtId="14" fontId="10" fillId="0" borderId="4" xfId="0" applyNumberFormat="1" applyFont="1" applyBorder="1" applyAlignment="1" applyProtection="1">
      <alignment horizontal="left" vertical="center" indent="1"/>
      <protection hidden="1"/>
    </xf>
    <xf numFmtId="14" fontId="10" fillId="0" borderId="5" xfId="0" applyNumberFormat="1" applyFont="1" applyBorder="1" applyAlignment="1" applyProtection="1">
      <alignment horizontal="left" vertical="center" indent="1"/>
      <protection hidden="1"/>
    </xf>
    <xf numFmtId="166" fontId="19" fillId="0" borderId="14" xfId="0" applyNumberFormat="1" applyFont="1" applyBorder="1" applyProtection="1">
      <protection hidden="1"/>
    </xf>
    <xf numFmtId="166" fontId="19" fillId="0" borderId="0" xfId="0" applyNumberFormat="1" applyFont="1" applyProtection="1">
      <protection hidden="1"/>
    </xf>
    <xf numFmtId="0" fontId="22" fillId="6" borderId="1" xfId="0" quotePrefix="1" applyFont="1" applyFill="1" applyBorder="1" applyAlignment="1" applyProtection="1">
      <alignment horizontal="left" vertical="center" wrapText="1"/>
      <protection hidden="1"/>
    </xf>
    <xf numFmtId="0" fontId="2" fillId="6" borderId="1" xfId="0" applyFont="1" applyFill="1" applyBorder="1" applyAlignment="1" applyProtection="1">
      <alignment horizontal="left" vertical="center" wrapText="1"/>
      <protection hidden="1"/>
    </xf>
    <xf numFmtId="0" fontId="7" fillId="3" borderId="6"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49" fontId="2" fillId="3" borderId="3" xfId="0" applyNumberFormat="1" applyFont="1" applyFill="1" applyBorder="1" applyAlignment="1" applyProtection="1">
      <alignment horizontal="center" vertical="center" wrapText="1"/>
      <protection hidden="1"/>
    </xf>
    <xf numFmtId="49" fontId="2" fillId="3" borderId="4" xfId="0" applyNumberFormat="1" applyFont="1" applyFill="1" applyBorder="1" applyAlignment="1" applyProtection="1">
      <alignment horizontal="center" vertical="center" wrapText="1"/>
      <protection hidden="1"/>
    </xf>
    <xf numFmtId="49" fontId="0" fillId="0" borderId="5" xfId="0" applyNumberFormat="1" applyBorder="1" applyAlignment="1" applyProtection="1">
      <alignment horizontal="center" vertical="center" wrapText="1"/>
      <protection hidden="1"/>
    </xf>
    <xf numFmtId="0" fontId="25" fillId="0" borderId="0" xfId="1" applyFont="1" applyFill="1" applyBorder="1" applyAlignment="1" applyProtection="1">
      <alignment horizontal="left" indent="1"/>
    </xf>
    <xf numFmtId="0" fontId="8" fillId="0" borderId="10" xfId="0" applyFont="1" applyBorder="1" applyAlignment="1" applyProtection="1">
      <alignment horizontal="left" vertical="center"/>
      <protection hidden="1"/>
    </xf>
    <xf numFmtId="0" fontId="8" fillId="0" borderId="2" xfId="0" applyFont="1" applyBorder="1" applyAlignment="1" applyProtection="1">
      <alignment horizontal="left" vertical="center"/>
      <protection hidden="1"/>
    </xf>
    <xf numFmtId="0" fontId="0" fillId="0" borderId="3" xfId="0" applyBorder="1" applyAlignment="1" applyProtection="1">
      <alignment horizontal="left" vertical="top" wrapText="1" indent="1"/>
      <protection hidden="1"/>
    </xf>
    <xf numFmtId="0" fontId="0" fillId="0" borderId="4" xfId="0" applyBorder="1" applyAlignment="1" applyProtection="1">
      <alignment horizontal="left" vertical="top" wrapText="1" indent="1"/>
      <protection hidden="1"/>
    </xf>
    <xf numFmtId="0" fontId="2" fillId="0" borderId="3" xfId="0" applyFont="1" applyBorder="1" applyAlignment="1" applyProtection="1">
      <alignment horizontal="left" vertical="center" wrapText="1" indent="1"/>
      <protection hidden="1"/>
    </xf>
    <xf numFmtId="0" fontId="2" fillId="0" borderId="4" xfId="0" applyFont="1" applyBorder="1" applyAlignment="1" applyProtection="1">
      <alignment horizontal="left" vertical="center" wrapText="1" indent="1"/>
      <protection hidden="1"/>
    </xf>
    <xf numFmtId="0" fontId="2" fillId="0" borderId="5" xfId="0" applyFont="1" applyBorder="1" applyAlignment="1" applyProtection="1">
      <alignment horizontal="left" vertical="center" wrapText="1" indent="1"/>
      <protection hidden="1"/>
    </xf>
    <xf numFmtId="0" fontId="0" fillId="0" borderId="9" xfId="0" applyBorder="1" applyProtection="1">
      <protection hidden="1"/>
    </xf>
    <xf numFmtId="0" fontId="0" fillId="0" borderId="0" xfId="0" applyProtection="1">
      <protection hidden="1"/>
    </xf>
    <xf numFmtId="0" fontId="31" fillId="0" borderId="1" xfId="0" applyFont="1" applyBorder="1" applyAlignment="1" applyProtection="1">
      <alignment horizontal="left" vertical="center" indent="1"/>
      <protection locked="0"/>
    </xf>
    <xf numFmtId="49" fontId="14" fillId="2" borderId="6" xfId="0" applyNumberFormat="1" applyFont="1" applyFill="1" applyBorder="1" applyAlignment="1">
      <alignment horizontal="center" wrapText="1"/>
    </xf>
    <xf numFmtId="49" fontId="14" fillId="2" borderId="8" xfId="0" applyNumberFormat="1" applyFont="1" applyFill="1" applyBorder="1" applyAlignment="1">
      <alignment horizontal="center" wrapText="1"/>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10" fillId="0" borderId="3" xfId="0" applyFont="1" applyBorder="1" applyAlignment="1" applyProtection="1">
      <alignment horizontal="left" vertical="center" indent="1"/>
      <protection locked="0"/>
    </xf>
    <xf numFmtId="0" fontId="10" fillId="0" borderId="4" xfId="0" applyFont="1" applyBorder="1" applyAlignment="1" applyProtection="1">
      <alignment horizontal="left" vertical="center" indent="1"/>
      <protection locked="0"/>
    </xf>
    <xf numFmtId="0" fontId="10" fillId="0" borderId="5" xfId="0" applyFont="1" applyBorder="1" applyAlignment="1" applyProtection="1">
      <alignment horizontal="left" vertical="center" indent="1"/>
      <protection locked="0"/>
    </xf>
    <xf numFmtId="0" fontId="7" fillId="3" borderId="6"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xf numFmtId="0" fontId="0" fillId="0" borderId="0" xfId="0"/>
    <xf numFmtId="0" fontId="2" fillId="3" borderId="1" xfId="0" applyFont="1" applyFill="1" applyBorder="1" applyAlignment="1">
      <alignment horizontal="center" vertical="center" wrapText="1"/>
    </xf>
    <xf numFmtId="49" fontId="2" fillId="3" borderId="3" xfId="0" applyNumberFormat="1" applyFont="1" applyFill="1" applyBorder="1" applyAlignment="1">
      <alignment horizontal="center" vertical="center" wrapText="1"/>
    </xf>
    <xf numFmtId="49" fontId="2" fillId="3" borderId="4" xfId="0" applyNumberFormat="1" applyFont="1" applyFill="1" applyBorder="1" applyAlignment="1">
      <alignment horizontal="center" vertical="center" wrapText="1"/>
    </xf>
    <xf numFmtId="49" fontId="0" fillId="0" borderId="5" xfId="0" applyNumberFormat="1" applyBorder="1" applyAlignment="1">
      <alignment horizontal="center" vertical="center" wrapText="1"/>
    </xf>
    <xf numFmtId="0" fontId="22" fillId="6" borderId="1" xfId="0" quotePrefix="1" applyFont="1" applyFill="1" applyBorder="1" applyAlignment="1">
      <alignment horizontal="left" vertical="center" wrapText="1"/>
    </xf>
    <xf numFmtId="0" fontId="2" fillId="6" borderId="1" xfId="0" applyFont="1" applyFill="1" applyBorder="1" applyAlignment="1">
      <alignment horizontal="left" vertical="center" wrapText="1"/>
    </xf>
    <xf numFmtId="0" fontId="0" fillId="0" borderId="3" xfId="0" applyBorder="1" applyAlignment="1">
      <alignment horizontal="left" vertical="top" wrapText="1" indent="1"/>
    </xf>
    <xf numFmtId="0" fontId="0" fillId="0" borderId="4" xfId="0" applyBorder="1" applyAlignment="1">
      <alignment horizontal="left" vertical="top" wrapText="1" indent="1"/>
    </xf>
    <xf numFmtId="14" fontId="10" fillId="0" borderId="3" xfId="0" applyNumberFormat="1" applyFont="1" applyBorder="1" applyAlignment="1" applyProtection="1">
      <alignment horizontal="left" vertical="center" indent="1"/>
      <protection locked="0"/>
    </xf>
    <xf numFmtId="14" fontId="10" fillId="0" borderId="4" xfId="0" applyNumberFormat="1" applyFont="1" applyBorder="1" applyAlignment="1" applyProtection="1">
      <alignment horizontal="left" vertical="center" indent="1"/>
      <protection locked="0"/>
    </xf>
    <xf numFmtId="14" fontId="10" fillId="0" borderId="5" xfId="0" applyNumberFormat="1" applyFont="1" applyBorder="1" applyAlignment="1" applyProtection="1">
      <alignment horizontal="left" vertical="center" indent="1"/>
      <protection locked="0"/>
    </xf>
  </cellXfs>
  <cellStyles count="3">
    <cellStyle name="Hyperlink" xfId="1" builtinId="8"/>
    <cellStyle name="Normal" xfId="0" builtinId="0"/>
    <cellStyle name="Percent" xfId="2" builtinId="5"/>
  </cellStyles>
  <dxfs count="7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FFFF66"/>
      <color rgb="FFDDEBF7"/>
      <color rgb="FFEDEDED"/>
      <color rgb="FFD9E1F2"/>
      <color rgb="FFFFFF99"/>
      <color rgb="FFBFBFBF"/>
      <color rgb="FFF2F2F2"/>
      <color rgb="FFCCE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eetMetadata" Target="metadata.xml"/><Relationship Id="rId89" Type="http://schemas.openxmlformats.org/officeDocument/2006/relationships/customXml" Target="../customXml/item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86"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2.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p2/pollution-prevention-tools-and-calculators" TargetMode="External"/><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naics.com/search"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naics.com/search"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naics.com/search"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naics.com/search"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naics.com/search"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naics.com/search"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naics.com/search"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naics.com/search"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naics.com/search"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naics.com/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naics.com/search"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naics.com/search"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naics.com/search"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naics.com/search"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naics.com/search"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naics.com/search"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naics.com/search"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naics.com/search"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naics.com/search"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naics.com/sear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naics.com/search"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naics.com/search"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naics.com/search"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naics.com/search"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naics.com/search"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naics.com/search"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naics.com/search"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naics.com/search"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naics.com/search"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naics.com/search"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aics.com/search"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naics.com/search"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naics.com/search"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naics.com/search"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naics.com/search"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naics.com/search"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naics.com/search"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naics.com/search"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naics.com/search"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naics.com/search"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naics.com/search"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aics.com/search"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naics.com/search"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naics.com/search"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naics.com/search"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naics.com/search"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naics.com/search"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naics.com/search"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naics.com/search"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naics.com/search"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naics.com/search"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naics.com/search"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aics.com/search"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naics.com/search"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naics.com/search"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naics.com/search"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naics.com/search"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naics.com/search"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naics.com/search" TargetMode="External"/></Relationships>
</file>

<file path=xl/worksheets/_rels/sheet66.xml.rels><?xml version="1.0" encoding="UTF-8" standalone="yes"?>
<Relationships xmlns="http://schemas.openxmlformats.org/package/2006/relationships"><Relationship Id="rId2" Type="http://schemas.openxmlformats.org/officeDocument/2006/relationships/printerSettings" Target="../printerSettings/printerSettings66.bin"/><Relationship Id="rId1" Type="http://schemas.openxmlformats.org/officeDocument/2006/relationships/hyperlink" Target="https://www.naics.com/search" TargetMode="External"/></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67.bin"/><Relationship Id="rId1" Type="http://schemas.openxmlformats.org/officeDocument/2006/relationships/hyperlink" Target="https://www.naics.com/search" TargetMode="External"/></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hyperlink" Target="https://www.naics.com/search" TargetMode="External"/></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hyperlink" Target="https://www.naics.com/search"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naics.com/search" TargetMode="External"/></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hyperlink" Target="https://www.naics.com/search" TargetMode="External"/></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71.bin"/><Relationship Id="rId1" Type="http://schemas.openxmlformats.org/officeDocument/2006/relationships/hyperlink" Target="https://www.naics.com/search" TargetMode="External"/></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72.bin"/><Relationship Id="rId1" Type="http://schemas.openxmlformats.org/officeDocument/2006/relationships/hyperlink" Target="https://www.naics.com/search" TargetMode="External"/></Relationships>
</file>

<file path=xl/worksheets/_rels/sheet73.xml.rels><?xml version="1.0" encoding="UTF-8" standalone="yes"?>
<Relationships xmlns="http://schemas.openxmlformats.org/package/2006/relationships"><Relationship Id="rId2" Type="http://schemas.openxmlformats.org/officeDocument/2006/relationships/printerSettings" Target="../printerSettings/printerSettings73.bin"/><Relationship Id="rId1" Type="http://schemas.openxmlformats.org/officeDocument/2006/relationships/hyperlink" Target="https://www.naics.com/search" TargetMode="External"/></Relationships>
</file>

<file path=xl/worksheets/_rels/sheet74.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hyperlink" Target="https://www.naics.com/search" TargetMode="External"/></Relationships>
</file>

<file path=xl/worksheets/_rels/sheet75.xml.rels><?xml version="1.0" encoding="UTF-8" standalone="yes"?>
<Relationships xmlns="http://schemas.openxmlformats.org/package/2006/relationships"><Relationship Id="rId2" Type="http://schemas.openxmlformats.org/officeDocument/2006/relationships/printerSettings" Target="../printerSettings/printerSettings75.bin"/><Relationship Id="rId1" Type="http://schemas.openxmlformats.org/officeDocument/2006/relationships/hyperlink" Target="https://www.naics.com/search" TargetMode="External"/></Relationships>
</file>

<file path=xl/worksheets/_rels/sheet76.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hyperlink" Target="https://www.naics.com/search" TargetMode="External"/></Relationships>
</file>

<file path=xl/worksheets/_rels/sheet77.xml.rels><?xml version="1.0" encoding="UTF-8" standalone="yes"?>
<Relationships xmlns="http://schemas.openxmlformats.org/package/2006/relationships"><Relationship Id="rId2" Type="http://schemas.openxmlformats.org/officeDocument/2006/relationships/printerSettings" Target="../printerSettings/printerSettings77.bin"/><Relationship Id="rId1" Type="http://schemas.openxmlformats.org/officeDocument/2006/relationships/hyperlink" Target="https://www.naics.com/search" TargetMode="External"/></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www.naics.com/search" TargetMode="External"/></Relationships>
</file>

<file path=xl/worksheets/_rels/sheet79.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hyperlink" Target="https://www.naics.com/search"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naics.com/search"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naics.com/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R29"/>
  <sheetViews>
    <sheetView showGridLines="0" showRowColHeaders="0" tabSelected="1" topLeftCell="A17" zoomScaleNormal="100" workbookViewId="0">
      <selection activeCell="B23" sqref="B23:P23"/>
    </sheetView>
  </sheetViews>
  <sheetFormatPr defaultRowHeight="14.5" x14ac:dyDescent="0.35"/>
  <cols>
    <col min="1" max="1" width="3.54296875" customWidth="1"/>
    <col min="5" max="5" width="8.54296875" customWidth="1"/>
    <col min="17" max="17" width="3.54296875" customWidth="1"/>
  </cols>
  <sheetData>
    <row r="1" spans="1:18" ht="30" customHeight="1" x14ac:dyDescent="0.35">
      <c r="A1" s="65"/>
      <c r="B1" s="14"/>
      <c r="C1" s="14"/>
      <c r="D1" s="14"/>
      <c r="E1" s="15"/>
      <c r="F1" s="15"/>
      <c r="G1" s="15"/>
      <c r="H1" s="15"/>
      <c r="I1" s="15"/>
      <c r="J1" s="15"/>
      <c r="K1" s="15"/>
      <c r="L1" s="15"/>
      <c r="M1" s="258" t="s">
        <v>269</v>
      </c>
      <c r="N1" s="258"/>
      <c r="O1" s="258"/>
      <c r="P1" s="258"/>
      <c r="Q1" s="67"/>
    </row>
    <row r="2" spans="1:18" ht="33.75" customHeight="1" x14ac:dyDescent="0.35">
      <c r="A2" s="9"/>
      <c r="B2" s="272" t="s">
        <v>237</v>
      </c>
      <c r="C2" s="273"/>
      <c r="D2" s="273"/>
      <c r="E2" s="273"/>
      <c r="F2" s="273"/>
      <c r="G2" s="273"/>
      <c r="H2" s="273"/>
      <c r="I2" s="273"/>
      <c r="J2" s="273"/>
      <c r="K2" s="273"/>
      <c r="L2" s="273"/>
      <c r="M2" s="273"/>
      <c r="N2" s="273"/>
      <c r="O2" s="273"/>
      <c r="P2" s="273"/>
      <c r="Q2" s="68"/>
      <c r="R2" s="2"/>
    </row>
    <row r="3" spans="1:18" ht="17.25" customHeight="1" x14ac:dyDescent="0.35">
      <c r="A3" s="65"/>
      <c r="B3" s="62"/>
      <c r="C3" s="62"/>
      <c r="D3" s="62"/>
      <c r="E3" s="62"/>
      <c r="F3" s="62"/>
      <c r="G3" s="62"/>
      <c r="H3" s="62"/>
      <c r="I3" s="62"/>
      <c r="J3" s="62"/>
      <c r="K3" s="62"/>
      <c r="L3" s="62"/>
      <c r="M3" s="62"/>
      <c r="N3" s="62"/>
      <c r="O3" s="62"/>
      <c r="P3" s="62"/>
      <c r="Q3" s="9"/>
    </row>
    <row r="4" spans="1:18" ht="107.25" customHeight="1" x14ac:dyDescent="0.35">
      <c r="A4" s="65"/>
      <c r="B4" s="260" t="s">
        <v>19</v>
      </c>
      <c r="C4" s="261"/>
      <c r="D4" s="262"/>
      <c r="E4" s="277" t="s">
        <v>236</v>
      </c>
      <c r="F4" s="277"/>
      <c r="G4" s="277"/>
      <c r="H4" s="277"/>
      <c r="I4" s="277"/>
      <c r="J4" s="277"/>
      <c r="K4" s="277"/>
      <c r="L4" s="277"/>
      <c r="M4" s="277"/>
      <c r="N4" s="277"/>
      <c r="O4" s="277"/>
      <c r="P4" s="278"/>
      <c r="Q4" s="9"/>
    </row>
    <row r="5" spans="1:18" ht="15" customHeight="1" x14ac:dyDescent="0.35">
      <c r="A5" s="65"/>
      <c r="B5" s="263"/>
      <c r="C5" s="264"/>
      <c r="D5" s="265"/>
      <c r="E5" s="285" t="s">
        <v>207</v>
      </c>
      <c r="F5" s="285"/>
      <c r="G5" s="285"/>
      <c r="H5" s="285"/>
      <c r="I5" s="285"/>
      <c r="J5" s="285"/>
      <c r="K5" s="285"/>
      <c r="L5" s="285"/>
      <c r="M5" s="285"/>
      <c r="N5" s="285"/>
      <c r="O5" s="285"/>
      <c r="P5" s="286"/>
      <c r="Q5" s="9"/>
    </row>
    <row r="6" spans="1:18" ht="6" customHeight="1" x14ac:dyDescent="0.35">
      <c r="A6" s="65"/>
      <c r="B6" s="266"/>
      <c r="C6" s="267"/>
      <c r="D6" s="268"/>
      <c r="E6" s="287"/>
      <c r="F6" s="288"/>
      <c r="G6" s="288"/>
      <c r="H6" s="288"/>
      <c r="I6" s="288"/>
      <c r="J6" s="288"/>
      <c r="K6" s="288"/>
      <c r="L6" s="288"/>
      <c r="M6" s="288"/>
      <c r="N6" s="288"/>
      <c r="O6" s="288"/>
      <c r="P6" s="289"/>
      <c r="Q6" s="9"/>
    </row>
    <row r="7" spans="1:18" ht="18" customHeight="1" x14ac:dyDescent="0.35">
      <c r="A7" s="65"/>
      <c r="B7" s="42"/>
      <c r="C7" s="14"/>
      <c r="D7" s="14"/>
      <c r="E7" s="15"/>
      <c r="F7" s="15"/>
      <c r="G7" s="15"/>
      <c r="H7" s="15"/>
      <c r="I7" s="15"/>
      <c r="J7" s="15"/>
      <c r="K7" s="15"/>
      <c r="L7" s="15"/>
      <c r="M7" s="15"/>
      <c r="N7" s="15"/>
      <c r="O7" s="15"/>
      <c r="P7" s="69"/>
      <c r="Q7" s="9"/>
    </row>
    <row r="8" spans="1:18" s="83" customFormat="1" ht="116.15" customHeight="1" x14ac:dyDescent="0.35">
      <c r="A8" s="202"/>
      <c r="B8" s="279" t="s">
        <v>29</v>
      </c>
      <c r="C8" s="280"/>
      <c r="D8" s="281"/>
      <c r="E8" s="282" t="s">
        <v>234</v>
      </c>
      <c r="F8" s="283"/>
      <c r="G8" s="283"/>
      <c r="H8" s="283"/>
      <c r="I8" s="283"/>
      <c r="J8" s="283"/>
      <c r="K8" s="283"/>
      <c r="L8" s="283"/>
      <c r="M8" s="283"/>
      <c r="N8" s="283"/>
      <c r="O8" s="283"/>
      <c r="P8" s="284"/>
      <c r="Q8" s="202"/>
    </row>
    <row r="9" spans="1:18" ht="18" customHeight="1" x14ac:dyDescent="0.35">
      <c r="A9" s="65"/>
      <c r="B9" s="70"/>
      <c r="C9" s="71"/>
      <c r="D9" s="71"/>
      <c r="E9" s="72"/>
      <c r="F9" s="72"/>
      <c r="G9" s="72"/>
      <c r="H9" s="72"/>
      <c r="I9" s="72"/>
      <c r="J9" s="72"/>
      <c r="K9" s="72"/>
      <c r="L9" s="72"/>
      <c r="M9" s="72"/>
      <c r="N9" s="72"/>
      <c r="O9" s="72"/>
      <c r="P9" s="73"/>
      <c r="Q9" s="9"/>
    </row>
    <row r="10" spans="1:18" ht="40.5" customHeight="1" x14ac:dyDescent="0.35">
      <c r="A10" s="65"/>
      <c r="B10" s="244" t="s">
        <v>141</v>
      </c>
      <c r="C10" s="245"/>
      <c r="D10" s="246"/>
      <c r="E10" s="241" t="s">
        <v>148</v>
      </c>
      <c r="F10" s="242"/>
      <c r="G10" s="242"/>
      <c r="H10" s="242"/>
      <c r="I10" s="242"/>
      <c r="J10" s="242"/>
      <c r="K10" s="242"/>
      <c r="L10" s="242"/>
      <c r="M10" s="242"/>
      <c r="N10" s="242"/>
      <c r="O10" s="242"/>
      <c r="P10" s="243"/>
      <c r="Q10" s="9"/>
    </row>
    <row r="11" spans="1:18" ht="68.25" customHeight="1" x14ac:dyDescent="0.35">
      <c r="A11" s="65"/>
      <c r="B11" s="247"/>
      <c r="C11" s="248"/>
      <c r="D11" s="249"/>
      <c r="E11" s="253" t="s">
        <v>235</v>
      </c>
      <c r="F11" s="254"/>
      <c r="G11" s="254"/>
      <c r="H11" s="254"/>
      <c r="I11" s="254"/>
      <c r="J11" s="254"/>
      <c r="K11" s="254"/>
      <c r="L11" s="254"/>
      <c r="M11" s="254"/>
      <c r="N11" s="254"/>
      <c r="O11" s="254"/>
      <c r="P11" s="255"/>
      <c r="Q11" s="9"/>
    </row>
    <row r="12" spans="1:18" ht="99" customHeight="1" x14ac:dyDescent="0.35">
      <c r="A12" s="65"/>
      <c r="B12" s="247"/>
      <c r="C12" s="248"/>
      <c r="D12" s="249"/>
      <c r="E12" s="253" t="s">
        <v>149</v>
      </c>
      <c r="F12" s="254"/>
      <c r="G12" s="254"/>
      <c r="H12" s="254"/>
      <c r="I12" s="254"/>
      <c r="J12" s="254"/>
      <c r="K12" s="254"/>
      <c r="L12" s="254"/>
      <c r="M12" s="254"/>
      <c r="N12" s="254"/>
      <c r="O12" s="254"/>
      <c r="P12" s="255"/>
      <c r="Q12" s="9"/>
    </row>
    <row r="13" spans="1:18" ht="188.25" customHeight="1" x14ac:dyDescent="0.35">
      <c r="A13" s="9"/>
      <c r="B13" s="250"/>
      <c r="C13" s="251"/>
      <c r="D13" s="252"/>
      <c r="E13" s="274" t="s">
        <v>185</v>
      </c>
      <c r="F13" s="275"/>
      <c r="G13" s="275"/>
      <c r="H13" s="275"/>
      <c r="I13" s="275"/>
      <c r="J13" s="275"/>
      <c r="K13" s="275"/>
      <c r="L13" s="275"/>
      <c r="M13" s="275"/>
      <c r="N13" s="275"/>
      <c r="O13" s="275"/>
      <c r="P13" s="276"/>
      <c r="Q13" s="9"/>
    </row>
    <row r="14" spans="1:18" ht="15" customHeight="1" x14ac:dyDescent="0.35">
      <c r="A14" s="65"/>
      <c r="B14" s="42"/>
      <c r="C14" s="42"/>
      <c r="D14" s="42"/>
      <c r="E14" s="42"/>
      <c r="F14" s="43"/>
      <c r="G14" s="43"/>
      <c r="H14" s="43"/>
      <c r="I14" s="43"/>
      <c r="J14" s="43"/>
      <c r="K14" s="43"/>
      <c r="L14" s="43"/>
      <c r="M14" s="43"/>
      <c r="N14" s="43"/>
      <c r="O14" s="43"/>
      <c r="P14" s="43"/>
      <c r="Q14" s="9"/>
    </row>
    <row r="15" spans="1:18" ht="40" customHeight="1" x14ac:dyDescent="0.35">
      <c r="A15" s="259"/>
      <c r="B15" s="260" t="s">
        <v>145</v>
      </c>
      <c r="C15" s="261"/>
      <c r="D15" s="262"/>
      <c r="E15" s="270" t="s">
        <v>160</v>
      </c>
      <c r="F15" s="270"/>
      <c r="G15" s="270"/>
      <c r="H15" s="270"/>
      <c r="I15" s="270"/>
      <c r="J15" s="270"/>
      <c r="K15" s="270"/>
      <c r="L15" s="270"/>
      <c r="M15" s="270"/>
      <c r="N15" s="270"/>
      <c r="O15" s="270"/>
      <c r="P15" s="271"/>
      <c r="Q15" s="9"/>
    </row>
    <row r="16" spans="1:18" ht="102.75" customHeight="1" x14ac:dyDescent="0.35">
      <c r="A16" s="259"/>
      <c r="B16" s="263"/>
      <c r="C16" s="264"/>
      <c r="D16" s="265"/>
      <c r="E16" s="240" t="s">
        <v>163</v>
      </c>
      <c r="F16" s="240"/>
      <c r="G16" s="240"/>
      <c r="H16" s="240"/>
      <c r="I16" s="240"/>
      <c r="J16" s="240"/>
      <c r="K16" s="240"/>
      <c r="L16" s="240"/>
      <c r="M16" s="240"/>
      <c r="N16" s="240"/>
      <c r="O16" s="240"/>
      <c r="P16" s="269"/>
      <c r="Q16" s="13"/>
    </row>
    <row r="17" spans="1:17" ht="89.25" customHeight="1" x14ac:dyDescent="0.35">
      <c r="A17" s="259"/>
      <c r="B17" s="263"/>
      <c r="C17" s="264"/>
      <c r="D17" s="265"/>
      <c r="E17" s="240" t="s">
        <v>150</v>
      </c>
      <c r="F17" s="240"/>
      <c r="G17" s="240"/>
      <c r="H17" s="240"/>
      <c r="I17" s="240"/>
      <c r="J17" s="240"/>
      <c r="K17" s="240"/>
      <c r="L17" s="240"/>
      <c r="M17" s="240"/>
      <c r="N17" s="240"/>
      <c r="O17" s="240"/>
      <c r="P17" s="240"/>
      <c r="Q17" s="13"/>
    </row>
    <row r="18" spans="1:17" ht="78.75" customHeight="1" x14ac:dyDescent="0.35">
      <c r="A18" s="259"/>
      <c r="B18" s="266"/>
      <c r="C18" s="267"/>
      <c r="D18" s="268"/>
      <c r="E18" s="256" t="s">
        <v>161</v>
      </c>
      <c r="F18" s="256"/>
      <c r="G18" s="256"/>
      <c r="H18" s="256"/>
      <c r="I18" s="256"/>
      <c r="J18" s="256"/>
      <c r="K18" s="256"/>
      <c r="L18" s="256"/>
      <c r="M18" s="256"/>
      <c r="N18" s="256"/>
      <c r="O18" s="256"/>
      <c r="P18" s="256"/>
      <c r="Q18" s="13"/>
    </row>
    <row r="19" spans="1:17" x14ac:dyDescent="0.35">
      <c r="A19" s="66"/>
      <c r="B19" s="42"/>
      <c r="C19" s="42"/>
      <c r="D19" s="42"/>
      <c r="E19" s="42"/>
      <c r="F19" s="43"/>
      <c r="G19" s="43"/>
      <c r="H19" s="43"/>
      <c r="I19" s="43"/>
      <c r="J19" s="43"/>
      <c r="K19" s="43"/>
      <c r="L19" s="43"/>
      <c r="M19" s="43"/>
      <c r="N19" s="43"/>
      <c r="O19" s="43"/>
      <c r="P19" s="43"/>
      <c r="Q19" s="44"/>
    </row>
    <row r="20" spans="1:17" x14ac:dyDescent="0.35">
      <c r="Q20" s="81" t="s">
        <v>270</v>
      </c>
    </row>
    <row r="21" spans="1:17" x14ac:dyDescent="0.35">
      <c r="B21" s="240" t="s">
        <v>345</v>
      </c>
      <c r="C21" s="240"/>
      <c r="D21" s="240"/>
      <c r="E21" s="240"/>
      <c r="F21" s="240"/>
      <c r="G21" s="240"/>
      <c r="H21" s="240"/>
      <c r="I21" s="240"/>
      <c r="J21" s="240"/>
      <c r="K21" s="240"/>
      <c r="L21" s="240"/>
      <c r="M21" s="240"/>
      <c r="N21" s="240"/>
      <c r="O21" s="240"/>
      <c r="P21" s="240"/>
    </row>
    <row r="22" spans="1:17" x14ac:dyDescent="0.35">
      <c r="B22" s="217" t="s">
        <v>238</v>
      </c>
    </row>
    <row r="23" spans="1:17" ht="98.25" customHeight="1" x14ac:dyDescent="0.35">
      <c r="B23" s="257" t="s">
        <v>239</v>
      </c>
      <c r="C23" s="257"/>
      <c r="D23" s="257"/>
      <c r="E23" s="257"/>
      <c r="F23" s="257"/>
      <c r="G23" s="257"/>
      <c r="H23" s="257"/>
      <c r="I23" s="257"/>
      <c r="J23" s="257"/>
      <c r="K23" s="257"/>
      <c r="L23" s="257"/>
      <c r="M23" s="257"/>
      <c r="N23" s="257"/>
      <c r="O23" s="257"/>
      <c r="P23" s="257"/>
      <c r="Q23" s="218"/>
    </row>
    <row r="24" spans="1:17" x14ac:dyDescent="0.35">
      <c r="B24" s="218"/>
      <c r="C24" s="218"/>
      <c r="D24" s="218"/>
      <c r="E24" s="218"/>
      <c r="F24" s="218"/>
      <c r="G24" s="218"/>
      <c r="H24" s="218"/>
      <c r="I24" s="218"/>
      <c r="J24" s="218"/>
      <c r="K24" s="218"/>
      <c r="L24" s="218"/>
      <c r="M24" s="218"/>
      <c r="N24" s="218"/>
      <c r="O24" s="218"/>
      <c r="P24" s="218"/>
      <c r="Q24" s="218"/>
    </row>
    <row r="25" spans="1:17" x14ac:dyDescent="0.35">
      <c r="B25" s="218"/>
      <c r="C25" s="218"/>
      <c r="D25" s="218"/>
      <c r="E25" s="218"/>
      <c r="F25" s="218"/>
      <c r="G25" s="218"/>
      <c r="H25" s="218"/>
      <c r="I25" s="218"/>
      <c r="J25" s="218"/>
      <c r="K25" s="218"/>
      <c r="L25" s="218"/>
      <c r="M25" s="218"/>
      <c r="N25" s="218"/>
      <c r="O25" s="218"/>
      <c r="P25" s="218"/>
      <c r="Q25" s="218"/>
    </row>
    <row r="26" spans="1:17" x14ac:dyDescent="0.35">
      <c r="B26" s="218"/>
      <c r="C26" s="218"/>
      <c r="D26" s="218"/>
      <c r="E26" s="218"/>
      <c r="F26" s="218"/>
      <c r="G26" s="218"/>
      <c r="H26" s="218"/>
      <c r="I26" s="218"/>
      <c r="J26" s="218"/>
      <c r="K26" s="218"/>
      <c r="L26" s="218"/>
      <c r="M26" s="218"/>
      <c r="N26" s="218"/>
      <c r="O26" s="218"/>
      <c r="P26" s="218"/>
      <c r="Q26" s="218"/>
    </row>
    <row r="27" spans="1:17" x14ac:dyDescent="0.35">
      <c r="B27" s="218"/>
      <c r="C27" s="218"/>
      <c r="D27" s="218"/>
      <c r="E27" s="218"/>
      <c r="F27" s="218"/>
      <c r="G27" s="218"/>
      <c r="H27" s="218"/>
      <c r="I27" s="218"/>
      <c r="J27" s="218"/>
      <c r="K27" s="218"/>
      <c r="L27" s="218"/>
      <c r="M27" s="218"/>
      <c r="N27" s="218"/>
      <c r="O27" s="218"/>
      <c r="P27" s="218"/>
      <c r="Q27" s="218"/>
    </row>
    <row r="28" spans="1:17" x14ac:dyDescent="0.35">
      <c r="B28" s="218"/>
      <c r="C28" s="218"/>
      <c r="D28" s="218"/>
      <c r="E28" s="218"/>
      <c r="F28" s="218"/>
      <c r="G28" s="218"/>
      <c r="H28" s="218"/>
      <c r="I28" s="218"/>
      <c r="J28" s="218"/>
      <c r="K28" s="218"/>
      <c r="L28" s="218"/>
      <c r="M28" s="218"/>
      <c r="N28" s="218"/>
      <c r="O28" s="218"/>
      <c r="P28" s="218"/>
      <c r="Q28" s="218"/>
    </row>
    <row r="29" spans="1:17" ht="14.5" customHeight="1" x14ac:dyDescent="0.35"/>
  </sheetData>
  <sheetProtection algorithmName="SHA-512" hashValue="TSu0DHsYNzCRyXj9UozoVqLBx7eZCFFs1+OxB1Uwv6feMcnI65JcZSuUhLhQKrTkORa9N7JppZJuMJ09Fw6iMg==" saltValue="AsTe13J414j75d3fmnq4rA==" spinCount="100000" sheet="1" objects="1" scenarios="1"/>
  <mergeCells count="22">
    <mergeCell ref="B23:P23"/>
    <mergeCell ref="M1:P1"/>
    <mergeCell ref="A17:A18"/>
    <mergeCell ref="B15:D18"/>
    <mergeCell ref="A15:A16"/>
    <mergeCell ref="E16:P16"/>
    <mergeCell ref="E15:P15"/>
    <mergeCell ref="B2:P2"/>
    <mergeCell ref="E13:P13"/>
    <mergeCell ref="E4:P4"/>
    <mergeCell ref="B8:D8"/>
    <mergeCell ref="E8:P8"/>
    <mergeCell ref="E5:P5"/>
    <mergeCell ref="B4:D6"/>
    <mergeCell ref="E6:P6"/>
    <mergeCell ref="E11:P11"/>
    <mergeCell ref="B21:P21"/>
    <mergeCell ref="E10:P10"/>
    <mergeCell ref="B10:D13"/>
    <mergeCell ref="E12:P12"/>
    <mergeCell ref="E17:P17"/>
    <mergeCell ref="E18:P18"/>
  </mergeCells>
  <hyperlinks>
    <hyperlink ref="E5:P5" r:id="rId1" display="See https://www.epa.gov/p2/grant-reporting" xr:uid="{E905BDD3-0C4D-4F40-84E3-48EF69ADB7F5}"/>
    <hyperlink ref="E15:P15" r:id="rId2" display="Use EPA's P2 calculators to help measure environmental outcomes and economic performance related to pollution prevention activities." xr:uid="{5503E2C8-6029-4466-8BDD-1A3144583C5D}"/>
  </hyperlinks>
  <printOptions horizontalCentered="1"/>
  <pageMargins left="0.7" right="0.7" top="0.75" bottom="0.75" header="0.3" footer="0.3"/>
  <pageSetup scale="63" orientation="portrait" r:id="rId3"/>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04EA8-3BB1-4EC1-A417-215D38022314}">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275</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JlmPjnNZmpfkyWcGgy6PWFudZOa3NrrN3Pp0QDeVrWle4meHeN0T7cQ4tPO3i9dy1/Hc5AMlju69swp/Aeu6PQ==" saltValue="gKLKv9P1rQyfJk9TzqOBo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9" priority="1">
      <formula>AND(TRIM(B27)&lt;&gt;"",ISNUMBER(B27)=FALSE)</formula>
    </cfRule>
  </conditionalFormatting>
  <dataValidations count="9">
    <dataValidation type="list" allowBlank="1" showDropDown="1" showInputMessage="1" showErrorMessage="1" sqref="M27:N50" xr:uid="{EC285A83-63ED-4563-B57E-3384AAE17511}">
      <formula1>Lookup_YesOrBlank</formula1>
    </dataValidation>
    <dataValidation type="list" allowBlank="1" showDropDown="1" showInputMessage="1" showErrorMessage="1" sqref="J27:J50 N27:N50" xr:uid="{094FC9F6-695B-4A4A-A5D5-0C053A200142}">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4492166-FF6B-4D06-B4B9-F3ABEF83F741}">
      <formula1>100</formula1>
      <formula2>999999</formula2>
    </dataValidation>
    <dataValidation type="list" allowBlank="1" showInputMessage="1" showErrorMessage="1" promptTitle="EJ Community" prompt="Click on the drop-down arrow to the right." sqref="B19:G19" xr:uid="{6CDDAF1B-45F7-4C28-9439-0DF79CC96C8E}">
      <formula1>Lookup_YesNoUnknown</formula1>
    </dataValidation>
    <dataValidation type="list" showInputMessage="1" showErrorMessage="1" sqref="K27:K50" xr:uid="{7D14E233-AF44-4D6D-8ECC-EF0AA81464A9}">
      <formula1>Lookup_Years</formula1>
    </dataValidation>
    <dataValidation type="date" operator="greaterThan" allowBlank="1" showInputMessage="1" showErrorMessage="1" errorTitle="Date Required" error="Please enter a date in mm/dd/yyyy format." sqref="B20:G21" xr:uid="{5881D9F8-45E1-433B-8A5F-E018661A153D}">
      <formula1>36526</formula1>
    </dataValidation>
    <dataValidation allowBlank="1" showInputMessage="1" showErrorMessage="1" prompt="Either use the facility’s permit methodology or multiply wastewater gallons by 8.35 to get pounds and divide by 10,000 to eliminate water content." sqref="G26" xr:uid="{3D2E05CA-4543-4A26-BEF1-2E08E19F7C3A}"/>
    <dataValidation type="list" allowBlank="1" showDropDown="1" showInputMessage="1" showErrorMessage="1" error="Please use the 2-letter state abbreviation." sqref="B15:G15 I15:L15" xr:uid="{38AD7E8D-D7B8-45BC-BE5B-01306D467465}">
      <formula1>Lookup_States</formula1>
    </dataValidation>
    <dataValidation type="list" showInputMessage="1" showErrorMessage="1" promptTitle="NEA for this Facility" prompt="Click on the drop-down arrow to the right to select one NEA for this facility." sqref="B18" xr:uid="{63F54B44-B2FB-46C5-8565-C08052ECEB88}">
      <formula1>Lookup_NEAs</formula1>
    </dataValidation>
  </dataValidations>
  <hyperlinks>
    <hyperlink ref="I17" r:id="rId1" display="https://www.naics.com/search" xr:uid="{C86B80F6-008C-4088-ADE4-BE40C166F28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7371-891F-4A9E-9B6E-57423414559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rl1SkwRtltg3q/NYpxMGeRai4hqk/IFgyJBSb2INzcq/urCdZwE8c2kruIrOIwB7iRvuajBrMwZQcEZAcahe+w==" saltValue="xjy+GkBEYALaKa2dFxE/g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8" priority="1">
      <formula>AND(TRIM(B27)&lt;&gt;"",ISNUMBER(B27)=FALSE)</formula>
    </cfRule>
  </conditionalFormatting>
  <dataValidations count="9">
    <dataValidation type="list" allowBlank="1" showDropDown="1" showInputMessage="1" showErrorMessage="1" sqref="M27:N50" xr:uid="{B2A78A50-2D1A-40FB-B886-052051B8A9B4}">
      <formula1>Lookup_YesOrBlank</formula1>
    </dataValidation>
    <dataValidation type="list" allowBlank="1" showDropDown="1" showInputMessage="1" showErrorMessage="1" sqref="J27:J50 N27:N50" xr:uid="{AECBBD69-F0FE-4B9D-8B27-C16FCAA4C9D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90792CE-2195-4690-BE04-AC5377B7A177}">
      <formula1>100</formula1>
      <formula2>999999</formula2>
    </dataValidation>
    <dataValidation type="list" allowBlank="1" showInputMessage="1" showErrorMessage="1" promptTitle="EJ Community" prompt="Click on the drop-down arrow to the right." sqref="B19:G19" xr:uid="{CB63625F-E0EC-4C4A-A789-2A871A2976E5}">
      <formula1>Lookup_YesNoUnknown</formula1>
    </dataValidation>
    <dataValidation type="list" showInputMessage="1" showErrorMessage="1" sqref="K27:K50" xr:uid="{6D39020E-1246-4791-A4AC-05192FCD39DC}">
      <formula1>Lookup_Years</formula1>
    </dataValidation>
    <dataValidation type="date" operator="greaterThan" allowBlank="1" showInputMessage="1" showErrorMessage="1" errorTitle="Date Required" error="Please enter a date in mm/dd/yyyy format." sqref="B20:G21" xr:uid="{7046D2CA-9E62-4963-B6F2-90A2417483AE}">
      <formula1>36526</formula1>
    </dataValidation>
    <dataValidation allowBlank="1" showInputMessage="1" showErrorMessage="1" prompt="Either use the facility’s permit methodology or multiply wastewater gallons by 8.35 to get pounds and divide by 10,000 to eliminate water content." sqref="G26" xr:uid="{7F883CAD-D60E-43B4-A102-07117D61E831}"/>
    <dataValidation type="list" allowBlank="1" showDropDown="1" showInputMessage="1" showErrorMessage="1" error="Please use the 2-letter state abbreviation." sqref="B15:G15 I15:L15" xr:uid="{200A8673-E364-44C7-85F8-EF6F55DEAF34}">
      <formula1>Lookup_States</formula1>
    </dataValidation>
    <dataValidation type="list" showInputMessage="1" showErrorMessage="1" promptTitle="NEA for this Facility" prompt="Click on the drop-down arrow to the right to select one NEA for this facility." sqref="B18" xr:uid="{25B5C076-DA80-4747-8317-C0CE25DC6A68}">
      <formula1>Lookup_NEAs</formula1>
    </dataValidation>
  </dataValidations>
  <hyperlinks>
    <hyperlink ref="I17" r:id="rId1" display="https://www.naics.com/search" xr:uid="{F5F8F6FB-A13E-4DE3-84A7-1EFE9C0EE19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90A4D-9588-44A6-888F-F81BDE6E5E63}">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277</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wyBG2OZHuQ6A314MnTwlXSfaC0rGAw4ZstRat/hEBZFwoG/BzdDzOcjRzBFqC8aLlxQhjv9pyN0wFGaAXxPGbw==" saltValue="yhBlxaqJw7M+00T8A6Jtu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7" priority="1">
      <formula>AND(TRIM(B27)&lt;&gt;"",ISNUMBER(B27)=FALSE)</formula>
    </cfRule>
  </conditionalFormatting>
  <dataValidations count="9">
    <dataValidation type="list" allowBlank="1" showDropDown="1" showInputMessage="1" showErrorMessage="1" sqref="M27:N50" xr:uid="{576C816B-4354-4406-BE0E-763E384B7B59}">
      <formula1>Lookup_YesOrBlank</formula1>
    </dataValidation>
    <dataValidation type="list" allowBlank="1" showDropDown="1" showInputMessage="1" showErrorMessage="1" sqref="J27:J50 N27:N50" xr:uid="{AB3B799D-2934-4684-85D2-303206580BC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E0C7B95-B38B-43C7-BD9A-BDA3C6ACE403}">
      <formula1>100</formula1>
      <formula2>999999</formula2>
    </dataValidation>
    <dataValidation type="list" allowBlank="1" showInputMessage="1" showErrorMessage="1" promptTitle="EJ Community" prompt="Click on the drop-down arrow to the right." sqref="B19:G19" xr:uid="{2D9A31F1-1585-4CAB-A4EA-55487CF30080}">
      <formula1>Lookup_YesNoUnknown</formula1>
    </dataValidation>
    <dataValidation type="list" showInputMessage="1" showErrorMessage="1" sqref="K27:K50" xr:uid="{AB5A9042-3207-44C0-8483-8B5C96598883}">
      <formula1>Lookup_Years</formula1>
    </dataValidation>
    <dataValidation type="date" operator="greaterThan" allowBlank="1" showInputMessage="1" showErrorMessage="1" errorTitle="Date Required" error="Please enter a date in mm/dd/yyyy format." sqref="B20:G21" xr:uid="{D55133A6-540E-4144-B784-7338EB64D90B}">
      <formula1>36526</formula1>
    </dataValidation>
    <dataValidation allowBlank="1" showInputMessage="1" showErrorMessage="1" prompt="Either use the facility’s permit methodology or multiply wastewater gallons by 8.35 to get pounds and divide by 10,000 to eliminate water content." sqref="G26" xr:uid="{FEEAEA45-8EBF-4595-9AEA-24911051C470}"/>
    <dataValidation type="list" allowBlank="1" showDropDown="1" showInputMessage="1" showErrorMessage="1" error="Please use the 2-letter state abbreviation." sqref="B15:G15 I15:L15" xr:uid="{5BC26717-6712-4C64-937E-6D18722807BB}">
      <formula1>Lookup_States</formula1>
    </dataValidation>
    <dataValidation type="list" showInputMessage="1" showErrorMessage="1" promptTitle="NEA for this Facility" prompt="Click on the drop-down arrow to the right to select one NEA for this facility." sqref="B18" xr:uid="{C4D53BA0-46A9-41D6-8045-5E25814CCFCF}">
      <formula1>Lookup_NEAs</formula1>
    </dataValidation>
  </dataValidations>
  <hyperlinks>
    <hyperlink ref="I17" r:id="rId1" display="https://www.naics.com/search" xr:uid="{C1D487D1-6B70-423D-ADB1-85CF3D1E170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1DD8D-FBC2-43E4-A200-71292ADA1AC2}">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278</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6nCCghlU0Z7I/W7FR5j4kxNncFfpxgReLC2zmVuqQzLkcGpBk8ICR+MnaPaNSHqtZf09P0HJ8eT5FoGdE0A15w==" saltValue="lB5qNQDaBRqYOadbwLEhq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6" priority="1">
      <formula>AND(TRIM(B27)&lt;&gt;"",ISNUMBER(B27)=FALSE)</formula>
    </cfRule>
  </conditionalFormatting>
  <dataValidations count="9">
    <dataValidation type="list" allowBlank="1" showDropDown="1" showInputMessage="1" showErrorMessage="1" sqref="M27:N50" xr:uid="{60DED5B8-93EB-4AEB-9DA8-EC601C35E72E}">
      <formula1>Lookup_YesOrBlank</formula1>
    </dataValidation>
    <dataValidation type="list" allowBlank="1" showDropDown="1" showInputMessage="1" showErrorMessage="1" sqref="J27:J50 N27:N50" xr:uid="{8826D23F-4D19-4B32-AB09-BBCCFE259E3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CD2CFAA-7BE2-4965-AB1E-B7FBAE8AA87A}">
      <formula1>100</formula1>
      <formula2>999999</formula2>
    </dataValidation>
    <dataValidation type="list" allowBlank="1" showInputMessage="1" showErrorMessage="1" promptTitle="EJ Community" prompt="Click on the drop-down arrow to the right." sqref="B19:G19" xr:uid="{7A62F43B-B317-49A9-8061-C4B26BF6AE6E}">
      <formula1>Lookup_YesNoUnknown</formula1>
    </dataValidation>
    <dataValidation type="list" showInputMessage="1" showErrorMessage="1" sqref="K27:K50" xr:uid="{006B01A5-1652-4D39-9630-B0958BB5F7C3}">
      <formula1>Lookup_Years</formula1>
    </dataValidation>
    <dataValidation type="date" operator="greaterThan" allowBlank="1" showInputMessage="1" showErrorMessage="1" errorTitle="Date Required" error="Please enter a date in mm/dd/yyyy format." sqref="B20:G21" xr:uid="{72F63E8C-84FD-47D7-A419-3C722A63DFEA}">
      <formula1>36526</formula1>
    </dataValidation>
    <dataValidation allowBlank="1" showInputMessage="1" showErrorMessage="1" prompt="Either use the facility’s permit methodology or multiply wastewater gallons by 8.35 to get pounds and divide by 10,000 to eliminate water content." sqref="G26" xr:uid="{DBFCAAC6-2E7A-4C75-A0FE-F49C99D2A4E0}"/>
    <dataValidation type="list" allowBlank="1" showDropDown="1" showInputMessage="1" showErrorMessage="1" error="Please use the 2-letter state abbreviation." sqref="B15:G15 I15:L15" xr:uid="{9359A26E-BB2E-401C-8B95-B02929FD5B2A}">
      <formula1>Lookup_States</formula1>
    </dataValidation>
    <dataValidation type="list" showInputMessage="1" showErrorMessage="1" promptTitle="NEA for this Facility" prompt="Click on the drop-down arrow to the right to select one NEA for this facility." sqref="B18" xr:uid="{5025C9F0-BF41-409C-9AF5-E261AC658BA3}">
      <formula1>Lookup_NEAs</formula1>
    </dataValidation>
  </dataValidations>
  <hyperlinks>
    <hyperlink ref="I17" r:id="rId1" display="https://www.naics.com/search" xr:uid="{3AB07404-76F2-47D7-BC32-F9E5DA2E874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3899C-60ED-4FB5-A5A6-686D1CD5C60C}">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279</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ttC35kVb9UFe32YT0CFJU0eiNIjUWulv69FoCN2WCUEj3JNltJ+YdnV+G0vDMcLVzKxcOVP3k0ahP8KPn3gZg==" saltValue="95VEHn+IC1OfgtM+cyDLy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5" priority="1">
      <formula>AND(TRIM(B27)&lt;&gt;"",ISNUMBER(B27)=FALSE)</formula>
    </cfRule>
  </conditionalFormatting>
  <dataValidations count="9">
    <dataValidation type="list" allowBlank="1" showDropDown="1" showInputMessage="1" showErrorMessage="1" sqref="M27:N50" xr:uid="{2CEF749E-69CC-4211-9674-BB7122C2DEF7}">
      <formula1>Lookup_YesOrBlank</formula1>
    </dataValidation>
    <dataValidation type="list" allowBlank="1" showDropDown="1" showInputMessage="1" showErrorMessage="1" sqref="J27:J50 N27:N50" xr:uid="{4530DBBD-733B-4258-866D-7C2B9641411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63B5CB2-619B-4ACD-8BB4-C16A2821ADC8}">
      <formula1>100</formula1>
      <formula2>999999</formula2>
    </dataValidation>
    <dataValidation type="list" allowBlank="1" showInputMessage="1" showErrorMessage="1" promptTitle="EJ Community" prompt="Click on the drop-down arrow to the right." sqref="B19:G19" xr:uid="{618DCAF9-88BD-4755-A62E-CF4E95021302}">
      <formula1>Lookup_YesNoUnknown</formula1>
    </dataValidation>
    <dataValidation type="list" showInputMessage="1" showErrorMessage="1" sqref="K27:K50" xr:uid="{9F9F73EB-83E3-4631-9318-052592B65807}">
      <formula1>Lookup_Years</formula1>
    </dataValidation>
    <dataValidation type="date" operator="greaterThan" allowBlank="1" showInputMessage="1" showErrorMessage="1" errorTitle="Date Required" error="Please enter a date in mm/dd/yyyy format." sqref="B20:G21" xr:uid="{B4FC8124-070A-4939-82CF-8D15957073B4}">
      <formula1>36526</formula1>
    </dataValidation>
    <dataValidation allowBlank="1" showInputMessage="1" showErrorMessage="1" prompt="Either use the facility’s permit methodology or multiply wastewater gallons by 8.35 to get pounds and divide by 10,000 to eliminate water content." sqref="G26" xr:uid="{C8AE3364-C69B-4B72-AC7D-E0344F90F46E}"/>
    <dataValidation type="list" allowBlank="1" showDropDown="1" showInputMessage="1" showErrorMessage="1" error="Please use the 2-letter state abbreviation." sqref="B15:G15 I15:L15" xr:uid="{7C48F9E0-9CF5-46A9-985E-18E176B56231}">
      <formula1>Lookup_States</formula1>
    </dataValidation>
    <dataValidation type="list" showInputMessage="1" showErrorMessage="1" promptTitle="NEA for this Facility" prompt="Click on the drop-down arrow to the right to select one NEA for this facility." sqref="B18" xr:uid="{A7DB9839-35D1-4949-9B8C-A030CB1F3E4F}">
      <formula1>Lookup_NEAs</formula1>
    </dataValidation>
  </dataValidations>
  <hyperlinks>
    <hyperlink ref="I17" r:id="rId1" display="https://www.naics.com/search" xr:uid="{B4602801-86B3-4CED-A265-C132B7AC7E4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21AE9-9A01-4803-BE14-810DC975436B}">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280</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UbRReBDM6Iq8zYU+R7OXQXR46uIT29ziM2MFYX07daoXN55QyzdF55RAwJWZLfSB19SG4iJw3o6JrYU+ecMQgw==" saltValue="aGN8CXbYuhZBtYwiLt/H5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4" priority="1">
      <formula>AND(TRIM(B27)&lt;&gt;"",ISNUMBER(B27)=FALSE)</formula>
    </cfRule>
  </conditionalFormatting>
  <dataValidations count="9">
    <dataValidation type="list" allowBlank="1" showDropDown="1" showInputMessage="1" showErrorMessage="1" sqref="M27:N50" xr:uid="{5BDAF58E-8D19-45EC-A344-9897D5CBEBF0}">
      <formula1>Lookup_YesOrBlank</formula1>
    </dataValidation>
    <dataValidation type="list" allowBlank="1" showDropDown="1" showInputMessage="1" showErrorMessage="1" sqref="J27:J50 N27:N50" xr:uid="{A3A9A443-4EE5-4321-A65D-A64E9FF9CD4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7E24A60-F0D2-41B1-899B-44FFBCBEB1C9}">
      <formula1>100</formula1>
      <formula2>999999</formula2>
    </dataValidation>
    <dataValidation type="list" allowBlank="1" showInputMessage="1" showErrorMessage="1" promptTitle="EJ Community" prompt="Click on the drop-down arrow to the right." sqref="B19:G19" xr:uid="{20632F97-BA25-4526-9F2E-A51101C03040}">
      <formula1>Lookup_YesNoUnknown</formula1>
    </dataValidation>
    <dataValidation type="list" showInputMessage="1" showErrorMessage="1" sqref="K27:K50" xr:uid="{C3C88481-CDFC-495E-8C26-8CF5D4D0B24C}">
      <formula1>Lookup_Years</formula1>
    </dataValidation>
    <dataValidation type="date" operator="greaterThan" allowBlank="1" showInputMessage="1" showErrorMessage="1" errorTitle="Date Required" error="Please enter a date in mm/dd/yyyy format." sqref="B20:G21" xr:uid="{399B320E-7430-4335-A4A9-C54769AD34F3}">
      <formula1>36526</formula1>
    </dataValidation>
    <dataValidation allowBlank="1" showInputMessage="1" showErrorMessage="1" prompt="Either use the facility’s permit methodology or multiply wastewater gallons by 8.35 to get pounds and divide by 10,000 to eliminate water content." sqref="G26" xr:uid="{E0CDBE13-9F5E-43BD-8507-94F3755B895D}"/>
    <dataValidation type="list" allowBlank="1" showDropDown="1" showInputMessage="1" showErrorMessage="1" error="Please use the 2-letter state abbreviation." sqref="B15:G15 I15:L15" xr:uid="{2CA6CF01-E9CC-4FE5-A00A-B4380713B8B4}">
      <formula1>Lookup_States</formula1>
    </dataValidation>
    <dataValidation type="list" showInputMessage="1" showErrorMessage="1" promptTitle="NEA for this Facility" prompt="Click on the drop-down arrow to the right to select one NEA for this facility." sqref="B18" xr:uid="{BB63152B-B602-49C8-ACBF-9E2488779311}">
      <formula1>Lookup_NEAs</formula1>
    </dataValidation>
  </dataValidations>
  <hyperlinks>
    <hyperlink ref="I17" r:id="rId1" display="https://www.naics.com/search" xr:uid="{ECE718FE-933F-4208-94A6-08EF7939762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E6AA8-06DF-4A8D-9BD9-41E876DB5624}">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F9HFLuthccQNuuyTPZpy0NkQWM+4tWNGXkRncxQJKiNIpNTomp+KGqfcKQn5FUzTs8IiHqJl2IAADI8zTBBXlA==" saltValue="VAyAcHYs2JskRsSSRUiWX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3" priority="1">
      <formula>AND(TRIM(B27)&lt;&gt;"",ISNUMBER(B27)=FALSE)</formula>
    </cfRule>
  </conditionalFormatting>
  <dataValidations count="9">
    <dataValidation type="list" allowBlank="1" showDropDown="1" showInputMessage="1" showErrorMessage="1" sqref="M27:N50" xr:uid="{2A295531-83BE-4161-BDD3-A138F439F97F}">
      <formula1>Lookup_YesOrBlank</formula1>
    </dataValidation>
    <dataValidation type="list" allowBlank="1" showDropDown="1" showInputMessage="1" showErrorMessage="1" sqref="J27:J50 N27:N50" xr:uid="{AE14F537-6705-4586-B1E4-730405C500B1}">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DE973AC-5CB8-420B-A647-28300A75C86C}">
      <formula1>100</formula1>
      <formula2>999999</formula2>
    </dataValidation>
    <dataValidation type="list" allowBlank="1" showInputMessage="1" showErrorMessage="1" promptTitle="EJ Community" prompt="Click on the drop-down arrow to the right." sqref="B19:G19" xr:uid="{B29257E7-1E6D-476A-B9DF-87AA55900A2F}">
      <formula1>Lookup_YesNoUnknown</formula1>
    </dataValidation>
    <dataValidation type="list" showInputMessage="1" showErrorMessage="1" sqref="K27:K50" xr:uid="{E74D614F-7056-4094-9DF3-DE965A77B342}">
      <formula1>Lookup_Years</formula1>
    </dataValidation>
    <dataValidation type="date" operator="greaterThan" allowBlank="1" showInputMessage="1" showErrorMessage="1" errorTitle="Date Required" error="Please enter a date in mm/dd/yyyy format." sqref="B20:G21" xr:uid="{89BFA7FF-748A-445E-9921-F13B4534DC61}">
      <formula1>36526</formula1>
    </dataValidation>
    <dataValidation allowBlank="1" showInputMessage="1" showErrorMessage="1" prompt="Either use the facility’s permit methodology or multiply wastewater gallons by 8.35 to get pounds and divide by 10,000 to eliminate water content." sqref="G26" xr:uid="{968C80C2-7ABB-432E-95D8-9F5755219F24}"/>
    <dataValidation type="list" allowBlank="1" showDropDown="1" showInputMessage="1" showErrorMessage="1" error="Please use the 2-letter state abbreviation." sqref="B15:G15 I15:L15" xr:uid="{0D7EB79D-1074-4412-A5C2-5C21307E0362}">
      <formula1>Lookup_States</formula1>
    </dataValidation>
    <dataValidation type="list" showInputMessage="1" showErrorMessage="1" promptTitle="NEA for this Facility" prompt="Click on the drop-down arrow to the right to select one NEA for this facility." sqref="B18" xr:uid="{B98BCC11-93DE-4BB7-B939-09C453D85F66}">
      <formula1>Lookup_NEAs</formula1>
    </dataValidation>
  </dataValidations>
  <hyperlinks>
    <hyperlink ref="I17" r:id="rId1" display="https://www.naics.com/search" xr:uid="{9DF63D6F-1152-4569-901C-F63D043F0E3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284D6-30C1-46C0-9386-E837D649009B}">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lAsW1Ol8sIt/BgFMbBxoDrJkuExqCFI6ZIUlyhFEBkAiDQpD0K5wchPem5XROKIiw3HGFQxB0IMmvtsLuYDQhA==" saltValue="IxwHltddbTs0+0bK3hx5R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2" priority="1">
      <formula>AND(TRIM(B27)&lt;&gt;"",ISNUMBER(B27)=FALSE)</formula>
    </cfRule>
  </conditionalFormatting>
  <dataValidations count="9">
    <dataValidation type="list" allowBlank="1" showDropDown="1" showInputMessage="1" showErrorMessage="1" sqref="M27:N50" xr:uid="{2FD34AC0-76D4-4E0E-8EDF-C8122BC59356}">
      <formula1>Lookup_YesOrBlank</formula1>
    </dataValidation>
    <dataValidation type="list" allowBlank="1" showDropDown="1" showInputMessage="1" showErrorMessage="1" sqref="J27:J50 N27:N50" xr:uid="{E523B0D8-0EBA-4BE3-885C-76358EA38FF2}">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E69AD9B-5C59-4638-BA94-C88832CB2262}">
      <formula1>100</formula1>
      <formula2>999999</formula2>
    </dataValidation>
    <dataValidation type="list" allowBlank="1" showInputMessage="1" showErrorMessage="1" promptTitle="EJ Community" prompt="Click on the drop-down arrow to the right." sqref="B19:G19" xr:uid="{06E7E648-651A-4F72-9525-4627A85297BF}">
      <formula1>Lookup_YesNoUnknown</formula1>
    </dataValidation>
    <dataValidation type="list" showInputMessage="1" showErrorMessage="1" sqref="K27:K50" xr:uid="{C2632A13-2516-414C-8E72-D7E10E62225C}">
      <formula1>Lookup_Years</formula1>
    </dataValidation>
    <dataValidation type="date" operator="greaterThan" allowBlank="1" showInputMessage="1" showErrorMessage="1" errorTitle="Date Required" error="Please enter a date in mm/dd/yyyy format." sqref="B20:G21" xr:uid="{C2794A28-2CC8-46BA-BB97-7B0B7140D0C4}">
      <formula1>36526</formula1>
    </dataValidation>
    <dataValidation allowBlank="1" showInputMessage="1" showErrorMessage="1" prompt="Either use the facility’s permit methodology or multiply wastewater gallons by 8.35 to get pounds and divide by 10,000 to eliminate water content." sqref="G26" xr:uid="{C5C0BD6A-7DCA-4FBE-AED8-3AEA14EC207A}"/>
    <dataValidation type="list" allowBlank="1" showDropDown="1" showInputMessage="1" showErrorMessage="1" error="Please use the 2-letter state abbreviation." sqref="B15:G15 I15:L15" xr:uid="{B5CCE077-E431-440A-89A5-F4209BE3B03F}">
      <formula1>Lookup_States</formula1>
    </dataValidation>
    <dataValidation type="list" showInputMessage="1" showErrorMessage="1" promptTitle="NEA for this Facility" prompt="Click on the drop-down arrow to the right to select one NEA for this facility." sqref="B18" xr:uid="{78BBB1A0-D448-4377-9CAA-ABCB07270016}">
      <formula1>Lookup_NEAs</formula1>
    </dataValidation>
  </dataValidations>
  <hyperlinks>
    <hyperlink ref="I17" r:id="rId1" display="https://www.naics.com/search" xr:uid="{8AB562CE-5E9F-4C7E-A380-9C324263522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38A9E-2CE1-499A-8228-DF9ADB1079D3}">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MvOwfTw7XF5wMD+IyMVhzwMKURte9QxkFBX9b5c28CHf3PylvT1zMEI02U1OXOYBAFGH8aNGa4iggfxsOsh6dQ==" saltValue="GI+LMyeiBtWoKSzJh4pSJ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1" priority="1">
      <formula>AND(TRIM(B27)&lt;&gt;"",ISNUMBER(B27)=FALSE)</formula>
    </cfRule>
  </conditionalFormatting>
  <dataValidations count="9">
    <dataValidation type="list" allowBlank="1" showDropDown="1" showInputMessage="1" showErrorMessage="1" sqref="M27:N50" xr:uid="{6D4514CA-D248-4254-B401-622E9E783992}">
      <formula1>Lookup_YesOrBlank</formula1>
    </dataValidation>
    <dataValidation type="list" allowBlank="1" showDropDown="1" showInputMessage="1" showErrorMessage="1" sqref="J27:J50 N27:N50" xr:uid="{2BAB20A1-D6C7-45B9-B19A-5231E9D1E19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15141DF-922C-4A4D-A113-C151E590C116}">
      <formula1>100</formula1>
      <formula2>999999</formula2>
    </dataValidation>
    <dataValidation type="list" allowBlank="1" showInputMessage="1" showErrorMessage="1" promptTitle="EJ Community" prompt="Click on the drop-down arrow to the right." sqref="B19:G19" xr:uid="{C414C540-2E28-482B-ADC3-729B1C9F73D4}">
      <formula1>Lookup_YesNoUnknown</formula1>
    </dataValidation>
    <dataValidation type="list" showInputMessage="1" showErrorMessage="1" sqref="K27:K50" xr:uid="{19331248-BC7F-46E2-A135-4E33A3D4ADF7}">
      <formula1>Lookup_Years</formula1>
    </dataValidation>
    <dataValidation type="date" operator="greaterThan" allowBlank="1" showInputMessage="1" showErrorMessage="1" errorTitle="Date Required" error="Please enter a date in mm/dd/yyyy format." sqref="B20:G21" xr:uid="{C211F41A-7475-4B43-8C56-D49AE8A4AAE1}">
      <formula1>36526</formula1>
    </dataValidation>
    <dataValidation allowBlank="1" showInputMessage="1" showErrorMessage="1" prompt="Either use the facility’s permit methodology or multiply wastewater gallons by 8.35 to get pounds and divide by 10,000 to eliminate water content." sqref="G26" xr:uid="{B6C71DE9-584B-413F-86ED-DFF77CFE1A92}"/>
    <dataValidation type="list" allowBlank="1" showDropDown="1" showInputMessage="1" showErrorMessage="1" error="Please use the 2-letter state abbreviation." sqref="B15:G15 I15:L15" xr:uid="{E7BC1301-6563-4F21-B963-19EF3B558E27}">
      <formula1>Lookup_States</formula1>
    </dataValidation>
    <dataValidation type="list" showInputMessage="1" showErrorMessage="1" promptTitle="NEA for this Facility" prompt="Click on the drop-down arrow to the right to select one NEA for this facility." sqref="B18" xr:uid="{5476FBC7-6F91-4D26-AB7A-D91F998E0CE8}">
      <formula1>Lookup_NEAs</formula1>
    </dataValidation>
  </dataValidations>
  <hyperlinks>
    <hyperlink ref="I17" r:id="rId1" display="https://www.naics.com/search" xr:uid="{C6D4CAD6-0AC6-4213-AC5D-5B8B3FB926D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7F71F-C734-4C8C-B72F-FCA28DC9F982}">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9ZnfuSC0ENbyEwLHcla3D5k9/JnOkXvZkIvz8krR6UuYkrOLQPrjIzrd1RumkSAqovRZsBmFPCWL5EEb1SukJQ==" saltValue="B/GY6kEFG380SiIa8+/O4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0" priority="1">
      <formula>AND(TRIM(B27)&lt;&gt;"",ISNUMBER(B27)=FALSE)</formula>
    </cfRule>
  </conditionalFormatting>
  <dataValidations count="9">
    <dataValidation type="list" allowBlank="1" showDropDown="1" showInputMessage="1" showErrorMessage="1" sqref="M27:N50" xr:uid="{15E125E8-7DC6-4F3E-ACE6-9B41CEA7DBAF}">
      <formula1>Lookup_YesOrBlank</formula1>
    </dataValidation>
    <dataValidation type="list" allowBlank="1" showDropDown="1" showInputMessage="1" showErrorMessage="1" sqref="J27:J50 N27:N50" xr:uid="{91AF3182-9847-4BDA-ABE6-4AB97FBB268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38ACD5B-6639-43BE-B7F9-C3E7891E00A5}">
      <formula1>100</formula1>
      <formula2>999999</formula2>
    </dataValidation>
    <dataValidation type="list" allowBlank="1" showInputMessage="1" showErrorMessage="1" promptTitle="EJ Community" prompt="Click on the drop-down arrow to the right." sqref="B19:G19" xr:uid="{8A27F2CF-C370-4CFB-9B50-E693502EDDB3}">
      <formula1>Lookup_YesNoUnknown</formula1>
    </dataValidation>
    <dataValidation type="list" showInputMessage="1" showErrorMessage="1" sqref="K27:K50" xr:uid="{65A2ED2E-178B-4D61-A902-B813E29B06B0}">
      <formula1>Lookup_Years</formula1>
    </dataValidation>
    <dataValidation type="date" operator="greaterThan" allowBlank="1" showInputMessage="1" showErrorMessage="1" errorTitle="Date Required" error="Please enter a date in mm/dd/yyyy format." sqref="B20:G21" xr:uid="{4BB62F5A-C902-4F7C-B5C7-57B0F066CCF4}">
      <formula1>36526</formula1>
    </dataValidation>
    <dataValidation allowBlank="1" showInputMessage="1" showErrorMessage="1" prompt="Either use the facility’s permit methodology or multiply wastewater gallons by 8.35 to get pounds and divide by 10,000 to eliminate water content." sqref="G26" xr:uid="{B792AE61-C516-4B6D-9DFE-FB1FC80735CA}"/>
    <dataValidation type="list" allowBlank="1" showDropDown="1" showInputMessage="1" showErrorMessage="1" error="Please use the 2-letter state abbreviation." sqref="B15:G15 I15:L15" xr:uid="{56018AF0-A6F8-4B1A-8E08-FC3B3A0381F2}">
      <formula1>Lookup_States</formula1>
    </dataValidation>
    <dataValidation type="list" showInputMessage="1" showErrorMessage="1" promptTitle="NEA for this Facility" prompt="Click on the drop-down arrow to the right to select one NEA for this facility." sqref="B18" xr:uid="{96A966B3-C79B-4BCA-B37F-25E21A039E41}">
      <formula1>Lookup_NEAs</formula1>
    </dataValidation>
  </dataValidations>
  <hyperlinks>
    <hyperlink ref="I17" r:id="rId1" display="https://www.naics.com/search" xr:uid="{14F910C9-9111-4EE6-A902-D2F5C89D1BF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79998168889431442"/>
    <pageSetUpPr fitToPage="1"/>
  </sheetPr>
  <dimension ref="B2:I95"/>
  <sheetViews>
    <sheetView showGridLines="0" zoomScaleNormal="100" zoomScaleSheetLayoutView="110" workbookViewId="0">
      <selection activeCell="D7" sqref="D7"/>
    </sheetView>
  </sheetViews>
  <sheetFormatPr defaultRowHeight="14.5" x14ac:dyDescent="0.35"/>
  <cols>
    <col min="1" max="2" width="2.7265625" customWidth="1"/>
    <col min="3" max="3" width="35.1796875" customWidth="1"/>
    <col min="4" max="4" width="100.7265625" customWidth="1"/>
    <col min="5" max="5" width="2.7265625" customWidth="1"/>
    <col min="6" max="7" width="18" hidden="1" customWidth="1"/>
    <col min="8" max="8" width="10.7265625" customWidth="1"/>
    <col min="9" max="9" width="18" bestFit="1" customWidth="1"/>
    <col min="10" max="10" width="9.81640625" bestFit="1" customWidth="1"/>
  </cols>
  <sheetData>
    <row r="2" spans="2:9" ht="22.5" customHeight="1" x14ac:dyDescent="0.35">
      <c r="B2" s="94"/>
      <c r="C2" s="295" t="str">
        <f>TemplateTitle</f>
        <v>FY22-23 P2 Grants Template 1: Facility-Level Reporting for Direct P2 Technical Assistance to Individual Facilities</v>
      </c>
      <c r="D2" s="295"/>
      <c r="E2" s="296"/>
    </row>
    <row r="3" spans="2:9" ht="21" x14ac:dyDescent="0.5">
      <c r="B3" s="125"/>
      <c r="C3" s="292" t="s">
        <v>14</v>
      </c>
      <c r="D3" s="293"/>
      <c r="E3" s="294"/>
    </row>
    <row r="4" spans="2:9" ht="9.75" customHeight="1" x14ac:dyDescent="0.5">
      <c r="B4" s="123"/>
      <c r="C4" s="10"/>
      <c r="D4" s="11"/>
      <c r="E4" s="8"/>
    </row>
    <row r="5" spans="2:9" ht="64" customHeight="1" x14ac:dyDescent="0.35">
      <c r="B5" s="123"/>
      <c r="C5" s="137" t="s">
        <v>144</v>
      </c>
      <c r="D5" s="138" t="s">
        <v>204</v>
      </c>
      <c r="E5" s="122"/>
    </row>
    <row r="6" spans="2:9" ht="9" customHeight="1" x14ac:dyDescent="0.4">
      <c r="B6" s="123"/>
      <c r="C6" s="12"/>
      <c r="D6" s="16"/>
      <c r="E6" s="13"/>
    </row>
    <row r="7" spans="2:9" ht="15" customHeight="1" x14ac:dyDescent="0.35">
      <c r="B7" s="123"/>
      <c r="C7" s="131" t="s">
        <v>0</v>
      </c>
      <c r="D7" s="139"/>
      <c r="E7" s="4"/>
    </row>
    <row r="8" spans="2:9" ht="15" customHeight="1" x14ac:dyDescent="0.35">
      <c r="B8" s="123"/>
      <c r="C8" s="132" t="s">
        <v>15</v>
      </c>
      <c r="D8" s="140"/>
      <c r="E8" s="4"/>
    </row>
    <row r="9" spans="2:9" ht="15" customHeight="1" x14ac:dyDescent="0.35">
      <c r="B9" s="123"/>
      <c r="C9" s="132" t="s">
        <v>186</v>
      </c>
      <c r="D9" s="201"/>
      <c r="E9" s="82"/>
      <c r="I9" s="83"/>
    </row>
    <row r="10" spans="2:9" ht="15" customHeight="1" x14ac:dyDescent="0.35">
      <c r="B10" s="123"/>
      <c r="C10" s="132" t="s">
        <v>11</v>
      </c>
      <c r="D10" s="140"/>
      <c r="E10" s="4"/>
    </row>
    <row r="11" spans="2:9" ht="15.75" customHeight="1" x14ac:dyDescent="0.35">
      <c r="B11" s="123"/>
      <c r="C11" s="132" t="s">
        <v>10</v>
      </c>
      <c r="D11" s="141"/>
      <c r="E11" s="4"/>
    </row>
    <row r="12" spans="2:9" ht="15.75" customHeight="1" x14ac:dyDescent="0.35">
      <c r="B12" s="123"/>
      <c r="C12" s="132" t="s">
        <v>143</v>
      </c>
      <c r="D12" s="140"/>
      <c r="E12" s="4"/>
    </row>
    <row r="13" spans="2:9" ht="15.75" customHeight="1" x14ac:dyDescent="0.35">
      <c r="B13" s="123"/>
      <c r="C13" s="132" t="s">
        <v>2</v>
      </c>
      <c r="D13" s="140"/>
      <c r="E13" s="5"/>
    </row>
    <row r="14" spans="2:9" x14ac:dyDescent="0.35">
      <c r="B14" s="123"/>
      <c r="C14" s="132" t="s">
        <v>13</v>
      </c>
      <c r="D14" s="140"/>
      <c r="E14" s="47"/>
    </row>
    <row r="15" spans="2:9" ht="17.25" customHeight="1" x14ac:dyDescent="0.35">
      <c r="B15" s="123"/>
      <c r="C15" s="132" t="s">
        <v>3</v>
      </c>
      <c r="D15" s="141"/>
      <c r="E15" s="4"/>
    </row>
    <row r="16" spans="2:9" x14ac:dyDescent="0.35">
      <c r="B16" s="123"/>
      <c r="C16" s="133" t="s">
        <v>1</v>
      </c>
      <c r="D16" s="140"/>
      <c r="E16" s="4"/>
    </row>
    <row r="17" spans="2:8" x14ac:dyDescent="0.35">
      <c r="B17" s="124"/>
      <c r="C17" s="290"/>
      <c r="D17" s="290"/>
      <c r="E17" s="291"/>
    </row>
    <row r="18" spans="2:8" x14ac:dyDescent="0.35">
      <c r="B18" s="91"/>
      <c r="E18" s="85"/>
    </row>
    <row r="19" spans="2:8" ht="16.5" customHeight="1" x14ac:dyDescent="0.35">
      <c r="B19" s="127"/>
      <c r="C19" s="126"/>
      <c r="D19" s="64" t="s">
        <v>199</v>
      </c>
      <c r="E19" s="8"/>
    </row>
    <row r="20" spans="2:8" x14ac:dyDescent="0.35">
      <c r="B20" s="123"/>
      <c r="C20" s="133" t="s">
        <v>91</v>
      </c>
      <c r="D20" s="136" t="str">
        <f ca="1">IFERROR(IF(F20=0,"",IF(G20=0,"{No Facility Name Provided}",G20)),"")</f>
        <v/>
      </c>
      <c r="E20" s="9"/>
      <c r="F20" cm="1">
        <f t="array" aca="1" ref="F20" ca="1">INDIRECT("'"&amp;SUBSTITUTE(C20,":","")&amp;"'!$L$51")</f>
        <v>0</v>
      </c>
      <c r="G20" cm="1">
        <f t="array" aca="1" ref="G20" ca="1">INDIRECT("'"&amp;SUBSTITUTE(C20,":","")&amp;"'!$B$11")</f>
        <v>0</v>
      </c>
      <c r="H20" s="239" t="str">
        <f>HYPERLINK("#'"&amp;SUBSTITUTE(C20,":","")&amp;"'!$B$11","Go to Tab")</f>
        <v>Go to Tab</v>
      </c>
    </row>
    <row r="21" spans="2:8" x14ac:dyDescent="0.35">
      <c r="B21" s="123"/>
      <c r="C21" s="133" t="s">
        <v>92</v>
      </c>
      <c r="D21" s="136" t="str">
        <f t="shared" ref="D21:D94" ca="1" si="0">IFERROR(IF(F21=0,"",IF(G21=0,"{No Facility Name Provided}",G21)),"")</f>
        <v/>
      </c>
      <c r="E21" s="9"/>
      <c r="F21" cm="1">
        <f t="array" aca="1" ref="F21" ca="1">INDIRECT("'"&amp;SUBSTITUTE(C21,":","")&amp;"'!$L$51")</f>
        <v>0</v>
      </c>
      <c r="G21" cm="1">
        <f t="array" aca="1" ref="G21" ca="1">INDIRECT("'"&amp;SUBSTITUTE(C21,":","")&amp;"'!$B$11")</f>
        <v>0</v>
      </c>
      <c r="H21" s="239" t="str">
        <f t="shared" ref="H21:H84" si="1">HYPERLINK("#'"&amp;SUBSTITUTE(C21,":","")&amp;"'!$B$11","Go to Tab")</f>
        <v>Go to Tab</v>
      </c>
    </row>
    <row r="22" spans="2:8" x14ac:dyDescent="0.35">
      <c r="B22" s="123"/>
      <c r="C22" s="133" t="s">
        <v>93</v>
      </c>
      <c r="D22" s="136" t="str">
        <f t="shared" ca="1" si="0"/>
        <v/>
      </c>
      <c r="E22" s="6"/>
      <c r="F22" cm="1">
        <f t="array" aca="1" ref="F22" ca="1">INDIRECT("'"&amp;SUBSTITUTE(C22,":","")&amp;"'!$L$51")</f>
        <v>0</v>
      </c>
      <c r="G22" cm="1">
        <f t="array" aca="1" ref="G22" ca="1">INDIRECT("'"&amp;SUBSTITUTE(C22,":","")&amp;"'!$B$11")</f>
        <v>0</v>
      </c>
      <c r="H22" s="239" t="str">
        <f t="shared" si="1"/>
        <v>Go to Tab</v>
      </c>
    </row>
    <row r="23" spans="2:8" x14ac:dyDescent="0.35">
      <c r="B23" s="123"/>
      <c r="C23" s="133" t="s">
        <v>94</v>
      </c>
      <c r="D23" s="136" t="str">
        <f t="shared" ca="1" si="0"/>
        <v/>
      </c>
      <c r="E23" s="9"/>
      <c r="F23" cm="1">
        <f t="array" aca="1" ref="F23" ca="1">INDIRECT("'"&amp;SUBSTITUTE(C23,":","")&amp;"'!$L$51")</f>
        <v>0</v>
      </c>
      <c r="G23" cm="1">
        <f t="array" aca="1" ref="G23" ca="1">INDIRECT("'"&amp;SUBSTITUTE(C23,":","")&amp;"'!$B$11")</f>
        <v>0</v>
      </c>
      <c r="H23" s="239" t="str">
        <f t="shared" si="1"/>
        <v>Go to Tab</v>
      </c>
    </row>
    <row r="24" spans="2:8" x14ac:dyDescent="0.35">
      <c r="B24" s="123"/>
      <c r="C24" s="133" t="s">
        <v>95</v>
      </c>
      <c r="D24" s="136" t="str">
        <f t="shared" ca="1" si="0"/>
        <v/>
      </c>
      <c r="E24" s="9"/>
      <c r="F24" cm="1">
        <f t="array" aca="1" ref="F24" ca="1">INDIRECT("'"&amp;SUBSTITUTE(C24,":","")&amp;"'!$L$51")</f>
        <v>0</v>
      </c>
      <c r="G24" cm="1">
        <f t="array" aca="1" ref="G24" ca="1">INDIRECT("'"&amp;SUBSTITUTE(C24,":","")&amp;"'!$B$11")</f>
        <v>0</v>
      </c>
      <c r="H24" s="239" t="str">
        <f t="shared" si="1"/>
        <v>Go to Tab</v>
      </c>
    </row>
    <row r="25" spans="2:8" x14ac:dyDescent="0.35">
      <c r="B25" s="123"/>
      <c r="C25" s="133" t="s">
        <v>96</v>
      </c>
      <c r="D25" s="136" t="str">
        <f t="shared" ca="1" si="0"/>
        <v/>
      </c>
      <c r="E25" s="9"/>
      <c r="F25" cm="1">
        <f t="array" aca="1" ref="F25" ca="1">INDIRECT("'"&amp;SUBSTITUTE(C25,":","")&amp;"'!$L$51")</f>
        <v>0</v>
      </c>
      <c r="G25" cm="1">
        <f t="array" aca="1" ref="G25" ca="1">INDIRECT("'"&amp;SUBSTITUTE(C25,":","")&amp;"'!$B$11")</f>
        <v>0</v>
      </c>
      <c r="H25" s="239" t="str">
        <f t="shared" si="1"/>
        <v>Go to Tab</v>
      </c>
    </row>
    <row r="26" spans="2:8" x14ac:dyDescent="0.35">
      <c r="B26" s="123"/>
      <c r="C26" s="133" t="s">
        <v>97</v>
      </c>
      <c r="D26" s="136" t="str">
        <f t="shared" ca="1" si="0"/>
        <v/>
      </c>
      <c r="E26" s="6"/>
      <c r="F26" cm="1">
        <f t="array" aca="1" ref="F26" ca="1">INDIRECT("'"&amp;SUBSTITUTE(C26,":","")&amp;"'!$L$51")</f>
        <v>0</v>
      </c>
      <c r="G26" cm="1">
        <f t="array" aca="1" ref="G26" ca="1">INDIRECT("'"&amp;SUBSTITUTE(C26,":","")&amp;"'!$B$11")</f>
        <v>0</v>
      </c>
      <c r="H26" s="239" t="str">
        <f t="shared" si="1"/>
        <v>Go to Tab</v>
      </c>
    </row>
    <row r="27" spans="2:8" x14ac:dyDescent="0.35">
      <c r="B27" s="123"/>
      <c r="C27" s="133" t="s">
        <v>98</v>
      </c>
      <c r="D27" s="136" t="str">
        <f t="shared" ca="1" si="0"/>
        <v/>
      </c>
      <c r="E27" s="9"/>
      <c r="F27" cm="1">
        <f t="array" aca="1" ref="F27" ca="1">INDIRECT("'"&amp;SUBSTITUTE(C27,":","")&amp;"'!$L$51")</f>
        <v>0</v>
      </c>
      <c r="G27" cm="1">
        <f t="array" aca="1" ref="G27" ca="1">INDIRECT("'"&amp;SUBSTITUTE(C27,":","")&amp;"'!$B$11")</f>
        <v>0</v>
      </c>
      <c r="H27" s="239" t="str">
        <f t="shared" si="1"/>
        <v>Go to Tab</v>
      </c>
    </row>
    <row r="28" spans="2:8" x14ac:dyDescent="0.35">
      <c r="B28" s="123"/>
      <c r="C28" s="133" t="s">
        <v>99</v>
      </c>
      <c r="D28" s="136" t="str">
        <f t="shared" ca="1" si="0"/>
        <v/>
      </c>
      <c r="E28" s="9"/>
      <c r="F28" cm="1">
        <f t="array" aca="1" ref="F28" ca="1">INDIRECT("'"&amp;SUBSTITUTE(C28,":","")&amp;"'!$L$51")</f>
        <v>0</v>
      </c>
      <c r="G28" cm="1">
        <f t="array" aca="1" ref="G28" ca="1">INDIRECT("'"&amp;SUBSTITUTE(C28,":","")&amp;"'!$B$11")</f>
        <v>0</v>
      </c>
      <c r="H28" s="239" t="str">
        <f t="shared" si="1"/>
        <v>Go to Tab</v>
      </c>
    </row>
    <row r="29" spans="2:8" x14ac:dyDescent="0.35">
      <c r="B29" s="123"/>
      <c r="C29" s="133" t="s">
        <v>100</v>
      </c>
      <c r="D29" s="136" t="str">
        <f t="shared" ca="1" si="0"/>
        <v/>
      </c>
      <c r="E29" s="9"/>
      <c r="F29" cm="1">
        <f t="array" aca="1" ref="F29" ca="1">INDIRECT("'"&amp;SUBSTITUTE(C29,":","")&amp;"'!$L$51")</f>
        <v>0</v>
      </c>
      <c r="G29" cm="1">
        <f t="array" aca="1" ref="G29" ca="1">INDIRECT("'"&amp;SUBSTITUTE(C29,":","")&amp;"'!$B$11")</f>
        <v>0</v>
      </c>
      <c r="H29" s="239" t="str">
        <f t="shared" si="1"/>
        <v>Go to Tab</v>
      </c>
    </row>
    <row r="30" spans="2:8" x14ac:dyDescent="0.35">
      <c r="B30" s="123"/>
      <c r="C30" s="133" t="s">
        <v>101</v>
      </c>
      <c r="D30" s="136" t="str">
        <f t="shared" ca="1" si="0"/>
        <v/>
      </c>
      <c r="E30" s="9"/>
      <c r="F30" cm="1">
        <f t="array" aca="1" ref="F30" ca="1">INDIRECT("'"&amp;SUBSTITUTE(C30,":","")&amp;"'!$L$51")</f>
        <v>0</v>
      </c>
      <c r="G30" cm="1">
        <f t="array" aca="1" ref="G30" ca="1">INDIRECT("'"&amp;SUBSTITUTE(C30,":","")&amp;"'!$B$11")</f>
        <v>0</v>
      </c>
      <c r="H30" s="239" t="str">
        <f t="shared" si="1"/>
        <v>Go to Tab</v>
      </c>
    </row>
    <row r="31" spans="2:8" x14ac:dyDescent="0.35">
      <c r="B31" s="123"/>
      <c r="C31" s="133" t="s">
        <v>102</v>
      </c>
      <c r="D31" s="136" t="str">
        <f t="shared" ca="1" si="0"/>
        <v/>
      </c>
      <c r="E31" s="9"/>
      <c r="F31" cm="1">
        <f t="array" aca="1" ref="F31" ca="1">INDIRECT("'"&amp;SUBSTITUTE(C31,":","")&amp;"'!$L$51")</f>
        <v>0</v>
      </c>
      <c r="G31" cm="1">
        <f t="array" aca="1" ref="G31" ca="1">INDIRECT("'"&amp;SUBSTITUTE(C31,":","")&amp;"'!$B$11")</f>
        <v>0</v>
      </c>
      <c r="H31" s="239" t="str">
        <f t="shared" si="1"/>
        <v>Go to Tab</v>
      </c>
    </row>
    <row r="32" spans="2:8" x14ac:dyDescent="0.35">
      <c r="B32" s="123"/>
      <c r="C32" s="133" t="s">
        <v>103</v>
      </c>
      <c r="D32" s="136" t="str">
        <f t="shared" ca="1" si="0"/>
        <v/>
      </c>
      <c r="E32" s="9"/>
      <c r="F32" cm="1">
        <f t="array" aca="1" ref="F32" ca="1">INDIRECT("'"&amp;SUBSTITUTE(C32,":","")&amp;"'!$L$51")</f>
        <v>0</v>
      </c>
      <c r="G32" cm="1">
        <f t="array" aca="1" ref="G32" ca="1">INDIRECT("'"&amp;SUBSTITUTE(C32,":","")&amp;"'!$B$11")</f>
        <v>0</v>
      </c>
      <c r="H32" s="239" t="str">
        <f t="shared" si="1"/>
        <v>Go to Tab</v>
      </c>
    </row>
    <row r="33" spans="2:8" x14ac:dyDescent="0.35">
      <c r="B33" s="123"/>
      <c r="C33" s="133" t="s">
        <v>104</v>
      </c>
      <c r="D33" s="136" t="str">
        <f t="shared" ca="1" si="0"/>
        <v/>
      </c>
      <c r="E33" s="9"/>
      <c r="F33" cm="1">
        <f t="array" aca="1" ref="F33" ca="1">INDIRECT("'"&amp;SUBSTITUTE(C33,":","")&amp;"'!$L$51")</f>
        <v>0</v>
      </c>
      <c r="G33" cm="1">
        <f t="array" aca="1" ref="G33" ca="1">INDIRECT("'"&amp;SUBSTITUTE(C33,":","")&amp;"'!$B$11")</f>
        <v>0</v>
      </c>
      <c r="H33" s="239" t="str">
        <f t="shared" si="1"/>
        <v>Go to Tab</v>
      </c>
    </row>
    <row r="34" spans="2:8" x14ac:dyDescent="0.35">
      <c r="B34" s="123"/>
      <c r="C34" s="133" t="s">
        <v>105</v>
      </c>
      <c r="D34" s="136" t="str">
        <f t="shared" ca="1" si="0"/>
        <v/>
      </c>
      <c r="E34" s="9"/>
      <c r="F34" cm="1">
        <f t="array" aca="1" ref="F34" ca="1">INDIRECT("'"&amp;SUBSTITUTE(C34,":","")&amp;"'!$L$51")</f>
        <v>0</v>
      </c>
      <c r="G34" cm="1">
        <f t="array" aca="1" ref="G34" ca="1">INDIRECT("'"&amp;SUBSTITUTE(C34,":","")&amp;"'!$B$11")</f>
        <v>0</v>
      </c>
      <c r="H34" s="239" t="str">
        <f t="shared" si="1"/>
        <v>Go to Tab</v>
      </c>
    </row>
    <row r="35" spans="2:8" x14ac:dyDescent="0.35">
      <c r="B35" s="123"/>
      <c r="C35" s="133" t="s">
        <v>106</v>
      </c>
      <c r="D35" s="136" t="str">
        <f t="shared" ca="1" si="0"/>
        <v/>
      </c>
      <c r="E35" s="9"/>
      <c r="F35" cm="1">
        <f t="array" aca="1" ref="F35" ca="1">INDIRECT("'"&amp;SUBSTITUTE(C35,":","")&amp;"'!$L$51")</f>
        <v>0</v>
      </c>
      <c r="G35" cm="1">
        <f t="array" aca="1" ref="G35" ca="1">INDIRECT("'"&amp;SUBSTITUTE(C35,":","")&amp;"'!$B$11")</f>
        <v>0</v>
      </c>
      <c r="H35" s="239" t="str">
        <f t="shared" si="1"/>
        <v>Go to Tab</v>
      </c>
    </row>
    <row r="36" spans="2:8" x14ac:dyDescent="0.35">
      <c r="B36" s="123"/>
      <c r="C36" s="133" t="s">
        <v>107</v>
      </c>
      <c r="D36" s="136" t="str">
        <f t="shared" ca="1" si="0"/>
        <v/>
      </c>
      <c r="E36" s="9"/>
      <c r="F36" cm="1">
        <f t="array" aca="1" ref="F36" ca="1">INDIRECT("'"&amp;SUBSTITUTE(C36,":","")&amp;"'!$L$51")</f>
        <v>0</v>
      </c>
      <c r="G36" cm="1">
        <f t="array" aca="1" ref="G36" ca="1">INDIRECT("'"&amp;SUBSTITUTE(C36,":","")&amp;"'!$B$11")</f>
        <v>0</v>
      </c>
      <c r="H36" s="239" t="str">
        <f t="shared" si="1"/>
        <v>Go to Tab</v>
      </c>
    </row>
    <row r="37" spans="2:8" x14ac:dyDescent="0.35">
      <c r="B37" s="123"/>
      <c r="C37" s="133" t="s">
        <v>108</v>
      </c>
      <c r="D37" s="136" t="str">
        <f t="shared" ca="1" si="0"/>
        <v/>
      </c>
      <c r="E37" s="9"/>
      <c r="F37" cm="1">
        <f t="array" aca="1" ref="F37" ca="1">INDIRECT("'"&amp;SUBSTITUTE(C37,":","")&amp;"'!$L$51")</f>
        <v>0</v>
      </c>
      <c r="G37" cm="1">
        <f t="array" aca="1" ref="G37" ca="1">INDIRECT("'"&amp;SUBSTITUTE(C37,":","")&amp;"'!$B$11")</f>
        <v>0</v>
      </c>
      <c r="H37" s="239" t="str">
        <f t="shared" si="1"/>
        <v>Go to Tab</v>
      </c>
    </row>
    <row r="38" spans="2:8" x14ac:dyDescent="0.35">
      <c r="B38" s="123"/>
      <c r="C38" s="133" t="s">
        <v>109</v>
      </c>
      <c r="D38" s="136" t="str">
        <f t="shared" ca="1" si="0"/>
        <v/>
      </c>
      <c r="E38" s="9"/>
      <c r="F38" cm="1">
        <f t="array" aca="1" ref="F38" ca="1">INDIRECT("'"&amp;SUBSTITUTE(C38,":","")&amp;"'!$L$51")</f>
        <v>0</v>
      </c>
      <c r="G38" cm="1">
        <f t="array" aca="1" ref="G38" ca="1">INDIRECT("'"&amp;SUBSTITUTE(C38,":","")&amp;"'!$B$11")</f>
        <v>0</v>
      </c>
      <c r="H38" s="239" t="str">
        <f t="shared" si="1"/>
        <v>Go to Tab</v>
      </c>
    </row>
    <row r="39" spans="2:8" x14ac:dyDescent="0.35">
      <c r="B39" s="123"/>
      <c r="C39" s="133" t="s">
        <v>110</v>
      </c>
      <c r="D39" s="136" t="str">
        <f t="shared" ca="1" si="0"/>
        <v/>
      </c>
      <c r="E39" s="9"/>
      <c r="F39" cm="1">
        <f t="array" aca="1" ref="F39" ca="1">INDIRECT("'"&amp;SUBSTITUTE(C39,":","")&amp;"'!$L$51")</f>
        <v>0</v>
      </c>
      <c r="G39" cm="1">
        <f t="array" aca="1" ref="G39" ca="1">INDIRECT("'"&amp;SUBSTITUTE(C39,":","")&amp;"'!$B$11")</f>
        <v>0</v>
      </c>
      <c r="H39" s="239" t="str">
        <f t="shared" si="1"/>
        <v>Go to Tab</v>
      </c>
    </row>
    <row r="40" spans="2:8" x14ac:dyDescent="0.35">
      <c r="B40" s="123"/>
      <c r="C40" s="133" t="s">
        <v>111</v>
      </c>
      <c r="D40" s="136" t="str">
        <f t="shared" ca="1" si="0"/>
        <v/>
      </c>
      <c r="E40" s="9"/>
      <c r="F40" cm="1">
        <f t="array" aca="1" ref="F40" ca="1">INDIRECT("'"&amp;SUBSTITUTE(C40,":","")&amp;"'!$L$51")</f>
        <v>0</v>
      </c>
      <c r="G40" cm="1">
        <f t="array" aca="1" ref="G40" ca="1">INDIRECT("'"&amp;SUBSTITUTE(C40,":","")&amp;"'!$B$11")</f>
        <v>0</v>
      </c>
      <c r="H40" s="239" t="str">
        <f t="shared" si="1"/>
        <v>Go to Tab</v>
      </c>
    </row>
    <row r="41" spans="2:8" x14ac:dyDescent="0.35">
      <c r="B41" s="123"/>
      <c r="C41" s="133" t="s">
        <v>112</v>
      </c>
      <c r="D41" s="136" t="str">
        <f t="shared" ca="1" si="0"/>
        <v/>
      </c>
      <c r="E41" s="9"/>
      <c r="F41" cm="1">
        <f t="array" aca="1" ref="F41" ca="1">INDIRECT("'"&amp;SUBSTITUTE(C41,":","")&amp;"'!$L$51")</f>
        <v>0</v>
      </c>
      <c r="G41" cm="1">
        <f t="array" aca="1" ref="G41" ca="1">INDIRECT("'"&amp;SUBSTITUTE(C41,":","")&amp;"'!$B$11")</f>
        <v>0</v>
      </c>
      <c r="H41" s="239" t="str">
        <f t="shared" si="1"/>
        <v>Go to Tab</v>
      </c>
    </row>
    <row r="42" spans="2:8" x14ac:dyDescent="0.35">
      <c r="B42" s="123"/>
      <c r="C42" s="133" t="s">
        <v>113</v>
      </c>
      <c r="D42" s="136" t="str">
        <f t="shared" ca="1" si="0"/>
        <v/>
      </c>
      <c r="E42" s="9"/>
      <c r="F42" cm="1">
        <f t="array" aca="1" ref="F42" ca="1">INDIRECT("'"&amp;SUBSTITUTE(C42,":","")&amp;"'!$L$51")</f>
        <v>0</v>
      </c>
      <c r="G42" cm="1">
        <f t="array" aca="1" ref="G42" ca="1">INDIRECT("'"&amp;SUBSTITUTE(C42,":","")&amp;"'!$B$11")</f>
        <v>0</v>
      </c>
      <c r="H42" s="239" t="str">
        <f t="shared" si="1"/>
        <v>Go to Tab</v>
      </c>
    </row>
    <row r="43" spans="2:8" x14ac:dyDescent="0.35">
      <c r="B43" s="123"/>
      <c r="C43" s="133" t="s">
        <v>114</v>
      </c>
      <c r="D43" s="136" t="str">
        <f t="shared" ca="1" si="0"/>
        <v/>
      </c>
      <c r="E43" s="9"/>
      <c r="F43" cm="1">
        <f t="array" aca="1" ref="F43" ca="1">INDIRECT("'"&amp;SUBSTITUTE(C43,":","")&amp;"'!$L$51")</f>
        <v>0</v>
      </c>
      <c r="G43" cm="1">
        <f t="array" aca="1" ref="G43" ca="1">INDIRECT("'"&amp;SUBSTITUTE(C43,":","")&amp;"'!$B$11")</f>
        <v>0</v>
      </c>
      <c r="H43" s="239" t="str">
        <f t="shared" si="1"/>
        <v>Go to Tab</v>
      </c>
    </row>
    <row r="44" spans="2:8" x14ac:dyDescent="0.35">
      <c r="B44" s="123"/>
      <c r="C44" s="133" t="s">
        <v>115</v>
      </c>
      <c r="D44" s="136" t="str">
        <f t="shared" ca="1" si="0"/>
        <v/>
      </c>
      <c r="E44" s="9"/>
      <c r="F44" cm="1">
        <f t="array" aca="1" ref="F44" ca="1">INDIRECT("'"&amp;SUBSTITUTE(C44,":","")&amp;"'!$L$51")</f>
        <v>0</v>
      </c>
      <c r="G44" cm="1">
        <f t="array" aca="1" ref="G44" ca="1">INDIRECT("'"&amp;SUBSTITUTE(C44,":","")&amp;"'!$B$11")</f>
        <v>0</v>
      </c>
      <c r="H44" s="239" t="str">
        <f t="shared" si="1"/>
        <v>Go to Tab</v>
      </c>
    </row>
    <row r="45" spans="2:8" x14ac:dyDescent="0.35">
      <c r="B45" s="123"/>
      <c r="C45" s="133" t="s">
        <v>130</v>
      </c>
      <c r="D45" s="136" t="str">
        <f t="shared" ca="1" si="0"/>
        <v/>
      </c>
      <c r="E45" s="9"/>
      <c r="F45" cm="1">
        <f t="array" aca="1" ref="F45" ca="1">INDIRECT("'"&amp;SUBSTITUTE(C45,":","")&amp;"'!$L$51")</f>
        <v>0</v>
      </c>
      <c r="G45" cm="1">
        <f t="array" aca="1" ref="G45" ca="1">INDIRECT("'"&amp;SUBSTITUTE(C45,":","")&amp;"'!$B$11")</f>
        <v>0</v>
      </c>
      <c r="H45" s="239" t="str">
        <f t="shared" si="1"/>
        <v>Go to Tab</v>
      </c>
    </row>
    <row r="46" spans="2:8" x14ac:dyDescent="0.35">
      <c r="B46" s="123"/>
      <c r="C46" s="133" t="s">
        <v>131</v>
      </c>
      <c r="D46" s="136" t="str">
        <f t="shared" ca="1" si="0"/>
        <v/>
      </c>
      <c r="E46" s="9"/>
      <c r="F46" cm="1">
        <f t="array" aca="1" ref="F46" ca="1">INDIRECT("'"&amp;SUBSTITUTE(C46,":","")&amp;"'!$L$51")</f>
        <v>0</v>
      </c>
      <c r="G46" cm="1">
        <f t="array" aca="1" ref="G46" ca="1">INDIRECT("'"&amp;SUBSTITUTE(C46,":","")&amp;"'!$B$11")</f>
        <v>0</v>
      </c>
      <c r="H46" s="239" t="str">
        <f t="shared" si="1"/>
        <v>Go to Tab</v>
      </c>
    </row>
    <row r="47" spans="2:8" x14ac:dyDescent="0.35">
      <c r="B47" s="123"/>
      <c r="C47" s="133" t="s">
        <v>132</v>
      </c>
      <c r="D47" s="136" t="str">
        <f t="shared" ca="1" si="0"/>
        <v/>
      </c>
      <c r="E47" s="9"/>
      <c r="F47" cm="1">
        <f t="array" aca="1" ref="F47" ca="1">INDIRECT("'"&amp;SUBSTITUTE(C47,":","")&amp;"'!$L$51")</f>
        <v>0</v>
      </c>
      <c r="G47" cm="1">
        <f t="array" aca="1" ref="G47" ca="1">INDIRECT("'"&amp;SUBSTITUTE(C47,":","")&amp;"'!$B$11")</f>
        <v>0</v>
      </c>
      <c r="H47" s="239" t="str">
        <f t="shared" si="1"/>
        <v>Go to Tab</v>
      </c>
    </row>
    <row r="48" spans="2:8" x14ac:dyDescent="0.35">
      <c r="B48" s="123"/>
      <c r="C48" s="133" t="s">
        <v>133</v>
      </c>
      <c r="D48" s="136" t="str">
        <f t="shared" ca="1" si="0"/>
        <v/>
      </c>
      <c r="E48" s="9"/>
      <c r="F48" cm="1">
        <f t="array" aca="1" ref="F48" ca="1">INDIRECT("'"&amp;SUBSTITUTE(C48,":","")&amp;"'!$L$51")</f>
        <v>0</v>
      </c>
      <c r="G48" cm="1">
        <f t="array" aca="1" ref="G48" ca="1">INDIRECT("'"&amp;SUBSTITUTE(C48,":","")&amp;"'!$B$11")</f>
        <v>0</v>
      </c>
      <c r="H48" s="239" t="str">
        <f t="shared" si="1"/>
        <v>Go to Tab</v>
      </c>
    </row>
    <row r="49" spans="2:8" x14ac:dyDescent="0.35">
      <c r="B49" s="123"/>
      <c r="C49" s="133" t="s">
        <v>134</v>
      </c>
      <c r="D49" s="136" t="str">
        <f t="shared" ca="1" si="0"/>
        <v/>
      </c>
      <c r="E49" s="9"/>
      <c r="F49" cm="1">
        <f t="array" aca="1" ref="F49" ca="1">INDIRECT("'"&amp;SUBSTITUTE(C49,":","")&amp;"'!$L$51")</f>
        <v>0</v>
      </c>
      <c r="G49" cm="1">
        <f t="array" aca="1" ref="G49" ca="1">INDIRECT("'"&amp;SUBSTITUTE(C49,":","")&amp;"'!$B$11")</f>
        <v>0</v>
      </c>
      <c r="H49" s="239" t="str">
        <f t="shared" si="1"/>
        <v>Go to Tab</v>
      </c>
    </row>
    <row r="50" spans="2:8" x14ac:dyDescent="0.35">
      <c r="B50" s="123"/>
      <c r="C50" s="133" t="s">
        <v>165</v>
      </c>
      <c r="D50" s="136" t="str">
        <f t="shared" ca="1" si="0"/>
        <v/>
      </c>
      <c r="E50" s="9"/>
      <c r="F50" cm="1">
        <f t="array" aca="1" ref="F50" ca="1">INDIRECT("'"&amp;SUBSTITUTE(C50,":","")&amp;"'!$L$51")</f>
        <v>0</v>
      </c>
      <c r="G50" cm="1">
        <f t="array" aca="1" ref="G50" ca="1">INDIRECT("'"&amp;SUBSTITUTE(C50,":","")&amp;"'!$B$11")</f>
        <v>0</v>
      </c>
      <c r="H50" s="239" t="str">
        <f t="shared" si="1"/>
        <v>Go to Tab</v>
      </c>
    </row>
    <row r="51" spans="2:8" x14ac:dyDescent="0.35">
      <c r="B51" s="123"/>
      <c r="C51" s="133" t="s">
        <v>166</v>
      </c>
      <c r="D51" s="136" t="str">
        <f t="shared" ca="1" si="0"/>
        <v/>
      </c>
      <c r="E51" s="9"/>
      <c r="F51" cm="1">
        <f t="array" aca="1" ref="F51" ca="1">INDIRECT("'"&amp;SUBSTITUTE(C51,":","")&amp;"'!$L$51")</f>
        <v>0</v>
      </c>
      <c r="G51" cm="1">
        <f t="array" aca="1" ref="G51" ca="1">INDIRECT("'"&amp;SUBSTITUTE(C51,":","")&amp;"'!$B$11")</f>
        <v>0</v>
      </c>
      <c r="H51" s="239" t="str">
        <f t="shared" si="1"/>
        <v>Go to Tab</v>
      </c>
    </row>
    <row r="52" spans="2:8" x14ac:dyDescent="0.35">
      <c r="B52" s="123"/>
      <c r="C52" s="133" t="s">
        <v>167</v>
      </c>
      <c r="D52" s="136" t="str">
        <f t="shared" ca="1" si="0"/>
        <v/>
      </c>
      <c r="E52" s="9"/>
      <c r="F52" cm="1">
        <f t="array" aca="1" ref="F52" ca="1">INDIRECT("'"&amp;SUBSTITUTE(C52,":","")&amp;"'!$L$51")</f>
        <v>0</v>
      </c>
      <c r="G52" cm="1">
        <f t="array" aca="1" ref="G52" ca="1">INDIRECT("'"&amp;SUBSTITUTE(C52,":","")&amp;"'!$B$11")</f>
        <v>0</v>
      </c>
      <c r="H52" s="239" t="str">
        <f t="shared" si="1"/>
        <v>Go to Tab</v>
      </c>
    </row>
    <row r="53" spans="2:8" x14ac:dyDescent="0.35">
      <c r="B53" s="123"/>
      <c r="C53" s="133" t="s">
        <v>168</v>
      </c>
      <c r="D53" s="136" t="str">
        <f t="shared" ca="1" si="0"/>
        <v/>
      </c>
      <c r="E53" s="9"/>
      <c r="F53" cm="1">
        <f t="array" aca="1" ref="F53" ca="1">INDIRECT("'"&amp;SUBSTITUTE(C53,":","")&amp;"'!$L$51")</f>
        <v>0</v>
      </c>
      <c r="G53" cm="1">
        <f t="array" aca="1" ref="G53" ca="1">INDIRECT("'"&amp;SUBSTITUTE(C53,":","")&amp;"'!$B$11")</f>
        <v>0</v>
      </c>
      <c r="H53" s="239" t="str">
        <f t="shared" si="1"/>
        <v>Go to Tab</v>
      </c>
    </row>
    <row r="54" spans="2:8" x14ac:dyDescent="0.35">
      <c r="B54" s="123"/>
      <c r="C54" s="133" t="s">
        <v>169</v>
      </c>
      <c r="D54" s="136" t="str">
        <f t="shared" ca="1" si="0"/>
        <v/>
      </c>
      <c r="E54" s="9"/>
      <c r="F54" cm="1">
        <f t="array" aca="1" ref="F54" ca="1">INDIRECT("'"&amp;SUBSTITUTE(C54,":","")&amp;"'!$L$51")</f>
        <v>0</v>
      </c>
      <c r="G54" cm="1">
        <f t="array" aca="1" ref="G54" ca="1">INDIRECT("'"&amp;SUBSTITUTE(C54,":","")&amp;"'!$B$11")</f>
        <v>0</v>
      </c>
      <c r="H54" s="239" t="str">
        <f t="shared" si="1"/>
        <v>Go to Tab</v>
      </c>
    </row>
    <row r="55" spans="2:8" x14ac:dyDescent="0.35">
      <c r="B55" s="123"/>
      <c r="C55" s="133" t="s">
        <v>170</v>
      </c>
      <c r="D55" s="136" t="str">
        <f t="shared" ca="1" si="0"/>
        <v/>
      </c>
      <c r="E55" s="9"/>
      <c r="F55" cm="1">
        <f t="array" aca="1" ref="F55" ca="1">INDIRECT("'"&amp;SUBSTITUTE(C55,":","")&amp;"'!$L$51")</f>
        <v>0</v>
      </c>
      <c r="G55" cm="1">
        <f t="array" aca="1" ref="G55" ca="1">INDIRECT("'"&amp;SUBSTITUTE(C55,":","")&amp;"'!$B$11")</f>
        <v>0</v>
      </c>
      <c r="H55" s="239" t="str">
        <f t="shared" si="1"/>
        <v>Go to Tab</v>
      </c>
    </row>
    <row r="56" spans="2:8" x14ac:dyDescent="0.35">
      <c r="B56" s="123"/>
      <c r="C56" s="133" t="s">
        <v>171</v>
      </c>
      <c r="D56" s="136" t="str">
        <f t="shared" ca="1" si="0"/>
        <v/>
      </c>
      <c r="E56" s="9"/>
      <c r="F56" cm="1">
        <f t="array" aca="1" ref="F56" ca="1">INDIRECT("'"&amp;SUBSTITUTE(C56,":","")&amp;"'!$L$51")</f>
        <v>0</v>
      </c>
      <c r="G56" cm="1">
        <f t="array" aca="1" ref="G56" ca="1">INDIRECT("'"&amp;SUBSTITUTE(C56,":","")&amp;"'!$B$11")</f>
        <v>0</v>
      </c>
      <c r="H56" s="239" t="str">
        <f t="shared" si="1"/>
        <v>Go to Tab</v>
      </c>
    </row>
    <row r="57" spans="2:8" x14ac:dyDescent="0.35">
      <c r="B57" s="123"/>
      <c r="C57" s="133" t="s">
        <v>172</v>
      </c>
      <c r="D57" s="136" t="str">
        <f t="shared" ca="1" si="0"/>
        <v/>
      </c>
      <c r="E57" s="9"/>
      <c r="F57" cm="1">
        <f t="array" aca="1" ref="F57" ca="1">INDIRECT("'"&amp;SUBSTITUTE(C57,":","")&amp;"'!$L$51")</f>
        <v>0</v>
      </c>
      <c r="G57" cm="1">
        <f t="array" aca="1" ref="G57" ca="1">INDIRECT("'"&amp;SUBSTITUTE(C57,":","")&amp;"'!$B$11")</f>
        <v>0</v>
      </c>
      <c r="H57" s="239" t="str">
        <f t="shared" si="1"/>
        <v>Go to Tab</v>
      </c>
    </row>
    <row r="58" spans="2:8" x14ac:dyDescent="0.35">
      <c r="B58" s="123"/>
      <c r="C58" s="133" t="s">
        <v>173</v>
      </c>
      <c r="D58" s="136" t="str">
        <f t="shared" ca="1" si="0"/>
        <v/>
      </c>
      <c r="E58" s="9"/>
      <c r="F58" cm="1">
        <f t="array" aca="1" ref="F58" ca="1">INDIRECT("'"&amp;SUBSTITUTE(C58,":","")&amp;"'!$L$51")</f>
        <v>0</v>
      </c>
      <c r="G58" cm="1">
        <f t="array" aca="1" ref="G58" ca="1">INDIRECT("'"&amp;SUBSTITUTE(C58,":","")&amp;"'!$B$11")</f>
        <v>0</v>
      </c>
      <c r="H58" s="239" t="str">
        <f t="shared" si="1"/>
        <v>Go to Tab</v>
      </c>
    </row>
    <row r="59" spans="2:8" x14ac:dyDescent="0.35">
      <c r="B59" s="123"/>
      <c r="C59" s="133" t="s">
        <v>174</v>
      </c>
      <c r="D59" s="136" t="str">
        <f t="shared" ca="1" si="0"/>
        <v/>
      </c>
      <c r="E59" s="9"/>
      <c r="F59" cm="1">
        <f t="array" aca="1" ref="F59" ca="1">INDIRECT("'"&amp;SUBSTITUTE(C59,":","")&amp;"'!$L$51")</f>
        <v>0</v>
      </c>
      <c r="G59" cm="1">
        <f t="array" aca="1" ref="G59" ca="1">INDIRECT("'"&amp;SUBSTITUTE(C59,":","")&amp;"'!$B$11")</f>
        <v>0</v>
      </c>
      <c r="H59" s="239" t="str">
        <f t="shared" si="1"/>
        <v>Go to Tab</v>
      </c>
    </row>
    <row r="60" spans="2:8" x14ac:dyDescent="0.35">
      <c r="B60" s="123"/>
      <c r="C60" s="133" t="s">
        <v>175</v>
      </c>
      <c r="D60" s="136" t="str">
        <f t="shared" ca="1" si="0"/>
        <v/>
      </c>
      <c r="E60" s="9"/>
      <c r="F60" cm="1">
        <f t="array" aca="1" ref="F60" ca="1">INDIRECT("'"&amp;SUBSTITUTE(C60,":","")&amp;"'!$L$51")</f>
        <v>0</v>
      </c>
      <c r="G60" cm="1">
        <f t="array" aca="1" ref="G60" ca="1">INDIRECT("'"&amp;SUBSTITUTE(C60,":","")&amp;"'!$B$11")</f>
        <v>0</v>
      </c>
      <c r="H60" s="239" t="str">
        <f t="shared" si="1"/>
        <v>Go to Tab</v>
      </c>
    </row>
    <row r="61" spans="2:8" x14ac:dyDescent="0.35">
      <c r="B61" s="123"/>
      <c r="C61" s="133" t="s">
        <v>176</v>
      </c>
      <c r="D61" s="136" t="str">
        <f t="shared" ca="1" si="0"/>
        <v/>
      </c>
      <c r="E61" s="9"/>
      <c r="F61" cm="1">
        <f t="array" aca="1" ref="F61" ca="1">INDIRECT("'"&amp;SUBSTITUTE(C61,":","")&amp;"'!$L$51")</f>
        <v>0</v>
      </c>
      <c r="G61" cm="1">
        <f t="array" aca="1" ref="G61" ca="1">INDIRECT("'"&amp;SUBSTITUTE(C61,":","")&amp;"'!$B$11")</f>
        <v>0</v>
      </c>
      <c r="H61" s="239" t="str">
        <f t="shared" si="1"/>
        <v>Go to Tab</v>
      </c>
    </row>
    <row r="62" spans="2:8" x14ac:dyDescent="0.35">
      <c r="B62" s="123"/>
      <c r="C62" s="133" t="s">
        <v>177</v>
      </c>
      <c r="D62" s="136" t="str">
        <f t="shared" ca="1" si="0"/>
        <v/>
      </c>
      <c r="E62" s="9"/>
      <c r="F62" cm="1">
        <f t="array" aca="1" ref="F62" ca="1">INDIRECT("'"&amp;SUBSTITUTE(C62,":","")&amp;"'!$L$51")</f>
        <v>0</v>
      </c>
      <c r="G62" cm="1">
        <f t="array" aca="1" ref="G62" ca="1">INDIRECT("'"&amp;SUBSTITUTE(C62,":","")&amp;"'!$B$11")</f>
        <v>0</v>
      </c>
      <c r="H62" s="239" t="str">
        <f t="shared" si="1"/>
        <v>Go to Tab</v>
      </c>
    </row>
    <row r="63" spans="2:8" x14ac:dyDescent="0.35">
      <c r="B63" s="123"/>
      <c r="C63" s="133" t="s">
        <v>178</v>
      </c>
      <c r="D63" s="136" t="str">
        <f t="shared" ca="1" si="0"/>
        <v/>
      </c>
      <c r="E63" s="9"/>
      <c r="F63" cm="1">
        <f t="array" aca="1" ref="F63" ca="1">INDIRECT("'"&amp;SUBSTITUTE(C63,":","")&amp;"'!$L$51")</f>
        <v>0</v>
      </c>
      <c r="G63" cm="1">
        <f t="array" aca="1" ref="G63" ca="1">INDIRECT("'"&amp;SUBSTITUTE(C63,":","")&amp;"'!$B$11")</f>
        <v>0</v>
      </c>
      <c r="H63" s="239" t="str">
        <f t="shared" si="1"/>
        <v>Go to Tab</v>
      </c>
    </row>
    <row r="64" spans="2:8" x14ac:dyDescent="0.35">
      <c r="B64" s="123"/>
      <c r="C64" s="133" t="s">
        <v>179</v>
      </c>
      <c r="D64" s="136" t="str">
        <f t="shared" ca="1" si="0"/>
        <v/>
      </c>
      <c r="E64" s="9"/>
      <c r="F64" cm="1">
        <f t="array" aca="1" ref="F64" ca="1">INDIRECT("'"&amp;SUBSTITUTE(C64,":","")&amp;"'!$L$51")</f>
        <v>0</v>
      </c>
      <c r="G64" cm="1">
        <f t="array" aca="1" ref="G64" ca="1">INDIRECT("'"&amp;SUBSTITUTE(C64,":","")&amp;"'!$B$11")</f>
        <v>0</v>
      </c>
      <c r="H64" s="239" t="str">
        <f t="shared" si="1"/>
        <v>Go to Tab</v>
      </c>
    </row>
    <row r="65" spans="2:8" x14ac:dyDescent="0.35">
      <c r="B65" s="123"/>
      <c r="C65" s="133" t="s">
        <v>180</v>
      </c>
      <c r="D65" s="136" t="str">
        <f t="shared" ca="1" si="0"/>
        <v/>
      </c>
      <c r="E65" s="9"/>
      <c r="F65" cm="1">
        <f t="array" aca="1" ref="F65" ca="1">INDIRECT("'"&amp;SUBSTITUTE(C65,":","")&amp;"'!$L$51")</f>
        <v>0</v>
      </c>
      <c r="G65" cm="1">
        <f t="array" aca="1" ref="G65" ca="1">INDIRECT("'"&amp;SUBSTITUTE(C65,":","")&amp;"'!$B$11")</f>
        <v>0</v>
      </c>
      <c r="H65" s="239" t="str">
        <f t="shared" si="1"/>
        <v>Go to Tab</v>
      </c>
    </row>
    <row r="66" spans="2:8" x14ac:dyDescent="0.35">
      <c r="B66" s="123"/>
      <c r="C66" s="133" t="s">
        <v>181</v>
      </c>
      <c r="D66" s="136" t="str">
        <f t="shared" ca="1" si="0"/>
        <v/>
      </c>
      <c r="E66" s="9"/>
      <c r="F66" cm="1">
        <f t="array" aca="1" ref="F66" ca="1">INDIRECT("'"&amp;SUBSTITUTE(C66,":","")&amp;"'!$L$51")</f>
        <v>0</v>
      </c>
      <c r="G66" cm="1">
        <f t="array" aca="1" ref="G66" ca="1">INDIRECT("'"&amp;SUBSTITUTE(C66,":","")&amp;"'!$B$11")</f>
        <v>0</v>
      </c>
      <c r="H66" s="239" t="str">
        <f t="shared" si="1"/>
        <v>Go to Tab</v>
      </c>
    </row>
    <row r="67" spans="2:8" x14ac:dyDescent="0.35">
      <c r="B67" s="123"/>
      <c r="C67" s="133" t="s">
        <v>182</v>
      </c>
      <c r="D67" s="136" t="str">
        <f t="shared" ca="1" si="0"/>
        <v/>
      </c>
      <c r="E67" s="9"/>
      <c r="F67" cm="1">
        <f t="array" aca="1" ref="F67" ca="1">INDIRECT("'"&amp;SUBSTITUTE(C67,":","")&amp;"'!$L$51")</f>
        <v>0</v>
      </c>
      <c r="G67" cm="1">
        <f t="array" aca="1" ref="G67" ca="1">INDIRECT("'"&amp;SUBSTITUTE(C67,":","")&amp;"'!$B$11")</f>
        <v>0</v>
      </c>
      <c r="H67" s="239" t="str">
        <f t="shared" si="1"/>
        <v>Go to Tab</v>
      </c>
    </row>
    <row r="68" spans="2:8" x14ac:dyDescent="0.35">
      <c r="B68" s="123"/>
      <c r="C68" s="133" t="s">
        <v>183</v>
      </c>
      <c r="D68" s="136" t="str">
        <f t="shared" ca="1" si="0"/>
        <v/>
      </c>
      <c r="E68" s="9"/>
      <c r="F68" cm="1">
        <f t="array" aca="1" ref="F68" ca="1">INDIRECT("'"&amp;SUBSTITUTE(C68,":","")&amp;"'!$L$51")</f>
        <v>0</v>
      </c>
      <c r="G68" cm="1">
        <f t="array" aca="1" ref="G68" ca="1">INDIRECT("'"&amp;SUBSTITUTE(C68,":","")&amp;"'!$B$11")</f>
        <v>0</v>
      </c>
      <c r="H68" s="239" t="str">
        <f t="shared" si="1"/>
        <v>Go to Tab</v>
      </c>
    </row>
    <row r="69" spans="2:8" x14ac:dyDescent="0.35">
      <c r="B69" s="123"/>
      <c r="C69" s="133" t="s">
        <v>184</v>
      </c>
      <c r="D69" s="136" t="str">
        <f t="shared" ca="1" si="0"/>
        <v/>
      </c>
      <c r="E69" s="9"/>
      <c r="F69" cm="1">
        <f t="array" aca="1" ref="F69" ca="1">INDIRECT("'"&amp;SUBSTITUTE(C69,":","")&amp;"'!$L$51")</f>
        <v>0</v>
      </c>
      <c r="G69" cm="1">
        <f t="array" aca="1" ref="G69" ca="1">INDIRECT("'"&amp;SUBSTITUTE(C69,":","")&amp;"'!$B$11")</f>
        <v>0</v>
      </c>
      <c r="H69" s="239" t="str">
        <f t="shared" si="1"/>
        <v>Go to Tab</v>
      </c>
    </row>
    <row r="70" spans="2:8" x14ac:dyDescent="0.35">
      <c r="B70" s="123"/>
      <c r="C70" s="133" t="s">
        <v>244</v>
      </c>
      <c r="D70" s="136" t="str">
        <f t="shared" ca="1" si="0"/>
        <v/>
      </c>
      <c r="E70" s="9"/>
      <c r="F70" cm="1">
        <f t="array" aca="1" ref="F70" ca="1">INDIRECT("'"&amp;SUBSTITUTE(C70,":","")&amp;"'!$L$51")</f>
        <v>0</v>
      </c>
      <c r="G70" cm="1">
        <f t="array" aca="1" ref="G70" ca="1">INDIRECT("'"&amp;SUBSTITUTE(C70,":","")&amp;"'!$B$11")</f>
        <v>0</v>
      </c>
      <c r="H70" s="239" t="str">
        <f t="shared" si="1"/>
        <v>Go to Tab</v>
      </c>
    </row>
    <row r="71" spans="2:8" x14ac:dyDescent="0.35">
      <c r="B71" s="123"/>
      <c r="C71" s="133" t="s">
        <v>245</v>
      </c>
      <c r="D71" s="136" t="str">
        <f t="shared" ca="1" si="0"/>
        <v/>
      </c>
      <c r="E71" s="9"/>
      <c r="F71" cm="1">
        <f t="array" aca="1" ref="F71" ca="1">INDIRECT("'"&amp;SUBSTITUTE(C71,":","")&amp;"'!$L$51")</f>
        <v>0</v>
      </c>
      <c r="G71" cm="1">
        <f t="array" aca="1" ref="G71" ca="1">INDIRECT("'"&amp;SUBSTITUTE(C71,":","")&amp;"'!$B$11")</f>
        <v>0</v>
      </c>
      <c r="H71" s="239" t="str">
        <f t="shared" si="1"/>
        <v>Go to Tab</v>
      </c>
    </row>
    <row r="72" spans="2:8" x14ac:dyDescent="0.35">
      <c r="B72" s="123"/>
      <c r="C72" s="133" t="s">
        <v>246</v>
      </c>
      <c r="D72" s="136" t="str">
        <f t="shared" ca="1" si="0"/>
        <v/>
      </c>
      <c r="E72" s="9"/>
      <c r="F72" cm="1">
        <f t="array" aca="1" ref="F72" ca="1">INDIRECT("'"&amp;SUBSTITUTE(C72,":","")&amp;"'!$L$51")</f>
        <v>0</v>
      </c>
      <c r="G72" cm="1">
        <f t="array" aca="1" ref="G72" ca="1">INDIRECT("'"&amp;SUBSTITUTE(C72,":","")&amp;"'!$B$11")</f>
        <v>0</v>
      </c>
      <c r="H72" s="239" t="str">
        <f t="shared" si="1"/>
        <v>Go to Tab</v>
      </c>
    </row>
    <row r="73" spans="2:8" x14ac:dyDescent="0.35">
      <c r="B73" s="123"/>
      <c r="C73" s="133" t="s">
        <v>247</v>
      </c>
      <c r="D73" s="136" t="str">
        <f t="shared" ca="1" si="0"/>
        <v/>
      </c>
      <c r="E73" s="9"/>
      <c r="F73" cm="1">
        <f t="array" aca="1" ref="F73" ca="1">INDIRECT("'"&amp;SUBSTITUTE(C73,":","")&amp;"'!$L$51")</f>
        <v>0</v>
      </c>
      <c r="G73" cm="1">
        <f t="array" aca="1" ref="G73" ca="1">INDIRECT("'"&amp;SUBSTITUTE(C73,":","")&amp;"'!$B$11")</f>
        <v>0</v>
      </c>
      <c r="H73" s="239" t="str">
        <f t="shared" si="1"/>
        <v>Go to Tab</v>
      </c>
    </row>
    <row r="74" spans="2:8" x14ac:dyDescent="0.35">
      <c r="B74" s="123"/>
      <c r="C74" s="133" t="s">
        <v>248</v>
      </c>
      <c r="D74" s="136" t="str">
        <f t="shared" ca="1" si="0"/>
        <v/>
      </c>
      <c r="E74" s="9"/>
      <c r="F74" cm="1">
        <f t="array" aca="1" ref="F74" ca="1">INDIRECT("'"&amp;SUBSTITUTE(C74,":","")&amp;"'!$L$51")</f>
        <v>0</v>
      </c>
      <c r="G74" cm="1">
        <f t="array" aca="1" ref="G74" ca="1">INDIRECT("'"&amp;SUBSTITUTE(C74,":","")&amp;"'!$B$11")</f>
        <v>0</v>
      </c>
      <c r="H74" s="239" t="str">
        <f t="shared" si="1"/>
        <v>Go to Tab</v>
      </c>
    </row>
    <row r="75" spans="2:8" x14ac:dyDescent="0.35">
      <c r="B75" s="123"/>
      <c r="C75" s="133" t="s">
        <v>249</v>
      </c>
      <c r="D75" s="136" t="str">
        <f t="shared" ca="1" si="0"/>
        <v/>
      </c>
      <c r="E75" s="9"/>
      <c r="F75" cm="1">
        <f t="array" aca="1" ref="F75" ca="1">INDIRECT("'"&amp;SUBSTITUTE(C75,":","")&amp;"'!$L$51")</f>
        <v>0</v>
      </c>
      <c r="G75" cm="1">
        <f t="array" aca="1" ref="G75" ca="1">INDIRECT("'"&amp;SUBSTITUTE(C75,":","")&amp;"'!$B$11")</f>
        <v>0</v>
      </c>
      <c r="H75" s="239" t="str">
        <f t="shared" si="1"/>
        <v>Go to Tab</v>
      </c>
    </row>
    <row r="76" spans="2:8" x14ac:dyDescent="0.35">
      <c r="B76" s="123"/>
      <c r="C76" s="133" t="s">
        <v>250</v>
      </c>
      <c r="D76" s="136" t="str">
        <f t="shared" ca="1" si="0"/>
        <v/>
      </c>
      <c r="E76" s="9"/>
      <c r="F76" cm="1">
        <f t="array" aca="1" ref="F76" ca="1">INDIRECT("'"&amp;SUBSTITUTE(C76,":","")&amp;"'!$L$51")</f>
        <v>0</v>
      </c>
      <c r="G76" cm="1">
        <f t="array" aca="1" ref="G76" ca="1">INDIRECT("'"&amp;SUBSTITUTE(C76,":","")&amp;"'!$B$11")</f>
        <v>0</v>
      </c>
      <c r="H76" s="239" t="str">
        <f t="shared" si="1"/>
        <v>Go to Tab</v>
      </c>
    </row>
    <row r="77" spans="2:8" x14ac:dyDescent="0.35">
      <c r="B77" s="123"/>
      <c r="C77" s="133" t="s">
        <v>251</v>
      </c>
      <c r="D77" s="136" t="str">
        <f t="shared" ca="1" si="0"/>
        <v/>
      </c>
      <c r="E77" s="9"/>
      <c r="F77" cm="1">
        <f t="array" aca="1" ref="F77" ca="1">INDIRECT("'"&amp;SUBSTITUTE(C77,":","")&amp;"'!$L$51")</f>
        <v>0</v>
      </c>
      <c r="G77" cm="1">
        <f t="array" aca="1" ref="G77" ca="1">INDIRECT("'"&amp;SUBSTITUTE(C77,":","")&amp;"'!$B$11")</f>
        <v>0</v>
      </c>
      <c r="H77" s="239" t="str">
        <f t="shared" si="1"/>
        <v>Go to Tab</v>
      </c>
    </row>
    <row r="78" spans="2:8" x14ac:dyDescent="0.35">
      <c r="B78" s="123"/>
      <c r="C78" s="133" t="s">
        <v>252</v>
      </c>
      <c r="D78" s="136" t="str">
        <f t="shared" ca="1" si="0"/>
        <v/>
      </c>
      <c r="E78" s="9"/>
      <c r="F78" cm="1">
        <f t="array" aca="1" ref="F78" ca="1">INDIRECT("'"&amp;SUBSTITUTE(C78,":","")&amp;"'!$L$51")</f>
        <v>0</v>
      </c>
      <c r="G78" cm="1">
        <f t="array" aca="1" ref="G78" ca="1">INDIRECT("'"&amp;SUBSTITUTE(C78,":","")&amp;"'!$B$11")</f>
        <v>0</v>
      </c>
      <c r="H78" s="239" t="str">
        <f t="shared" si="1"/>
        <v>Go to Tab</v>
      </c>
    </row>
    <row r="79" spans="2:8" x14ac:dyDescent="0.35">
      <c r="B79" s="123"/>
      <c r="C79" s="133" t="s">
        <v>253</v>
      </c>
      <c r="D79" s="136" t="str">
        <f t="shared" ca="1" si="0"/>
        <v/>
      </c>
      <c r="E79" s="9"/>
      <c r="F79" cm="1">
        <f t="array" aca="1" ref="F79" ca="1">INDIRECT("'"&amp;SUBSTITUTE(C79,":","")&amp;"'!$L$51")</f>
        <v>0</v>
      </c>
      <c r="G79" cm="1">
        <f t="array" aca="1" ref="G79" ca="1">INDIRECT("'"&amp;SUBSTITUTE(C79,":","")&amp;"'!$B$11")</f>
        <v>0</v>
      </c>
      <c r="H79" s="239" t="str">
        <f t="shared" si="1"/>
        <v>Go to Tab</v>
      </c>
    </row>
    <row r="80" spans="2:8" x14ac:dyDescent="0.35">
      <c r="B80" s="123"/>
      <c r="C80" s="133" t="s">
        <v>254</v>
      </c>
      <c r="D80" s="136" t="str">
        <f t="shared" ca="1" si="0"/>
        <v/>
      </c>
      <c r="E80" s="9"/>
      <c r="F80" cm="1">
        <f t="array" aca="1" ref="F80" ca="1">INDIRECT("'"&amp;SUBSTITUTE(C80,":","")&amp;"'!$L$51")</f>
        <v>0</v>
      </c>
      <c r="G80" cm="1">
        <f t="array" aca="1" ref="G80" ca="1">INDIRECT("'"&amp;SUBSTITUTE(C80,":","")&amp;"'!$B$11")</f>
        <v>0</v>
      </c>
      <c r="H80" s="239" t="str">
        <f t="shared" si="1"/>
        <v>Go to Tab</v>
      </c>
    </row>
    <row r="81" spans="2:8" x14ac:dyDescent="0.35">
      <c r="B81" s="123"/>
      <c r="C81" s="133" t="s">
        <v>255</v>
      </c>
      <c r="D81" s="136" t="str">
        <f t="shared" ca="1" si="0"/>
        <v/>
      </c>
      <c r="E81" s="9"/>
      <c r="F81" cm="1">
        <f t="array" aca="1" ref="F81" ca="1">INDIRECT("'"&amp;SUBSTITUTE(C81,":","")&amp;"'!$L$51")</f>
        <v>0</v>
      </c>
      <c r="G81" cm="1">
        <f t="array" aca="1" ref="G81" ca="1">INDIRECT("'"&amp;SUBSTITUTE(C81,":","")&amp;"'!$B$11")</f>
        <v>0</v>
      </c>
      <c r="H81" s="239" t="str">
        <f t="shared" si="1"/>
        <v>Go to Tab</v>
      </c>
    </row>
    <row r="82" spans="2:8" x14ac:dyDescent="0.35">
      <c r="B82" s="123"/>
      <c r="C82" s="133" t="s">
        <v>256</v>
      </c>
      <c r="D82" s="136" t="str">
        <f t="shared" ca="1" si="0"/>
        <v/>
      </c>
      <c r="E82" s="9"/>
      <c r="F82" cm="1">
        <f t="array" aca="1" ref="F82" ca="1">INDIRECT("'"&amp;SUBSTITUTE(C82,":","")&amp;"'!$L$51")</f>
        <v>0</v>
      </c>
      <c r="G82" cm="1">
        <f t="array" aca="1" ref="G82" ca="1">INDIRECT("'"&amp;SUBSTITUTE(C82,":","")&amp;"'!$B$11")</f>
        <v>0</v>
      </c>
      <c r="H82" s="239" t="str">
        <f t="shared" si="1"/>
        <v>Go to Tab</v>
      </c>
    </row>
    <row r="83" spans="2:8" x14ac:dyDescent="0.35">
      <c r="B83" s="123"/>
      <c r="C83" s="133" t="s">
        <v>257</v>
      </c>
      <c r="D83" s="136" t="str">
        <f t="shared" ca="1" si="0"/>
        <v/>
      </c>
      <c r="E83" s="9"/>
      <c r="F83" cm="1">
        <f t="array" aca="1" ref="F83" ca="1">INDIRECT("'"&amp;SUBSTITUTE(C83,":","")&amp;"'!$L$51")</f>
        <v>0</v>
      </c>
      <c r="G83" cm="1">
        <f t="array" aca="1" ref="G83" ca="1">INDIRECT("'"&amp;SUBSTITUTE(C83,":","")&amp;"'!$B$11")</f>
        <v>0</v>
      </c>
      <c r="H83" s="239" t="str">
        <f t="shared" si="1"/>
        <v>Go to Tab</v>
      </c>
    </row>
    <row r="84" spans="2:8" x14ac:dyDescent="0.35">
      <c r="B84" s="123"/>
      <c r="C84" s="133" t="s">
        <v>258</v>
      </c>
      <c r="D84" s="136" t="str">
        <f t="shared" ca="1" si="0"/>
        <v/>
      </c>
      <c r="E84" s="9"/>
      <c r="F84" cm="1">
        <f t="array" aca="1" ref="F84" ca="1">INDIRECT("'"&amp;SUBSTITUTE(C84,":","")&amp;"'!$L$51")</f>
        <v>0</v>
      </c>
      <c r="G84" cm="1">
        <f t="array" aca="1" ref="G84" ca="1">INDIRECT("'"&amp;SUBSTITUTE(C84,":","")&amp;"'!$B$11")</f>
        <v>0</v>
      </c>
      <c r="H84" s="239" t="str">
        <f t="shared" si="1"/>
        <v>Go to Tab</v>
      </c>
    </row>
    <row r="85" spans="2:8" x14ac:dyDescent="0.35">
      <c r="B85" s="123"/>
      <c r="C85" s="133" t="s">
        <v>259</v>
      </c>
      <c r="D85" s="136" t="str">
        <f t="shared" ca="1" si="0"/>
        <v/>
      </c>
      <c r="E85" s="9"/>
      <c r="F85" cm="1">
        <f t="array" aca="1" ref="F85" ca="1">INDIRECT("'"&amp;SUBSTITUTE(C85,":","")&amp;"'!$L$51")</f>
        <v>0</v>
      </c>
      <c r="G85" cm="1">
        <f t="array" aca="1" ref="G85" ca="1">INDIRECT("'"&amp;SUBSTITUTE(C85,":","")&amp;"'!$B$11")</f>
        <v>0</v>
      </c>
      <c r="H85" s="239" t="str">
        <f t="shared" ref="H85:H94" si="2">HYPERLINK("#'"&amp;SUBSTITUTE(C85,":","")&amp;"'!$B$11","Go to Tab")</f>
        <v>Go to Tab</v>
      </c>
    </row>
    <row r="86" spans="2:8" x14ac:dyDescent="0.35">
      <c r="B86" s="123"/>
      <c r="C86" s="133" t="s">
        <v>260</v>
      </c>
      <c r="D86" s="136" t="str">
        <f t="shared" ca="1" si="0"/>
        <v/>
      </c>
      <c r="E86" s="9"/>
      <c r="F86" cm="1">
        <f t="array" aca="1" ref="F86" ca="1">INDIRECT("'"&amp;SUBSTITUTE(C86,":","")&amp;"'!$L$51")</f>
        <v>0</v>
      </c>
      <c r="G86" cm="1">
        <f t="array" aca="1" ref="G86" ca="1">INDIRECT("'"&amp;SUBSTITUTE(C86,":","")&amp;"'!$B$11")</f>
        <v>0</v>
      </c>
      <c r="H86" s="239" t="str">
        <f t="shared" si="2"/>
        <v>Go to Tab</v>
      </c>
    </row>
    <row r="87" spans="2:8" x14ac:dyDescent="0.35">
      <c r="B87" s="123"/>
      <c r="C87" s="133" t="s">
        <v>261</v>
      </c>
      <c r="D87" s="136" t="str">
        <f t="shared" ca="1" si="0"/>
        <v/>
      </c>
      <c r="E87" s="9"/>
      <c r="F87" cm="1">
        <f t="array" aca="1" ref="F87" ca="1">INDIRECT("'"&amp;SUBSTITUTE(C87,":","")&amp;"'!$L$51")</f>
        <v>0</v>
      </c>
      <c r="G87" cm="1">
        <f t="array" aca="1" ref="G87" ca="1">INDIRECT("'"&amp;SUBSTITUTE(C87,":","")&amp;"'!$B$11")</f>
        <v>0</v>
      </c>
      <c r="H87" s="239" t="str">
        <f t="shared" si="2"/>
        <v>Go to Tab</v>
      </c>
    </row>
    <row r="88" spans="2:8" x14ac:dyDescent="0.35">
      <c r="B88" s="123"/>
      <c r="C88" s="133" t="s">
        <v>262</v>
      </c>
      <c r="D88" s="136" t="str">
        <f t="shared" ca="1" si="0"/>
        <v/>
      </c>
      <c r="E88" s="9"/>
      <c r="F88" cm="1">
        <f t="array" aca="1" ref="F88" ca="1">INDIRECT("'"&amp;SUBSTITUTE(C88,":","")&amp;"'!$L$51")</f>
        <v>0</v>
      </c>
      <c r="G88" cm="1">
        <f t="array" aca="1" ref="G88" ca="1">INDIRECT("'"&amp;SUBSTITUTE(C88,":","")&amp;"'!$B$11")</f>
        <v>0</v>
      </c>
      <c r="H88" s="239" t="str">
        <f t="shared" si="2"/>
        <v>Go to Tab</v>
      </c>
    </row>
    <row r="89" spans="2:8" x14ac:dyDescent="0.35">
      <c r="B89" s="123"/>
      <c r="C89" s="133" t="s">
        <v>263</v>
      </c>
      <c r="D89" s="136" t="str">
        <f t="shared" ca="1" si="0"/>
        <v/>
      </c>
      <c r="E89" s="9"/>
      <c r="F89" cm="1">
        <f t="array" aca="1" ref="F89" ca="1">INDIRECT("'"&amp;SUBSTITUTE(C89,":","")&amp;"'!$L$51")</f>
        <v>0</v>
      </c>
      <c r="G89" cm="1">
        <f t="array" aca="1" ref="G89" ca="1">INDIRECT("'"&amp;SUBSTITUTE(C89,":","")&amp;"'!$B$11")</f>
        <v>0</v>
      </c>
      <c r="H89" s="239" t="str">
        <f t="shared" si="2"/>
        <v>Go to Tab</v>
      </c>
    </row>
    <row r="90" spans="2:8" x14ac:dyDescent="0.35">
      <c r="B90" s="123"/>
      <c r="C90" s="133" t="s">
        <v>264</v>
      </c>
      <c r="D90" s="136" t="str">
        <f t="shared" ca="1" si="0"/>
        <v/>
      </c>
      <c r="E90" s="9"/>
      <c r="F90" cm="1">
        <f t="array" aca="1" ref="F90" ca="1">INDIRECT("'"&amp;SUBSTITUTE(C90,":","")&amp;"'!$L$51")</f>
        <v>0</v>
      </c>
      <c r="G90" cm="1">
        <f t="array" aca="1" ref="G90" ca="1">INDIRECT("'"&amp;SUBSTITUTE(C90,":","")&amp;"'!$B$11")</f>
        <v>0</v>
      </c>
      <c r="H90" s="239" t="str">
        <f t="shared" si="2"/>
        <v>Go to Tab</v>
      </c>
    </row>
    <row r="91" spans="2:8" x14ac:dyDescent="0.35">
      <c r="B91" s="123"/>
      <c r="C91" s="133" t="s">
        <v>265</v>
      </c>
      <c r="D91" s="136" t="str">
        <f t="shared" ca="1" si="0"/>
        <v/>
      </c>
      <c r="E91" s="9"/>
      <c r="F91" cm="1">
        <f t="array" aca="1" ref="F91" ca="1">INDIRECT("'"&amp;SUBSTITUTE(C91,":","")&amp;"'!$L$51")</f>
        <v>0</v>
      </c>
      <c r="G91" cm="1">
        <f t="array" aca="1" ref="G91" ca="1">INDIRECT("'"&amp;SUBSTITUTE(C91,":","")&amp;"'!$B$11")</f>
        <v>0</v>
      </c>
      <c r="H91" s="239" t="str">
        <f t="shared" si="2"/>
        <v>Go to Tab</v>
      </c>
    </row>
    <row r="92" spans="2:8" x14ac:dyDescent="0.35">
      <c r="B92" s="123"/>
      <c r="C92" s="133" t="s">
        <v>266</v>
      </c>
      <c r="D92" s="136" t="str">
        <f t="shared" ca="1" si="0"/>
        <v/>
      </c>
      <c r="E92" s="9"/>
      <c r="F92" cm="1">
        <f t="array" aca="1" ref="F92" ca="1">INDIRECT("'"&amp;SUBSTITUTE(C92,":","")&amp;"'!$L$51")</f>
        <v>0</v>
      </c>
      <c r="G92" cm="1">
        <f t="array" aca="1" ref="G92" ca="1">INDIRECT("'"&amp;SUBSTITUTE(C92,":","")&amp;"'!$B$11")</f>
        <v>0</v>
      </c>
      <c r="H92" s="239" t="str">
        <f t="shared" si="2"/>
        <v>Go to Tab</v>
      </c>
    </row>
    <row r="93" spans="2:8" x14ac:dyDescent="0.35">
      <c r="B93" s="123"/>
      <c r="C93" s="133" t="s">
        <v>267</v>
      </c>
      <c r="D93" s="136" t="str">
        <f t="shared" ca="1" si="0"/>
        <v/>
      </c>
      <c r="E93" s="9"/>
      <c r="F93" cm="1">
        <f t="array" aca="1" ref="F93" ca="1">INDIRECT("'"&amp;SUBSTITUTE(C93,":","")&amp;"'!$L$51")</f>
        <v>0</v>
      </c>
      <c r="G93" cm="1">
        <f t="array" aca="1" ref="G93" ca="1">INDIRECT("'"&amp;SUBSTITUTE(C93,":","")&amp;"'!$B$11")</f>
        <v>0</v>
      </c>
      <c r="H93" s="239" t="str">
        <f t="shared" si="2"/>
        <v>Go to Tab</v>
      </c>
    </row>
    <row r="94" spans="2:8" x14ac:dyDescent="0.35">
      <c r="B94" s="123"/>
      <c r="C94" s="133" t="s">
        <v>268</v>
      </c>
      <c r="D94" s="136" t="str">
        <f t="shared" ca="1" si="0"/>
        <v/>
      </c>
      <c r="E94" s="9"/>
      <c r="F94" cm="1">
        <f t="array" aca="1" ref="F94" ca="1">INDIRECT("'"&amp;SUBSTITUTE(C94,":","")&amp;"'!$L$51")</f>
        <v>0</v>
      </c>
      <c r="G94" cm="1">
        <f t="array" aca="1" ref="G94" ca="1">INDIRECT("'"&amp;SUBSTITUTE(C94,":","")&amp;"'!$B$11")</f>
        <v>0</v>
      </c>
      <c r="H94" s="239" t="str">
        <f t="shared" si="2"/>
        <v>Go to Tab</v>
      </c>
    </row>
    <row r="95" spans="2:8" x14ac:dyDescent="0.35">
      <c r="B95" s="124"/>
      <c r="C95" s="46"/>
      <c r="D95" s="45"/>
      <c r="E95" s="44"/>
    </row>
  </sheetData>
  <sheetProtection algorithmName="SHA-512" hashValue="k+OeAYH8cS7oPh45RsfIuAJXjBCcOXMj8KAHaHU50dbxNcmwcQP0KHG6GNUxs3CY1gIjt17Lrg569hS/ePs6Hg==" saltValue="cQ72Yrr1m0fFvqSVxN7SVQ==" spinCount="100000" sheet="1" objects="1" scenarios="1"/>
  <mergeCells count="3">
    <mergeCell ref="C17:E17"/>
    <mergeCell ref="C3:E3"/>
    <mergeCell ref="C2:E2"/>
  </mergeCells>
  <phoneticPr fontId="21" type="noConversion"/>
  <dataValidations disablePrompts="1" xWindow="549" yWindow="536" count="2">
    <dataValidation type="list" allowBlank="1" showInputMessage="1" showErrorMessage="1" promptTitle="EPA Region" prompt="Click the drop-down arrow on the right to select the EPA Region." sqref="D13" xr:uid="{00000000-0002-0000-0000-000000000000}">
      <formula1>"Region 1, Region 2, Region 3, Region 4, Region 5, Region 6, Region 7, Region 8, Region 9, Region 10"</formula1>
    </dataValidation>
    <dataValidation type="date" operator="greaterThan" allowBlank="1" showInputMessage="1" showErrorMessage="1" errorTitle="Date Required" error="Please enter a date in mm/dd/yyyy format." sqref="D9" xr:uid="{FD64A7EB-B0B2-458A-8063-8DEA821F4B39}">
      <formula1>36526</formula1>
    </dataValidation>
  </dataValidations>
  <printOptions horizontalCentered="1"/>
  <pageMargins left="0.7" right="0.7" top="0.75" bottom="0.75" header="0.3" footer="0.3"/>
  <pageSetup scale="62"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9E9FA-0FC9-4DB8-A446-47070139A8D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285</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3ncKGCzXnjhI109vxikqteZoOAF/lvwUFrc742AQb9HYgiJ1Ghpu62Y+5SGVMmDMLd0gny4+tepKlbwq8o1weQ==" saltValue="UJarrsCDGqCA25E4/FTnF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9" priority="1">
      <formula>AND(TRIM(B27)&lt;&gt;"",ISNUMBER(B27)=FALSE)</formula>
    </cfRule>
  </conditionalFormatting>
  <dataValidations count="9">
    <dataValidation type="list" allowBlank="1" showDropDown="1" showInputMessage="1" showErrorMessage="1" sqref="M27:N50" xr:uid="{7B85BB0E-F13B-40B8-9E7B-D4C3B39CBD73}">
      <formula1>Lookup_YesOrBlank</formula1>
    </dataValidation>
    <dataValidation type="list" allowBlank="1" showDropDown="1" showInputMessage="1" showErrorMessage="1" sqref="J27:J50 N27:N50" xr:uid="{F11224A4-6726-4125-92CE-2CE6998B972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39B29C0-4D6C-4A42-9BCA-2230D62B8BB7}">
      <formula1>100</formula1>
      <formula2>999999</formula2>
    </dataValidation>
    <dataValidation type="list" allowBlank="1" showInputMessage="1" showErrorMessage="1" promptTitle="EJ Community" prompt="Click on the drop-down arrow to the right." sqref="B19:G19" xr:uid="{C6FAA331-7CF6-4D02-A0CD-26590F2CC00E}">
      <formula1>Lookup_YesNoUnknown</formula1>
    </dataValidation>
    <dataValidation type="list" showInputMessage="1" showErrorMessage="1" sqref="K27:K50" xr:uid="{69320232-E0EC-4473-A188-33214CDDC4D2}">
      <formula1>Lookup_Years</formula1>
    </dataValidation>
    <dataValidation type="date" operator="greaterThan" allowBlank="1" showInputMessage="1" showErrorMessage="1" errorTitle="Date Required" error="Please enter a date in mm/dd/yyyy format." sqref="B20:G21" xr:uid="{D86FF38D-373F-4801-930E-06463657A974}">
      <formula1>36526</formula1>
    </dataValidation>
    <dataValidation allowBlank="1" showInputMessage="1" showErrorMessage="1" prompt="Either use the facility’s permit methodology or multiply wastewater gallons by 8.35 to get pounds and divide by 10,000 to eliminate water content." sqref="G26" xr:uid="{E709328E-8697-482A-AD68-6E32470831FA}"/>
    <dataValidation type="list" allowBlank="1" showDropDown="1" showInputMessage="1" showErrorMessage="1" error="Please use the 2-letter state abbreviation." sqref="B15:G15 I15:L15" xr:uid="{E546D4AA-FCB1-479A-9CD6-5A92083F72B7}">
      <formula1>Lookup_States</formula1>
    </dataValidation>
    <dataValidation type="list" showInputMessage="1" showErrorMessage="1" promptTitle="NEA for this Facility" prompt="Click on the drop-down arrow to the right to select one NEA for this facility." sqref="B18" xr:uid="{FBB5CDC9-9C5B-486C-BB18-FE9210F252CD}">
      <formula1>Lookup_NEAs</formula1>
    </dataValidation>
  </dataValidations>
  <hyperlinks>
    <hyperlink ref="I17" r:id="rId1" display="https://www.naics.com/search" xr:uid="{C394A6DA-1386-45F6-B3F3-BD77ED5890D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A69FE-7420-4A9E-88A8-2D3AF0E9975A}">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6qM2XdqtaZUqxtsJCNdSj8oe3tDx1u1fvGq2uM0j+AigSZ8ErfIXIY3FcQxAqqBjTbXv5F7ek9bkLRqPXByvEw==" saltValue="bJ+xWa4W26VqqLr4yR9NY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8" priority="1">
      <formula>AND(TRIM(B27)&lt;&gt;"",ISNUMBER(B27)=FALSE)</formula>
    </cfRule>
  </conditionalFormatting>
  <dataValidations count="9">
    <dataValidation type="list" allowBlank="1" showDropDown="1" showInputMessage="1" showErrorMessage="1" sqref="M27:N50" xr:uid="{C84AC069-8507-4EA0-8887-03AD4279EF02}">
      <formula1>Lookup_YesOrBlank</formula1>
    </dataValidation>
    <dataValidation type="list" allowBlank="1" showDropDown="1" showInputMessage="1" showErrorMessage="1" sqref="J27:J50 N27:N50" xr:uid="{ACD9463C-EC41-4EB5-9374-33A55248917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DF2E938-D08E-45CD-B2DE-39DF82059D40}">
      <formula1>100</formula1>
      <formula2>999999</formula2>
    </dataValidation>
    <dataValidation type="list" allowBlank="1" showInputMessage="1" showErrorMessage="1" promptTitle="EJ Community" prompt="Click on the drop-down arrow to the right." sqref="B19:G19" xr:uid="{3AFF1B81-727E-48CE-B52B-FF2E54C12816}">
      <formula1>Lookup_YesNoUnknown</formula1>
    </dataValidation>
    <dataValidation type="list" showInputMessage="1" showErrorMessage="1" sqref="K27:K50" xr:uid="{394B5CAA-E461-4E96-8673-5E74B7085BFB}">
      <formula1>Lookup_Years</formula1>
    </dataValidation>
    <dataValidation type="date" operator="greaterThan" allowBlank="1" showInputMessage="1" showErrorMessage="1" errorTitle="Date Required" error="Please enter a date in mm/dd/yyyy format." sqref="B20:G21" xr:uid="{9D4E5459-0968-4F76-9180-B3338DCC901F}">
      <formula1>36526</formula1>
    </dataValidation>
    <dataValidation allowBlank="1" showInputMessage="1" showErrorMessage="1" prompt="Either use the facility’s permit methodology or multiply wastewater gallons by 8.35 to get pounds and divide by 10,000 to eliminate water content." sqref="G26" xr:uid="{664827F3-ABFC-4087-8429-BC57AF0DB575}"/>
    <dataValidation type="list" allowBlank="1" showDropDown="1" showInputMessage="1" showErrorMessage="1" error="Please use the 2-letter state abbreviation." sqref="B15:G15 I15:L15" xr:uid="{0323CD9A-9FA4-481A-A3FD-E393EADD1974}">
      <formula1>Lookup_States</formula1>
    </dataValidation>
    <dataValidation type="list" showInputMessage="1" showErrorMessage="1" promptTitle="NEA for this Facility" prompt="Click on the drop-down arrow to the right to select one NEA for this facility." sqref="B18" xr:uid="{1A8138D5-8B47-4B29-9724-5994DF92D104}">
      <formula1>Lookup_NEAs</formula1>
    </dataValidation>
  </dataValidations>
  <hyperlinks>
    <hyperlink ref="I17" r:id="rId1" display="https://www.naics.com/search" xr:uid="{B9A75F83-8B32-47B6-A0E4-9BD70FC5363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142DC-0998-4FB0-AA7F-CC94C6FAE75F}">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287</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mA0yRzomoNHbcwr022m7fbnULzdgKBNHMHUqmjh0Gfg0TDu0u0MGOqbzx9mm7N63jfpXKw59IlZbEpugKrU2vw==" saltValue="3/BkC6Sjcn+Im5e9GJap1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7" priority="1">
      <formula>AND(TRIM(B27)&lt;&gt;"",ISNUMBER(B27)=FALSE)</formula>
    </cfRule>
  </conditionalFormatting>
  <dataValidations count="9">
    <dataValidation type="list" allowBlank="1" showDropDown="1" showInputMessage="1" showErrorMessage="1" sqref="M27:N50" xr:uid="{36115216-0294-4BA5-BAFE-8E4E704B3054}">
      <formula1>Lookup_YesOrBlank</formula1>
    </dataValidation>
    <dataValidation type="list" allowBlank="1" showDropDown="1" showInputMessage="1" showErrorMessage="1" sqref="J27:J50 N27:N50" xr:uid="{DB1C3689-6100-428B-934E-C93F12D2FB0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02B075D-34BE-4C03-B51C-008227C2F03E}">
      <formula1>100</formula1>
      <formula2>999999</formula2>
    </dataValidation>
    <dataValidation type="list" allowBlank="1" showInputMessage="1" showErrorMessage="1" promptTitle="EJ Community" prompt="Click on the drop-down arrow to the right." sqref="B19:G19" xr:uid="{F777AF97-AE81-4F7D-8643-AE8E9C059782}">
      <formula1>Lookup_YesNoUnknown</formula1>
    </dataValidation>
    <dataValidation type="list" showInputMessage="1" showErrorMessage="1" sqref="K27:K50" xr:uid="{FC533BBB-FA6B-41F4-BE81-CBA55E87D84D}">
      <formula1>Lookup_Years</formula1>
    </dataValidation>
    <dataValidation type="date" operator="greaterThan" allowBlank="1" showInputMessage="1" showErrorMessage="1" errorTitle="Date Required" error="Please enter a date in mm/dd/yyyy format." sqref="B20:G21" xr:uid="{B3637CA3-8780-4096-B47E-174B816CEBC9}">
      <formula1>36526</formula1>
    </dataValidation>
    <dataValidation allowBlank="1" showInputMessage="1" showErrorMessage="1" prompt="Either use the facility’s permit methodology or multiply wastewater gallons by 8.35 to get pounds and divide by 10,000 to eliminate water content." sqref="G26" xr:uid="{667DC6DA-BC37-485F-A72A-E36FB90BBBC6}"/>
    <dataValidation type="list" allowBlank="1" showDropDown="1" showInputMessage="1" showErrorMessage="1" error="Please use the 2-letter state abbreviation." sqref="B15:G15 I15:L15" xr:uid="{387C01F1-9DC4-4DB3-B511-0CF8C140B31D}">
      <formula1>Lookup_States</formula1>
    </dataValidation>
    <dataValidation type="list" showInputMessage="1" showErrorMessage="1" promptTitle="NEA for this Facility" prompt="Click on the drop-down arrow to the right to select one NEA for this facility." sqref="B18" xr:uid="{9D46E90A-D8B1-4DF7-A551-E827A18D8322}">
      <formula1>Lookup_NEAs</formula1>
    </dataValidation>
  </dataValidations>
  <hyperlinks>
    <hyperlink ref="I17" r:id="rId1" display="https://www.naics.com/search" xr:uid="{E0744DC4-3A30-453A-86F0-1DC95147CA5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80A-A022-40E0-8708-6062CA6FE4AF}">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288</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Y9BCaYapwUKWsxJvjQdSFg4QFcL6TtCERXTUPsN0ipfrPz1VOR9DnPgwZh3+2A4Upc4BUYdVEyvu1MIGe7o+kA==" saltValue="be5Vm4HHG67j5TlS4WJNL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6" priority="1">
      <formula>AND(TRIM(B27)&lt;&gt;"",ISNUMBER(B27)=FALSE)</formula>
    </cfRule>
  </conditionalFormatting>
  <dataValidations count="9">
    <dataValidation type="list" allowBlank="1" showDropDown="1" showInputMessage="1" showErrorMessage="1" sqref="M27:N50" xr:uid="{17DE3A55-1BBA-494B-B708-2F593DA8EDE2}">
      <formula1>Lookup_YesOrBlank</formula1>
    </dataValidation>
    <dataValidation type="list" allowBlank="1" showDropDown="1" showInputMessage="1" showErrorMessage="1" sqref="J27:J50 N27:N50" xr:uid="{C29E994A-9DF0-4663-956C-B9CC5E50875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604F1DF-D1F5-4E21-B1BF-8F97DA52E677}">
      <formula1>100</formula1>
      <formula2>999999</formula2>
    </dataValidation>
    <dataValidation type="list" allowBlank="1" showInputMessage="1" showErrorMessage="1" promptTitle="EJ Community" prompt="Click on the drop-down arrow to the right." sqref="B19:G19" xr:uid="{89482B18-BAAE-476C-BD37-4764CC016C6D}">
      <formula1>Lookup_YesNoUnknown</formula1>
    </dataValidation>
    <dataValidation type="list" showInputMessage="1" showErrorMessage="1" sqref="K27:K50" xr:uid="{681D0096-4E02-4EDE-9D25-DF8CE419B674}">
      <formula1>Lookup_Years</formula1>
    </dataValidation>
    <dataValidation type="date" operator="greaterThan" allowBlank="1" showInputMessage="1" showErrorMessage="1" errorTitle="Date Required" error="Please enter a date in mm/dd/yyyy format." sqref="B20:G21" xr:uid="{FEDB4369-6D79-4F5B-AA90-30F4666A13DE}">
      <formula1>36526</formula1>
    </dataValidation>
    <dataValidation allowBlank="1" showInputMessage="1" showErrorMessage="1" prompt="Either use the facility’s permit methodology or multiply wastewater gallons by 8.35 to get pounds and divide by 10,000 to eliminate water content." sqref="G26" xr:uid="{91735A75-8534-423B-93F5-4C49C7DD95DE}"/>
    <dataValidation type="list" allowBlank="1" showDropDown="1" showInputMessage="1" showErrorMessage="1" error="Please use the 2-letter state abbreviation." sqref="B15:G15 I15:L15" xr:uid="{E68F37B7-1798-486E-BFE8-5B092FF8282F}">
      <formula1>Lookup_States</formula1>
    </dataValidation>
    <dataValidation type="list" showInputMessage="1" showErrorMessage="1" promptTitle="NEA for this Facility" prompt="Click on the drop-down arrow to the right to select one NEA for this facility." sqref="B18" xr:uid="{14B136CD-8359-415D-A671-6FE9533A4FC8}">
      <formula1>Lookup_NEAs</formula1>
    </dataValidation>
  </dataValidations>
  <hyperlinks>
    <hyperlink ref="I17" r:id="rId1" display="https://www.naics.com/search" xr:uid="{A6CD5D3E-556E-4138-865D-92C77B8E74D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74D16-2A81-4F31-A4A9-287935FFE93C}">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289</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XWJecHOyvSL7Q7ugHzKD1z55Tkq2EVXi6346H/2/hP/AJnflhM3jE1Sikr/M7IHGOzyV2zEG8f3fzESnJ3fj2Q==" saltValue="wy66fqDomas55qeS9Mc9y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5" priority="1">
      <formula>AND(TRIM(B27)&lt;&gt;"",ISNUMBER(B27)=FALSE)</formula>
    </cfRule>
  </conditionalFormatting>
  <dataValidations count="9">
    <dataValidation type="list" allowBlank="1" showDropDown="1" showInputMessage="1" showErrorMessage="1" sqref="M27:N50" xr:uid="{2A2DB539-0D30-4E15-9EAA-D13458B00C61}">
      <formula1>Lookup_YesOrBlank</formula1>
    </dataValidation>
    <dataValidation type="list" allowBlank="1" showDropDown="1" showInputMessage="1" showErrorMessage="1" sqref="J27:J50 N27:N50" xr:uid="{4FAE1D42-1AF0-4761-8C73-39B7419EB2F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FF2CCCB-F1DC-45D1-B27B-D270A7546A18}">
      <formula1>100</formula1>
      <formula2>999999</formula2>
    </dataValidation>
    <dataValidation type="list" allowBlank="1" showInputMessage="1" showErrorMessage="1" promptTitle="EJ Community" prompt="Click on the drop-down arrow to the right." sqref="B19:G19" xr:uid="{5F4D2A09-DEA1-45B3-918E-AAEE2D91DAB2}">
      <formula1>Lookup_YesNoUnknown</formula1>
    </dataValidation>
    <dataValidation type="list" showInputMessage="1" showErrorMessage="1" sqref="K27:K50" xr:uid="{6334E7F7-4FFA-42DA-A0B8-FB44AFA7C961}">
      <formula1>Lookup_Years</formula1>
    </dataValidation>
    <dataValidation type="date" operator="greaterThan" allowBlank="1" showInputMessage="1" showErrorMessage="1" errorTitle="Date Required" error="Please enter a date in mm/dd/yyyy format." sqref="B20:G21" xr:uid="{DB66DE09-3E8D-48BB-8A0A-FA5481AA7DB5}">
      <formula1>36526</formula1>
    </dataValidation>
    <dataValidation allowBlank="1" showInputMessage="1" showErrorMessage="1" prompt="Either use the facility’s permit methodology or multiply wastewater gallons by 8.35 to get pounds and divide by 10,000 to eliminate water content." sqref="G26" xr:uid="{92C8518C-FEF6-4151-98AE-A775D89A6C19}"/>
    <dataValidation type="list" allowBlank="1" showDropDown="1" showInputMessage="1" showErrorMessage="1" error="Please use the 2-letter state abbreviation." sqref="B15:G15 I15:L15" xr:uid="{CE1D5B13-2196-47C2-ADBB-3A7525012340}">
      <formula1>Lookup_States</formula1>
    </dataValidation>
    <dataValidation type="list" showInputMessage="1" showErrorMessage="1" promptTitle="NEA for this Facility" prompt="Click on the drop-down arrow to the right to select one NEA for this facility." sqref="B18" xr:uid="{0D9DE98E-7DF3-448F-A57A-DD5D610092B0}">
      <formula1>Lookup_NEAs</formula1>
    </dataValidation>
  </dataValidations>
  <hyperlinks>
    <hyperlink ref="I17" r:id="rId1" display="https://www.naics.com/search" xr:uid="{4DB809CD-4C8F-4039-A15B-531B72FCE48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17256-7C44-4F81-8784-AFCE90ED61A0}">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290</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a7Sxakig9UXYKKI8OA9Ii7DIkYOf7y1S2DTcmrblej+8VhFWG1b5EZfvhfgf4TEDfsK/sup/UU2VMqdC6zPesw==" saltValue="seeIRxBld38feOeyGeUFx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4" priority="1">
      <formula>AND(TRIM(B27)&lt;&gt;"",ISNUMBER(B27)=FALSE)</formula>
    </cfRule>
  </conditionalFormatting>
  <dataValidations count="9">
    <dataValidation type="list" allowBlank="1" showDropDown="1" showInputMessage="1" showErrorMessage="1" sqref="M27:N50" xr:uid="{37B20B53-6770-477B-9686-BABB50F7384C}">
      <formula1>Lookup_YesOrBlank</formula1>
    </dataValidation>
    <dataValidation type="list" allowBlank="1" showDropDown="1" showInputMessage="1" showErrorMessage="1" sqref="J27:J50 N27:N50" xr:uid="{88D1FE92-2FB0-4FBA-A4A5-B3648CB0915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A86F8BD-9537-44C4-B560-E685B209D927}">
      <formula1>100</formula1>
      <formula2>999999</formula2>
    </dataValidation>
    <dataValidation type="list" allowBlank="1" showInputMessage="1" showErrorMessage="1" promptTitle="EJ Community" prompt="Click on the drop-down arrow to the right." sqref="B19:G19" xr:uid="{B2399044-C9E2-4E95-A037-8516C624E108}">
      <formula1>Lookup_YesNoUnknown</formula1>
    </dataValidation>
    <dataValidation type="list" showInputMessage="1" showErrorMessage="1" sqref="K27:K50" xr:uid="{1D9D3285-4D01-4CAF-9EBE-5B78602EE370}">
      <formula1>Lookup_Years</formula1>
    </dataValidation>
    <dataValidation type="date" operator="greaterThan" allowBlank="1" showInputMessage="1" showErrorMessage="1" errorTitle="Date Required" error="Please enter a date in mm/dd/yyyy format." sqref="B20:G21" xr:uid="{7A3FE655-6528-47D4-AA3E-8EE2DC3101B2}">
      <formula1>36526</formula1>
    </dataValidation>
    <dataValidation allowBlank="1" showInputMessage="1" showErrorMessage="1" prompt="Either use the facility’s permit methodology or multiply wastewater gallons by 8.35 to get pounds and divide by 10,000 to eliminate water content." sqref="G26" xr:uid="{0552A1DF-12AE-4AA8-80EF-44200313E555}"/>
    <dataValidation type="list" allowBlank="1" showDropDown="1" showInputMessage="1" showErrorMessage="1" error="Please use the 2-letter state abbreviation." sqref="B15:G15 I15:L15" xr:uid="{58EAB966-633E-4AC6-B8CD-C16DFF618816}">
      <formula1>Lookup_States</formula1>
    </dataValidation>
    <dataValidation type="list" showInputMessage="1" showErrorMessage="1" promptTitle="NEA for this Facility" prompt="Click on the drop-down arrow to the right to select one NEA for this facility." sqref="B18" xr:uid="{192E8084-45BD-4F5A-88BC-BFEF106C8AD5}">
      <formula1>Lookup_NEAs</formula1>
    </dataValidation>
  </dataValidations>
  <hyperlinks>
    <hyperlink ref="I17" r:id="rId1" display="https://www.naics.com/search" xr:uid="{8ADC3696-3D1B-4E13-B697-AF864CC4CC0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F6678-FCAA-47DF-AE28-F8DC620188E6}">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pNQESYbPsfmEIdKVwQgG04/tPLHrcfzC2cZl+UlOsQuGJECYVRsznNMBkGW5QIwWYfP4glSga124e1qZ/OFPIQ==" saltValue="JyiFqyfftQlIpXvxbTKVe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3" priority="1">
      <formula>AND(TRIM(B27)&lt;&gt;"",ISNUMBER(B27)=FALSE)</formula>
    </cfRule>
  </conditionalFormatting>
  <dataValidations count="9">
    <dataValidation type="list" allowBlank="1" showDropDown="1" showInputMessage="1" showErrorMessage="1" sqref="M27:N50" xr:uid="{63C7926F-159C-4543-AFA0-EE76D51663C1}">
      <formula1>Lookup_YesOrBlank</formula1>
    </dataValidation>
    <dataValidation type="list" allowBlank="1" showDropDown="1" showInputMessage="1" showErrorMessage="1" sqref="J27:J50 N27:N50" xr:uid="{F42280BF-A584-4D04-BDAE-4D6AE163F6A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22E0CA3-4A7A-499D-B787-34B9BC903917}">
      <formula1>100</formula1>
      <formula2>999999</formula2>
    </dataValidation>
    <dataValidation type="list" allowBlank="1" showInputMessage="1" showErrorMessage="1" promptTitle="EJ Community" prompt="Click on the drop-down arrow to the right." sqref="B19:G19" xr:uid="{A556DF5C-AFB1-4F6C-85E2-D2CA522B0DAC}">
      <formula1>Lookup_YesNoUnknown</formula1>
    </dataValidation>
    <dataValidation type="list" showInputMessage="1" showErrorMessage="1" sqref="K27:K50" xr:uid="{78DCCAA2-E450-451D-B229-A629F3BC8C50}">
      <formula1>Lookup_Years</formula1>
    </dataValidation>
    <dataValidation type="date" operator="greaterThan" allowBlank="1" showInputMessage="1" showErrorMessage="1" errorTitle="Date Required" error="Please enter a date in mm/dd/yyyy format." sqref="B20:G21" xr:uid="{2AE540D1-AD05-4E50-92F4-A0CFE1F7DAF1}">
      <formula1>36526</formula1>
    </dataValidation>
    <dataValidation allowBlank="1" showInputMessage="1" showErrorMessage="1" prompt="Either use the facility’s permit methodology or multiply wastewater gallons by 8.35 to get pounds and divide by 10,000 to eliminate water content." sqref="G26" xr:uid="{EBA83742-B58C-4300-BA34-A784AB911261}"/>
    <dataValidation type="list" allowBlank="1" showDropDown="1" showInputMessage="1" showErrorMessage="1" error="Please use the 2-letter state abbreviation." sqref="B15:G15 I15:L15" xr:uid="{63147545-29C2-4A64-BF3F-3C30A2746C6A}">
      <formula1>Lookup_States</formula1>
    </dataValidation>
    <dataValidation type="list" showInputMessage="1" showErrorMessage="1" promptTitle="NEA for this Facility" prompt="Click on the drop-down arrow to the right to select one NEA for this facility." sqref="B18" xr:uid="{13711506-40C8-446D-A70C-E9E5AA0D6CD5}">
      <formula1>Lookup_NEAs</formula1>
    </dataValidation>
  </dataValidations>
  <hyperlinks>
    <hyperlink ref="I17" r:id="rId1" display="https://www.naics.com/search" xr:uid="{20ACA37D-047A-42E8-BECC-0BCAB7EA02F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34F5B-FA27-41E9-BB2D-8211E96B1FF9}">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J7xOB9/QWeAfIdPACWunuLATUbJjK7e5JuiUJFWEujvp9o9FfXMERF2ELym09KG3PK/YcZQ2LdDsguLBa1UMKg==" saltValue="cXeHUe71AAkG11TAURFcz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2" priority="1">
      <formula>AND(TRIM(B27)&lt;&gt;"",ISNUMBER(B27)=FALSE)</formula>
    </cfRule>
  </conditionalFormatting>
  <dataValidations count="9">
    <dataValidation type="list" allowBlank="1" showDropDown="1" showInputMessage="1" showErrorMessage="1" sqref="M27:N50" xr:uid="{6D2B067A-C497-43EB-A318-B06089E20584}">
      <formula1>Lookup_YesOrBlank</formula1>
    </dataValidation>
    <dataValidation type="list" allowBlank="1" showDropDown="1" showInputMessage="1" showErrorMessage="1" sqref="J27:J50 N27:N50" xr:uid="{78102DC9-0710-4208-96EC-25C84CF04CF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D49E222-A255-44E9-9219-012A5634B234}">
      <formula1>100</formula1>
      <formula2>999999</formula2>
    </dataValidation>
    <dataValidation type="list" allowBlank="1" showInputMessage="1" showErrorMessage="1" promptTitle="EJ Community" prompt="Click on the drop-down arrow to the right." sqref="B19:G19" xr:uid="{AA4E2260-3C11-43DB-B43D-097D48AEDE17}">
      <formula1>Lookup_YesNoUnknown</formula1>
    </dataValidation>
    <dataValidation type="list" showInputMessage="1" showErrorMessage="1" sqref="K27:K50" xr:uid="{F51107F0-A24F-4B9E-ACB5-A8C5CEC60135}">
      <formula1>Lookup_Years</formula1>
    </dataValidation>
    <dataValidation type="date" operator="greaterThan" allowBlank="1" showInputMessage="1" showErrorMessage="1" errorTitle="Date Required" error="Please enter a date in mm/dd/yyyy format." sqref="B20:G21" xr:uid="{E3C0C95C-3FF3-47DD-B8B9-11F535215316}">
      <formula1>36526</formula1>
    </dataValidation>
    <dataValidation allowBlank="1" showInputMessage="1" showErrorMessage="1" prompt="Either use the facility’s permit methodology or multiply wastewater gallons by 8.35 to get pounds and divide by 10,000 to eliminate water content." sqref="G26" xr:uid="{C2F644B8-49D4-419C-BCD8-EE468BF3980C}"/>
    <dataValidation type="list" allowBlank="1" showDropDown="1" showInputMessage="1" showErrorMessage="1" error="Please use the 2-letter state abbreviation." sqref="B15:G15 I15:L15" xr:uid="{3162F7D2-391F-4E8A-973D-44331CD273E6}">
      <formula1>Lookup_States</formula1>
    </dataValidation>
    <dataValidation type="list" showInputMessage="1" showErrorMessage="1" promptTitle="NEA for this Facility" prompt="Click on the drop-down arrow to the right to select one NEA for this facility." sqref="B18" xr:uid="{57EB139C-159A-4775-87D6-4008313DAB06}">
      <formula1>Lookup_NEAs</formula1>
    </dataValidation>
  </dataValidations>
  <hyperlinks>
    <hyperlink ref="I17" r:id="rId1" display="https://www.naics.com/search" xr:uid="{95B68062-870C-4C6F-A4EA-F5E43317DDB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34533-CFD7-4D31-AF7F-FCE13EBECB9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ECbmM/I5X8DhVAzTlx+YHBTv7YbvXA4+4mObf/mQOawYdoNXiifU58u6xopgiFjRyK7ocQKpo8RnPjFc/eo0Ig==" saltValue="BRJGAWkgHdQDCV8cDCo0X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1" priority="1">
      <formula>AND(TRIM(B27)&lt;&gt;"",ISNUMBER(B27)=FALSE)</formula>
    </cfRule>
  </conditionalFormatting>
  <dataValidations count="9">
    <dataValidation type="list" allowBlank="1" showDropDown="1" showInputMessage="1" showErrorMessage="1" sqref="M27:N50" xr:uid="{5B015551-C583-480A-87D9-FEB5FC5C1B1F}">
      <formula1>Lookup_YesOrBlank</formula1>
    </dataValidation>
    <dataValidation type="list" allowBlank="1" showDropDown="1" showInputMessage="1" showErrorMessage="1" sqref="J27:J50 N27:N50" xr:uid="{5E7F7126-0D2D-49C2-B9EB-5D56B127B6B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6A4AC1B-70D4-437D-BFF0-1FC9DF5BA070}">
      <formula1>100</formula1>
      <formula2>999999</formula2>
    </dataValidation>
    <dataValidation type="list" allowBlank="1" showInputMessage="1" showErrorMessage="1" promptTitle="EJ Community" prompt="Click on the drop-down arrow to the right." sqref="B19:G19" xr:uid="{00E31C19-890E-4B2C-A2FA-FFFFAA62B912}">
      <formula1>Lookup_YesNoUnknown</formula1>
    </dataValidation>
    <dataValidation type="list" showInputMessage="1" showErrorMessage="1" sqref="K27:K50" xr:uid="{05EE9323-789B-4D72-A2CE-52BA69760C5A}">
      <formula1>Lookup_Years</formula1>
    </dataValidation>
    <dataValidation type="date" operator="greaterThan" allowBlank="1" showInputMessage="1" showErrorMessage="1" errorTitle="Date Required" error="Please enter a date in mm/dd/yyyy format." sqref="B20:G21" xr:uid="{71A32662-0D74-4B9B-9565-2EADF6C36DDD}">
      <formula1>36526</formula1>
    </dataValidation>
    <dataValidation allowBlank="1" showInputMessage="1" showErrorMessage="1" prompt="Either use the facility’s permit methodology or multiply wastewater gallons by 8.35 to get pounds and divide by 10,000 to eliminate water content." sqref="G26" xr:uid="{E289FB0A-1100-4D17-9E67-133687BF3B55}"/>
    <dataValidation type="list" allowBlank="1" showDropDown="1" showInputMessage="1" showErrorMessage="1" error="Please use the 2-letter state abbreviation." sqref="B15:G15 I15:L15" xr:uid="{48565FCF-71B5-4A07-88A9-C510E85DBE4C}">
      <formula1>Lookup_States</formula1>
    </dataValidation>
    <dataValidation type="list" showInputMessage="1" showErrorMessage="1" promptTitle="NEA for this Facility" prompt="Click on the drop-down arrow to the right to select one NEA for this facility." sqref="B18" xr:uid="{BF4F7E61-4980-4D0A-8D34-9B67D7FDA810}">
      <formula1>Lookup_NEAs</formula1>
    </dataValidation>
  </dataValidations>
  <hyperlinks>
    <hyperlink ref="I17" r:id="rId1" display="https://www.naics.com/search" xr:uid="{D35BDD8C-C8B6-4A01-BE8A-6ED12637DF3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E7D4-8C18-43DE-9B01-8BDB8387678F}">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z+o71XxurSuI1RuSZtXCe230sYRxyviJhg32xJQU/tYkaehxqRJLSB1XsbEYAxf8EuhtAjxWlB7rmt5mfd9jWw==" saltValue="G7fXWpGcVO05DBKzW2StG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0" priority="1">
      <formula>AND(TRIM(B27)&lt;&gt;"",ISNUMBER(B27)=FALSE)</formula>
    </cfRule>
  </conditionalFormatting>
  <dataValidations count="9">
    <dataValidation type="list" allowBlank="1" showDropDown="1" showInputMessage="1" showErrorMessage="1" sqref="M27:N50" xr:uid="{BAC289D7-6959-4D4D-AE97-65499F3E4804}">
      <formula1>Lookup_YesOrBlank</formula1>
    </dataValidation>
    <dataValidation type="list" allowBlank="1" showDropDown="1" showInputMessage="1" showErrorMessage="1" sqref="J27:J50 N27:N50" xr:uid="{5EC35A20-B9BB-478C-BFBB-5EBF2835313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5EA7B6B-650E-43C1-9493-220BAC060CEF}">
      <formula1>100</formula1>
      <formula2>999999</formula2>
    </dataValidation>
    <dataValidation type="list" allowBlank="1" showInputMessage="1" showErrorMessage="1" promptTitle="EJ Community" prompt="Click on the drop-down arrow to the right." sqref="B19:G19" xr:uid="{8B0A0973-A652-41DC-8413-FD2A4642AA08}">
      <formula1>Lookup_YesNoUnknown</formula1>
    </dataValidation>
    <dataValidation type="list" showInputMessage="1" showErrorMessage="1" sqref="K27:K50" xr:uid="{AAA678BA-4F91-4FE8-9B52-1A38D8683834}">
      <formula1>Lookup_Years</formula1>
    </dataValidation>
    <dataValidation type="date" operator="greaterThan" allowBlank="1" showInputMessage="1" showErrorMessage="1" errorTitle="Date Required" error="Please enter a date in mm/dd/yyyy format." sqref="B20:G21" xr:uid="{12B1EBDF-7841-4A27-A044-C94D0EC76AEF}">
      <formula1>36526</formula1>
    </dataValidation>
    <dataValidation allowBlank="1" showInputMessage="1" showErrorMessage="1" prompt="Either use the facility’s permit methodology or multiply wastewater gallons by 8.35 to get pounds and divide by 10,000 to eliminate water content." sqref="G26" xr:uid="{6A37A618-F2FB-4AD1-AE54-3B08ED1B8A26}"/>
    <dataValidation type="list" allowBlank="1" showDropDown="1" showInputMessage="1" showErrorMessage="1" error="Please use the 2-letter state abbreviation." sqref="B15:G15 I15:L15" xr:uid="{685CCF20-BC2A-47A9-B86E-CD13500B0C00}">
      <formula1>Lookup_States</formula1>
    </dataValidation>
    <dataValidation type="list" showInputMessage="1" showErrorMessage="1" promptTitle="NEA for this Facility" prompt="Click on the drop-down arrow to the right to select one NEA for this facility." sqref="B18" xr:uid="{6A943E9F-B339-4572-A581-05D6F7207540}">
      <formula1>Lookup_NEAs</formula1>
    </dataValidation>
  </dataValidations>
  <hyperlinks>
    <hyperlink ref="I17" r:id="rId1" display="https://www.naics.com/search" xr:uid="{014EB587-C98A-4EFD-98F8-BFE676118BB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2:L40"/>
  <sheetViews>
    <sheetView showGridLines="0" workbookViewId="0">
      <selection activeCell="F8" sqref="F8:K8"/>
    </sheetView>
  </sheetViews>
  <sheetFormatPr defaultRowHeight="14.5" x14ac:dyDescent="0.35"/>
  <cols>
    <col min="1" max="2" width="2.7265625" customWidth="1"/>
    <col min="3" max="3" width="7.7265625" customWidth="1"/>
    <col min="4" max="4" width="15.26953125" customWidth="1"/>
    <col min="5" max="5" width="14" customWidth="1"/>
    <col min="6" max="6" width="15.54296875" customWidth="1"/>
    <col min="7" max="7" width="15.453125" customWidth="1"/>
    <col min="8" max="8" width="14.26953125" customWidth="1"/>
    <col min="9" max="9" width="13.453125" customWidth="1"/>
    <col min="10" max="10" width="11.7265625" customWidth="1"/>
    <col min="11" max="11" width="15.81640625" customWidth="1"/>
    <col min="12" max="12" width="3.453125" customWidth="1"/>
  </cols>
  <sheetData>
    <row r="2" spans="2:12" ht="22.5" customHeight="1" x14ac:dyDescent="0.35">
      <c r="B2" s="100"/>
      <c r="C2" s="303" t="str">
        <f>TemplateTitle</f>
        <v>FY22-23 P2 Grants Template 1: Facility-Level Reporting for Direct P2 Technical Assistance to Individual Facilities</v>
      </c>
      <c r="D2" s="303"/>
      <c r="E2" s="303"/>
      <c r="F2" s="303"/>
      <c r="G2" s="303"/>
      <c r="H2" s="303"/>
      <c r="I2" s="303"/>
      <c r="J2" s="303"/>
      <c r="K2" s="303"/>
      <c r="L2" s="304"/>
    </row>
    <row r="3" spans="2:12" ht="23.25" customHeight="1" x14ac:dyDescent="0.35">
      <c r="B3" s="99"/>
      <c r="C3" s="305" t="s">
        <v>122</v>
      </c>
      <c r="D3" s="305"/>
      <c r="E3" s="305"/>
      <c r="F3" s="305"/>
      <c r="G3" s="305"/>
      <c r="H3" s="305"/>
      <c r="I3" s="305"/>
      <c r="J3" s="305"/>
      <c r="K3" s="305"/>
      <c r="L3" s="306"/>
    </row>
    <row r="4" spans="2:12" ht="10.5" customHeight="1" x14ac:dyDescent="0.35">
      <c r="B4" s="63"/>
      <c r="C4" s="46"/>
      <c r="D4" s="46"/>
      <c r="E4" s="46"/>
      <c r="F4" s="46"/>
      <c r="G4" s="46"/>
      <c r="H4" s="46"/>
      <c r="I4" s="46"/>
      <c r="J4" s="46"/>
      <c r="K4" s="46"/>
      <c r="L4" s="102"/>
    </row>
    <row r="5" spans="2:12" ht="9" customHeight="1" x14ac:dyDescent="0.35">
      <c r="B5" s="13"/>
      <c r="C5" s="90"/>
      <c r="D5" s="27"/>
      <c r="E5" s="27"/>
      <c r="F5" s="27"/>
      <c r="G5" s="27"/>
      <c r="H5" s="27"/>
      <c r="I5" s="27"/>
      <c r="J5" s="27"/>
      <c r="K5" s="16"/>
      <c r="L5" s="13"/>
    </row>
    <row r="6" spans="2:12" ht="101.25" customHeight="1" x14ac:dyDescent="0.35">
      <c r="B6" s="95"/>
      <c r="C6" s="319" t="s">
        <v>144</v>
      </c>
      <c r="D6" s="320"/>
      <c r="E6" s="321"/>
      <c r="F6" s="316" t="s">
        <v>243</v>
      </c>
      <c r="G6" s="317"/>
      <c r="H6" s="317"/>
      <c r="I6" s="317"/>
      <c r="J6" s="317"/>
      <c r="K6" s="318"/>
      <c r="L6" s="9"/>
    </row>
    <row r="7" spans="2:12" ht="9" customHeight="1" x14ac:dyDescent="0.35">
      <c r="B7" s="95"/>
      <c r="C7" s="90"/>
      <c r="D7" s="27"/>
      <c r="E7" s="27"/>
      <c r="F7" s="27"/>
      <c r="G7" s="27"/>
      <c r="H7" s="27"/>
      <c r="I7" s="27"/>
      <c r="J7" s="27"/>
      <c r="K7" s="16"/>
      <c r="L7" s="9"/>
    </row>
    <row r="8" spans="2:12" s="83" customFormat="1" ht="18.75" customHeight="1" x14ac:dyDescent="0.35">
      <c r="B8" s="134"/>
      <c r="C8" s="322" t="s">
        <v>117</v>
      </c>
      <c r="D8" s="322"/>
      <c r="E8" s="322"/>
      <c r="F8" s="312" t="str">
        <f>IF('Grant Project Data'!D7&lt;&gt;"",'Grant Project Data'!D7,"")</f>
        <v/>
      </c>
      <c r="G8" s="313"/>
      <c r="H8" s="313"/>
      <c r="I8" s="313"/>
      <c r="J8" s="314"/>
      <c r="K8" s="315"/>
      <c r="L8" s="135"/>
    </row>
    <row r="9" spans="2:12" s="83" customFormat="1" ht="18.75" customHeight="1" x14ac:dyDescent="0.35">
      <c r="B9" s="134"/>
      <c r="C9" s="322" t="s">
        <v>18</v>
      </c>
      <c r="D9" s="322"/>
      <c r="E9" s="322"/>
      <c r="F9" s="312" t="str">
        <f>IF('Grant Project Data'!D8&lt;&gt;"",'Grant Project Data'!D8,"")</f>
        <v/>
      </c>
      <c r="G9" s="313"/>
      <c r="H9" s="313"/>
      <c r="I9" s="313"/>
      <c r="J9" s="314"/>
      <c r="K9" s="315"/>
      <c r="L9" s="135"/>
    </row>
    <row r="10" spans="2:12" ht="18.75" customHeight="1" x14ac:dyDescent="0.35">
      <c r="B10" s="229"/>
      <c r="C10" s="231" t="s">
        <v>241</v>
      </c>
      <c r="D10" s="235"/>
      <c r="E10" s="235"/>
      <c r="F10" s="235"/>
      <c r="G10" s="45"/>
      <c r="H10" s="45"/>
      <c r="I10" s="45"/>
      <c r="J10" s="45"/>
      <c r="K10" s="45"/>
      <c r="L10" s="230"/>
    </row>
    <row r="11" spans="2:12" ht="15" customHeight="1" x14ac:dyDescent="0.35">
      <c r="B11" s="96"/>
      <c r="C11" s="301" t="s">
        <v>31</v>
      </c>
      <c r="D11" s="307" t="s">
        <v>6</v>
      </c>
      <c r="E11" s="308"/>
      <c r="F11" s="309" t="s">
        <v>7</v>
      </c>
      <c r="G11" s="310"/>
      <c r="H11" s="310"/>
      <c r="I11" s="310"/>
      <c r="J11" s="310"/>
      <c r="K11" s="311"/>
      <c r="L11" s="6"/>
    </row>
    <row r="12" spans="2:12" s="1" customFormat="1" ht="45.5" x14ac:dyDescent="0.35">
      <c r="B12" s="97"/>
      <c r="C12" s="302"/>
      <c r="D12" s="28" t="s">
        <v>135</v>
      </c>
      <c r="E12" s="28" t="s">
        <v>136</v>
      </c>
      <c r="F12" s="28" t="s">
        <v>125</v>
      </c>
      <c r="G12" s="28" t="s">
        <v>128</v>
      </c>
      <c r="H12" s="28" t="s">
        <v>126</v>
      </c>
      <c r="I12" s="28" t="s">
        <v>127</v>
      </c>
      <c r="J12" s="28" t="s">
        <v>123</v>
      </c>
      <c r="K12" s="28" t="s">
        <v>124</v>
      </c>
      <c r="L12" s="7"/>
    </row>
    <row r="13" spans="2:12" ht="21.75" customHeight="1" x14ac:dyDescent="0.35">
      <c r="B13" s="96"/>
      <c r="C13" s="51">
        <v>2023</v>
      </c>
      <c r="D13" s="77">
        <f>SUM('Facility 1'!B52,'Facility 2'!B52,'Facility 3'!B52,'Facility 4'!B52,'Facility 5'!B52,'Facility 6'!B52,'Facility 7'!B52,'Facility 8'!B52,'Facility 9'!B52,'Facility 10'!B52,'Facility 11'!B52,'Facility 12'!B52,'Facility 13'!B52,'Facility 14'!B52,'Facility 15'!B52,'Facility 16'!B52,'Facility 17'!B52,'Facility 18'!B52,'Facility 19'!B52,'Facility 20'!B52,'Facility 21'!B52,'Facility 22'!B52,'Facility 23'!B52,'Facility 24'!B52,'Facility 25'!B52,'Facility 26'!B52,'Facility 27'!B52,'Facility 28'!B52,'Facility 29'!B52,'Facility 30'!B52,'Facility 31'!B52,'Facility 32'!B52,'Facility 33'!B52,'Facility 34'!B52,'Facility 35'!B52,'Facility 36'!B52,'Facility 37'!B52,'Facility 38'!B52,'Facility 39'!B52,'Facility 40'!B52,'Facility 41'!B52,'Facility 42'!B52,'Facility 43'!B52,'Facility 44'!B52,'Facility 45'!B52,'Facility 46'!B52,'Facility 47'!B52,'Facility 48'!B52,'Facility 49'!B52,'Facility 50'!B52,'Facility 51'!B52,'Facility 52'!B52,'Facility 53'!B52,'Facility 54'!B52,'Facility 55'!B52,'Facility 56'!B52,'Facility 57'!B52,'Facility 58'!B52,'Facility 59'!B52,'Facility 60'!B52,'Facility 61'!B52,'Facility 62'!B52,'Facility 63'!B52,'Facility 64'!B52,'Facility 65'!B52,'Facility 66'!B52,'Facility 67'!B52,'Facility 68'!B52,'Facility 69'!B52,'Facility 70'!B52,'Facility 71'!B52,'Facility 72'!B52,'Facility 73'!B52,'Facility 74'!B52,'Facility 75'!B52)</f>
        <v>0</v>
      </c>
      <c r="E13" s="77">
        <f>SUM('Facility 1'!C52,'Facility 2'!C52,'Facility 3'!C52,'Facility 4'!C52,'Facility 5'!C52,'Facility 6'!C52,'Facility 7'!C52,'Facility 8'!C52,'Facility 9'!C52,'Facility 10'!C52,'Facility 11'!C52,'Facility 12'!C52,'Facility 13'!C52,'Facility 14'!C52,'Facility 15'!C52,'Facility 16'!C52,'Facility 17'!C52,'Facility 18'!C52,'Facility 19'!C52,'Facility 20'!C52,'Facility 21'!C52,'Facility 22'!C52,'Facility 23'!C52,'Facility 24'!C52,'Facility 25'!C52,'Facility 26'!C52,'Facility 27'!C52,'Facility 28'!C52,'Facility 29'!C52,'Facility 30'!C52,'Facility 31'!C52,'Facility 32'!C52,'Facility 33'!C52,'Facility 34'!C52,'Facility 35'!C52,'Facility 36'!C52,'Facility 37'!C52,'Facility 38'!C52,'Facility 39'!C52,'Facility 40'!C52,'Facility 41'!C52,'Facility 42'!C52,'Facility 43'!C52,'Facility 44'!C52,'Facility 45'!C52,'Facility 46'!C52,'Facility 47'!C52,'Facility 48'!C52,'Facility 49'!C52,'Facility 50'!C52,'Facility 51'!C52,'Facility 52'!C52,'Facility 53'!C52,'Facility 54'!C52,'Facility 55'!C52,'Facility 56'!C52,'Facility 57'!C52,'Facility 58'!C52,'Facility 59'!C52,'Facility 60'!C52,'Facility 61'!C52,'Facility 62'!C52,'Facility 63'!C52,'Facility 64'!C52,'Facility 65'!C52,'Facility 66'!C52,'Facility 67'!C52,'Facility 68'!C52,'Facility 69'!C52,'Facility 70'!C52,'Facility 71'!C52,'Facility 72'!C52,'Facility 73'!C52,'Facility 74'!C52,'Facility 75'!C52)</f>
        <v>0</v>
      </c>
      <c r="F13" s="78">
        <f>SUM('Facility 1'!D52,'Facility 2'!D52,'Facility 3'!D52,'Facility 4'!D52,'Facility 5'!D52,'Facility 6'!D52,'Facility 7'!D52,'Facility 8'!D52,'Facility 9'!D52,'Facility 10'!D52,'Facility 11'!D52,'Facility 12'!D52,'Facility 13'!D52,'Facility 14'!D52,'Facility 15'!D52,'Facility 16'!D52,'Facility 17'!D52,'Facility 18'!D52,'Facility 19'!D52,'Facility 20'!D52,'Facility 21'!D52,'Facility 22'!D52,'Facility 23'!D52,'Facility 24'!D52,'Facility 25'!D52,'Facility 26'!D52,'Facility 27'!D52,'Facility 28'!D52,'Facility 29'!D52,'Facility 30'!D52,'Facility 31'!D52,'Facility 32'!D52,'Facility 33'!D52,'Facility 34'!D52,'Facility 35'!D52,'Facility 36'!D52,'Facility 37'!D52,'Facility 38'!D52,'Facility 39'!D52,'Facility 40'!D52,'Facility 41'!D52,'Facility 42'!D52,'Facility 43'!D52,'Facility 44'!D52,'Facility 45'!D52,'Facility 46'!D52,'Facility 47'!D52,'Facility 48'!D52,'Facility 49'!D52,'Facility 50'!D52,'Facility 51'!D52,'Facility 52'!D52,'Facility 53'!D52,'Facility 54'!D52,'Facility 55'!D52,'Facility 56'!D52,'Facility 57'!D52,'Facility 58'!D52,'Facility 59'!D52,'Facility 60'!D52,'Facility 61'!D52,'Facility 62'!D52,'Facility 63'!D52,'Facility 64'!D52,'Facility 65'!D52,'Facility 66'!D52,'Facility 67'!D52,'Facility 68'!D52,'Facility 69'!D52,'Facility 70'!D52,'Facility 71'!D52,'Facility 72'!D52,'Facility 73'!D52,'Facility 74'!D52,'Facility 75'!D52)</f>
        <v>0</v>
      </c>
      <c r="G13" s="78">
        <f>SUM('Facility 1'!E52,'Facility 2'!E52,'Facility 3'!E52,'Facility 4'!E52,'Facility 5'!E52,'Facility 6'!E52,'Facility 7'!E52,'Facility 8'!E52,'Facility 9'!E52,'Facility 10'!E52,'Facility 11'!E52,'Facility 12'!E52,'Facility 13'!E52,'Facility 14'!E52,'Facility 15'!E52,'Facility 16'!E52,'Facility 17'!E52,'Facility 18'!E52,'Facility 19'!E52,'Facility 20'!E52,'Facility 21'!E52,'Facility 22'!E52,'Facility 23'!E52,'Facility 24'!E52,'Facility 25'!E52,'Facility 26'!E52,'Facility 27'!E52,'Facility 28'!E52,'Facility 29'!E52,'Facility 30'!E52,'Facility 31'!E52,'Facility 32'!E52,'Facility 33'!E52,'Facility 34'!E52,'Facility 35'!E52,'Facility 36'!E52,'Facility 37'!E52,'Facility 38'!E52,'Facility 39'!E52,'Facility 40'!E52,'Facility 41'!E52,'Facility 42'!E52,'Facility 43'!E52,'Facility 44'!E52,'Facility 45'!E52,'Facility 46'!E52,'Facility 47'!E52,'Facility 48'!E52,'Facility 49'!E52,'Facility 50'!E52,'Facility 51'!E52,'Facility 52'!E52,'Facility 53'!E52,'Facility 54'!E52,'Facility 55'!E52,'Facility 56'!E52,'Facility 57'!E52,'Facility 58'!E52,'Facility 59'!E52,'Facility 60'!E52,'Facility 61'!E52,'Facility 62'!E52,'Facility 63'!E52,'Facility 64'!E52,'Facility 65'!E52,'Facility 66'!E52,'Facility 67'!E52,'Facility 68'!E52,'Facility 69'!E52,'Facility 70'!E52,'Facility 71'!E52,'Facility 72'!E52,'Facility 73'!E52,'Facility 74'!E52,'Facility 75'!E52)</f>
        <v>0</v>
      </c>
      <c r="H13" s="78">
        <f>SUM('Facility 1'!F52,'Facility 2'!F52,'Facility 3'!F52,'Facility 4'!F52,'Facility 5'!F52,'Facility 6'!F52,'Facility 7'!F52,'Facility 8'!F52,'Facility 9'!F52,'Facility 10'!F52,'Facility 11'!F52,'Facility 12'!F52,'Facility 13'!F52,'Facility 14'!F52,'Facility 15'!F52,'Facility 16'!F52,'Facility 17'!F52,'Facility 18'!F52,'Facility 19'!F52,'Facility 20'!F52,'Facility 21'!F52,'Facility 22'!F52,'Facility 23'!F52,'Facility 24'!F52,'Facility 25'!F52,'Facility 26'!F52,'Facility 27'!F52,'Facility 28'!F52,'Facility 29'!F52,'Facility 30'!F52,'Facility 31'!F52,'Facility 32'!F52,'Facility 33'!F52,'Facility 34'!F52,'Facility 35'!F52,'Facility 36'!F52,'Facility 37'!F52,'Facility 38'!F52,'Facility 39'!F52,'Facility 40'!F52,'Facility 41'!F52,'Facility 42'!F52,'Facility 43'!F52,'Facility 44'!F52,'Facility 45'!F52,'Facility 46'!F52,'Facility 47'!F52,'Facility 48'!F52,'Facility 49'!F52,'Facility 50'!F52,'Facility 51'!F52,'Facility 52'!F52,'Facility 53'!F52,'Facility 54'!F52,'Facility 55'!F52,'Facility 56'!F52,'Facility 57'!F52,'Facility 58'!F52,'Facility 59'!F52,'Facility 60'!F52,'Facility 61'!F52,'Facility 62'!F52,'Facility 63'!F52,'Facility 64'!F52,'Facility 65'!F52,'Facility 66'!F52,'Facility 67'!F52,'Facility 68'!F52,'Facility 69'!F52,'Facility 70'!F52,'Facility 71'!F52,'Facility 72'!F52,'Facility 73'!F52,'Facility 74'!F52,'Facility 75'!F52)</f>
        <v>0</v>
      </c>
      <c r="I13" s="78">
        <f>SUM('Facility 1'!G52,'Facility 2'!G52,'Facility 3'!G52,'Facility 4'!G52,'Facility 5'!G52,'Facility 6'!G52,'Facility 7'!G52,'Facility 8'!G52,'Facility 9'!G52,'Facility 10'!G52,'Facility 11'!G52,'Facility 12'!G52,'Facility 13'!G52,'Facility 14'!G52,'Facility 15'!G52,'Facility 16'!G52,'Facility 17'!G52,'Facility 18'!G52,'Facility 19'!G52,'Facility 20'!G52,'Facility 21'!G52,'Facility 22'!G52,'Facility 23'!G52,'Facility 24'!G52,'Facility 25'!G52,'Facility 26'!G52,'Facility 27'!G52,'Facility 28'!G52,'Facility 29'!G52,'Facility 30'!G52,'Facility 31'!G52,'Facility 32'!G52,'Facility 33'!G52,'Facility 34'!G52,'Facility 35'!G52,'Facility 36'!G52,'Facility 37'!G52,'Facility 38'!G52,'Facility 39'!G52,'Facility 40'!G52,'Facility 41'!G52,'Facility 42'!G52,'Facility 43'!G52,'Facility 44'!G52,'Facility 45'!G52,'Facility 46'!G52,'Facility 47'!G52,'Facility 48'!G52,'Facility 49'!G52,'Facility 50'!G52,'Facility 51'!G52,'Facility 52'!G52,'Facility 53'!G52,'Facility 54'!G52,'Facility 55'!G52,'Facility 56'!G52,'Facility 57'!G52,'Facility 58'!G52,'Facility 59'!G52,'Facility 60'!G52,'Facility 61'!G52,'Facility 62'!G52,'Facility 63'!G52,'Facility 64'!G52,'Facility 65'!G52,'Facility 66'!G52,'Facility 67'!G52,'Facility 68'!G52,'Facility 69'!G52,'Facility 70'!G52,'Facility 71'!G52,'Facility 72'!G52,'Facility 73'!G52,'Facility 74'!G52,'Facility 75'!G52)</f>
        <v>0</v>
      </c>
      <c r="J13" s="78">
        <f>SUM('Facility 1'!H52,'Facility 2'!H52,'Facility 3'!H52,'Facility 4'!H52,'Facility 5'!H52,'Facility 6'!H52,'Facility 7'!H52,'Facility 8'!H52,'Facility 9'!H52,'Facility 10'!H52,'Facility 11'!H52,'Facility 12'!H52,'Facility 13'!H52,'Facility 14'!H52,'Facility 15'!H52,'Facility 16'!H52,'Facility 17'!H52,'Facility 18'!H52,'Facility 19'!H52,'Facility 20'!H52,'Facility 21'!H52,'Facility 22'!H52,'Facility 23'!H52,'Facility 24'!H52,'Facility 25'!H52,'Facility 26'!H52,'Facility 27'!H52,'Facility 28'!H52,'Facility 29'!H52,'Facility 30'!H52,'Facility 31'!H52,'Facility 32'!H52,'Facility 33'!H52,'Facility 34'!H52,'Facility 35'!H52,'Facility 36'!H52,'Facility 37'!H52,'Facility 38'!H52,'Facility 39'!H52,'Facility 40'!H52,'Facility 41'!H52,'Facility 42'!H52,'Facility 43'!H52,'Facility 44'!H52,'Facility 45'!H52,'Facility 46'!H52,'Facility 47'!H52,'Facility 48'!H52,'Facility 49'!H52,'Facility 50'!H52,'Facility 51'!H52,'Facility 52'!H52,'Facility 53'!H52,'Facility 54'!H52,'Facility 55'!H52,'Facility 56'!H52,'Facility 57'!H52,'Facility 58'!H52,'Facility 59'!H52,'Facility 60'!H52,'Facility 61'!H52,'Facility 62'!H52,'Facility 63'!H52,'Facility 64'!H52,'Facility 65'!H52,'Facility 66'!H52,'Facility 67'!H52,'Facility 68'!H52,'Facility 69'!H52,'Facility 70'!H52,'Facility 71'!H52,'Facility 72'!H52,'Facility 73'!H52,'Facility 74'!H52,'Facility 75'!H52)</f>
        <v>0</v>
      </c>
      <c r="K13" s="78">
        <f>SUM('Facility 1'!I52,'Facility 2'!I52,'Facility 3'!I52,'Facility 4'!I52,'Facility 5'!I52,'Facility 6'!I52,'Facility 7'!I52,'Facility 8'!I52,'Facility 9'!I52,'Facility 10'!I52,'Facility 11'!I52,'Facility 12'!I52,'Facility 13'!I52,'Facility 14'!I52,'Facility 15'!I52,'Facility 16'!I52,'Facility 17'!I52,'Facility 18'!I52,'Facility 19'!I52,'Facility 20'!I52,'Facility 21'!I52,'Facility 22'!I52,'Facility 23'!I52,'Facility 24'!I52,'Facility 25'!I52,'Facility 26'!I52,'Facility 27'!I52,'Facility 28'!I52,'Facility 29'!I52,'Facility 30'!I52,'Facility 31'!I52,'Facility 32'!I52,'Facility 33'!I52,'Facility 34'!I52,'Facility 35'!I52,'Facility 36'!I52,'Facility 37'!I52,'Facility 38'!I52,'Facility 39'!I52,'Facility 40'!I52,'Facility 41'!I52,'Facility 42'!I52,'Facility 43'!I52,'Facility 44'!I52,'Facility 45'!I52,'Facility 46'!I52,'Facility 47'!I52,'Facility 48'!I52,'Facility 49'!I52,'Facility 50'!I52,'Facility 51'!I52,'Facility 52'!I52,'Facility 53'!I52,'Facility 54'!I52,'Facility 55'!I52,'Facility 56'!I52,'Facility 57'!I52,'Facility 58'!I52,'Facility 59'!I52,'Facility 60'!I52,'Facility 61'!I52,'Facility 62'!I52,'Facility 63'!I52,'Facility 64'!I52,'Facility 65'!I52,'Facility 66'!I52,'Facility 67'!I52,'Facility 68'!I52,'Facility 69'!I52,'Facility 70'!I52,'Facility 71'!I52,'Facility 72'!I52,'Facility 73'!I52,'Facility 74'!I52,'Facility 75'!I52)</f>
        <v>0</v>
      </c>
      <c r="L13" s="6"/>
    </row>
    <row r="14" spans="2:12" ht="21.75" customHeight="1" x14ac:dyDescent="0.35">
      <c r="B14" s="96"/>
      <c r="C14" s="51">
        <v>2024</v>
      </c>
      <c r="D14" s="77">
        <f>SUM('Facility 1'!B53,'Facility 2'!B53,'Facility 3'!B53,'Facility 4'!B53,'Facility 5'!B53,'Facility 6'!B53,'Facility 7'!B53,'Facility 8'!B53,'Facility 9'!B53,'Facility 10'!B53,'Facility 11'!B53,'Facility 12'!B53,'Facility 13'!B53,'Facility 14'!B53,'Facility 15'!B53,'Facility 16'!B53,'Facility 17'!B53,'Facility 18'!B53,'Facility 19'!B53,'Facility 20'!B53,'Facility 21'!B53,'Facility 22'!B53,'Facility 23'!B53,'Facility 24'!B53,'Facility 25'!B53,'Facility 26'!B53,'Facility 27'!B53,'Facility 28'!B53,'Facility 29'!B53,'Facility 30'!B53,'Facility 31'!B53,'Facility 32'!B53,'Facility 33'!B53,'Facility 34'!B53,'Facility 35'!B53,'Facility 36'!B53,'Facility 37'!B53,'Facility 38'!B53,'Facility 39'!B53,'Facility 40'!B53,'Facility 41'!B53,'Facility 42'!B53,'Facility 43'!B53,'Facility 44'!B53,'Facility 45'!B53,'Facility 46'!B53,'Facility 47'!B53,'Facility 48'!B53,'Facility 49'!B53,'Facility 50'!B53,'Facility 51'!B53,'Facility 52'!B53,'Facility 53'!B53,'Facility 54'!B53,'Facility 55'!B53,'Facility 56'!B53,'Facility 57'!B53,'Facility 58'!B53,'Facility 59'!B53,'Facility 60'!B53,'Facility 61'!B53,'Facility 62'!B53,'Facility 63'!B53,'Facility 64'!B53,'Facility 65'!B53,'Facility 66'!B53,'Facility 67'!B53,'Facility 68'!B53,'Facility 69'!B53,'Facility 70'!B53,'Facility 71'!B53,'Facility 72'!B53,'Facility 73'!B53,'Facility 74'!B53,'Facility 75'!B53)</f>
        <v>0</v>
      </c>
      <c r="E14" s="77">
        <f>SUM('Facility 1'!C53,'Facility 2'!C53,'Facility 3'!C53,'Facility 4'!C53,'Facility 5'!C53,'Facility 6'!C53,'Facility 7'!C53,'Facility 8'!C53,'Facility 9'!C53,'Facility 10'!C53,'Facility 11'!C53,'Facility 12'!C53,'Facility 13'!C53,'Facility 14'!C53,'Facility 15'!C53,'Facility 16'!C53,'Facility 17'!C53,'Facility 18'!C53,'Facility 19'!C53,'Facility 20'!C53,'Facility 21'!C53,'Facility 22'!C53,'Facility 23'!C53,'Facility 24'!C53,'Facility 25'!C53,'Facility 26'!C53,'Facility 27'!C53,'Facility 28'!C53,'Facility 29'!C53,'Facility 30'!C53,'Facility 31'!C53,'Facility 32'!C53,'Facility 33'!C53,'Facility 34'!C53,'Facility 35'!C53,'Facility 36'!C53,'Facility 37'!C53,'Facility 38'!C53,'Facility 39'!C53,'Facility 40'!C53,'Facility 41'!C53,'Facility 42'!C53,'Facility 43'!C53,'Facility 44'!C53,'Facility 45'!C53,'Facility 46'!C53,'Facility 47'!C53,'Facility 48'!C53,'Facility 49'!C53,'Facility 50'!C53,'Facility 51'!C53,'Facility 52'!C53,'Facility 53'!C53,'Facility 54'!C53,'Facility 55'!C53,'Facility 56'!C53,'Facility 57'!C53,'Facility 58'!C53,'Facility 59'!C53,'Facility 60'!C53,'Facility 61'!C53,'Facility 62'!C53,'Facility 63'!C53,'Facility 64'!C53,'Facility 65'!C53,'Facility 66'!C53,'Facility 67'!C53,'Facility 68'!C53,'Facility 69'!C53,'Facility 70'!C53,'Facility 71'!C53,'Facility 72'!C53,'Facility 73'!C53,'Facility 74'!C53,'Facility 75'!C53)</f>
        <v>0</v>
      </c>
      <c r="F14" s="78">
        <f>SUM('Facility 1'!D53,'Facility 2'!D53,'Facility 3'!D53,'Facility 4'!D53,'Facility 5'!D53,'Facility 6'!D53,'Facility 7'!D53,'Facility 8'!D53,'Facility 9'!D53,'Facility 10'!D53,'Facility 11'!D53,'Facility 12'!D53,'Facility 13'!D53,'Facility 14'!D53,'Facility 15'!D53,'Facility 16'!D53,'Facility 17'!D53,'Facility 18'!D53,'Facility 19'!D53,'Facility 20'!D53,'Facility 21'!D53,'Facility 22'!D53,'Facility 23'!D53,'Facility 24'!D53,'Facility 25'!D53,'Facility 26'!D53,'Facility 27'!D53,'Facility 28'!D53,'Facility 29'!D53,'Facility 30'!D53,'Facility 31'!D53,'Facility 32'!D53,'Facility 33'!D53,'Facility 34'!D53,'Facility 35'!D53,'Facility 36'!D53,'Facility 37'!D53,'Facility 38'!D53,'Facility 39'!D53,'Facility 40'!D53,'Facility 41'!D53,'Facility 42'!D53,'Facility 43'!D53,'Facility 44'!D53,'Facility 45'!D53,'Facility 46'!D53,'Facility 47'!D53,'Facility 48'!D53,'Facility 49'!D53,'Facility 50'!D53,'Facility 51'!D53,'Facility 52'!D53,'Facility 53'!D53,'Facility 54'!D53,'Facility 55'!D53,'Facility 56'!D53,'Facility 57'!D53,'Facility 58'!D53,'Facility 59'!D53,'Facility 60'!D53,'Facility 61'!D53,'Facility 62'!D53,'Facility 63'!D53,'Facility 64'!D53,'Facility 65'!D53,'Facility 66'!D53,'Facility 67'!D53,'Facility 68'!D53,'Facility 69'!D53,'Facility 70'!D53,'Facility 71'!D53,'Facility 72'!D53,'Facility 73'!D53,'Facility 74'!D53,'Facility 75'!D53)</f>
        <v>0</v>
      </c>
      <c r="G14" s="78">
        <f>SUM('Facility 1'!E53,'Facility 2'!E53,'Facility 3'!E53,'Facility 4'!E53,'Facility 5'!E53,'Facility 6'!E53,'Facility 7'!E53,'Facility 8'!E53,'Facility 9'!E53,'Facility 10'!E53,'Facility 11'!E53,'Facility 12'!E53,'Facility 13'!E53,'Facility 14'!E53,'Facility 15'!E53,'Facility 16'!E53,'Facility 17'!E53,'Facility 18'!E53,'Facility 19'!E53,'Facility 20'!E53,'Facility 21'!E53,'Facility 22'!E53,'Facility 23'!E53,'Facility 24'!E53,'Facility 25'!E53,'Facility 26'!E53,'Facility 27'!E53,'Facility 28'!E53,'Facility 29'!E53,'Facility 30'!E53,'Facility 31'!E53,'Facility 32'!E53,'Facility 33'!E53,'Facility 34'!E53,'Facility 35'!E53,'Facility 36'!E53,'Facility 37'!E53,'Facility 38'!E53,'Facility 39'!E53,'Facility 40'!E53,'Facility 41'!E53,'Facility 42'!E53,'Facility 43'!E53,'Facility 44'!E53,'Facility 45'!E53,'Facility 46'!E53,'Facility 47'!E53,'Facility 48'!E53,'Facility 49'!E53,'Facility 50'!E53,'Facility 51'!E53,'Facility 52'!E53,'Facility 53'!E53,'Facility 54'!E53,'Facility 55'!E53,'Facility 56'!E53,'Facility 57'!E53,'Facility 58'!E53,'Facility 59'!E53,'Facility 60'!E53,'Facility 61'!E53,'Facility 62'!E53,'Facility 63'!E53,'Facility 64'!E53,'Facility 65'!E53,'Facility 66'!E53,'Facility 67'!E53,'Facility 68'!E53,'Facility 69'!E53,'Facility 70'!E53,'Facility 71'!E53,'Facility 72'!E53,'Facility 73'!E53,'Facility 74'!E53,'Facility 75'!E53)</f>
        <v>0</v>
      </c>
      <c r="H14" s="78">
        <f>SUM('Facility 1'!F53,'Facility 2'!F53,'Facility 3'!F53,'Facility 4'!F53,'Facility 5'!F53,'Facility 6'!F53,'Facility 7'!F53,'Facility 8'!F53,'Facility 9'!F53,'Facility 10'!F53,'Facility 11'!F53,'Facility 12'!F53,'Facility 13'!F53,'Facility 14'!F53,'Facility 15'!F53,'Facility 16'!F53,'Facility 17'!F53,'Facility 18'!F53,'Facility 19'!F53,'Facility 20'!F53,'Facility 21'!F53,'Facility 22'!F53,'Facility 23'!F53,'Facility 24'!F53,'Facility 25'!F53,'Facility 26'!F53,'Facility 27'!F53,'Facility 28'!F53,'Facility 29'!F53,'Facility 30'!F53,'Facility 31'!F53,'Facility 32'!F53,'Facility 33'!F53,'Facility 34'!F53,'Facility 35'!F53,'Facility 36'!F53,'Facility 37'!F53,'Facility 38'!F53,'Facility 39'!F53,'Facility 40'!F53,'Facility 41'!F53,'Facility 42'!F53,'Facility 43'!F53,'Facility 44'!F53,'Facility 45'!F53,'Facility 46'!F53,'Facility 47'!F53,'Facility 48'!F53,'Facility 49'!F53,'Facility 50'!F53,'Facility 51'!F53,'Facility 52'!F53,'Facility 53'!F53,'Facility 54'!F53,'Facility 55'!F53,'Facility 56'!F53,'Facility 57'!F53,'Facility 58'!F53,'Facility 59'!F53,'Facility 60'!F53,'Facility 61'!F53,'Facility 62'!F53,'Facility 63'!F53,'Facility 64'!F53,'Facility 65'!F53,'Facility 66'!F53,'Facility 67'!F53,'Facility 68'!F53,'Facility 69'!F53,'Facility 70'!F53,'Facility 71'!F53,'Facility 72'!F53,'Facility 73'!F53,'Facility 74'!F53,'Facility 75'!F53)</f>
        <v>0</v>
      </c>
      <c r="I14" s="78">
        <f>SUM('Facility 1'!G53,'Facility 2'!G53,'Facility 3'!G53,'Facility 4'!G53,'Facility 5'!G53,'Facility 6'!G53,'Facility 7'!G53,'Facility 8'!G53,'Facility 9'!G53,'Facility 10'!G53,'Facility 11'!G53,'Facility 12'!G53,'Facility 13'!G53,'Facility 14'!G53,'Facility 15'!G53,'Facility 16'!G53,'Facility 17'!G53,'Facility 18'!G53,'Facility 19'!G53,'Facility 20'!G53,'Facility 21'!G53,'Facility 22'!G53,'Facility 23'!G53,'Facility 24'!G53,'Facility 25'!G53,'Facility 26'!G53,'Facility 27'!G53,'Facility 28'!G53,'Facility 29'!G53,'Facility 30'!G53,'Facility 31'!G53,'Facility 32'!G53,'Facility 33'!G53,'Facility 34'!G53,'Facility 35'!G53,'Facility 36'!G53,'Facility 37'!G53,'Facility 38'!G53,'Facility 39'!G53,'Facility 40'!G53,'Facility 41'!G53,'Facility 42'!G53,'Facility 43'!G53,'Facility 44'!G53,'Facility 45'!G53,'Facility 46'!G53,'Facility 47'!G53,'Facility 48'!G53,'Facility 49'!G53,'Facility 50'!G53,'Facility 51'!G53,'Facility 52'!G53,'Facility 53'!G53,'Facility 54'!G53,'Facility 55'!G53,'Facility 56'!G53,'Facility 57'!G53,'Facility 58'!G53,'Facility 59'!G53,'Facility 60'!G53,'Facility 61'!G53,'Facility 62'!G53,'Facility 63'!G53,'Facility 64'!G53,'Facility 65'!G53,'Facility 66'!G53,'Facility 67'!G53,'Facility 68'!G53,'Facility 69'!G53,'Facility 70'!G53,'Facility 71'!G53,'Facility 72'!G53,'Facility 73'!G53,'Facility 74'!G53,'Facility 75'!G53)</f>
        <v>0</v>
      </c>
      <c r="J14" s="78">
        <f>SUM('Facility 1'!H53,'Facility 2'!H53,'Facility 3'!H53,'Facility 4'!H53,'Facility 5'!H53,'Facility 6'!H53,'Facility 7'!H53,'Facility 8'!H53,'Facility 9'!H53,'Facility 10'!H53,'Facility 11'!H53,'Facility 12'!H53,'Facility 13'!H53,'Facility 14'!H53,'Facility 15'!H53,'Facility 16'!H53,'Facility 17'!H53,'Facility 18'!H53,'Facility 19'!H53,'Facility 20'!H53,'Facility 21'!H53,'Facility 22'!H53,'Facility 23'!H53,'Facility 24'!H53,'Facility 25'!H53,'Facility 26'!H53,'Facility 27'!H53,'Facility 28'!H53,'Facility 29'!H53,'Facility 30'!H53,'Facility 31'!H53,'Facility 32'!H53,'Facility 33'!H53,'Facility 34'!H53,'Facility 35'!H53,'Facility 36'!H53,'Facility 37'!H53,'Facility 38'!H53,'Facility 39'!H53,'Facility 40'!H53,'Facility 41'!H53,'Facility 42'!H53,'Facility 43'!H53,'Facility 44'!H53,'Facility 45'!H53,'Facility 46'!H53,'Facility 47'!H53,'Facility 48'!H53,'Facility 49'!H53,'Facility 50'!H53,'Facility 51'!H53,'Facility 52'!H53,'Facility 53'!H53,'Facility 54'!H53,'Facility 55'!H53,'Facility 56'!H53,'Facility 57'!H53,'Facility 58'!H53,'Facility 59'!H53,'Facility 60'!H53,'Facility 61'!H53,'Facility 62'!H53,'Facility 63'!H53,'Facility 64'!H53,'Facility 65'!H53,'Facility 66'!H53,'Facility 67'!H53,'Facility 68'!H53,'Facility 69'!H53,'Facility 70'!H53,'Facility 71'!H53,'Facility 72'!H53,'Facility 73'!H53,'Facility 74'!H53,'Facility 75'!H53)</f>
        <v>0</v>
      </c>
      <c r="K14" s="78">
        <f>SUM('Facility 1'!I53,'Facility 2'!I53,'Facility 3'!I53,'Facility 4'!I53,'Facility 5'!I53,'Facility 6'!I53,'Facility 7'!I53,'Facility 8'!I53,'Facility 9'!I53,'Facility 10'!I53,'Facility 11'!I53,'Facility 12'!I53,'Facility 13'!I53,'Facility 14'!I53,'Facility 15'!I53,'Facility 16'!I53,'Facility 17'!I53,'Facility 18'!I53,'Facility 19'!I53,'Facility 20'!I53,'Facility 21'!I53,'Facility 22'!I53,'Facility 23'!I53,'Facility 24'!I53,'Facility 25'!I53,'Facility 26'!I53,'Facility 27'!I53,'Facility 28'!I53,'Facility 29'!I53,'Facility 30'!I53,'Facility 31'!I53,'Facility 32'!I53,'Facility 33'!I53,'Facility 34'!I53,'Facility 35'!I53,'Facility 36'!I53,'Facility 37'!I53,'Facility 38'!I53,'Facility 39'!I53,'Facility 40'!I53,'Facility 41'!I53,'Facility 42'!I53,'Facility 43'!I53,'Facility 44'!I53,'Facility 45'!I53,'Facility 46'!I53,'Facility 47'!I53,'Facility 48'!I53,'Facility 49'!I53,'Facility 50'!I53,'Facility 51'!I53,'Facility 52'!I53,'Facility 53'!I53,'Facility 54'!I53,'Facility 55'!I53,'Facility 56'!I53,'Facility 57'!I53,'Facility 58'!I53,'Facility 59'!I53,'Facility 60'!I53,'Facility 61'!I53,'Facility 62'!I53,'Facility 63'!I53,'Facility 64'!I53,'Facility 65'!I53,'Facility 66'!I53,'Facility 67'!I53,'Facility 68'!I53,'Facility 69'!I53,'Facility 70'!I53,'Facility 71'!I53,'Facility 72'!I53,'Facility 73'!I53,'Facility 74'!I53,'Facility 75'!I53)</f>
        <v>0</v>
      </c>
      <c r="L14" s="6"/>
    </row>
    <row r="15" spans="2:12" ht="21.75" customHeight="1" x14ac:dyDescent="0.35">
      <c r="B15" s="96"/>
      <c r="C15" s="51">
        <v>2025</v>
      </c>
      <c r="D15" s="77">
        <f>SUM('Facility 1'!B54,'Facility 2'!B54,'Facility 3'!B54,'Facility 4'!B54,'Facility 5'!B54,'Facility 6'!B54,'Facility 7'!B54,'Facility 8'!B54,'Facility 9'!B54,'Facility 10'!B54,'Facility 11'!B54,'Facility 12'!B54,'Facility 13'!B54,'Facility 14'!B54,'Facility 15'!B54,'Facility 16'!B54,'Facility 17'!B54,'Facility 18'!B54,'Facility 19'!B54,'Facility 20'!B54,'Facility 21'!B54,'Facility 22'!B54,'Facility 23'!B54,'Facility 24'!B54,'Facility 25'!B54,'Facility 26'!B54,'Facility 27'!B54,'Facility 28'!B54,'Facility 29'!B54,'Facility 30'!B54,'Facility 31'!B54,'Facility 32'!B54,'Facility 33'!B54,'Facility 34'!B54,'Facility 35'!B54,'Facility 36'!B54,'Facility 37'!B54,'Facility 38'!B54,'Facility 39'!B54,'Facility 40'!B54,'Facility 41'!B54,'Facility 42'!B54,'Facility 43'!B54,'Facility 44'!B54,'Facility 45'!B54,'Facility 46'!B54,'Facility 47'!B54,'Facility 48'!B54,'Facility 49'!B54,'Facility 50'!B54,'Facility 51'!B54,'Facility 52'!B54,'Facility 53'!B54,'Facility 54'!B54,'Facility 55'!B54,'Facility 56'!B54,'Facility 57'!B54,'Facility 58'!B54,'Facility 59'!B54,'Facility 60'!B54,'Facility 61'!B54,'Facility 62'!B54,'Facility 63'!B54,'Facility 64'!B54,'Facility 65'!B54,'Facility 66'!B54,'Facility 67'!B54,'Facility 68'!B54,'Facility 69'!B54,'Facility 70'!B54,'Facility 71'!B54,'Facility 72'!B54,'Facility 73'!B54,'Facility 74'!B54,'Facility 75'!B54)</f>
        <v>0</v>
      </c>
      <c r="E15" s="77">
        <f>SUM('Facility 1'!C54,'Facility 2'!C54,'Facility 3'!C54,'Facility 4'!C54,'Facility 5'!C54,'Facility 6'!C54,'Facility 7'!C54,'Facility 8'!C54,'Facility 9'!C54,'Facility 10'!C54,'Facility 11'!C54,'Facility 12'!C54,'Facility 13'!C54,'Facility 14'!C54,'Facility 15'!C54,'Facility 16'!C54,'Facility 17'!C54,'Facility 18'!C54,'Facility 19'!C54,'Facility 20'!C54,'Facility 21'!C54,'Facility 22'!C54,'Facility 23'!C54,'Facility 24'!C54,'Facility 25'!C54,'Facility 26'!C54,'Facility 27'!C54,'Facility 28'!C54,'Facility 29'!C54,'Facility 30'!C54,'Facility 31'!C54,'Facility 32'!C54,'Facility 33'!C54,'Facility 34'!C54,'Facility 35'!C54,'Facility 36'!C54,'Facility 37'!C54,'Facility 38'!C54,'Facility 39'!C54,'Facility 40'!C54,'Facility 41'!C54,'Facility 42'!C54,'Facility 43'!C54,'Facility 44'!C54,'Facility 45'!C54,'Facility 46'!C54,'Facility 47'!C54,'Facility 48'!C54,'Facility 49'!C54,'Facility 50'!C54,'Facility 51'!C54,'Facility 52'!C54,'Facility 53'!C54,'Facility 54'!C54,'Facility 55'!C54,'Facility 56'!C54,'Facility 57'!C54,'Facility 58'!C54,'Facility 59'!C54,'Facility 60'!C54,'Facility 61'!C54,'Facility 62'!C54,'Facility 63'!C54,'Facility 64'!C54,'Facility 65'!C54,'Facility 66'!C54,'Facility 67'!C54,'Facility 68'!C54,'Facility 69'!C54,'Facility 70'!C54,'Facility 71'!C54,'Facility 72'!C54,'Facility 73'!C54,'Facility 74'!C54,'Facility 75'!C54)</f>
        <v>0</v>
      </c>
      <c r="F15" s="78">
        <f>SUM('Facility 1'!D54,'Facility 2'!D54,'Facility 3'!D54,'Facility 4'!D54,'Facility 5'!D54,'Facility 6'!D54,'Facility 7'!D54,'Facility 8'!D54,'Facility 9'!D54,'Facility 10'!D54,'Facility 11'!D54,'Facility 12'!D54,'Facility 13'!D54,'Facility 14'!D54,'Facility 15'!D54,'Facility 16'!D54,'Facility 17'!D54,'Facility 18'!D54,'Facility 19'!D54,'Facility 20'!D54,'Facility 21'!D54,'Facility 22'!D54,'Facility 23'!D54,'Facility 24'!D54,'Facility 25'!D54,'Facility 26'!D54,'Facility 27'!D54,'Facility 28'!D54,'Facility 29'!D54,'Facility 30'!D54,'Facility 31'!D54,'Facility 32'!D54,'Facility 33'!D54,'Facility 34'!D54,'Facility 35'!D54,'Facility 36'!D54,'Facility 37'!D54,'Facility 38'!D54,'Facility 39'!D54,'Facility 40'!D54,'Facility 41'!D54,'Facility 42'!D54,'Facility 43'!D54,'Facility 44'!D54,'Facility 45'!D54,'Facility 46'!D54,'Facility 47'!D54,'Facility 48'!D54,'Facility 49'!D54,'Facility 50'!D54,'Facility 51'!D54,'Facility 52'!D54,'Facility 53'!D54,'Facility 54'!D54,'Facility 55'!D54,'Facility 56'!D54,'Facility 57'!D54,'Facility 58'!D54,'Facility 59'!D54,'Facility 60'!D54,'Facility 61'!D54,'Facility 62'!D54,'Facility 63'!D54,'Facility 64'!D54,'Facility 65'!D54,'Facility 66'!D54,'Facility 67'!D54,'Facility 68'!D54,'Facility 69'!D54,'Facility 70'!D54,'Facility 71'!D54,'Facility 72'!D54,'Facility 73'!D54,'Facility 74'!D54,'Facility 75'!D54)</f>
        <v>0</v>
      </c>
      <c r="G15" s="78">
        <f>SUM('Facility 1'!E54,'Facility 2'!E54,'Facility 3'!E54,'Facility 4'!E54,'Facility 5'!E54,'Facility 6'!E54,'Facility 7'!E54,'Facility 8'!E54,'Facility 9'!E54,'Facility 10'!E54,'Facility 11'!E54,'Facility 12'!E54,'Facility 13'!E54,'Facility 14'!E54,'Facility 15'!E54,'Facility 16'!E54,'Facility 17'!E54,'Facility 18'!E54,'Facility 19'!E54,'Facility 20'!E54,'Facility 21'!E54,'Facility 22'!E54,'Facility 23'!E54,'Facility 24'!E54,'Facility 25'!E54,'Facility 26'!E54,'Facility 27'!E54,'Facility 28'!E54,'Facility 29'!E54,'Facility 30'!E54,'Facility 31'!E54,'Facility 32'!E54,'Facility 33'!E54,'Facility 34'!E54,'Facility 35'!E54,'Facility 36'!E54,'Facility 37'!E54,'Facility 38'!E54,'Facility 39'!E54,'Facility 40'!E54,'Facility 41'!E54,'Facility 42'!E54,'Facility 43'!E54,'Facility 44'!E54,'Facility 45'!E54,'Facility 46'!E54,'Facility 47'!E54,'Facility 48'!E54,'Facility 49'!E54,'Facility 50'!E54,'Facility 51'!E54,'Facility 52'!E54,'Facility 53'!E54,'Facility 54'!E54,'Facility 55'!E54,'Facility 56'!E54,'Facility 57'!E54,'Facility 58'!E54,'Facility 59'!E54,'Facility 60'!E54,'Facility 61'!E54,'Facility 62'!E54,'Facility 63'!E54,'Facility 64'!E54,'Facility 65'!E54,'Facility 66'!E54,'Facility 67'!E54,'Facility 68'!E54,'Facility 69'!E54,'Facility 70'!E54,'Facility 71'!E54,'Facility 72'!E54,'Facility 73'!E54,'Facility 74'!E54,'Facility 75'!E54)</f>
        <v>0</v>
      </c>
      <c r="H15" s="78">
        <f>SUM('Facility 1'!F54,'Facility 2'!F54,'Facility 3'!F54,'Facility 4'!F54,'Facility 5'!F54,'Facility 6'!F54,'Facility 7'!F54,'Facility 8'!F54,'Facility 9'!F54,'Facility 10'!F54,'Facility 11'!F54,'Facility 12'!F54,'Facility 13'!F54,'Facility 14'!F54,'Facility 15'!F54,'Facility 16'!F54,'Facility 17'!F54,'Facility 18'!F54,'Facility 19'!F54,'Facility 20'!F54,'Facility 21'!F54,'Facility 22'!F54,'Facility 23'!F54,'Facility 24'!F54,'Facility 25'!F54,'Facility 26'!F54,'Facility 27'!F54,'Facility 28'!F54,'Facility 29'!F54,'Facility 30'!F54,'Facility 31'!F54,'Facility 32'!F54,'Facility 33'!F54,'Facility 34'!F54,'Facility 35'!F54,'Facility 36'!F54,'Facility 37'!F54,'Facility 38'!F54,'Facility 39'!F54,'Facility 40'!F54,'Facility 41'!F54,'Facility 42'!F54,'Facility 43'!F54,'Facility 44'!F54,'Facility 45'!F54,'Facility 46'!F54,'Facility 47'!F54,'Facility 48'!F54,'Facility 49'!F54,'Facility 50'!F54,'Facility 51'!F54,'Facility 52'!F54,'Facility 53'!F54,'Facility 54'!F54,'Facility 55'!F54,'Facility 56'!F54,'Facility 57'!F54,'Facility 58'!F54,'Facility 59'!F54,'Facility 60'!F54,'Facility 61'!F54,'Facility 62'!F54,'Facility 63'!F54,'Facility 64'!F54,'Facility 65'!F54,'Facility 66'!F54,'Facility 67'!F54,'Facility 68'!F54,'Facility 69'!F54,'Facility 70'!F54,'Facility 71'!F54,'Facility 72'!F54,'Facility 73'!F54,'Facility 74'!F54,'Facility 75'!F54)</f>
        <v>0</v>
      </c>
      <c r="I15" s="78">
        <f>SUM('Facility 1'!G54,'Facility 2'!G54,'Facility 3'!G54,'Facility 4'!G54,'Facility 5'!G54,'Facility 6'!G54,'Facility 7'!G54,'Facility 8'!G54,'Facility 9'!G54,'Facility 10'!G54,'Facility 11'!G54,'Facility 12'!G54,'Facility 13'!G54,'Facility 14'!G54,'Facility 15'!G54,'Facility 16'!G54,'Facility 17'!G54,'Facility 18'!G54,'Facility 19'!G54,'Facility 20'!G54,'Facility 21'!G54,'Facility 22'!G54,'Facility 23'!G54,'Facility 24'!G54,'Facility 25'!G54,'Facility 26'!G54,'Facility 27'!G54,'Facility 28'!G54,'Facility 29'!G54,'Facility 30'!G54,'Facility 31'!G54,'Facility 32'!G54,'Facility 33'!G54,'Facility 34'!G54,'Facility 35'!G54,'Facility 36'!G54,'Facility 37'!G54,'Facility 38'!G54,'Facility 39'!G54,'Facility 40'!G54,'Facility 41'!G54,'Facility 42'!G54,'Facility 43'!G54,'Facility 44'!G54,'Facility 45'!G54,'Facility 46'!G54,'Facility 47'!G54,'Facility 48'!G54,'Facility 49'!G54,'Facility 50'!G54,'Facility 51'!G54,'Facility 52'!G54,'Facility 53'!G54,'Facility 54'!G54,'Facility 55'!G54,'Facility 56'!G54,'Facility 57'!G54,'Facility 58'!G54,'Facility 59'!G54,'Facility 60'!G54,'Facility 61'!G54,'Facility 62'!G54,'Facility 63'!G54,'Facility 64'!G54,'Facility 65'!G54,'Facility 66'!G54,'Facility 67'!G54,'Facility 68'!G54,'Facility 69'!G54,'Facility 70'!G54,'Facility 71'!G54,'Facility 72'!G54,'Facility 73'!G54,'Facility 74'!G54,'Facility 75'!G54)</f>
        <v>0</v>
      </c>
      <c r="J15" s="78">
        <f>SUM('Facility 1'!H54,'Facility 2'!H54,'Facility 3'!H54,'Facility 4'!H54,'Facility 5'!H54,'Facility 6'!H54,'Facility 7'!H54,'Facility 8'!H54,'Facility 9'!H54,'Facility 10'!H54,'Facility 11'!H54,'Facility 12'!H54,'Facility 13'!H54,'Facility 14'!H54,'Facility 15'!H54,'Facility 16'!H54,'Facility 17'!H54,'Facility 18'!H54,'Facility 19'!H54,'Facility 20'!H54,'Facility 21'!H54,'Facility 22'!H54,'Facility 23'!H54,'Facility 24'!H54,'Facility 25'!H54,'Facility 26'!H54,'Facility 27'!H54,'Facility 28'!H54,'Facility 29'!H54,'Facility 30'!H54,'Facility 31'!H54,'Facility 32'!H54,'Facility 33'!H54,'Facility 34'!H54,'Facility 35'!H54,'Facility 36'!H54,'Facility 37'!H54,'Facility 38'!H54,'Facility 39'!H54,'Facility 40'!H54,'Facility 41'!H54,'Facility 42'!H54,'Facility 43'!H54,'Facility 44'!H54,'Facility 45'!H54,'Facility 46'!H54,'Facility 47'!H54,'Facility 48'!H54,'Facility 49'!H54,'Facility 50'!H54,'Facility 51'!H54,'Facility 52'!H54,'Facility 53'!H54,'Facility 54'!H54,'Facility 55'!H54,'Facility 56'!H54,'Facility 57'!H54,'Facility 58'!H54,'Facility 59'!H54,'Facility 60'!H54,'Facility 61'!H54,'Facility 62'!H54,'Facility 63'!H54,'Facility 64'!H54,'Facility 65'!H54,'Facility 66'!H54,'Facility 67'!H54,'Facility 68'!H54,'Facility 69'!H54,'Facility 70'!H54,'Facility 71'!H54,'Facility 72'!H54,'Facility 73'!H54,'Facility 74'!H54,'Facility 75'!H54)</f>
        <v>0</v>
      </c>
      <c r="K15" s="78">
        <f>SUM('Facility 1'!I54,'Facility 2'!I54,'Facility 3'!I54,'Facility 4'!I54,'Facility 5'!I54,'Facility 6'!I54,'Facility 7'!I54,'Facility 8'!I54,'Facility 9'!I54,'Facility 10'!I54,'Facility 11'!I54,'Facility 12'!I54,'Facility 13'!I54,'Facility 14'!I54,'Facility 15'!I54,'Facility 16'!I54,'Facility 17'!I54,'Facility 18'!I54,'Facility 19'!I54,'Facility 20'!I54,'Facility 21'!I54,'Facility 22'!I54,'Facility 23'!I54,'Facility 24'!I54,'Facility 25'!I54,'Facility 26'!I54,'Facility 27'!I54,'Facility 28'!I54,'Facility 29'!I54,'Facility 30'!I54,'Facility 31'!I54,'Facility 32'!I54,'Facility 33'!I54,'Facility 34'!I54,'Facility 35'!I54,'Facility 36'!I54,'Facility 37'!I54,'Facility 38'!I54,'Facility 39'!I54,'Facility 40'!I54,'Facility 41'!I54,'Facility 42'!I54,'Facility 43'!I54,'Facility 44'!I54,'Facility 45'!I54,'Facility 46'!I54,'Facility 47'!I54,'Facility 48'!I54,'Facility 49'!I54,'Facility 50'!I54,'Facility 51'!I54,'Facility 52'!I54,'Facility 53'!I54,'Facility 54'!I54,'Facility 55'!I54,'Facility 56'!I54,'Facility 57'!I54,'Facility 58'!I54,'Facility 59'!I54,'Facility 60'!I54,'Facility 61'!I54,'Facility 62'!I54,'Facility 63'!I54,'Facility 64'!I54,'Facility 65'!I54,'Facility 66'!I54,'Facility 67'!I54,'Facility 68'!I54,'Facility 69'!I54,'Facility 70'!I54,'Facility 71'!I54,'Facility 72'!I54,'Facility 73'!I54,'Facility 74'!I54,'Facility 75'!I54)</f>
        <v>0</v>
      </c>
      <c r="L15" s="6"/>
    </row>
    <row r="16" spans="2:12" ht="21.75" customHeight="1" x14ac:dyDescent="0.35">
      <c r="B16" s="96"/>
      <c r="C16" s="51">
        <v>2026</v>
      </c>
      <c r="D16" s="77">
        <f>SUM('Facility 1'!B55,'Facility 2'!B55,'Facility 3'!B55,'Facility 4'!B55,'Facility 5'!B55,'Facility 6'!B55,'Facility 7'!B55,'Facility 8'!B55,'Facility 9'!B55,'Facility 10'!B55,'Facility 11'!B55,'Facility 12'!B55,'Facility 13'!B55,'Facility 14'!B55,'Facility 15'!B55,'Facility 16'!B55,'Facility 17'!B55,'Facility 18'!B55,'Facility 19'!B55,'Facility 20'!B55,'Facility 21'!B55,'Facility 22'!B55,'Facility 23'!B55,'Facility 24'!B55,'Facility 25'!B55,'Facility 26'!B55,'Facility 27'!B55,'Facility 28'!B55,'Facility 29'!B55,'Facility 30'!B55,'Facility 31'!B55,'Facility 32'!B55,'Facility 33'!B55,'Facility 34'!B55,'Facility 35'!B55,'Facility 36'!B55,'Facility 37'!B55,'Facility 38'!B55,'Facility 39'!B55,'Facility 40'!B55,'Facility 41'!B55,'Facility 42'!B55,'Facility 43'!B55,'Facility 44'!B55,'Facility 45'!B55,'Facility 46'!B55,'Facility 47'!B55,'Facility 48'!B55,'Facility 49'!B55,'Facility 50'!B55,'Facility 51'!B55,'Facility 52'!B55,'Facility 53'!B55,'Facility 54'!B55,'Facility 55'!B55,'Facility 56'!B55,'Facility 57'!B55,'Facility 58'!B55,'Facility 59'!B55,'Facility 60'!B55,'Facility 61'!B55,'Facility 62'!B55,'Facility 63'!B55,'Facility 64'!B55,'Facility 65'!B55,'Facility 66'!B55,'Facility 67'!B55,'Facility 68'!B55,'Facility 69'!B55,'Facility 70'!B55,'Facility 71'!B55,'Facility 72'!B55,'Facility 73'!B55,'Facility 74'!B55,'Facility 75'!B55)</f>
        <v>0</v>
      </c>
      <c r="E16" s="77">
        <f>SUM('Facility 1'!C55,'Facility 2'!C55,'Facility 3'!C55,'Facility 4'!C55,'Facility 5'!C55,'Facility 6'!C55,'Facility 7'!C55,'Facility 8'!C55,'Facility 9'!C55,'Facility 10'!C55,'Facility 11'!C55,'Facility 12'!C55,'Facility 13'!C55,'Facility 14'!C55,'Facility 15'!C55,'Facility 16'!C55,'Facility 17'!C55,'Facility 18'!C55,'Facility 19'!C55,'Facility 20'!C55,'Facility 21'!C55,'Facility 22'!C55,'Facility 23'!C55,'Facility 24'!C55,'Facility 25'!C55,'Facility 26'!C55,'Facility 27'!C55,'Facility 28'!C55,'Facility 29'!C55,'Facility 30'!C55,'Facility 31'!C55,'Facility 32'!C55,'Facility 33'!C55,'Facility 34'!C55,'Facility 35'!C55,'Facility 36'!C55,'Facility 37'!C55,'Facility 38'!C55,'Facility 39'!C55,'Facility 40'!C55,'Facility 41'!C55,'Facility 42'!C55,'Facility 43'!C55,'Facility 44'!C55,'Facility 45'!C55,'Facility 46'!C55,'Facility 47'!C55,'Facility 48'!C55,'Facility 49'!C55,'Facility 50'!C55,'Facility 51'!C55,'Facility 52'!C55,'Facility 53'!C55,'Facility 54'!C55,'Facility 55'!C55,'Facility 56'!C55,'Facility 57'!C55,'Facility 58'!C55,'Facility 59'!C55,'Facility 60'!C55,'Facility 61'!C55,'Facility 62'!C55,'Facility 63'!C55,'Facility 64'!C55,'Facility 65'!C55,'Facility 66'!C55,'Facility 67'!C55,'Facility 68'!C55,'Facility 69'!C55,'Facility 70'!C55,'Facility 71'!C55,'Facility 72'!C55,'Facility 73'!C55,'Facility 74'!C55,'Facility 75'!C55)</f>
        <v>0</v>
      </c>
      <c r="F16" s="78">
        <f>SUM('Facility 1'!D55,'Facility 2'!D55,'Facility 3'!D55,'Facility 4'!D55,'Facility 5'!D55,'Facility 6'!D55,'Facility 7'!D55,'Facility 8'!D55,'Facility 9'!D55,'Facility 10'!D55,'Facility 11'!D55,'Facility 12'!D55,'Facility 13'!D55,'Facility 14'!D55,'Facility 15'!D55,'Facility 16'!D55,'Facility 17'!D55,'Facility 18'!D55,'Facility 19'!D55,'Facility 20'!D55,'Facility 21'!D55,'Facility 22'!D55,'Facility 23'!D55,'Facility 24'!D55,'Facility 25'!D55,'Facility 26'!D55,'Facility 27'!D55,'Facility 28'!D55,'Facility 29'!D55,'Facility 30'!D55,'Facility 31'!D55,'Facility 32'!D55,'Facility 33'!D55,'Facility 34'!D55,'Facility 35'!D55,'Facility 36'!D55,'Facility 37'!D55,'Facility 38'!D55,'Facility 39'!D55,'Facility 40'!D55,'Facility 41'!D55,'Facility 42'!D55,'Facility 43'!D55,'Facility 44'!D55,'Facility 45'!D55,'Facility 46'!D55,'Facility 47'!D55,'Facility 48'!D55,'Facility 49'!D55,'Facility 50'!D55,'Facility 51'!D55,'Facility 52'!D55,'Facility 53'!D55,'Facility 54'!D55,'Facility 55'!D55,'Facility 56'!D55,'Facility 57'!D55,'Facility 58'!D55,'Facility 59'!D55,'Facility 60'!D55,'Facility 61'!D55,'Facility 62'!D55,'Facility 63'!D55,'Facility 64'!D55,'Facility 65'!D55,'Facility 66'!D55,'Facility 67'!D55,'Facility 68'!D55,'Facility 69'!D55,'Facility 70'!D55,'Facility 71'!D55,'Facility 72'!D55,'Facility 73'!D55,'Facility 74'!D55,'Facility 75'!D55)</f>
        <v>0</v>
      </c>
      <c r="G16" s="78">
        <f>SUM('Facility 1'!E55,'Facility 2'!E55,'Facility 3'!E55,'Facility 4'!E55,'Facility 5'!E55,'Facility 6'!E55,'Facility 7'!E55,'Facility 8'!E55,'Facility 9'!E55,'Facility 10'!E55,'Facility 11'!E55,'Facility 12'!E55,'Facility 13'!E55,'Facility 14'!E55,'Facility 15'!E55,'Facility 16'!E55,'Facility 17'!E55,'Facility 18'!E55,'Facility 19'!E55,'Facility 20'!E55,'Facility 21'!E55,'Facility 22'!E55,'Facility 23'!E55,'Facility 24'!E55,'Facility 25'!E55,'Facility 26'!E55,'Facility 27'!E55,'Facility 28'!E55,'Facility 29'!E55,'Facility 30'!E55,'Facility 31'!E55,'Facility 32'!E55,'Facility 33'!E55,'Facility 34'!E55,'Facility 35'!E55,'Facility 36'!E55,'Facility 37'!E55,'Facility 38'!E55,'Facility 39'!E55,'Facility 40'!E55,'Facility 41'!E55,'Facility 42'!E55,'Facility 43'!E55,'Facility 44'!E55,'Facility 45'!E55,'Facility 46'!E55,'Facility 47'!E55,'Facility 48'!E55,'Facility 49'!E55,'Facility 50'!E55,'Facility 51'!E55,'Facility 52'!E55,'Facility 53'!E55,'Facility 54'!E55,'Facility 55'!E55,'Facility 56'!E55,'Facility 57'!E55,'Facility 58'!E55,'Facility 59'!E55,'Facility 60'!E55,'Facility 61'!E55,'Facility 62'!E55,'Facility 63'!E55,'Facility 64'!E55,'Facility 65'!E55,'Facility 66'!E55,'Facility 67'!E55,'Facility 68'!E55,'Facility 69'!E55,'Facility 70'!E55,'Facility 71'!E55,'Facility 72'!E55,'Facility 73'!E55,'Facility 74'!E55,'Facility 75'!E55)</f>
        <v>0</v>
      </c>
      <c r="H16" s="78">
        <f>SUM('Facility 1'!F55,'Facility 2'!F55,'Facility 3'!F55,'Facility 4'!F55,'Facility 5'!F55,'Facility 6'!F55,'Facility 7'!F55,'Facility 8'!F55,'Facility 9'!F55,'Facility 10'!F55,'Facility 11'!F55,'Facility 12'!F55,'Facility 13'!F55,'Facility 14'!F55,'Facility 15'!F55,'Facility 16'!F55,'Facility 17'!F55,'Facility 18'!F55,'Facility 19'!F55,'Facility 20'!F55,'Facility 21'!F55,'Facility 22'!F55,'Facility 23'!F55,'Facility 24'!F55,'Facility 25'!F55,'Facility 26'!F55,'Facility 27'!F55,'Facility 28'!F55,'Facility 29'!F55,'Facility 30'!F55,'Facility 31'!F55,'Facility 32'!F55,'Facility 33'!F55,'Facility 34'!F55,'Facility 35'!F55,'Facility 36'!F55,'Facility 37'!F55,'Facility 38'!F55,'Facility 39'!F55,'Facility 40'!F55,'Facility 41'!F55,'Facility 42'!F55,'Facility 43'!F55,'Facility 44'!F55,'Facility 45'!F55,'Facility 46'!F55,'Facility 47'!F55,'Facility 48'!F55,'Facility 49'!F55,'Facility 50'!F55,'Facility 51'!F55,'Facility 52'!F55,'Facility 53'!F55,'Facility 54'!F55,'Facility 55'!F55,'Facility 56'!F55,'Facility 57'!F55,'Facility 58'!F55,'Facility 59'!F55,'Facility 60'!F55,'Facility 61'!F55,'Facility 62'!F55,'Facility 63'!F55,'Facility 64'!F55,'Facility 65'!F55,'Facility 66'!F55,'Facility 67'!F55,'Facility 68'!F55,'Facility 69'!F55,'Facility 70'!F55,'Facility 71'!F55,'Facility 72'!F55,'Facility 73'!F55,'Facility 74'!F55,'Facility 75'!F55)</f>
        <v>0</v>
      </c>
      <c r="I16" s="78">
        <f>SUM('Facility 1'!G55,'Facility 2'!G55,'Facility 3'!G55,'Facility 4'!G55,'Facility 5'!G55,'Facility 6'!G55,'Facility 7'!G55,'Facility 8'!G55,'Facility 9'!G55,'Facility 10'!G55,'Facility 11'!G55,'Facility 12'!G55,'Facility 13'!G55,'Facility 14'!G55,'Facility 15'!G55,'Facility 16'!G55,'Facility 17'!G55,'Facility 18'!G55,'Facility 19'!G55,'Facility 20'!G55,'Facility 21'!G55,'Facility 22'!G55,'Facility 23'!G55,'Facility 24'!G55,'Facility 25'!G55,'Facility 26'!G55,'Facility 27'!G55,'Facility 28'!G55,'Facility 29'!G55,'Facility 30'!G55,'Facility 31'!G55,'Facility 32'!G55,'Facility 33'!G55,'Facility 34'!G55,'Facility 35'!G55,'Facility 36'!G55,'Facility 37'!G55,'Facility 38'!G55,'Facility 39'!G55,'Facility 40'!G55,'Facility 41'!G55,'Facility 42'!G55,'Facility 43'!G55,'Facility 44'!G55,'Facility 45'!G55,'Facility 46'!G55,'Facility 47'!G55,'Facility 48'!G55,'Facility 49'!G55,'Facility 50'!G55,'Facility 51'!G55,'Facility 52'!G55,'Facility 53'!G55,'Facility 54'!G55,'Facility 55'!G55,'Facility 56'!G55,'Facility 57'!G55,'Facility 58'!G55,'Facility 59'!G55,'Facility 60'!G55,'Facility 61'!G55,'Facility 62'!G55,'Facility 63'!G55,'Facility 64'!G55,'Facility 65'!G55,'Facility 66'!G55,'Facility 67'!G55,'Facility 68'!G55,'Facility 69'!G55,'Facility 70'!G55,'Facility 71'!G55,'Facility 72'!G55,'Facility 73'!G55,'Facility 74'!G55,'Facility 75'!G55)</f>
        <v>0</v>
      </c>
      <c r="J16" s="78">
        <f>SUM('Facility 1'!H55,'Facility 2'!H55,'Facility 3'!H55,'Facility 4'!H55,'Facility 5'!H55,'Facility 6'!H55,'Facility 7'!H55,'Facility 8'!H55,'Facility 9'!H55,'Facility 10'!H55,'Facility 11'!H55,'Facility 12'!H55,'Facility 13'!H55,'Facility 14'!H55,'Facility 15'!H55,'Facility 16'!H55,'Facility 17'!H55,'Facility 18'!H55,'Facility 19'!H55,'Facility 20'!H55,'Facility 21'!H55,'Facility 22'!H55,'Facility 23'!H55,'Facility 24'!H55,'Facility 25'!H55,'Facility 26'!H55,'Facility 27'!H55,'Facility 28'!H55,'Facility 29'!H55,'Facility 30'!H55,'Facility 31'!H55,'Facility 32'!H55,'Facility 33'!H55,'Facility 34'!H55,'Facility 35'!H55,'Facility 36'!H55,'Facility 37'!H55,'Facility 38'!H55,'Facility 39'!H55,'Facility 40'!H55,'Facility 41'!H55,'Facility 42'!H55,'Facility 43'!H55,'Facility 44'!H55,'Facility 45'!H55,'Facility 46'!H55,'Facility 47'!H55,'Facility 48'!H55,'Facility 49'!H55,'Facility 50'!H55,'Facility 51'!H55,'Facility 52'!H55,'Facility 53'!H55,'Facility 54'!H55,'Facility 55'!H55,'Facility 56'!H55,'Facility 57'!H55,'Facility 58'!H55,'Facility 59'!H55,'Facility 60'!H55,'Facility 61'!H55,'Facility 62'!H55,'Facility 63'!H55,'Facility 64'!H55,'Facility 65'!H55,'Facility 66'!H55,'Facility 67'!H55,'Facility 68'!H55,'Facility 69'!H55,'Facility 70'!H55,'Facility 71'!H55,'Facility 72'!H55,'Facility 73'!H55,'Facility 74'!H55,'Facility 75'!H55)</f>
        <v>0</v>
      </c>
      <c r="K16" s="78">
        <f>SUM('Facility 1'!I55,'Facility 2'!I55,'Facility 3'!I55,'Facility 4'!I55,'Facility 5'!I55,'Facility 6'!I55,'Facility 7'!I55,'Facility 8'!I55,'Facility 9'!I55,'Facility 10'!I55,'Facility 11'!I55,'Facility 12'!I55,'Facility 13'!I55,'Facility 14'!I55,'Facility 15'!I55,'Facility 16'!I55,'Facility 17'!I55,'Facility 18'!I55,'Facility 19'!I55,'Facility 20'!I55,'Facility 21'!I55,'Facility 22'!I55,'Facility 23'!I55,'Facility 24'!I55,'Facility 25'!I55,'Facility 26'!I55,'Facility 27'!I55,'Facility 28'!I55,'Facility 29'!I55,'Facility 30'!I55,'Facility 31'!I55,'Facility 32'!I55,'Facility 33'!I55,'Facility 34'!I55,'Facility 35'!I55,'Facility 36'!I55,'Facility 37'!I55,'Facility 38'!I55,'Facility 39'!I55,'Facility 40'!I55,'Facility 41'!I55,'Facility 42'!I55,'Facility 43'!I55,'Facility 44'!I55,'Facility 45'!I55,'Facility 46'!I55,'Facility 47'!I55,'Facility 48'!I55,'Facility 49'!I55,'Facility 50'!I55,'Facility 51'!I55,'Facility 52'!I55,'Facility 53'!I55,'Facility 54'!I55,'Facility 55'!I55,'Facility 56'!I55,'Facility 57'!I55,'Facility 58'!I55,'Facility 59'!I55,'Facility 60'!I55,'Facility 61'!I55,'Facility 62'!I55,'Facility 63'!I55,'Facility 64'!I55,'Facility 65'!I55,'Facility 66'!I55,'Facility 67'!I55,'Facility 68'!I55,'Facility 69'!I55,'Facility 70'!I55,'Facility 71'!I55,'Facility 72'!I55,'Facility 73'!I55,'Facility 74'!I55,'Facility 75'!I55)</f>
        <v>0</v>
      </c>
      <c r="L16" s="6"/>
    </row>
    <row r="17" spans="2:12" ht="21.75" customHeight="1" x14ac:dyDescent="0.35">
      <c r="B17" s="96"/>
      <c r="C17" s="51">
        <v>2027</v>
      </c>
      <c r="D17" s="77">
        <f>SUM('Facility 1'!B56,'Facility 2'!B56,'Facility 3'!B56,'Facility 4'!B56,'Facility 5'!B56,'Facility 6'!B56,'Facility 7'!B56,'Facility 8'!B56,'Facility 9'!B56,'Facility 10'!B56,'Facility 11'!B56,'Facility 12'!B56,'Facility 13'!B56,'Facility 14'!B56,'Facility 15'!B56,'Facility 16'!B56,'Facility 17'!B56,'Facility 18'!B56,'Facility 19'!B56,'Facility 20'!B56,'Facility 21'!B56,'Facility 22'!B56,'Facility 23'!B56,'Facility 24'!B56,'Facility 25'!B56,'Facility 26'!B56,'Facility 27'!B56,'Facility 28'!B56,'Facility 29'!B56,'Facility 30'!B56,'Facility 31'!B56,'Facility 32'!B56,'Facility 33'!B56,'Facility 34'!B56,'Facility 35'!B56,'Facility 36'!B56,'Facility 37'!B56,'Facility 38'!B56,'Facility 39'!B56,'Facility 40'!B56,'Facility 41'!B56,'Facility 42'!B56,'Facility 43'!B56,'Facility 44'!B56,'Facility 45'!B56,'Facility 46'!B56,'Facility 47'!B56,'Facility 48'!B56,'Facility 49'!B56,'Facility 50'!B56,'Facility 51'!B56,'Facility 52'!B56,'Facility 53'!B56,'Facility 54'!B56,'Facility 55'!B56,'Facility 56'!B56,'Facility 57'!B56,'Facility 58'!B56,'Facility 59'!B56,'Facility 60'!B56,'Facility 61'!B56,'Facility 62'!B56,'Facility 63'!B56,'Facility 64'!B56,'Facility 65'!B56,'Facility 66'!B56,'Facility 67'!B56,'Facility 68'!B56,'Facility 69'!B56,'Facility 70'!B56,'Facility 71'!B56,'Facility 72'!B56,'Facility 73'!B56,'Facility 74'!B56,'Facility 75'!B56)</f>
        <v>0</v>
      </c>
      <c r="E17" s="77">
        <f>SUM('Facility 1'!C56,'Facility 2'!C56,'Facility 3'!C56,'Facility 4'!C56,'Facility 5'!C56,'Facility 6'!C56,'Facility 7'!C56,'Facility 8'!C56,'Facility 9'!C56,'Facility 10'!C56,'Facility 11'!C56,'Facility 12'!C56,'Facility 13'!C56,'Facility 14'!C56,'Facility 15'!C56,'Facility 16'!C56,'Facility 17'!C56,'Facility 18'!C56,'Facility 19'!C56,'Facility 20'!C56,'Facility 21'!C56,'Facility 22'!C56,'Facility 23'!C56,'Facility 24'!C56,'Facility 25'!C56,'Facility 26'!C56,'Facility 27'!C56,'Facility 28'!C56,'Facility 29'!C56,'Facility 30'!C56,'Facility 31'!C56,'Facility 32'!C56,'Facility 33'!C56,'Facility 34'!C56,'Facility 35'!C56,'Facility 36'!C56,'Facility 37'!C56,'Facility 38'!C56,'Facility 39'!C56,'Facility 40'!C56,'Facility 41'!C56,'Facility 42'!C56,'Facility 43'!C56,'Facility 44'!C56,'Facility 45'!C56,'Facility 46'!C56,'Facility 47'!C56,'Facility 48'!C56,'Facility 49'!C56,'Facility 50'!C56,'Facility 51'!C56,'Facility 52'!C56,'Facility 53'!C56,'Facility 54'!C56,'Facility 55'!C56,'Facility 56'!C56,'Facility 57'!C56,'Facility 58'!C56,'Facility 59'!C56,'Facility 60'!C56,'Facility 61'!C56,'Facility 62'!C56,'Facility 63'!C56,'Facility 64'!C56,'Facility 65'!C56,'Facility 66'!C56,'Facility 67'!C56,'Facility 68'!C56,'Facility 69'!C56,'Facility 70'!C56,'Facility 71'!C56,'Facility 72'!C56,'Facility 73'!C56,'Facility 74'!C56,'Facility 75'!C56)</f>
        <v>0</v>
      </c>
      <c r="F17" s="78">
        <f>SUM('Facility 1'!D56,'Facility 2'!D56,'Facility 3'!D56,'Facility 4'!D56,'Facility 5'!D56,'Facility 6'!D56,'Facility 7'!D56,'Facility 8'!D56,'Facility 9'!D56,'Facility 10'!D56,'Facility 11'!D56,'Facility 12'!D56,'Facility 13'!D56,'Facility 14'!D56,'Facility 15'!D56,'Facility 16'!D56,'Facility 17'!D56,'Facility 18'!D56,'Facility 19'!D56,'Facility 20'!D56,'Facility 21'!D56,'Facility 22'!D56,'Facility 23'!D56,'Facility 24'!D56,'Facility 25'!D56,'Facility 26'!D56,'Facility 27'!D56,'Facility 28'!D56,'Facility 29'!D56,'Facility 30'!D56,'Facility 31'!D56,'Facility 32'!D56,'Facility 33'!D56,'Facility 34'!D56,'Facility 35'!D56,'Facility 36'!D56,'Facility 37'!D56,'Facility 38'!D56,'Facility 39'!D56,'Facility 40'!D56,'Facility 41'!D56,'Facility 42'!D56,'Facility 43'!D56,'Facility 44'!D56,'Facility 45'!D56,'Facility 46'!D56,'Facility 47'!D56,'Facility 48'!D56,'Facility 49'!D56,'Facility 50'!D56,'Facility 51'!D56,'Facility 52'!D56,'Facility 53'!D56,'Facility 54'!D56,'Facility 55'!D56,'Facility 56'!D56,'Facility 57'!D56,'Facility 58'!D56,'Facility 59'!D56,'Facility 60'!D56,'Facility 61'!D56,'Facility 62'!D56,'Facility 63'!D56,'Facility 64'!D56,'Facility 65'!D56,'Facility 66'!D56,'Facility 67'!D56,'Facility 68'!D56,'Facility 69'!D56,'Facility 70'!D56,'Facility 71'!D56,'Facility 72'!D56,'Facility 73'!D56,'Facility 74'!D56,'Facility 75'!D56)</f>
        <v>0</v>
      </c>
      <c r="G17" s="78">
        <f>SUM('Facility 1'!E56,'Facility 2'!E56,'Facility 3'!E56,'Facility 4'!E56,'Facility 5'!E56,'Facility 6'!E56,'Facility 7'!E56,'Facility 8'!E56,'Facility 9'!E56,'Facility 10'!E56,'Facility 11'!E56,'Facility 12'!E56,'Facility 13'!E56,'Facility 14'!E56,'Facility 15'!E56,'Facility 16'!E56,'Facility 17'!E56,'Facility 18'!E56,'Facility 19'!E56,'Facility 20'!E56,'Facility 21'!E56,'Facility 22'!E56,'Facility 23'!E56,'Facility 24'!E56,'Facility 25'!E56,'Facility 26'!E56,'Facility 27'!E56,'Facility 28'!E56,'Facility 29'!E56,'Facility 30'!E56,'Facility 31'!E56,'Facility 32'!E56,'Facility 33'!E56,'Facility 34'!E56,'Facility 35'!E56,'Facility 36'!E56,'Facility 37'!E56,'Facility 38'!E56,'Facility 39'!E56,'Facility 40'!E56,'Facility 41'!E56,'Facility 42'!E56,'Facility 43'!E56,'Facility 44'!E56,'Facility 45'!E56,'Facility 46'!E56,'Facility 47'!E56,'Facility 48'!E56,'Facility 49'!E56,'Facility 50'!E56,'Facility 51'!E56,'Facility 52'!E56,'Facility 53'!E56,'Facility 54'!E56,'Facility 55'!E56,'Facility 56'!E56,'Facility 57'!E56,'Facility 58'!E56,'Facility 59'!E56,'Facility 60'!E56,'Facility 61'!E56,'Facility 62'!E56,'Facility 63'!E56,'Facility 64'!E56,'Facility 65'!E56,'Facility 66'!E56,'Facility 67'!E56,'Facility 68'!E56,'Facility 69'!E56,'Facility 70'!E56,'Facility 71'!E56,'Facility 72'!E56,'Facility 73'!E56,'Facility 74'!E56,'Facility 75'!E56)</f>
        <v>0</v>
      </c>
      <c r="H17" s="78">
        <f>SUM('Facility 1'!F56,'Facility 2'!F56,'Facility 3'!F56,'Facility 4'!F56,'Facility 5'!F56,'Facility 6'!F56,'Facility 7'!F56,'Facility 8'!F56,'Facility 9'!F56,'Facility 10'!F56,'Facility 11'!F56,'Facility 12'!F56,'Facility 13'!F56,'Facility 14'!F56,'Facility 15'!F56,'Facility 16'!F56,'Facility 17'!F56,'Facility 18'!F56,'Facility 19'!F56,'Facility 20'!F56,'Facility 21'!F56,'Facility 22'!F56,'Facility 23'!F56,'Facility 24'!F56,'Facility 25'!F56,'Facility 26'!F56,'Facility 27'!F56,'Facility 28'!F56,'Facility 29'!F56,'Facility 30'!F56,'Facility 31'!F56,'Facility 32'!F56,'Facility 33'!F56,'Facility 34'!F56,'Facility 35'!F56,'Facility 36'!F56,'Facility 37'!F56,'Facility 38'!F56,'Facility 39'!F56,'Facility 40'!F56,'Facility 41'!F56,'Facility 42'!F56,'Facility 43'!F56,'Facility 44'!F56,'Facility 45'!F56,'Facility 46'!F56,'Facility 47'!F56,'Facility 48'!F56,'Facility 49'!F56,'Facility 50'!F56,'Facility 51'!F56,'Facility 52'!F56,'Facility 53'!F56,'Facility 54'!F56,'Facility 55'!F56,'Facility 56'!F56,'Facility 57'!F56,'Facility 58'!F56,'Facility 59'!F56,'Facility 60'!F56,'Facility 61'!F56,'Facility 62'!F56,'Facility 63'!F56,'Facility 64'!F56,'Facility 65'!F56,'Facility 66'!F56,'Facility 67'!F56,'Facility 68'!F56,'Facility 69'!F56,'Facility 70'!F56,'Facility 71'!F56,'Facility 72'!F56,'Facility 73'!F56,'Facility 74'!F56,'Facility 75'!F56)</f>
        <v>0</v>
      </c>
      <c r="I17" s="78">
        <f>SUM('Facility 1'!G56,'Facility 2'!G56,'Facility 3'!G56,'Facility 4'!G56,'Facility 5'!G56,'Facility 6'!G56,'Facility 7'!G56,'Facility 8'!G56,'Facility 9'!G56,'Facility 10'!G56,'Facility 11'!G56,'Facility 12'!G56,'Facility 13'!G56,'Facility 14'!G56,'Facility 15'!G56,'Facility 16'!G56,'Facility 17'!G56,'Facility 18'!G56,'Facility 19'!G56,'Facility 20'!G56,'Facility 21'!G56,'Facility 22'!G56,'Facility 23'!G56,'Facility 24'!G56,'Facility 25'!G56,'Facility 26'!G56,'Facility 27'!G56,'Facility 28'!G56,'Facility 29'!G56,'Facility 30'!G56,'Facility 31'!G56,'Facility 32'!G56,'Facility 33'!G56,'Facility 34'!G56,'Facility 35'!G56,'Facility 36'!G56,'Facility 37'!G56,'Facility 38'!G56,'Facility 39'!G56,'Facility 40'!G56,'Facility 41'!G56,'Facility 42'!G56,'Facility 43'!G56,'Facility 44'!G56,'Facility 45'!G56,'Facility 46'!G56,'Facility 47'!G56,'Facility 48'!G56,'Facility 49'!G56,'Facility 50'!G56,'Facility 51'!G56,'Facility 52'!G56,'Facility 53'!G56,'Facility 54'!G56,'Facility 55'!G56,'Facility 56'!G56,'Facility 57'!G56,'Facility 58'!G56,'Facility 59'!G56,'Facility 60'!G56,'Facility 61'!G56,'Facility 62'!G56,'Facility 63'!G56,'Facility 64'!G56,'Facility 65'!G56,'Facility 66'!G56,'Facility 67'!G56,'Facility 68'!G56,'Facility 69'!G56,'Facility 70'!G56,'Facility 71'!G56,'Facility 72'!G56,'Facility 73'!G56,'Facility 74'!G56,'Facility 75'!G56)</f>
        <v>0</v>
      </c>
      <c r="J17" s="78">
        <f>SUM('Facility 1'!H56,'Facility 2'!H56,'Facility 3'!H56,'Facility 4'!H56,'Facility 5'!H56,'Facility 6'!H56,'Facility 7'!H56,'Facility 8'!H56,'Facility 9'!H56,'Facility 10'!H56,'Facility 11'!H56,'Facility 12'!H56,'Facility 13'!H56,'Facility 14'!H56,'Facility 15'!H56,'Facility 16'!H56,'Facility 17'!H56,'Facility 18'!H56,'Facility 19'!H56,'Facility 20'!H56,'Facility 21'!H56,'Facility 22'!H56,'Facility 23'!H56,'Facility 24'!H56,'Facility 25'!H56,'Facility 26'!H56,'Facility 27'!H56,'Facility 28'!H56,'Facility 29'!H56,'Facility 30'!H56,'Facility 31'!H56,'Facility 32'!H56,'Facility 33'!H56,'Facility 34'!H56,'Facility 35'!H56,'Facility 36'!H56,'Facility 37'!H56,'Facility 38'!H56,'Facility 39'!H56,'Facility 40'!H56,'Facility 41'!H56,'Facility 42'!H56,'Facility 43'!H56,'Facility 44'!H56,'Facility 45'!H56,'Facility 46'!H56,'Facility 47'!H56,'Facility 48'!H56,'Facility 49'!H56,'Facility 50'!H56,'Facility 51'!H56,'Facility 52'!H56,'Facility 53'!H56,'Facility 54'!H56,'Facility 55'!H56,'Facility 56'!H56,'Facility 57'!H56,'Facility 58'!H56,'Facility 59'!H56,'Facility 60'!H56,'Facility 61'!H56,'Facility 62'!H56,'Facility 63'!H56,'Facility 64'!H56,'Facility 65'!H56,'Facility 66'!H56,'Facility 67'!H56,'Facility 68'!H56,'Facility 69'!H56,'Facility 70'!H56,'Facility 71'!H56,'Facility 72'!H56,'Facility 73'!H56,'Facility 74'!H56,'Facility 75'!H56)</f>
        <v>0</v>
      </c>
      <c r="K17" s="78">
        <f>SUM('Facility 1'!I56,'Facility 2'!I56,'Facility 3'!I56,'Facility 4'!I56,'Facility 5'!I56,'Facility 6'!I56,'Facility 7'!I56,'Facility 8'!I56,'Facility 9'!I56,'Facility 10'!I56,'Facility 11'!I56,'Facility 12'!I56,'Facility 13'!I56,'Facility 14'!I56,'Facility 15'!I56,'Facility 16'!I56,'Facility 17'!I56,'Facility 18'!I56,'Facility 19'!I56,'Facility 20'!I56,'Facility 21'!I56,'Facility 22'!I56,'Facility 23'!I56,'Facility 24'!I56,'Facility 25'!I56,'Facility 26'!I56,'Facility 27'!I56,'Facility 28'!I56,'Facility 29'!I56,'Facility 30'!I56,'Facility 31'!I56,'Facility 32'!I56,'Facility 33'!I56,'Facility 34'!I56,'Facility 35'!I56,'Facility 36'!I56,'Facility 37'!I56,'Facility 38'!I56,'Facility 39'!I56,'Facility 40'!I56,'Facility 41'!I56,'Facility 42'!I56,'Facility 43'!I56,'Facility 44'!I56,'Facility 45'!I56,'Facility 46'!I56,'Facility 47'!I56,'Facility 48'!I56,'Facility 49'!I56,'Facility 50'!I56,'Facility 51'!I56,'Facility 52'!I56,'Facility 53'!I56,'Facility 54'!I56,'Facility 55'!I56,'Facility 56'!I56,'Facility 57'!I56,'Facility 58'!I56,'Facility 59'!I56,'Facility 60'!I56,'Facility 61'!I56,'Facility 62'!I56,'Facility 63'!I56,'Facility 64'!I56,'Facility 65'!I56,'Facility 66'!I56,'Facility 67'!I56,'Facility 68'!I56,'Facility 69'!I56,'Facility 70'!I56,'Facility 71'!I56,'Facility 72'!I56,'Facility 73'!I56,'Facility 74'!I56,'Facility 75'!I56)</f>
        <v>0</v>
      </c>
      <c r="L17" s="6"/>
    </row>
    <row r="18" spans="2:12" ht="21.75" customHeight="1" x14ac:dyDescent="0.35">
      <c r="B18" s="96"/>
      <c r="C18" s="51">
        <v>2028</v>
      </c>
      <c r="D18" s="77">
        <f>SUM('Facility 1'!B57,'Facility 2'!B57,'Facility 3'!B57,'Facility 4'!B57,'Facility 5'!B57,'Facility 6'!B57,'Facility 7'!B57,'Facility 8'!B57,'Facility 9'!B57,'Facility 10'!B57,'Facility 11'!B57,'Facility 12'!B57,'Facility 13'!B57,'Facility 14'!B57,'Facility 15'!B57,'Facility 16'!B57,'Facility 17'!B57,'Facility 18'!B57,'Facility 19'!B57,'Facility 20'!B57,'Facility 21'!B57,'Facility 22'!B57,'Facility 23'!B57,'Facility 24'!B57,'Facility 25'!B57,'Facility 26'!B57,'Facility 27'!B57,'Facility 28'!B57,'Facility 29'!B57,'Facility 30'!B57,'Facility 31'!B57,'Facility 32'!B57,'Facility 33'!B57,'Facility 34'!B57,'Facility 35'!B57,'Facility 36'!B57,'Facility 37'!B57,'Facility 38'!B57,'Facility 39'!B57,'Facility 40'!B57,'Facility 41'!B57,'Facility 42'!B57,'Facility 43'!B57,'Facility 44'!B57,'Facility 45'!B57,'Facility 46'!B57,'Facility 47'!B57,'Facility 48'!B57,'Facility 49'!B57,'Facility 50'!B57,'Facility 51'!B57,'Facility 52'!B57,'Facility 53'!B57,'Facility 54'!B57,'Facility 55'!B57,'Facility 56'!B57,'Facility 57'!B57,'Facility 58'!B57,'Facility 59'!B57,'Facility 60'!B57,'Facility 61'!B57,'Facility 62'!B57,'Facility 63'!B57,'Facility 64'!B57,'Facility 65'!B57,'Facility 66'!B57,'Facility 67'!B57,'Facility 68'!B57,'Facility 69'!B57,'Facility 70'!B57,'Facility 71'!B57,'Facility 72'!B57,'Facility 73'!B57,'Facility 74'!B57,'Facility 75'!B57)</f>
        <v>0</v>
      </c>
      <c r="E18" s="77">
        <f>SUM('Facility 1'!C57,'Facility 2'!C57,'Facility 3'!C57,'Facility 4'!C57,'Facility 5'!C57,'Facility 6'!C57,'Facility 7'!C57,'Facility 8'!C57,'Facility 9'!C57,'Facility 10'!C57,'Facility 11'!C57,'Facility 12'!C57,'Facility 13'!C57,'Facility 14'!C57,'Facility 15'!C57,'Facility 16'!C57,'Facility 17'!C57,'Facility 18'!C57,'Facility 19'!C57,'Facility 20'!C57,'Facility 21'!C57,'Facility 22'!C57,'Facility 23'!C57,'Facility 24'!C57,'Facility 25'!C57,'Facility 26'!C57,'Facility 27'!C57,'Facility 28'!C57,'Facility 29'!C57,'Facility 30'!C57,'Facility 31'!C57,'Facility 32'!C57,'Facility 33'!C57,'Facility 34'!C57,'Facility 35'!C57,'Facility 36'!C57,'Facility 37'!C57,'Facility 38'!C57,'Facility 39'!C57,'Facility 40'!C57,'Facility 41'!C57,'Facility 42'!C57,'Facility 43'!C57,'Facility 44'!C57,'Facility 45'!C57,'Facility 46'!C57,'Facility 47'!C57,'Facility 48'!C57,'Facility 49'!C57,'Facility 50'!C57,'Facility 51'!C57,'Facility 52'!C57,'Facility 53'!C57,'Facility 54'!C57,'Facility 55'!C57,'Facility 56'!C57,'Facility 57'!C57,'Facility 58'!C57,'Facility 59'!C57,'Facility 60'!C57,'Facility 61'!C57,'Facility 62'!C57,'Facility 63'!C57,'Facility 64'!C57,'Facility 65'!C57,'Facility 66'!C57,'Facility 67'!C57,'Facility 68'!C57,'Facility 69'!C57,'Facility 70'!C57,'Facility 71'!C57,'Facility 72'!C57,'Facility 73'!C57,'Facility 74'!C57,'Facility 75'!C57)</f>
        <v>0</v>
      </c>
      <c r="F18" s="78">
        <f>SUM('Facility 1'!D57,'Facility 2'!D57,'Facility 3'!D57,'Facility 4'!D57,'Facility 5'!D57,'Facility 6'!D57,'Facility 7'!D57,'Facility 8'!D57,'Facility 9'!D57,'Facility 10'!D57,'Facility 11'!D57,'Facility 12'!D57,'Facility 13'!D57,'Facility 14'!D57,'Facility 15'!D57,'Facility 16'!D57,'Facility 17'!D57,'Facility 18'!D57,'Facility 19'!D57,'Facility 20'!D57,'Facility 21'!D57,'Facility 22'!D57,'Facility 23'!D57,'Facility 24'!D57,'Facility 25'!D57,'Facility 26'!D57,'Facility 27'!D57,'Facility 28'!D57,'Facility 29'!D57,'Facility 30'!D57,'Facility 31'!D57,'Facility 32'!D57,'Facility 33'!D57,'Facility 34'!D57,'Facility 35'!D57,'Facility 36'!D57,'Facility 37'!D57,'Facility 38'!D57,'Facility 39'!D57,'Facility 40'!D57,'Facility 41'!D57,'Facility 42'!D57,'Facility 43'!D57,'Facility 44'!D57,'Facility 45'!D57,'Facility 46'!D57,'Facility 47'!D57,'Facility 48'!D57,'Facility 49'!D57,'Facility 50'!D57,'Facility 51'!D57,'Facility 52'!D57,'Facility 53'!D57,'Facility 54'!D57,'Facility 55'!D57,'Facility 56'!D57,'Facility 57'!D57,'Facility 58'!D57,'Facility 59'!D57,'Facility 60'!D57,'Facility 61'!D57,'Facility 62'!D57,'Facility 63'!D57,'Facility 64'!D57,'Facility 65'!D57,'Facility 66'!D57,'Facility 67'!D57,'Facility 68'!D57,'Facility 69'!D57,'Facility 70'!D57,'Facility 71'!D57,'Facility 72'!D57,'Facility 73'!D57,'Facility 74'!D57,'Facility 75'!D57)</f>
        <v>0</v>
      </c>
      <c r="G18" s="78">
        <f>SUM('Facility 1'!E57,'Facility 2'!E57,'Facility 3'!E57,'Facility 4'!E57,'Facility 5'!E57,'Facility 6'!E57,'Facility 7'!E57,'Facility 8'!E57,'Facility 9'!E57,'Facility 10'!E57,'Facility 11'!E57,'Facility 12'!E57,'Facility 13'!E57,'Facility 14'!E57,'Facility 15'!E57,'Facility 16'!E57,'Facility 17'!E57,'Facility 18'!E57,'Facility 19'!E57,'Facility 20'!E57,'Facility 21'!E57,'Facility 22'!E57,'Facility 23'!E57,'Facility 24'!E57,'Facility 25'!E57,'Facility 26'!E57,'Facility 27'!E57,'Facility 28'!E57,'Facility 29'!E57,'Facility 30'!E57,'Facility 31'!E57,'Facility 32'!E57,'Facility 33'!E57,'Facility 34'!E57,'Facility 35'!E57,'Facility 36'!E57,'Facility 37'!E57,'Facility 38'!E57,'Facility 39'!E57,'Facility 40'!E57,'Facility 41'!E57,'Facility 42'!E57,'Facility 43'!E57,'Facility 44'!E57,'Facility 45'!E57,'Facility 46'!E57,'Facility 47'!E57,'Facility 48'!E57,'Facility 49'!E57,'Facility 50'!E57,'Facility 51'!E57,'Facility 52'!E57,'Facility 53'!E57,'Facility 54'!E57,'Facility 55'!E57,'Facility 56'!E57,'Facility 57'!E57,'Facility 58'!E57,'Facility 59'!E57,'Facility 60'!E57,'Facility 61'!E57,'Facility 62'!E57,'Facility 63'!E57,'Facility 64'!E57,'Facility 65'!E57,'Facility 66'!E57,'Facility 67'!E57,'Facility 68'!E57,'Facility 69'!E57,'Facility 70'!E57,'Facility 71'!E57,'Facility 72'!E57,'Facility 73'!E57,'Facility 74'!E57,'Facility 75'!E57)</f>
        <v>0</v>
      </c>
      <c r="H18" s="78">
        <f>SUM('Facility 1'!F57,'Facility 2'!F57,'Facility 3'!F57,'Facility 4'!F57,'Facility 5'!F57,'Facility 6'!F57,'Facility 7'!F57,'Facility 8'!F57,'Facility 9'!F57,'Facility 10'!F57,'Facility 11'!F57,'Facility 12'!F57,'Facility 13'!F57,'Facility 14'!F57,'Facility 15'!F57,'Facility 16'!F57,'Facility 17'!F57,'Facility 18'!F57,'Facility 19'!F57,'Facility 20'!F57,'Facility 21'!F57,'Facility 22'!F57,'Facility 23'!F57,'Facility 24'!F57,'Facility 25'!F57,'Facility 26'!F57,'Facility 27'!F57,'Facility 28'!F57,'Facility 29'!F57,'Facility 30'!F57,'Facility 31'!F57,'Facility 32'!F57,'Facility 33'!F57,'Facility 34'!F57,'Facility 35'!F57,'Facility 36'!F57,'Facility 37'!F57,'Facility 38'!F57,'Facility 39'!F57,'Facility 40'!F57,'Facility 41'!F57,'Facility 42'!F57,'Facility 43'!F57,'Facility 44'!F57,'Facility 45'!F57,'Facility 46'!F57,'Facility 47'!F57,'Facility 48'!F57,'Facility 49'!F57,'Facility 50'!F57,'Facility 51'!F57,'Facility 52'!F57,'Facility 53'!F57,'Facility 54'!F57,'Facility 55'!F57,'Facility 56'!F57,'Facility 57'!F57,'Facility 58'!F57,'Facility 59'!F57,'Facility 60'!F57,'Facility 61'!F57,'Facility 62'!F57,'Facility 63'!F57,'Facility 64'!F57,'Facility 65'!F57,'Facility 66'!F57,'Facility 67'!F57,'Facility 68'!F57,'Facility 69'!F57,'Facility 70'!F57,'Facility 71'!F57,'Facility 72'!F57,'Facility 73'!F57,'Facility 74'!F57,'Facility 75'!F57)</f>
        <v>0</v>
      </c>
      <c r="I18" s="78">
        <f>SUM('Facility 1'!G57,'Facility 2'!G57,'Facility 3'!G57,'Facility 4'!G57,'Facility 5'!G57,'Facility 6'!G57,'Facility 7'!G57,'Facility 8'!G57,'Facility 9'!G57,'Facility 10'!G57,'Facility 11'!G57,'Facility 12'!G57,'Facility 13'!G57,'Facility 14'!G57,'Facility 15'!G57,'Facility 16'!G57,'Facility 17'!G57,'Facility 18'!G57,'Facility 19'!G57,'Facility 20'!G57,'Facility 21'!G57,'Facility 22'!G57,'Facility 23'!G57,'Facility 24'!G57,'Facility 25'!G57,'Facility 26'!G57,'Facility 27'!G57,'Facility 28'!G57,'Facility 29'!G57,'Facility 30'!G57,'Facility 31'!G57,'Facility 32'!G57,'Facility 33'!G57,'Facility 34'!G57,'Facility 35'!G57,'Facility 36'!G57,'Facility 37'!G57,'Facility 38'!G57,'Facility 39'!G57,'Facility 40'!G57,'Facility 41'!G57,'Facility 42'!G57,'Facility 43'!G57,'Facility 44'!G57,'Facility 45'!G57,'Facility 46'!G57,'Facility 47'!G57,'Facility 48'!G57,'Facility 49'!G57,'Facility 50'!G57,'Facility 51'!G57,'Facility 52'!G57,'Facility 53'!G57,'Facility 54'!G57,'Facility 55'!G57,'Facility 56'!G57,'Facility 57'!G57,'Facility 58'!G57,'Facility 59'!G57,'Facility 60'!G57,'Facility 61'!G57,'Facility 62'!G57,'Facility 63'!G57,'Facility 64'!G57,'Facility 65'!G57,'Facility 66'!G57,'Facility 67'!G57,'Facility 68'!G57,'Facility 69'!G57,'Facility 70'!G57,'Facility 71'!G57,'Facility 72'!G57,'Facility 73'!G57,'Facility 74'!G57,'Facility 75'!G57)</f>
        <v>0</v>
      </c>
      <c r="J18" s="78">
        <f>SUM('Facility 1'!H57,'Facility 2'!H57,'Facility 3'!H57,'Facility 4'!H57,'Facility 5'!H57,'Facility 6'!H57,'Facility 7'!H57,'Facility 8'!H57,'Facility 9'!H57,'Facility 10'!H57,'Facility 11'!H57,'Facility 12'!H57,'Facility 13'!H57,'Facility 14'!H57,'Facility 15'!H57,'Facility 16'!H57,'Facility 17'!H57,'Facility 18'!H57,'Facility 19'!H57,'Facility 20'!H57,'Facility 21'!H57,'Facility 22'!H57,'Facility 23'!H57,'Facility 24'!H57,'Facility 25'!H57,'Facility 26'!H57,'Facility 27'!H57,'Facility 28'!H57,'Facility 29'!H57,'Facility 30'!H57,'Facility 31'!H57,'Facility 32'!H57,'Facility 33'!H57,'Facility 34'!H57,'Facility 35'!H57,'Facility 36'!H57,'Facility 37'!H57,'Facility 38'!H57,'Facility 39'!H57,'Facility 40'!H57,'Facility 41'!H57,'Facility 42'!H57,'Facility 43'!H57,'Facility 44'!H57,'Facility 45'!H57,'Facility 46'!H57,'Facility 47'!H57,'Facility 48'!H57,'Facility 49'!H57,'Facility 50'!H57,'Facility 51'!H57,'Facility 52'!H57,'Facility 53'!H57,'Facility 54'!H57,'Facility 55'!H57,'Facility 56'!H57,'Facility 57'!H57,'Facility 58'!H57,'Facility 59'!H57,'Facility 60'!H57,'Facility 61'!H57,'Facility 62'!H57,'Facility 63'!H57,'Facility 64'!H57,'Facility 65'!H57,'Facility 66'!H57,'Facility 67'!H57,'Facility 68'!H57,'Facility 69'!H57,'Facility 70'!H57,'Facility 71'!H57,'Facility 72'!H57,'Facility 73'!H57,'Facility 74'!H57,'Facility 75'!H57)</f>
        <v>0</v>
      </c>
      <c r="K18" s="78">
        <f>SUM('Facility 1'!I57,'Facility 2'!I57,'Facility 3'!I57,'Facility 4'!I57,'Facility 5'!I57,'Facility 6'!I57,'Facility 7'!I57,'Facility 8'!I57,'Facility 9'!I57,'Facility 10'!I57,'Facility 11'!I57,'Facility 12'!I57,'Facility 13'!I57,'Facility 14'!I57,'Facility 15'!I57,'Facility 16'!I57,'Facility 17'!I57,'Facility 18'!I57,'Facility 19'!I57,'Facility 20'!I57,'Facility 21'!I57,'Facility 22'!I57,'Facility 23'!I57,'Facility 24'!I57,'Facility 25'!I57,'Facility 26'!I57,'Facility 27'!I57,'Facility 28'!I57,'Facility 29'!I57,'Facility 30'!I57,'Facility 31'!I57,'Facility 32'!I57,'Facility 33'!I57,'Facility 34'!I57,'Facility 35'!I57,'Facility 36'!I57,'Facility 37'!I57,'Facility 38'!I57,'Facility 39'!I57,'Facility 40'!I57,'Facility 41'!I57,'Facility 42'!I57,'Facility 43'!I57,'Facility 44'!I57,'Facility 45'!I57,'Facility 46'!I57,'Facility 47'!I57,'Facility 48'!I57,'Facility 49'!I57,'Facility 50'!I57,'Facility 51'!I57,'Facility 52'!I57,'Facility 53'!I57,'Facility 54'!I57,'Facility 55'!I57,'Facility 56'!I57,'Facility 57'!I57,'Facility 58'!I57,'Facility 59'!I57,'Facility 60'!I57,'Facility 61'!I57,'Facility 62'!I57,'Facility 63'!I57,'Facility 64'!I57,'Facility 65'!I57,'Facility 66'!I57,'Facility 67'!I57,'Facility 68'!I57,'Facility 69'!I57,'Facility 70'!I57,'Facility 71'!I57,'Facility 72'!I57,'Facility 73'!I57,'Facility 74'!I57,'Facility 75'!I57)</f>
        <v>0</v>
      </c>
      <c r="L18" s="6"/>
    </row>
    <row r="19" spans="2:12" ht="18.75" customHeight="1" x14ac:dyDescent="0.35">
      <c r="B19" s="229"/>
      <c r="C19" s="231" t="s">
        <v>242</v>
      </c>
      <c r="D19" s="235"/>
      <c r="E19" s="235"/>
      <c r="F19" s="235"/>
      <c r="G19" s="45"/>
      <c r="H19" s="45"/>
      <c r="I19" s="45"/>
      <c r="J19" s="45"/>
      <c r="K19" s="45"/>
      <c r="L19" s="230"/>
    </row>
    <row r="20" spans="2:12" ht="21.75" customHeight="1" x14ac:dyDescent="0.35">
      <c r="B20" s="4"/>
      <c r="C20" s="51">
        <v>2023</v>
      </c>
      <c r="D20" s="77">
        <f>SUM('Facility 1'!B59,'Facility 2'!B59,'Facility 3'!B59,'Facility 4'!B59,'Facility 5'!B59,'Facility 6'!B59,'Facility 7'!B59,'Facility 8'!B59,'Facility 9'!B59,'Facility 10'!B59,'Facility 11'!B59,'Facility 12'!B59,'Facility 13'!B59,'Facility 14'!B59,'Facility 15'!B59,'Facility 16'!B59,'Facility 17'!B59,'Facility 18'!B59,'Facility 19'!B59,'Facility 20'!B59,'Facility 21'!B59,'Facility 22'!B59,'Facility 23'!B59,'Facility 24'!B59,'Facility 25'!B59,'Facility 26'!B59,'Facility 27'!B59,'Facility 28'!B59,'Facility 29'!B59,'Facility 30'!B59,'Facility 31'!B59,'Facility 32'!B59,'Facility 33'!B59,'Facility 34'!B59,'Facility 35'!B59,'Facility 36'!B59,'Facility 37'!B59,'Facility 38'!B59,'Facility 39'!B59,'Facility 40'!B59,'Facility 41'!B59,'Facility 42'!B59,'Facility 43'!B59,'Facility 44'!B59,'Facility 45'!B59,'Facility 46'!B59,'Facility 47'!B59,'Facility 48'!B59,'Facility 49'!B59,'Facility 50'!B59,'Facility 51'!B59,'Facility 52'!B59,'Facility 53'!B59,'Facility 54'!B59,'Facility 55'!B59,'Facility 56'!B59,'Facility 57'!B59,'Facility 58'!B59,'Facility 59'!B59,'Facility 60'!B59,'Facility 61'!B59,'Facility 62'!B59,'Facility 63'!B59,'Facility 64'!B59,'Facility 65'!B59,'Facility 66'!B59,'Facility 67'!B59,'Facility 68'!B59,'Facility 69'!B59,'Facility 70'!B59,'Facility 71'!B59,'Facility 72'!B59,'Facility 73'!B59,'Facility 74'!B59,'Facility 75'!B59)</f>
        <v>0</v>
      </c>
      <c r="E20" s="77">
        <f>SUM('Facility 1'!C59,'Facility 2'!C59,'Facility 3'!C59,'Facility 4'!C59,'Facility 5'!C59,'Facility 6'!C59,'Facility 7'!C59,'Facility 8'!C59,'Facility 9'!C59,'Facility 10'!C59,'Facility 11'!C59,'Facility 12'!C59,'Facility 13'!C59,'Facility 14'!C59,'Facility 15'!C59,'Facility 16'!C59,'Facility 17'!C59,'Facility 18'!C59,'Facility 19'!C59,'Facility 20'!C59,'Facility 21'!C59,'Facility 22'!C59,'Facility 23'!C59,'Facility 24'!C59,'Facility 25'!C59,'Facility 26'!C59,'Facility 27'!C59,'Facility 28'!C59,'Facility 29'!C59,'Facility 30'!C59,'Facility 31'!C59,'Facility 32'!C59,'Facility 33'!C59,'Facility 34'!C59,'Facility 35'!C59,'Facility 36'!C59,'Facility 37'!C59,'Facility 38'!C59,'Facility 39'!C59,'Facility 40'!C59,'Facility 41'!C59,'Facility 42'!C59,'Facility 43'!C59,'Facility 44'!C59,'Facility 45'!C59,'Facility 46'!C59,'Facility 47'!C59,'Facility 48'!C59,'Facility 49'!C59,'Facility 50'!C59,'Facility 51'!C59,'Facility 52'!C59,'Facility 53'!C59,'Facility 54'!C59,'Facility 55'!C59,'Facility 56'!C59,'Facility 57'!C59,'Facility 58'!C59,'Facility 59'!C59,'Facility 60'!C59,'Facility 61'!C59,'Facility 62'!C59,'Facility 63'!C59,'Facility 64'!C59,'Facility 65'!C59,'Facility 66'!C59,'Facility 67'!C59,'Facility 68'!C59,'Facility 69'!C59,'Facility 70'!C59,'Facility 71'!C59,'Facility 72'!C59,'Facility 73'!C59,'Facility 74'!C59,'Facility 75'!C59)</f>
        <v>0</v>
      </c>
      <c r="F20" s="78">
        <f>SUM('Facility 1'!D59,'Facility 2'!D59,'Facility 3'!D59,'Facility 4'!D59,'Facility 5'!D59,'Facility 6'!D59,'Facility 7'!D59,'Facility 8'!D59,'Facility 9'!D59,'Facility 10'!D59,'Facility 11'!D59,'Facility 12'!D59,'Facility 13'!D59,'Facility 14'!D59,'Facility 15'!D59,'Facility 16'!D59,'Facility 17'!D59,'Facility 18'!D59,'Facility 19'!D59,'Facility 20'!D59,'Facility 21'!D59,'Facility 22'!D59,'Facility 23'!D59,'Facility 24'!D59,'Facility 25'!D59,'Facility 26'!D59,'Facility 27'!D59,'Facility 28'!D59,'Facility 29'!D59,'Facility 30'!D59,'Facility 31'!D59,'Facility 32'!D59,'Facility 33'!D59,'Facility 34'!D59,'Facility 35'!D59,'Facility 36'!D59,'Facility 37'!D59,'Facility 38'!D59,'Facility 39'!D59,'Facility 40'!D59,'Facility 41'!D59,'Facility 42'!D59,'Facility 43'!D59,'Facility 44'!D59,'Facility 45'!D59,'Facility 46'!D59,'Facility 47'!D59,'Facility 48'!D59,'Facility 49'!D59,'Facility 50'!D59,'Facility 51'!D59,'Facility 52'!D59,'Facility 53'!D59,'Facility 54'!D59,'Facility 55'!D59,'Facility 56'!D59,'Facility 57'!D59,'Facility 58'!D59,'Facility 59'!D59,'Facility 60'!D59,'Facility 61'!D59,'Facility 62'!D59,'Facility 63'!D59,'Facility 64'!D59,'Facility 65'!D59,'Facility 66'!D59,'Facility 67'!D59,'Facility 68'!D59,'Facility 69'!D59,'Facility 70'!D59,'Facility 71'!D59,'Facility 72'!D59,'Facility 73'!D59,'Facility 74'!D59,'Facility 75'!D59)</f>
        <v>0</v>
      </c>
      <c r="G20" s="78">
        <f>SUM('Facility 1'!E59,'Facility 2'!E59,'Facility 3'!E59,'Facility 4'!E59,'Facility 5'!E59,'Facility 6'!E59,'Facility 7'!E59,'Facility 8'!E59,'Facility 9'!E59,'Facility 10'!E59,'Facility 11'!E59,'Facility 12'!E59,'Facility 13'!E59,'Facility 14'!E59,'Facility 15'!E59,'Facility 16'!E59,'Facility 17'!E59,'Facility 18'!E59,'Facility 19'!E59,'Facility 20'!E59,'Facility 21'!E59,'Facility 22'!E59,'Facility 23'!E59,'Facility 24'!E59,'Facility 25'!E59,'Facility 26'!E59,'Facility 27'!E59,'Facility 28'!E59,'Facility 29'!E59,'Facility 30'!E59,'Facility 31'!E59,'Facility 32'!E59,'Facility 33'!E59,'Facility 34'!E59,'Facility 35'!E59,'Facility 36'!E59,'Facility 37'!E59,'Facility 38'!E59,'Facility 39'!E59,'Facility 40'!E59,'Facility 41'!E59,'Facility 42'!E59,'Facility 43'!E59,'Facility 44'!E59,'Facility 45'!E59,'Facility 46'!E59,'Facility 47'!E59,'Facility 48'!E59,'Facility 49'!E59,'Facility 50'!E59,'Facility 51'!E59,'Facility 52'!E59,'Facility 53'!E59,'Facility 54'!E59,'Facility 55'!E59,'Facility 56'!E59,'Facility 57'!E59,'Facility 58'!E59,'Facility 59'!E59,'Facility 60'!E59,'Facility 61'!E59,'Facility 62'!E59,'Facility 63'!E59,'Facility 64'!E59,'Facility 65'!E59,'Facility 66'!E59,'Facility 67'!E59,'Facility 68'!E59,'Facility 69'!E59,'Facility 70'!E59,'Facility 71'!E59,'Facility 72'!E59,'Facility 73'!E59,'Facility 74'!E59,'Facility 75'!E59)</f>
        <v>0</v>
      </c>
      <c r="H20" s="78">
        <f>SUM('Facility 1'!F59,'Facility 2'!F59,'Facility 3'!F59,'Facility 4'!F59,'Facility 5'!F59,'Facility 6'!F59,'Facility 7'!F59,'Facility 8'!F59,'Facility 9'!F59,'Facility 10'!F59,'Facility 11'!F59,'Facility 12'!F59,'Facility 13'!F59,'Facility 14'!F59,'Facility 15'!F59,'Facility 16'!F59,'Facility 17'!F59,'Facility 18'!F59,'Facility 19'!F59,'Facility 20'!F59,'Facility 21'!F59,'Facility 22'!F59,'Facility 23'!F59,'Facility 24'!F59,'Facility 25'!F59,'Facility 26'!F59,'Facility 27'!F59,'Facility 28'!F59,'Facility 29'!F59,'Facility 30'!F59,'Facility 31'!F59,'Facility 32'!F59,'Facility 33'!F59,'Facility 34'!F59,'Facility 35'!F59,'Facility 36'!F59,'Facility 37'!F59,'Facility 38'!F59,'Facility 39'!F59,'Facility 40'!F59,'Facility 41'!F59,'Facility 42'!F59,'Facility 43'!F59,'Facility 44'!F59,'Facility 45'!F59,'Facility 46'!F59,'Facility 47'!F59,'Facility 48'!F59,'Facility 49'!F59,'Facility 50'!F59,'Facility 51'!F59,'Facility 52'!F59,'Facility 53'!F59,'Facility 54'!F59,'Facility 55'!F59,'Facility 56'!F59,'Facility 57'!F59,'Facility 58'!F59,'Facility 59'!F59,'Facility 60'!F59,'Facility 61'!F59,'Facility 62'!F59,'Facility 63'!F59,'Facility 64'!F59,'Facility 65'!F59,'Facility 66'!F59,'Facility 67'!F59,'Facility 68'!F59,'Facility 69'!F59,'Facility 70'!F59,'Facility 71'!F59,'Facility 72'!F59,'Facility 73'!F59,'Facility 74'!F59,'Facility 75'!F59)</f>
        <v>0</v>
      </c>
      <c r="I20" s="78">
        <f>SUM('Facility 1'!G59,'Facility 2'!G59,'Facility 3'!G59,'Facility 4'!G59,'Facility 5'!G59,'Facility 6'!G59,'Facility 7'!G59,'Facility 8'!G59,'Facility 9'!G59,'Facility 10'!G59,'Facility 11'!G59,'Facility 12'!G59,'Facility 13'!G59,'Facility 14'!G59,'Facility 15'!G59,'Facility 16'!G59,'Facility 17'!G59,'Facility 18'!G59,'Facility 19'!G59,'Facility 20'!G59,'Facility 21'!G59,'Facility 22'!G59,'Facility 23'!G59,'Facility 24'!G59,'Facility 25'!G59,'Facility 26'!G59,'Facility 27'!G59,'Facility 28'!G59,'Facility 29'!G59,'Facility 30'!G59,'Facility 31'!G59,'Facility 32'!G59,'Facility 33'!G59,'Facility 34'!G59,'Facility 35'!G59,'Facility 36'!G59,'Facility 37'!G59,'Facility 38'!G59,'Facility 39'!G59,'Facility 40'!G59,'Facility 41'!G59,'Facility 42'!G59,'Facility 43'!G59,'Facility 44'!G59,'Facility 45'!G59,'Facility 46'!G59,'Facility 47'!G59,'Facility 48'!G59,'Facility 49'!G59,'Facility 50'!G59,'Facility 51'!G59,'Facility 52'!G59,'Facility 53'!G59,'Facility 54'!G59,'Facility 55'!G59,'Facility 56'!G59,'Facility 57'!G59,'Facility 58'!G59,'Facility 59'!G59,'Facility 60'!G59,'Facility 61'!G59,'Facility 62'!G59,'Facility 63'!G59,'Facility 64'!G59,'Facility 65'!G59,'Facility 66'!G59,'Facility 67'!G59,'Facility 68'!G59,'Facility 69'!G59,'Facility 70'!G59,'Facility 71'!G59,'Facility 72'!G59,'Facility 73'!G59,'Facility 74'!G59,'Facility 75'!G59)</f>
        <v>0</v>
      </c>
      <c r="J20" s="78">
        <f>SUM('Facility 1'!H59,'Facility 2'!H59,'Facility 3'!H59,'Facility 4'!H59,'Facility 5'!H59,'Facility 6'!H59,'Facility 7'!H59,'Facility 8'!H59,'Facility 9'!H59,'Facility 10'!H59,'Facility 11'!H59,'Facility 12'!H59,'Facility 13'!H59,'Facility 14'!H59,'Facility 15'!H59,'Facility 16'!H59,'Facility 17'!H59,'Facility 18'!H59,'Facility 19'!H59,'Facility 20'!H59,'Facility 21'!H59,'Facility 22'!H59,'Facility 23'!H59,'Facility 24'!H59,'Facility 25'!H59,'Facility 26'!H59,'Facility 27'!H59,'Facility 28'!H59,'Facility 29'!H59,'Facility 30'!H59,'Facility 31'!H59,'Facility 32'!H59,'Facility 33'!H59,'Facility 34'!H59,'Facility 35'!H59,'Facility 36'!H59,'Facility 37'!H59,'Facility 38'!H59,'Facility 39'!H59,'Facility 40'!H59,'Facility 41'!H59,'Facility 42'!H59,'Facility 43'!H59,'Facility 44'!H59,'Facility 45'!H59,'Facility 46'!H59,'Facility 47'!H59,'Facility 48'!H59,'Facility 49'!H59,'Facility 50'!H59,'Facility 51'!H59,'Facility 52'!H59,'Facility 53'!H59,'Facility 54'!H59,'Facility 55'!H59,'Facility 56'!H59,'Facility 57'!H59,'Facility 58'!H59,'Facility 59'!H59,'Facility 60'!H59,'Facility 61'!H59,'Facility 62'!H59,'Facility 63'!H59,'Facility 64'!H59,'Facility 65'!H59,'Facility 66'!H59,'Facility 67'!H59,'Facility 68'!H59,'Facility 69'!H59,'Facility 70'!H59,'Facility 71'!H59,'Facility 72'!H59,'Facility 73'!H59,'Facility 74'!H59,'Facility 75'!H59)</f>
        <v>0</v>
      </c>
      <c r="K20" s="78">
        <f>SUM('Facility 1'!I59,'Facility 2'!I59,'Facility 3'!I59,'Facility 4'!I59,'Facility 5'!I59,'Facility 6'!I59,'Facility 7'!I59,'Facility 8'!I59,'Facility 9'!I59,'Facility 10'!I59,'Facility 11'!I59,'Facility 12'!I59,'Facility 13'!I59,'Facility 14'!I59,'Facility 15'!I59,'Facility 16'!I59,'Facility 17'!I59,'Facility 18'!I59,'Facility 19'!I59,'Facility 20'!I59,'Facility 21'!I59,'Facility 22'!I59,'Facility 23'!I59,'Facility 24'!I59,'Facility 25'!I59,'Facility 26'!I59,'Facility 27'!I59,'Facility 28'!I59,'Facility 29'!I59,'Facility 30'!I59,'Facility 31'!I59,'Facility 32'!I59,'Facility 33'!I59,'Facility 34'!I59,'Facility 35'!I59,'Facility 36'!I59,'Facility 37'!I59,'Facility 38'!I59,'Facility 39'!I59,'Facility 40'!I59,'Facility 41'!I59,'Facility 42'!I59,'Facility 43'!I59,'Facility 44'!I59,'Facility 45'!I59,'Facility 46'!I59,'Facility 47'!I59,'Facility 48'!I59,'Facility 49'!I59,'Facility 50'!I59,'Facility 51'!I59,'Facility 52'!I59,'Facility 53'!I59,'Facility 54'!I59,'Facility 55'!I59,'Facility 56'!I59,'Facility 57'!I59,'Facility 58'!I59,'Facility 59'!I59,'Facility 60'!I59,'Facility 61'!I59,'Facility 62'!I59,'Facility 63'!I59,'Facility 64'!I59,'Facility 65'!I59,'Facility 66'!I59,'Facility 67'!I59,'Facility 68'!I59,'Facility 69'!I59,'Facility 70'!I59,'Facility 71'!I59,'Facility 72'!I59,'Facility 73'!I59,'Facility 74'!I59,'Facility 75'!I59)</f>
        <v>0</v>
      </c>
      <c r="L20" s="4"/>
    </row>
    <row r="21" spans="2:12" ht="21.75" customHeight="1" x14ac:dyDescent="0.35">
      <c r="B21" s="96"/>
      <c r="C21" s="51">
        <v>2024</v>
      </c>
      <c r="D21" s="77">
        <f>SUM('Facility 1'!B60,'Facility 2'!B60,'Facility 3'!B60,'Facility 4'!B60,'Facility 5'!B60,'Facility 6'!B60,'Facility 7'!B60,'Facility 8'!B60,'Facility 9'!B60,'Facility 10'!B60,'Facility 11'!B60,'Facility 12'!B60,'Facility 13'!B60,'Facility 14'!B60,'Facility 15'!B60,'Facility 16'!B60,'Facility 17'!B60,'Facility 18'!B60,'Facility 19'!B60,'Facility 20'!B60,'Facility 21'!B60,'Facility 22'!B60,'Facility 23'!B60,'Facility 24'!B60,'Facility 25'!B60,'Facility 26'!B60,'Facility 27'!B60,'Facility 28'!B60,'Facility 29'!B60,'Facility 30'!B60,'Facility 31'!B60,'Facility 32'!B60,'Facility 33'!B60,'Facility 34'!B60,'Facility 35'!B60,'Facility 36'!B60,'Facility 37'!B60,'Facility 38'!B60,'Facility 39'!B60,'Facility 40'!B60,'Facility 41'!B60,'Facility 42'!B60,'Facility 43'!B60,'Facility 44'!B60,'Facility 45'!B60,'Facility 46'!B60,'Facility 47'!B60,'Facility 48'!B60,'Facility 49'!B60,'Facility 50'!B60,'Facility 51'!B60,'Facility 52'!B60,'Facility 53'!B60,'Facility 54'!B60,'Facility 55'!B60,'Facility 56'!B60,'Facility 57'!B60,'Facility 58'!B60,'Facility 59'!B60,'Facility 60'!B60,'Facility 61'!B60,'Facility 62'!B60,'Facility 63'!B60,'Facility 64'!B60,'Facility 65'!B60,'Facility 66'!B60,'Facility 67'!B60,'Facility 68'!B60,'Facility 69'!B60,'Facility 70'!B60,'Facility 71'!B60,'Facility 72'!B60,'Facility 73'!B60,'Facility 74'!B60,'Facility 75'!B60)</f>
        <v>0</v>
      </c>
      <c r="E21" s="77">
        <f>SUM('Facility 1'!C60,'Facility 2'!C60,'Facility 3'!C60,'Facility 4'!C60,'Facility 5'!C60,'Facility 6'!C60,'Facility 7'!C60,'Facility 8'!C60,'Facility 9'!C60,'Facility 10'!C60,'Facility 11'!C60,'Facility 12'!C60,'Facility 13'!C60,'Facility 14'!C60,'Facility 15'!C60,'Facility 16'!C60,'Facility 17'!C60,'Facility 18'!C60,'Facility 19'!C60,'Facility 20'!C60,'Facility 21'!C60,'Facility 22'!C60,'Facility 23'!C60,'Facility 24'!C60,'Facility 25'!C60,'Facility 26'!C60,'Facility 27'!C60,'Facility 28'!C60,'Facility 29'!C60,'Facility 30'!C60,'Facility 31'!C60,'Facility 32'!C60,'Facility 33'!C60,'Facility 34'!C60,'Facility 35'!C60,'Facility 36'!C60,'Facility 37'!C60,'Facility 38'!C60,'Facility 39'!C60,'Facility 40'!C60,'Facility 41'!C60,'Facility 42'!C60,'Facility 43'!C60,'Facility 44'!C60,'Facility 45'!C60,'Facility 46'!C60,'Facility 47'!C60,'Facility 48'!C60,'Facility 49'!C60,'Facility 50'!C60,'Facility 51'!C60,'Facility 52'!C60,'Facility 53'!C60,'Facility 54'!C60,'Facility 55'!C60,'Facility 56'!C60,'Facility 57'!C60,'Facility 58'!C60,'Facility 59'!C60,'Facility 60'!C60,'Facility 61'!C60,'Facility 62'!C60,'Facility 63'!C60,'Facility 64'!C60,'Facility 65'!C60,'Facility 66'!C60,'Facility 67'!C60,'Facility 68'!C60,'Facility 69'!C60,'Facility 70'!C60,'Facility 71'!C60,'Facility 72'!C60,'Facility 73'!C60,'Facility 74'!C60,'Facility 75'!C60)</f>
        <v>0</v>
      </c>
      <c r="F21" s="78">
        <f>SUM('Facility 1'!D60,'Facility 2'!D60,'Facility 3'!D60,'Facility 4'!D60,'Facility 5'!D60,'Facility 6'!D60,'Facility 7'!D60,'Facility 8'!D60,'Facility 9'!D60,'Facility 10'!D60,'Facility 11'!D60,'Facility 12'!D60,'Facility 13'!D60,'Facility 14'!D60,'Facility 15'!D60,'Facility 16'!D60,'Facility 17'!D60,'Facility 18'!D60,'Facility 19'!D60,'Facility 20'!D60,'Facility 21'!D60,'Facility 22'!D60,'Facility 23'!D60,'Facility 24'!D60,'Facility 25'!D60,'Facility 26'!D60,'Facility 27'!D60,'Facility 28'!D60,'Facility 29'!D60,'Facility 30'!D60,'Facility 31'!D60,'Facility 32'!D60,'Facility 33'!D60,'Facility 34'!D60,'Facility 35'!D60,'Facility 36'!D60,'Facility 37'!D60,'Facility 38'!D60,'Facility 39'!D60,'Facility 40'!D60,'Facility 41'!D60,'Facility 42'!D60,'Facility 43'!D60,'Facility 44'!D60,'Facility 45'!D60,'Facility 46'!D60,'Facility 47'!D60,'Facility 48'!D60,'Facility 49'!D60,'Facility 50'!D60,'Facility 51'!D60,'Facility 52'!D60,'Facility 53'!D60,'Facility 54'!D60,'Facility 55'!D60,'Facility 56'!D60,'Facility 57'!D60,'Facility 58'!D60,'Facility 59'!D60,'Facility 60'!D60,'Facility 61'!D60,'Facility 62'!D60,'Facility 63'!D60,'Facility 64'!D60,'Facility 65'!D60,'Facility 66'!D60,'Facility 67'!D60,'Facility 68'!D60,'Facility 69'!D60,'Facility 70'!D60,'Facility 71'!D60,'Facility 72'!D60,'Facility 73'!D60,'Facility 74'!D60,'Facility 75'!D60)</f>
        <v>0</v>
      </c>
      <c r="G21" s="78">
        <f>SUM('Facility 1'!E60,'Facility 2'!E60,'Facility 3'!E60,'Facility 4'!E60,'Facility 5'!E60,'Facility 6'!E60,'Facility 7'!E60,'Facility 8'!E60,'Facility 9'!E60,'Facility 10'!E60,'Facility 11'!E60,'Facility 12'!E60,'Facility 13'!E60,'Facility 14'!E60,'Facility 15'!E60,'Facility 16'!E60,'Facility 17'!E60,'Facility 18'!E60,'Facility 19'!E60,'Facility 20'!E60,'Facility 21'!E60,'Facility 22'!E60,'Facility 23'!E60,'Facility 24'!E60,'Facility 25'!E60,'Facility 26'!E60,'Facility 27'!E60,'Facility 28'!E60,'Facility 29'!E60,'Facility 30'!E60,'Facility 31'!E60,'Facility 32'!E60,'Facility 33'!E60,'Facility 34'!E60,'Facility 35'!E60,'Facility 36'!E60,'Facility 37'!E60,'Facility 38'!E60,'Facility 39'!E60,'Facility 40'!E60,'Facility 41'!E60,'Facility 42'!E60,'Facility 43'!E60,'Facility 44'!E60,'Facility 45'!E60,'Facility 46'!E60,'Facility 47'!E60,'Facility 48'!E60,'Facility 49'!E60,'Facility 50'!E60,'Facility 51'!E60,'Facility 52'!E60,'Facility 53'!E60,'Facility 54'!E60,'Facility 55'!E60,'Facility 56'!E60,'Facility 57'!E60,'Facility 58'!E60,'Facility 59'!E60,'Facility 60'!E60,'Facility 61'!E60,'Facility 62'!E60,'Facility 63'!E60,'Facility 64'!E60,'Facility 65'!E60,'Facility 66'!E60,'Facility 67'!E60,'Facility 68'!E60,'Facility 69'!E60,'Facility 70'!E60,'Facility 71'!E60,'Facility 72'!E60,'Facility 73'!E60,'Facility 74'!E60,'Facility 75'!E60)</f>
        <v>0</v>
      </c>
      <c r="H21" s="78">
        <f>SUM('Facility 1'!F60,'Facility 2'!F60,'Facility 3'!F60,'Facility 4'!F60,'Facility 5'!F60,'Facility 6'!F60,'Facility 7'!F60,'Facility 8'!F60,'Facility 9'!F60,'Facility 10'!F60,'Facility 11'!F60,'Facility 12'!F60,'Facility 13'!F60,'Facility 14'!F60,'Facility 15'!F60,'Facility 16'!F60,'Facility 17'!F60,'Facility 18'!F60,'Facility 19'!F60,'Facility 20'!F60,'Facility 21'!F60,'Facility 22'!F60,'Facility 23'!F60,'Facility 24'!F60,'Facility 25'!F60,'Facility 26'!F60,'Facility 27'!F60,'Facility 28'!F60,'Facility 29'!F60,'Facility 30'!F60,'Facility 31'!F60,'Facility 32'!F60,'Facility 33'!F60,'Facility 34'!F60,'Facility 35'!F60,'Facility 36'!F60,'Facility 37'!F60,'Facility 38'!F60,'Facility 39'!F60,'Facility 40'!F60,'Facility 41'!F60,'Facility 42'!F60,'Facility 43'!F60,'Facility 44'!F60,'Facility 45'!F60,'Facility 46'!F60,'Facility 47'!F60,'Facility 48'!F60,'Facility 49'!F60,'Facility 50'!F60,'Facility 51'!F60,'Facility 52'!F60,'Facility 53'!F60,'Facility 54'!F60,'Facility 55'!F60,'Facility 56'!F60,'Facility 57'!F60,'Facility 58'!F60,'Facility 59'!F60,'Facility 60'!F60,'Facility 61'!F60,'Facility 62'!F60,'Facility 63'!F60,'Facility 64'!F60,'Facility 65'!F60,'Facility 66'!F60,'Facility 67'!F60,'Facility 68'!F60,'Facility 69'!F60,'Facility 70'!F60,'Facility 71'!F60,'Facility 72'!F60,'Facility 73'!F60,'Facility 74'!F60,'Facility 75'!F60)</f>
        <v>0</v>
      </c>
      <c r="I21" s="78">
        <f>SUM('Facility 1'!G60,'Facility 2'!G60,'Facility 3'!G60,'Facility 4'!G60,'Facility 5'!G60,'Facility 6'!G60,'Facility 7'!G60,'Facility 8'!G60,'Facility 9'!G60,'Facility 10'!G60,'Facility 11'!G60,'Facility 12'!G60,'Facility 13'!G60,'Facility 14'!G60,'Facility 15'!G60,'Facility 16'!G60,'Facility 17'!G60,'Facility 18'!G60,'Facility 19'!G60,'Facility 20'!G60,'Facility 21'!G60,'Facility 22'!G60,'Facility 23'!G60,'Facility 24'!G60,'Facility 25'!G60,'Facility 26'!G60,'Facility 27'!G60,'Facility 28'!G60,'Facility 29'!G60,'Facility 30'!G60,'Facility 31'!G60,'Facility 32'!G60,'Facility 33'!G60,'Facility 34'!G60,'Facility 35'!G60,'Facility 36'!G60,'Facility 37'!G60,'Facility 38'!G60,'Facility 39'!G60,'Facility 40'!G60,'Facility 41'!G60,'Facility 42'!G60,'Facility 43'!G60,'Facility 44'!G60,'Facility 45'!G60,'Facility 46'!G60,'Facility 47'!G60,'Facility 48'!G60,'Facility 49'!G60,'Facility 50'!G60,'Facility 51'!G60,'Facility 52'!G60,'Facility 53'!G60,'Facility 54'!G60,'Facility 55'!G60,'Facility 56'!G60,'Facility 57'!G60,'Facility 58'!G60,'Facility 59'!G60,'Facility 60'!G60,'Facility 61'!G60,'Facility 62'!G60,'Facility 63'!G60,'Facility 64'!G60,'Facility 65'!G60,'Facility 66'!G60,'Facility 67'!G60,'Facility 68'!G60,'Facility 69'!G60,'Facility 70'!G60,'Facility 71'!G60,'Facility 72'!G60,'Facility 73'!G60,'Facility 74'!G60,'Facility 75'!G60)</f>
        <v>0</v>
      </c>
      <c r="J21" s="78">
        <f>SUM('Facility 1'!H60,'Facility 2'!H60,'Facility 3'!H60,'Facility 4'!H60,'Facility 5'!H60,'Facility 6'!H60,'Facility 7'!H60,'Facility 8'!H60,'Facility 9'!H60,'Facility 10'!H60,'Facility 11'!H60,'Facility 12'!H60,'Facility 13'!H60,'Facility 14'!H60,'Facility 15'!H60,'Facility 16'!H60,'Facility 17'!H60,'Facility 18'!H60,'Facility 19'!H60,'Facility 20'!H60,'Facility 21'!H60,'Facility 22'!H60,'Facility 23'!H60,'Facility 24'!H60,'Facility 25'!H60,'Facility 26'!H60,'Facility 27'!H60,'Facility 28'!H60,'Facility 29'!H60,'Facility 30'!H60,'Facility 31'!H60,'Facility 32'!H60,'Facility 33'!H60,'Facility 34'!H60,'Facility 35'!H60,'Facility 36'!H60,'Facility 37'!H60,'Facility 38'!H60,'Facility 39'!H60,'Facility 40'!H60,'Facility 41'!H60,'Facility 42'!H60,'Facility 43'!H60,'Facility 44'!H60,'Facility 45'!H60,'Facility 46'!H60,'Facility 47'!H60,'Facility 48'!H60,'Facility 49'!H60,'Facility 50'!H60,'Facility 51'!H60,'Facility 52'!H60,'Facility 53'!H60,'Facility 54'!H60,'Facility 55'!H60,'Facility 56'!H60,'Facility 57'!H60,'Facility 58'!H60,'Facility 59'!H60,'Facility 60'!H60,'Facility 61'!H60,'Facility 62'!H60,'Facility 63'!H60,'Facility 64'!H60,'Facility 65'!H60,'Facility 66'!H60,'Facility 67'!H60,'Facility 68'!H60,'Facility 69'!H60,'Facility 70'!H60,'Facility 71'!H60,'Facility 72'!H60,'Facility 73'!H60,'Facility 74'!H60,'Facility 75'!H60)</f>
        <v>0</v>
      </c>
      <c r="K21" s="78">
        <f>SUM('Facility 1'!I60,'Facility 2'!I60,'Facility 3'!I60,'Facility 4'!I60,'Facility 5'!I60,'Facility 6'!I60,'Facility 7'!I60,'Facility 8'!I60,'Facility 9'!I60,'Facility 10'!I60,'Facility 11'!I60,'Facility 12'!I60,'Facility 13'!I60,'Facility 14'!I60,'Facility 15'!I60,'Facility 16'!I60,'Facility 17'!I60,'Facility 18'!I60,'Facility 19'!I60,'Facility 20'!I60,'Facility 21'!I60,'Facility 22'!I60,'Facility 23'!I60,'Facility 24'!I60,'Facility 25'!I60,'Facility 26'!I60,'Facility 27'!I60,'Facility 28'!I60,'Facility 29'!I60,'Facility 30'!I60,'Facility 31'!I60,'Facility 32'!I60,'Facility 33'!I60,'Facility 34'!I60,'Facility 35'!I60,'Facility 36'!I60,'Facility 37'!I60,'Facility 38'!I60,'Facility 39'!I60,'Facility 40'!I60,'Facility 41'!I60,'Facility 42'!I60,'Facility 43'!I60,'Facility 44'!I60,'Facility 45'!I60,'Facility 46'!I60,'Facility 47'!I60,'Facility 48'!I60,'Facility 49'!I60,'Facility 50'!I60,'Facility 51'!I60,'Facility 52'!I60,'Facility 53'!I60,'Facility 54'!I60,'Facility 55'!I60,'Facility 56'!I60,'Facility 57'!I60,'Facility 58'!I60,'Facility 59'!I60,'Facility 60'!I60,'Facility 61'!I60,'Facility 62'!I60,'Facility 63'!I60,'Facility 64'!I60,'Facility 65'!I60,'Facility 66'!I60,'Facility 67'!I60,'Facility 68'!I60,'Facility 69'!I60,'Facility 70'!I60,'Facility 71'!I60,'Facility 72'!I60,'Facility 73'!I60,'Facility 74'!I60,'Facility 75'!I60)</f>
        <v>0</v>
      </c>
      <c r="L21" s="6"/>
    </row>
    <row r="22" spans="2:12" ht="21.75" customHeight="1" x14ac:dyDescent="0.35">
      <c r="B22" s="96"/>
      <c r="C22" s="51">
        <v>2025</v>
      </c>
      <c r="D22" s="77">
        <f>SUM('Facility 1'!B61,'Facility 2'!B61,'Facility 3'!B61,'Facility 4'!B61,'Facility 5'!B61,'Facility 6'!B61,'Facility 7'!B61,'Facility 8'!B61,'Facility 9'!B61,'Facility 10'!B61,'Facility 11'!B61,'Facility 12'!B61,'Facility 13'!B61,'Facility 14'!B61,'Facility 15'!B61,'Facility 16'!B61,'Facility 17'!B61,'Facility 18'!B61,'Facility 19'!B61,'Facility 20'!B61,'Facility 21'!B61,'Facility 22'!B61,'Facility 23'!B61,'Facility 24'!B61,'Facility 25'!B61,'Facility 26'!B61,'Facility 27'!B61,'Facility 28'!B61,'Facility 29'!B61,'Facility 30'!B61,'Facility 31'!B61,'Facility 32'!B61,'Facility 33'!B61,'Facility 34'!B61,'Facility 35'!B61,'Facility 36'!B61,'Facility 37'!B61,'Facility 38'!B61,'Facility 39'!B61,'Facility 40'!B61,'Facility 41'!B61,'Facility 42'!B61,'Facility 43'!B61,'Facility 44'!B61,'Facility 45'!B61,'Facility 46'!B61,'Facility 47'!B61,'Facility 48'!B61,'Facility 49'!B61,'Facility 50'!B61,'Facility 51'!B61,'Facility 52'!B61,'Facility 53'!B61,'Facility 54'!B61,'Facility 55'!B61,'Facility 56'!B61,'Facility 57'!B61,'Facility 58'!B61,'Facility 59'!B61,'Facility 60'!B61,'Facility 61'!B61,'Facility 62'!B61,'Facility 63'!B61,'Facility 64'!B61,'Facility 65'!B61,'Facility 66'!B61,'Facility 67'!B61,'Facility 68'!B61,'Facility 69'!B61,'Facility 70'!B61,'Facility 71'!B61,'Facility 72'!B61,'Facility 73'!B61,'Facility 74'!B61,'Facility 75'!B61)</f>
        <v>0</v>
      </c>
      <c r="E22" s="77">
        <f>SUM('Facility 1'!C61,'Facility 2'!C61,'Facility 3'!C61,'Facility 4'!C61,'Facility 5'!C61,'Facility 6'!C61,'Facility 7'!C61,'Facility 8'!C61,'Facility 9'!C61,'Facility 10'!C61,'Facility 11'!C61,'Facility 12'!C61,'Facility 13'!C61,'Facility 14'!C61,'Facility 15'!C61,'Facility 16'!C61,'Facility 17'!C61,'Facility 18'!C61,'Facility 19'!C61,'Facility 20'!C61,'Facility 21'!C61,'Facility 22'!C61,'Facility 23'!C61,'Facility 24'!C61,'Facility 25'!C61,'Facility 26'!C61,'Facility 27'!C61,'Facility 28'!C61,'Facility 29'!C61,'Facility 30'!C61,'Facility 31'!C61,'Facility 32'!C61,'Facility 33'!C61,'Facility 34'!C61,'Facility 35'!C61,'Facility 36'!C61,'Facility 37'!C61,'Facility 38'!C61,'Facility 39'!C61,'Facility 40'!C61,'Facility 41'!C61,'Facility 42'!C61,'Facility 43'!C61,'Facility 44'!C61,'Facility 45'!C61,'Facility 46'!C61,'Facility 47'!C61,'Facility 48'!C61,'Facility 49'!C61,'Facility 50'!C61,'Facility 51'!C61,'Facility 52'!C61,'Facility 53'!C61,'Facility 54'!C61,'Facility 55'!C61,'Facility 56'!C61,'Facility 57'!C61,'Facility 58'!C61,'Facility 59'!C61,'Facility 60'!C61,'Facility 61'!C61,'Facility 62'!C61,'Facility 63'!C61,'Facility 64'!C61,'Facility 65'!C61,'Facility 66'!C61,'Facility 67'!C61,'Facility 68'!C61,'Facility 69'!C61,'Facility 70'!C61,'Facility 71'!C61,'Facility 72'!C61,'Facility 73'!C61,'Facility 74'!C61,'Facility 75'!C61)</f>
        <v>0</v>
      </c>
      <c r="F22" s="78">
        <f>SUM('Facility 1'!D61,'Facility 2'!D61,'Facility 3'!D61,'Facility 4'!D61,'Facility 5'!D61,'Facility 6'!D61,'Facility 7'!D61,'Facility 8'!D61,'Facility 9'!D61,'Facility 10'!D61,'Facility 11'!D61,'Facility 12'!D61,'Facility 13'!D61,'Facility 14'!D61,'Facility 15'!D61,'Facility 16'!D61,'Facility 17'!D61,'Facility 18'!D61,'Facility 19'!D61,'Facility 20'!D61,'Facility 21'!D61,'Facility 22'!D61,'Facility 23'!D61,'Facility 24'!D61,'Facility 25'!D61,'Facility 26'!D61,'Facility 27'!D61,'Facility 28'!D61,'Facility 29'!D61,'Facility 30'!D61,'Facility 31'!D61,'Facility 32'!D61,'Facility 33'!D61,'Facility 34'!D61,'Facility 35'!D61,'Facility 36'!D61,'Facility 37'!D61,'Facility 38'!D61,'Facility 39'!D61,'Facility 40'!D61,'Facility 41'!D61,'Facility 42'!D61,'Facility 43'!D61,'Facility 44'!D61,'Facility 45'!D61,'Facility 46'!D61,'Facility 47'!D61,'Facility 48'!D61,'Facility 49'!D61,'Facility 50'!D61,'Facility 51'!D61,'Facility 52'!D61,'Facility 53'!D61,'Facility 54'!D61,'Facility 55'!D61,'Facility 56'!D61,'Facility 57'!D61,'Facility 58'!D61,'Facility 59'!D61,'Facility 60'!D61,'Facility 61'!D61,'Facility 62'!D61,'Facility 63'!D61,'Facility 64'!D61,'Facility 65'!D61,'Facility 66'!D61,'Facility 67'!D61,'Facility 68'!D61,'Facility 69'!D61,'Facility 70'!D61,'Facility 71'!D61,'Facility 72'!D61,'Facility 73'!D61,'Facility 74'!D61,'Facility 75'!D61)</f>
        <v>0</v>
      </c>
      <c r="G22" s="78">
        <f>SUM('Facility 1'!E61,'Facility 2'!E61,'Facility 3'!E61,'Facility 4'!E61,'Facility 5'!E61,'Facility 6'!E61,'Facility 7'!E61,'Facility 8'!E61,'Facility 9'!E61,'Facility 10'!E61,'Facility 11'!E61,'Facility 12'!E61,'Facility 13'!E61,'Facility 14'!E61,'Facility 15'!E61,'Facility 16'!E61,'Facility 17'!E61,'Facility 18'!E61,'Facility 19'!E61,'Facility 20'!E61,'Facility 21'!E61,'Facility 22'!E61,'Facility 23'!E61,'Facility 24'!E61,'Facility 25'!E61,'Facility 26'!E61,'Facility 27'!E61,'Facility 28'!E61,'Facility 29'!E61,'Facility 30'!E61,'Facility 31'!E61,'Facility 32'!E61,'Facility 33'!E61,'Facility 34'!E61,'Facility 35'!E61,'Facility 36'!E61,'Facility 37'!E61,'Facility 38'!E61,'Facility 39'!E61,'Facility 40'!E61,'Facility 41'!E61,'Facility 42'!E61,'Facility 43'!E61,'Facility 44'!E61,'Facility 45'!E61,'Facility 46'!E61,'Facility 47'!E61,'Facility 48'!E61,'Facility 49'!E61,'Facility 50'!E61,'Facility 51'!E61,'Facility 52'!E61,'Facility 53'!E61,'Facility 54'!E61,'Facility 55'!E61,'Facility 56'!E61,'Facility 57'!E61,'Facility 58'!E61,'Facility 59'!E61,'Facility 60'!E61,'Facility 61'!E61,'Facility 62'!E61,'Facility 63'!E61,'Facility 64'!E61,'Facility 65'!E61,'Facility 66'!E61,'Facility 67'!E61,'Facility 68'!E61,'Facility 69'!E61,'Facility 70'!E61,'Facility 71'!E61,'Facility 72'!E61,'Facility 73'!E61,'Facility 74'!E61,'Facility 75'!E61)</f>
        <v>0</v>
      </c>
      <c r="H22" s="78">
        <f>SUM('Facility 1'!F61,'Facility 2'!F61,'Facility 3'!F61,'Facility 4'!F61,'Facility 5'!F61,'Facility 6'!F61,'Facility 7'!F61,'Facility 8'!F61,'Facility 9'!F61,'Facility 10'!F61,'Facility 11'!F61,'Facility 12'!F61,'Facility 13'!F61,'Facility 14'!F61,'Facility 15'!F61,'Facility 16'!F61,'Facility 17'!F61,'Facility 18'!F61,'Facility 19'!F61,'Facility 20'!F61,'Facility 21'!F61,'Facility 22'!F61,'Facility 23'!F61,'Facility 24'!F61,'Facility 25'!F61,'Facility 26'!F61,'Facility 27'!F61,'Facility 28'!F61,'Facility 29'!F61,'Facility 30'!F61,'Facility 31'!F61,'Facility 32'!F61,'Facility 33'!F61,'Facility 34'!F61,'Facility 35'!F61,'Facility 36'!F61,'Facility 37'!F61,'Facility 38'!F61,'Facility 39'!F61,'Facility 40'!F61,'Facility 41'!F61,'Facility 42'!F61,'Facility 43'!F61,'Facility 44'!F61,'Facility 45'!F61,'Facility 46'!F61,'Facility 47'!F61,'Facility 48'!F61,'Facility 49'!F61,'Facility 50'!F61,'Facility 51'!F61,'Facility 52'!F61,'Facility 53'!F61,'Facility 54'!F61,'Facility 55'!F61,'Facility 56'!F61,'Facility 57'!F61,'Facility 58'!F61,'Facility 59'!F61,'Facility 60'!F61,'Facility 61'!F61,'Facility 62'!F61,'Facility 63'!F61,'Facility 64'!F61,'Facility 65'!F61,'Facility 66'!F61,'Facility 67'!F61,'Facility 68'!F61,'Facility 69'!F61,'Facility 70'!F61,'Facility 71'!F61,'Facility 72'!F61,'Facility 73'!F61,'Facility 74'!F61,'Facility 75'!F61)</f>
        <v>0</v>
      </c>
      <c r="I22" s="78">
        <f>SUM('Facility 1'!G61,'Facility 2'!G61,'Facility 3'!G61,'Facility 4'!G61,'Facility 5'!G61,'Facility 6'!G61,'Facility 7'!G61,'Facility 8'!G61,'Facility 9'!G61,'Facility 10'!G61,'Facility 11'!G61,'Facility 12'!G61,'Facility 13'!G61,'Facility 14'!G61,'Facility 15'!G61,'Facility 16'!G61,'Facility 17'!G61,'Facility 18'!G61,'Facility 19'!G61,'Facility 20'!G61,'Facility 21'!G61,'Facility 22'!G61,'Facility 23'!G61,'Facility 24'!G61,'Facility 25'!G61,'Facility 26'!G61,'Facility 27'!G61,'Facility 28'!G61,'Facility 29'!G61,'Facility 30'!G61,'Facility 31'!G61,'Facility 32'!G61,'Facility 33'!G61,'Facility 34'!G61,'Facility 35'!G61,'Facility 36'!G61,'Facility 37'!G61,'Facility 38'!G61,'Facility 39'!G61,'Facility 40'!G61,'Facility 41'!G61,'Facility 42'!G61,'Facility 43'!G61,'Facility 44'!G61,'Facility 45'!G61,'Facility 46'!G61,'Facility 47'!G61,'Facility 48'!G61,'Facility 49'!G61,'Facility 50'!G61,'Facility 51'!G61,'Facility 52'!G61,'Facility 53'!G61,'Facility 54'!G61,'Facility 55'!G61,'Facility 56'!G61,'Facility 57'!G61,'Facility 58'!G61,'Facility 59'!G61,'Facility 60'!G61,'Facility 61'!G61,'Facility 62'!G61,'Facility 63'!G61,'Facility 64'!G61,'Facility 65'!G61,'Facility 66'!G61,'Facility 67'!G61,'Facility 68'!G61,'Facility 69'!G61,'Facility 70'!G61,'Facility 71'!G61,'Facility 72'!G61,'Facility 73'!G61,'Facility 74'!G61,'Facility 75'!G61)</f>
        <v>0</v>
      </c>
      <c r="J22" s="78">
        <f>SUM('Facility 1'!H61,'Facility 2'!H61,'Facility 3'!H61,'Facility 4'!H61,'Facility 5'!H61,'Facility 6'!H61,'Facility 7'!H61,'Facility 8'!H61,'Facility 9'!H61,'Facility 10'!H61,'Facility 11'!H61,'Facility 12'!H61,'Facility 13'!H61,'Facility 14'!H61,'Facility 15'!H61,'Facility 16'!H61,'Facility 17'!H61,'Facility 18'!H61,'Facility 19'!H61,'Facility 20'!H61,'Facility 21'!H61,'Facility 22'!H61,'Facility 23'!H61,'Facility 24'!H61,'Facility 25'!H61,'Facility 26'!H61,'Facility 27'!H61,'Facility 28'!H61,'Facility 29'!H61,'Facility 30'!H61,'Facility 31'!H61,'Facility 32'!H61,'Facility 33'!H61,'Facility 34'!H61,'Facility 35'!H61,'Facility 36'!H61,'Facility 37'!H61,'Facility 38'!H61,'Facility 39'!H61,'Facility 40'!H61,'Facility 41'!H61,'Facility 42'!H61,'Facility 43'!H61,'Facility 44'!H61,'Facility 45'!H61,'Facility 46'!H61,'Facility 47'!H61,'Facility 48'!H61,'Facility 49'!H61,'Facility 50'!H61,'Facility 51'!H61,'Facility 52'!H61,'Facility 53'!H61,'Facility 54'!H61,'Facility 55'!H61,'Facility 56'!H61,'Facility 57'!H61,'Facility 58'!H61,'Facility 59'!H61,'Facility 60'!H61,'Facility 61'!H61,'Facility 62'!H61,'Facility 63'!H61,'Facility 64'!H61,'Facility 65'!H61,'Facility 66'!H61,'Facility 67'!H61,'Facility 68'!H61,'Facility 69'!H61,'Facility 70'!H61,'Facility 71'!H61,'Facility 72'!H61,'Facility 73'!H61,'Facility 74'!H61,'Facility 75'!H61)</f>
        <v>0</v>
      </c>
      <c r="K22" s="78">
        <f>SUM('Facility 1'!I61,'Facility 2'!I61,'Facility 3'!I61,'Facility 4'!I61,'Facility 5'!I61,'Facility 6'!I61,'Facility 7'!I61,'Facility 8'!I61,'Facility 9'!I61,'Facility 10'!I61,'Facility 11'!I61,'Facility 12'!I61,'Facility 13'!I61,'Facility 14'!I61,'Facility 15'!I61,'Facility 16'!I61,'Facility 17'!I61,'Facility 18'!I61,'Facility 19'!I61,'Facility 20'!I61,'Facility 21'!I61,'Facility 22'!I61,'Facility 23'!I61,'Facility 24'!I61,'Facility 25'!I61,'Facility 26'!I61,'Facility 27'!I61,'Facility 28'!I61,'Facility 29'!I61,'Facility 30'!I61,'Facility 31'!I61,'Facility 32'!I61,'Facility 33'!I61,'Facility 34'!I61,'Facility 35'!I61,'Facility 36'!I61,'Facility 37'!I61,'Facility 38'!I61,'Facility 39'!I61,'Facility 40'!I61,'Facility 41'!I61,'Facility 42'!I61,'Facility 43'!I61,'Facility 44'!I61,'Facility 45'!I61,'Facility 46'!I61,'Facility 47'!I61,'Facility 48'!I61,'Facility 49'!I61,'Facility 50'!I61,'Facility 51'!I61,'Facility 52'!I61,'Facility 53'!I61,'Facility 54'!I61,'Facility 55'!I61,'Facility 56'!I61,'Facility 57'!I61,'Facility 58'!I61,'Facility 59'!I61,'Facility 60'!I61,'Facility 61'!I61,'Facility 62'!I61,'Facility 63'!I61,'Facility 64'!I61,'Facility 65'!I61,'Facility 66'!I61,'Facility 67'!I61,'Facility 68'!I61,'Facility 69'!I61,'Facility 70'!I61,'Facility 71'!I61,'Facility 72'!I61,'Facility 73'!I61,'Facility 74'!I61,'Facility 75'!I61)</f>
        <v>0</v>
      </c>
      <c r="L22" s="6"/>
    </row>
    <row r="23" spans="2:12" ht="21.75" customHeight="1" x14ac:dyDescent="0.35">
      <c r="B23" s="96"/>
      <c r="C23" s="51">
        <v>2026</v>
      </c>
      <c r="D23" s="77">
        <f>SUM('Facility 1'!B62,'Facility 2'!B62,'Facility 3'!B62,'Facility 4'!B62,'Facility 5'!B62,'Facility 6'!B62,'Facility 7'!B62,'Facility 8'!B62,'Facility 9'!B62,'Facility 10'!B62,'Facility 11'!B62,'Facility 12'!B62,'Facility 13'!B62,'Facility 14'!B62,'Facility 15'!B62,'Facility 16'!B62,'Facility 17'!B62,'Facility 18'!B62,'Facility 19'!B62,'Facility 20'!B62,'Facility 21'!B62,'Facility 22'!B62,'Facility 23'!B62,'Facility 24'!B62,'Facility 25'!B62,'Facility 26'!B62,'Facility 27'!B62,'Facility 28'!B62,'Facility 29'!B62,'Facility 30'!B62,'Facility 31'!B62,'Facility 32'!B62,'Facility 33'!B62,'Facility 34'!B62,'Facility 35'!B62,'Facility 36'!B62,'Facility 37'!B62,'Facility 38'!B62,'Facility 39'!B62,'Facility 40'!B62,'Facility 41'!B62,'Facility 42'!B62,'Facility 43'!B62,'Facility 44'!B62,'Facility 45'!B62,'Facility 46'!B62,'Facility 47'!B62,'Facility 48'!B62,'Facility 49'!B62,'Facility 50'!B62,'Facility 51'!B62,'Facility 52'!B62,'Facility 53'!B62,'Facility 54'!B62,'Facility 55'!B62,'Facility 56'!B62,'Facility 57'!B62,'Facility 58'!B62,'Facility 59'!B62,'Facility 60'!B62,'Facility 61'!B62,'Facility 62'!B62,'Facility 63'!B62,'Facility 64'!B62,'Facility 65'!B62,'Facility 66'!B62,'Facility 67'!B62,'Facility 68'!B62,'Facility 69'!B62,'Facility 70'!B62,'Facility 71'!B62,'Facility 72'!B62,'Facility 73'!B62,'Facility 74'!B62,'Facility 75'!B62)</f>
        <v>0</v>
      </c>
      <c r="E23" s="77">
        <f>SUM('Facility 1'!C62,'Facility 2'!C62,'Facility 3'!C62,'Facility 4'!C62,'Facility 5'!C62,'Facility 6'!C62,'Facility 7'!C62,'Facility 8'!C62,'Facility 9'!C62,'Facility 10'!C62,'Facility 11'!C62,'Facility 12'!C62,'Facility 13'!C62,'Facility 14'!C62,'Facility 15'!C62,'Facility 16'!C62,'Facility 17'!C62,'Facility 18'!C62,'Facility 19'!C62,'Facility 20'!C62,'Facility 21'!C62,'Facility 22'!C62,'Facility 23'!C62,'Facility 24'!C62,'Facility 25'!C62,'Facility 26'!C62,'Facility 27'!C62,'Facility 28'!C62,'Facility 29'!C62,'Facility 30'!C62,'Facility 31'!C62,'Facility 32'!C62,'Facility 33'!C62,'Facility 34'!C62,'Facility 35'!C62,'Facility 36'!C62,'Facility 37'!C62,'Facility 38'!C62,'Facility 39'!C62,'Facility 40'!C62,'Facility 41'!C62,'Facility 42'!C62,'Facility 43'!C62,'Facility 44'!C62,'Facility 45'!C62,'Facility 46'!C62,'Facility 47'!C62,'Facility 48'!C62,'Facility 49'!C62,'Facility 50'!C62,'Facility 51'!C62,'Facility 52'!C62,'Facility 53'!C62,'Facility 54'!C62,'Facility 55'!C62,'Facility 56'!C62,'Facility 57'!C62,'Facility 58'!C62,'Facility 59'!C62,'Facility 60'!C62,'Facility 61'!C62,'Facility 62'!C62,'Facility 63'!C62,'Facility 64'!C62,'Facility 65'!C62,'Facility 66'!C62,'Facility 67'!C62,'Facility 68'!C62,'Facility 69'!C62,'Facility 70'!C62,'Facility 71'!C62,'Facility 72'!C62,'Facility 73'!C62,'Facility 74'!C62,'Facility 75'!C62)</f>
        <v>0</v>
      </c>
      <c r="F23" s="78">
        <f>SUM('Facility 1'!D62,'Facility 2'!D62,'Facility 3'!D62,'Facility 4'!D62,'Facility 5'!D62,'Facility 6'!D62,'Facility 7'!D62,'Facility 8'!D62,'Facility 9'!D62,'Facility 10'!D62,'Facility 11'!D62,'Facility 12'!D62,'Facility 13'!D62,'Facility 14'!D62,'Facility 15'!D62,'Facility 16'!D62,'Facility 17'!D62,'Facility 18'!D62,'Facility 19'!D62,'Facility 20'!D62,'Facility 21'!D62,'Facility 22'!D62,'Facility 23'!D62,'Facility 24'!D62,'Facility 25'!D62,'Facility 26'!D62,'Facility 27'!D62,'Facility 28'!D62,'Facility 29'!D62,'Facility 30'!D62,'Facility 31'!D62,'Facility 32'!D62,'Facility 33'!D62,'Facility 34'!D62,'Facility 35'!D62,'Facility 36'!D62,'Facility 37'!D62,'Facility 38'!D62,'Facility 39'!D62,'Facility 40'!D62,'Facility 41'!D62,'Facility 42'!D62,'Facility 43'!D62,'Facility 44'!D62,'Facility 45'!D62,'Facility 46'!D62,'Facility 47'!D62,'Facility 48'!D62,'Facility 49'!D62,'Facility 50'!D62,'Facility 51'!D62,'Facility 52'!D62,'Facility 53'!D62,'Facility 54'!D62,'Facility 55'!D62,'Facility 56'!D62,'Facility 57'!D62,'Facility 58'!D62,'Facility 59'!D62,'Facility 60'!D62,'Facility 61'!D62,'Facility 62'!D62,'Facility 63'!D62,'Facility 64'!D62,'Facility 65'!D62,'Facility 66'!D62,'Facility 67'!D62,'Facility 68'!D62,'Facility 69'!D62,'Facility 70'!D62,'Facility 71'!D62,'Facility 72'!D62,'Facility 73'!D62,'Facility 74'!D62,'Facility 75'!D62)</f>
        <v>0</v>
      </c>
      <c r="G23" s="78">
        <f>SUM('Facility 1'!E62,'Facility 2'!E62,'Facility 3'!E62,'Facility 4'!E62,'Facility 5'!E62,'Facility 6'!E62,'Facility 7'!E62,'Facility 8'!E62,'Facility 9'!E62,'Facility 10'!E62,'Facility 11'!E62,'Facility 12'!E62,'Facility 13'!E62,'Facility 14'!E62,'Facility 15'!E62,'Facility 16'!E62,'Facility 17'!E62,'Facility 18'!E62,'Facility 19'!E62,'Facility 20'!E62,'Facility 21'!E62,'Facility 22'!E62,'Facility 23'!E62,'Facility 24'!E62,'Facility 25'!E62,'Facility 26'!E62,'Facility 27'!E62,'Facility 28'!E62,'Facility 29'!E62,'Facility 30'!E62,'Facility 31'!E62,'Facility 32'!E62,'Facility 33'!E62,'Facility 34'!E62,'Facility 35'!E62,'Facility 36'!E62,'Facility 37'!E62,'Facility 38'!E62,'Facility 39'!E62,'Facility 40'!E62,'Facility 41'!E62,'Facility 42'!E62,'Facility 43'!E62,'Facility 44'!E62,'Facility 45'!E62,'Facility 46'!E62,'Facility 47'!E62,'Facility 48'!E62,'Facility 49'!E62,'Facility 50'!E62,'Facility 51'!E62,'Facility 52'!E62,'Facility 53'!E62,'Facility 54'!E62,'Facility 55'!E62,'Facility 56'!E62,'Facility 57'!E62,'Facility 58'!E62,'Facility 59'!E62,'Facility 60'!E62,'Facility 61'!E62,'Facility 62'!E62,'Facility 63'!E62,'Facility 64'!E62,'Facility 65'!E62,'Facility 66'!E62,'Facility 67'!E62,'Facility 68'!E62,'Facility 69'!E62,'Facility 70'!E62,'Facility 71'!E62,'Facility 72'!E62,'Facility 73'!E62,'Facility 74'!E62,'Facility 75'!E62)</f>
        <v>0</v>
      </c>
      <c r="H23" s="78">
        <f>SUM('Facility 1'!F62,'Facility 2'!F62,'Facility 3'!F62,'Facility 4'!F62,'Facility 5'!F62,'Facility 6'!F62,'Facility 7'!F62,'Facility 8'!F62,'Facility 9'!F62,'Facility 10'!F62,'Facility 11'!F62,'Facility 12'!F62,'Facility 13'!F62,'Facility 14'!F62,'Facility 15'!F62,'Facility 16'!F62,'Facility 17'!F62,'Facility 18'!F62,'Facility 19'!F62,'Facility 20'!F62,'Facility 21'!F62,'Facility 22'!F62,'Facility 23'!F62,'Facility 24'!F62,'Facility 25'!F62,'Facility 26'!F62,'Facility 27'!F62,'Facility 28'!F62,'Facility 29'!F62,'Facility 30'!F62,'Facility 31'!F62,'Facility 32'!F62,'Facility 33'!F62,'Facility 34'!F62,'Facility 35'!F62,'Facility 36'!F62,'Facility 37'!F62,'Facility 38'!F62,'Facility 39'!F62,'Facility 40'!F62,'Facility 41'!F62,'Facility 42'!F62,'Facility 43'!F62,'Facility 44'!F62,'Facility 45'!F62,'Facility 46'!F62,'Facility 47'!F62,'Facility 48'!F62,'Facility 49'!F62,'Facility 50'!F62,'Facility 51'!F62,'Facility 52'!F62,'Facility 53'!F62,'Facility 54'!F62,'Facility 55'!F62,'Facility 56'!F62,'Facility 57'!F62,'Facility 58'!F62,'Facility 59'!F62,'Facility 60'!F62,'Facility 61'!F62,'Facility 62'!F62,'Facility 63'!F62,'Facility 64'!F62,'Facility 65'!F62,'Facility 66'!F62,'Facility 67'!F62,'Facility 68'!F62,'Facility 69'!F62,'Facility 70'!F62,'Facility 71'!F62,'Facility 72'!F62,'Facility 73'!F62,'Facility 74'!F62,'Facility 75'!F62)</f>
        <v>0</v>
      </c>
      <c r="I23" s="78">
        <f>SUM('Facility 1'!G62,'Facility 2'!G62,'Facility 3'!G62,'Facility 4'!G62,'Facility 5'!G62,'Facility 6'!G62,'Facility 7'!G62,'Facility 8'!G62,'Facility 9'!G62,'Facility 10'!G62,'Facility 11'!G62,'Facility 12'!G62,'Facility 13'!G62,'Facility 14'!G62,'Facility 15'!G62,'Facility 16'!G62,'Facility 17'!G62,'Facility 18'!G62,'Facility 19'!G62,'Facility 20'!G62,'Facility 21'!G62,'Facility 22'!G62,'Facility 23'!G62,'Facility 24'!G62,'Facility 25'!G62,'Facility 26'!G62,'Facility 27'!G62,'Facility 28'!G62,'Facility 29'!G62,'Facility 30'!G62,'Facility 31'!G62,'Facility 32'!G62,'Facility 33'!G62,'Facility 34'!G62,'Facility 35'!G62,'Facility 36'!G62,'Facility 37'!G62,'Facility 38'!G62,'Facility 39'!G62,'Facility 40'!G62,'Facility 41'!G62,'Facility 42'!G62,'Facility 43'!G62,'Facility 44'!G62,'Facility 45'!G62,'Facility 46'!G62,'Facility 47'!G62,'Facility 48'!G62,'Facility 49'!G62,'Facility 50'!G62,'Facility 51'!G62,'Facility 52'!G62,'Facility 53'!G62,'Facility 54'!G62,'Facility 55'!G62,'Facility 56'!G62,'Facility 57'!G62,'Facility 58'!G62,'Facility 59'!G62,'Facility 60'!G62,'Facility 61'!G62,'Facility 62'!G62,'Facility 63'!G62,'Facility 64'!G62,'Facility 65'!G62,'Facility 66'!G62,'Facility 67'!G62,'Facility 68'!G62,'Facility 69'!G62,'Facility 70'!G62,'Facility 71'!G62,'Facility 72'!G62,'Facility 73'!G62,'Facility 74'!G62,'Facility 75'!G62)</f>
        <v>0</v>
      </c>
      <c r="J23" s="78">
        <f>SUM('Facility 1'!H62,'Facility 2'!H62,'Facility 3'!H62,'Facility 4'!H62,'Facility 5'!H62,'Facility 6'!H62,'Facility 7'!H62,'Facility 8'!H62,'Facility 9'!H62,'Facility 10'!H62,'Facility 11'!H62,'Facility 12'!H62,'Facility 13'!H62,'Facility 14'!H62,'Facility 15'!H62,'Facility 16'!H62,'Facility 17'!H62,'Facility 18'!H62,'Facility 19'!H62,'Facility 20'!H62,'Facility 21'!H62,'Facility 22'!H62,'Facility 23'!H62,'Facility 24'!H62,'Facility 25'!H62,'Facility 26'!H62,'Facility 27'!H62,'Facility 28'!H62,'Facility 29'!H62,'Facility 30'!H62,'Facility 31'!H62,'Facility 32'!H62,'Facility 33'!H62,'Facility 34'!H62,'Facility 35'!H62,'Facility 36'!H62,'Facility 37'!H62,'Facility 38'!H62,'Facility 39'!H62,'Facility 40'!H62,'Facility 41'!H62,'Facility 42'!H62,'Facility 43'!H62,'Facility 44'!H62,'Facility 45'!H62,'Facility 46'!H62,'Facility 47'!H62,'Facility 48'!H62,'Facility 49'!H62,'Facility 50'!H62,'Facility 51'!H62,'Facility 52'!H62,'Facility 53'!H62,'Facility 54'!H62,'Facility 55'!H62,'Facility 56'!H62,'Facility 57'!H62,'Facility 58'!H62,'Facility 59'!H62,'Facility 60'!H62,'Facility 61'!H62,'Facility 62'!H62,'Facility 63'!H62,'Facility 64'!H62,'Facility 65'!H62,'Facility 66'!H62,'Facility 67'!H62,'Facility 68'!H62,'Facility 69'!H62,'Facility 70'!H62,'Facility 71'!H62,'Facility 72'!H62,'Facility 73'!H62,'Facility 74'!H62,'Facility 75'!H62)</f>
        <v>0</v>
      </c>
      <c r="K23" s="78">
        <f>SUM('Facility 1'!I62,'Facility 2'!I62,'Facility 3'!I62,'Facility 4'!I62,'Facility 5'!I62,'Facility 6'!I62,'Facility 7'!I62,'Facility 8'!I62,'Facility 9'!I62,'Facility 10'!I62,'Facility 11'!I62,'Facility 12'!I62,'Facility 13'!I62,'Facility 14'!I62,'Facility 15'!I62,'Facility 16'!I62,'Facility 17'!I62,'Facility 18'!I62,'Facility 19'!I62,'Facility 20'!I62,'Facility 21'!I62,'Facility 22'!I62,'Facility 23'!I62,'Facility 24'!I62,'Facility 25'!I62,'Facility 26'!I62,'Facility 27'!I62,'Facility 28'!I62,'Facility 29'!I62,'Facility 30'!I62,'Facility 31'!I62,'Facility 32'!I62,'Facility 33'!I62,'Facility 34'!I62,'Facility 35'!I62,'Facility 36'!I62,'Facility 37'!I62,'Facility 38'!I62,'Facility 39'!I62,'Facility 40'!I62,'Facility 41'!I62,'Facility 42'!I62,'Facility 43'!I62,'Facility 44'!I62,'Facility 45'!I62,'Facility 46'!I62,'Facility 47'!I62,'Facility 48'!I62,'Facility 49'!I62,'Facility 50'!I62,'Facility 51'!I62,'Facility 52'!I62,'Facility 53'!I62,'Facility 54'!I62,'Facility 55'!I62,'Facility 56'!I62,'Facility 57'!I62,'Facility 58'!I62,'Facility 59'!I62,'Facility 60'!I62,'Facility 61'!I62,'Facility 62'!I62,'Facility 63'!I62,'Facility 64'!I62,'Facility 65'!I62,'Facility 66'!I62,'Facility 67'!I62,'Facility 68'!I62,'Facility 69'!I62,'Facility 70'!I62,'Facility 71'!I62,'Facility 72'!I62,'Facility 73'!I62,'Facility 74'!I62,'Facility 75'!I62)</f>
        <v>0</v>
      </c>
      <c r="L23" s="6"/>
    </row>
    <row r="24" spans="2:12" ht="21.75" customHeight="1" x14ac:dyDescent="0.35">
      <c r="B24" s="96"/>
      <c r="C24" s="51">
        <v>2027</v>
      </c>
      <c r="D24" s="77">
        <f>SUM('Facility 1'!B63,'Facility 2'!B63,'Facility 3'!B63,'Facility 4'!B63,'Facility 5'!B63,'Facility 6'!B63,'Facility 7'!B63,'Facility 8'!B63,'Facility 9'!B63,'Facility 10'!B63,'Facility 11'!B63,'Facility 12'!B63,'Facility 13'!B63,'Facility 14'!B63,'Facility 15'!B63,'Facility 16'!B63,'Facility 17'!B63,'Facility 18'!B63,'Facility 19'!B63,'Facility 20'!B63,'Facility 21'!B63,'Facility 22'!B63,'Facility 23'!B63,'Facility 24'!B63,'Facility 25'!B63,'Facility 26'!B63,'Facility 27'!B63,'Facility 28'!B63,'Facility 29'!B63,'Facility 30'!B63,'Facility 31'!B63,'Facility 32'!B63,'Facility 33'!B63,'Facility 34'!B63,'Facility 35'!B63,'Facility 36'!B63,'Facility 37'!B63,'Facility 38'!B63,'Facility 39'!B63,'Facility 40'!B63,'Facility 41'!B63,'Facility 42'!B63,'Facility 43'!B63,'Facility 44'!B63,'Facility 45'!B63,'Facility 46'!B63,'Facility 47'!B63,'Facility 48'!B63,'Facility 49'!B63,'Facility 50'!B63,'Facility 51'!B63,'Facility 52'!B63,'Facility 53'!B63,'Facility 54'!B63,'Facility 55'!B63,'Facility 56'!B63,'Facility 57'!B63,'Facility 58'!B63,'Facility 59'!B63,'Facility 60'!B63,'Facility 61'!B63,'Facility 62'!B63,'Facility 63'!B63,'Facility 64'!B63,'Facility 65'!B63,'Facility 66'!B63,'Facility 67'!B63,'Facility 68'!B63,'Facility 69'!B63,'Facility 70'!B63,'Facility 71'!B63,'Facility 72'!B63,'Facility 73'!B63,'Facility 74'!B63,'Facility 75'!B63)</f>
        <v>0</v>
      </c>
      <c r="E24" s="77">
        <f>SUM('Facility 1'!C63,'Facility 2'!C63,'Facility 3'!C63,'Facility 4'!C63,'Facility 5'!C63,'Facility 6'!C63,'Facility 7'!C63,'Facility 8'!C63,'Facility 9'!C63,'Facility 10'!C63,'Facility 11'!C63,'Facility 12'!C63,'Facility 13'!C63,'Facility 14'!C63,'Facility 15'!C63,'Facility 16'!C63,'Facility 17'!C63,'Facility 18'!C63,'Facility 19'!C63,'Facility 20'!C63,'Facility 21'!C63,'Facility 22'!C63,'Facility 23'!C63,'Facility 24'!C63,'Facility 25'!C63,'Facility 26'!C63,'Facility 27'!C63,'Facility 28'!C63,'Facility 29'!C63,'Facility 30'!C63,'Facility 31'!C63,'Facility 32'!C63,'Facility 33'!C63,'Facility 34'!C63,'Facility 35'!C63,'Facility 36'!C63,'Facility 37'!C63,'Facility 38'!C63,'Facility 39'!C63,'Facility 40'!C63,'Facility 41'!C63,'Facility 42'!C63,'Facility 43'!C63,'Facility 44'!C63,'Facility 45'!C63,'Facility 46'!C63,'Facility 47'!C63,'Facility 48'!C63,'Facility 49'!C63,'Facility 50'!C63,'Facility 51'!C63,'Facility 52'!C63,'Facility 53'!C63,'Facility 54'!C63,'Facility 55'!C63,'Facility 56'!C63,'Facility 57'!C63,'Facility 58'!C63,'Facility 59'!C63,'Facility 60'!C63,'Facility 61'!C63,'Facility 62'!C63,'Facility 63'!C63,'Facility 64'!C63,'Facility 65'!C63,'Facility 66'!C63,'Facility 67'!C63,'Facility 68'!C63,'Facility 69'!C63,'Facility 70'!C63,'Facility 71'!C63,'Facility 72'!C63,'Facility 73'!C63,'Facility 74'!C63,'Facility 75'!C63)</f>
        <v>0</v>
      </c>
      <c r="F24" s="78">
        <f>SUM('Facility 1'!D63,'Facility 2'!D63,'Facility 3'!D63,'Facility 4'!D63,'Facility 5'!D63,'Facility 6'!D63,'Facility 7'!D63,'Facility 8'!D63,'Facility 9'!D63,'Facility 10'!D63,'Facility 11'!D63,'Facility 12'!D63,'Facility 13'!D63,'Facility 14'!D63,'Facility 15'!D63,'Facility 16'!D63,'Facility 17'!D63,'Facility 18'!D63,'Facility 19'!D63,'Facility 20'!D63,'Facility 21'!D63,'Facility 22'!D63,'Facility 23'!D63,'Facility 24'!D63,'Facility 25'!D63,'Facility 26'!D63,'Facility 27'!D63,'Facility 28'!D63,'Facility 29'!D63,'Facility 30'!D63,'Facility 31'!D63,'Facility 32'!D63,'Facility 33'!D63,'Facility 34'!D63,'Facility 35'!D63,'Facility 36'!D63,'Facility 37'!D63,'Facility 38'!D63,'Facility 39'!D63,'Facility 40'!D63,'Facility 41'!D63,'Facility 42'!D63,'Facility 43'!D63,'Facility 44'!D63,'Facility 45'!D63,'Facility 46'!D63,'Facility 47'!D63,'Facility 48'!D63,'Facility 49'!D63,'Facility 50'!D63,'Facility 51'!D63,'Facility 52'!D63,'Facility 53'!D63,'Facility 54'!D63,'Facility 55'!D63,'Facility 56'!D63,'Facility 57'!D63,'Facility 58'!D63,'Facility 59'!D63,'Facility 60'!D63,'Facility 61'!D63,'Facility 62'!D63,'Facility 63'!D63,'Facility 64'!D63,'Facility 65'!D63,'Facility 66'!D63,'Facility 67'!D63,'Facility 68'!D63,'Facility 69'!D63,'Facility 70'!D63,'Facility 71'!D63,'Facility 72'!D63,'Facility 73'!D63,'Facility 74'!D63,'Facility 75'!D63)</f>
        <v>0</v>
      </c>
      <c r="G24" s="78">
        <f>SUM('Facility 1'!E63,'Facility 2'!E63,'Facility 3'!E63,'Facility 4'!E63,'Facility 5'!E63,'Facility 6'!E63,'Facility 7'!E63,'Facility 8'!E63,'Facility 9'!E63,'Facility 10'!E63,'Facility 11'!E63,'Facility 12'!E63,'Facility 13'!E63,'Facility 14'!E63,'Facility 15'!E63,'Facility 16'!E63,'Facility 17'!E63,'Facility 18'!E63,'Facility 19'!E63,'Facility 20'!E63,'Facility 21'!E63,'Facility 22'!E63,'Facility 23'!E63,'Facility 24'!E63,'Facility 25'!E63,'Facility 26'!E63,'Facility 27'!E63,'Facility 28'!E63,'Facility 29'!E63,'Facility 30'!E63,'Facility 31'!E63,'Facility 32'!E63,'Facility 33'!E63,'Facility 34'!E63,'Facility 35'!E63,'Facility 36'!E63,'Facility 37'!E63,'Facility 38'!E63,'Facility 39'!E63,'Facility 40'!E63,'Facility 41'!E63,'Facility 42'!E63,'Facility 43'!E63,'Facility 44'!E63,'Facility 45'!E63,'Facility 46'!E63,'Facility 47'!E63,'Facility 48'!E63,'Facility 49'!E63,'Facility 50'!E63,'Facility 51'!E63,'Facility 52'!E63,'Facility 53'!E63,'Facility 54'!E63,'Facility 55'!E63,'Facility 56'!E63,'Facility 57'!E63,'Facility 58'!E63,'Facility 59'!E63,'Facility 60'!E63,'Facility 61'!E63,'Facility 62'!E63,'Facility 63'!E63,'Facility 64'!E63,'Facility 65'!E63,'Facility 66'!E63,'Facility 67'!E63,'Facility 68'!E63,'Facility 69'!E63,'Facility 70'!E63,'Facility 71'!E63,'Facility 72'!E63,'Facility 73'!E63,'Facility 74'!E63,'Facility 75'!E63)</f>
        <v>0</v>
      </c>
      <c r="H24" s="78">
        <f>SUM('Facility 1'!F63,'Facility 2'!F63,'Facility 3'!F63,'Facility 4'!F63,'Facility 5'!F63,'Facility 6'!F63,'Facility 7'!F63,'Facility 8'!F63,'Facility 9'!F63,'Facility 10'!F63,'Facility 11'!F63,'Facility 12'!F63,'Facility 13'!F63,'Facility 14'!F63,'Facility 15'!F63,'Facility 16'!F63,'Facility 17'!F63,'Facility 18'!F63,'Facility 19'!F63,'Facility 20'!F63,'Facility 21'!F63,'Facility 22'!F63,'Facility 23'!F63,'Facility 24'!F63,'Facility 25'!F63,'Facility 26'!F63,'Facility 27'!F63,'Facility 28'!F63,'Facility 29'!F63,'Facility 30'!F63,'Facility 31'!F63,'Facility 32'!F63,'Facility 33'!F63,'Facility 34'!F63,'Facility 35'!F63,'Facility 36'!F63,'Facility 37'!F63,'Facility 38'!F63,'Facility 39'!F63,'Facility 40'!F63,'Facility 41'!F63,'Facility 42'!F63,'Facility 43'!F63,'Facility 44'!F63,'Facility 45'!F63,'Facility 46'!F63,'Facility 47'!F63,'Facility 48'!F63,'Facility 49'!F63,'Facility 50'!F63,'Facility 51'!F63,'Facility 52'!F63,'Facility 53'!F63,'Facility 54'!F63,'Facility 55'!F63,'Facility 56'!F63,'Facility 57'!F63,'Facility 58'!F63,'Facility 59'!F63,'Facility 60'!F63,'Facility 61'!F63,'Facility 62'!F63,'Facility 63'!F63,'Facility 64'!F63,'Facility 65'!F63,'Facility 66'!F63,'Facility 67'!F63,'Facility 68'!F63,'Facility 69'!F63,'Facility 70'!F63,'Facility 71'!F63,'Facility 72'!F63,'Facility 73'!F63,'Facility 74'!F63,'Facility 75'!F63)</f>
        <v>0</v>
      </c>
      <c r="I24" s="78">
        <f>SUM('Facility 1'!G63,'Facility 2'!G63,'Facility 3'!G63,'Facility 4'!G63,'Facility 5'!G63,'Facility 6'!G63,'Facility 7'!G63,'Facility 8'!G63,'Facility 9'!G63,'Facility 10'!G63,'Facility 11'!G63,'Facility 12'!G63,'Facility 13'!G63,'Facility 14'!G63,'Facility 15'!G63,'Facility 16'!G63,'Facility 17'!G63,'Facility 18'!G63,'Facility 19'!G63,'Facility 20'!G63,'Facility 21'!G63,'Facility 22'!G63,'Facility 23'!G63,'Facility 24'!G63,'Facility 25'!G63,'Facility 26'!G63,'Facility 27'!G63,'Facility 28'!G63,'Facility 29'!G63,'Facility 30'!G63,'Facility 31'!G63,'Facility 32'!G63,'Facility 33'!G63,'Facility 34'!G63,'Facility 35'!G63,'Facility 36'!G63,'Facility 37'!G63,'Facility 38'!G63,'Facility 39'!G63,'Facility 40'!G63,'Facility 41'!G63,'Facility 42'!G63,'Facility 43'!G63,'Facility 44'!G63,'Facility 45'!G63,'Facility 46'!G63,'Facility 47'!G63,'Facility 48'!G63,'Facility 49'!G63,'Facility 50'!G63,'Facility 51'!G63,'Facility 52'!G63,'Facility 53'!G63,'Facility 54'!G63,'Facility 55'!G63,'Facility 56'!G63,'Facility 57'!G63,'Facility 58'!G63,'Facility 59'!G63,'Facility 60'!G63,'Facility 61'!G63,'Facility 62'!G63,'Facility 63'!G63,'Facility 64'!G63,'Facility 65'!G63,'Facility 66'!G63,'Facility 67'!G63,'Facility 68'!G63,'Facility 69'!G63,'Facility 70'!G63,'Facility 71'!G63,'Facility 72'!G63,'Facility 73'!G63,'Facility 74'!G63,'Facility 75'!G63)</f>
        <v>0</v>
      </c>
      <c r="J24" s="78">
        <f>SUM('Facility 1'!H63,'Facility 2'!H63,'Facility 3'!H63,'Facility 4'!H63,'Facility 5'!H63,'Facility 6'!H63,'Facility 7'!H63,'Facility 8'!H63,'Facility 9'!H63,'Facility 10'!H63,'Facility 11'!H63,'Facility 12'!H63,'Facility 13'!H63,'Facility 14'!H63,'Facility 15'!H63,'Facility 16'!H63,'Facility 17'!H63,'Facility 18'!H63,'Facility 19'!H63,'Facility 20'!H63,'Facility 21'!H63,'Facility 22'!H63,'Facility 23'!H63,'Facility 24'!H63,'Facility 25'!H63,'Facility 26'!H63,'Facility 27'!H63,'Facility 28'!H63,'Facility 29'!H63,'Facility 30'!H63,'Facility 31'!H63,'Facility 32'!H63,'Facility 33'!H63,'Facility 34'!H63,'Facility 35'!H63,'Facility 36'!H63,'Facility 37'!H63,'Facility 38'!H63,'Facility 39'!H63,'Facility 40'!H63,'Facility 41'!H63,'Facility 42'!H63,'Facility 43'!H63,'Facility 44'!H63,'Facility 45'!H63,'Facility 46'!H63,'Facility 47'!H63,'Facility 48'!H63,'Facility 49'!H63,'Facility 50'!H63,'Facility 51'!H63,'Facility 52'!H63,'Facility 53'!H63,'Facility 54'!H63,'Facility 55'!H63,'Facility 56'!H63,'Facility 57'!H63,'Facility 58'!H63,'Facility 59'!H63,'Facility 60'!H63,'Facility 61'!H63,'Facility 62'!H63,'Facility 63'!H63,'Facility 64'!H63,'Facility 65'!H63,'Facility 66'!H63,'Facility 67'!H63,'Facility 68'!H63,'Facility 69'!H63,'Facility 70'!H63,'Facility 71'!H63,'Facility 72'!H63,'Facility 73'!H63,'Facility 74'!H63,'Facility 75'!H63)</f>
        <v>0</v>
      </c>
      <c r="K24" s="78">
        <f>SUM('Facility 1'!I63,'Facility 2'!I63,'Facility 3'!I63,'Facility 4'!I63,'Facility 5'!I63,'Facility 6'!I63,'Facility 7'!I63,'Facility 8'!I63,'Facility 9'!I63,'Facility 10'!I63,'Facility 11'!I63,'Facility 12'!I63,'Facility 13'!I63,'Facility 14'!I63,'Facility 15'!I63,'Facility 16'!I63,'Facility 17'!I63,'Facility 18'!I63,'Facility 19'!I63,'Facility 20'!I63,'Facility 21'!I63,'Facility 22'!I63,'Facility 23'!I63,'Facility 24'!I63,'Facility 25'!I63,'Facility 26'!I63,'Facility 27'!I63,'Facility 28'!I63,'Facility 29'!I63,'Facility 30'!I63,'Facility 31'!I63,'Facility 32'!I63,'Facility 33'!I63,'Facility 34'!I63,'Facility 35'!I63,'Facility 36'!I63,'Facility 37'!I63,'Facility 38'!I63,'Facility 39'!I63,'Facility 40'!I63,'Facility 41'!I63,'Facility 42'!I63,'Facility 43'!I63,'Facility 44'!I63,'Facility 45'!I63,'Facility 46'!I63,'Facility 47'!I63,'Facility 48'!I63,'Facility 49'!I63,'Facility 50'!I63,'Facility 51'!I63,'Facility 52'!I63,'Facility 53'!I63,'Facility 54'!I63,'Facility 55'!I63,'Facility 56'!I63,'Facility 57'!I63,'Facility 58'!I63,'Facility 59'!I63,'Facility 60'!I63,'Facility 61'!I63,'Facility 62'!I63,'Facility 63'!I63,'Facility 64'!I63,'Facility 65'!I63,'Facility 66'!I63,'Facility 67'!I63,'Facility 68'!I63,'Facility 69'!I63,'Facility 70'!I63,'Facility 71'!I63,'Facility 72'!I63,'Facility 73'!I63,'Facility 74'!I63,'Facility 75'!I63)</f>
        <v>0</v>
      </c>
      <c r="L24" s="6"/>
    </row>
    <row r="25" spans="2:12" ht="21.75" customHeight="1" x14ac:dyDescent="0.35">
      <c r="B25" s="96"/>
      <c r="C25" s="51">
        <v>2028</v>
      </c>
      <c r="D25" s="77">
        <f>SUM('Facility 1'!B64,'Facility 2'!B64,'Facility 3'!B64,'Facility 4'!B64,'Facility 5'!B64,'Facility 6'!B64,'Facility 7'!B64,'Facility 8'!B64,'Facility 9'!B64,'Facility 10'!B64,'Facility 11'!B64,'Facility 12'!B64,'Facility 13'!B64,'Facility 14'!B64,'Facility 15'!B64,'Facility 16'!B64,'Facility 17'!B64,'Facility 18'!B64,'Facility 19'!B64,'Facility 20'!B64,'Facility 21'!B64,'Facility 22'!B64,'Facility 23'!B64,'Facility 24'!B64,'Facility 25'!B64,'Facility 26'!B64,'Facility 27'!B64,'Facility 28'!B64,'Facility 29'!B64,'Facility 30'!B64,'Facility 31'!B64,'Facility 32'!B64,'Facility 33'!B64,'Facility 34'!B64,'Facility 35'!B64,'Facility 36'!B64,'Facility 37'!B64,'Facility 38'!B64,'Facility 39'!B64,'Facility 40'!B64,'Facility 41'!B64,'Facility 42'!B64,'Facility 43'!B64,'Facility 44'!B64,'Facility 45'!B64,'Facility 46'!B64,'Facility 47'!B64,'Facility 48'!B64,'Facility 49'!B64,'Facility 50'!B64,'Facility 51'!B64,'Facility 52'!B64,'Facility 53'!B64,'Facility 54'!B64,'Facility 55'!B64,'Facility 56'!B64,'Facility 57'!B64,'Facility 58'!B64,'Facility 59'!B64,'Facility 60'!B64,'Facility 61'!B64,'Facility 62'!B64,'Facility 63'!B64,'Facility 64'!B64,'Facility 65'!B64,'Facility 66'!B64,'Facility 67'!B64,'Facility 68'!B64,'Facility 69'!B64,'Facility 70'!B64,'Facility 71'!B64,'Facility 72'!B64,'Facility 73'!B64,'Facility 74'!B64,'Facility 75'!B64)</f>
        <v>0</v>
      </c>
      <c r="E25" s="77">
        <f>SUM('Facility 1'!C64,'Facility 2'!C64,'Facility 3'!C64,'Facility 4'!C64,'Facility 5'!C64,'Facility 6'!C64,'Facility 7'!C64,'Facility 8'!C64,'Facility 9'!C64,'Facility 10'!C64,'Facility 11'!C64,'Facility 12'!C64,'Facility 13'!C64,'Facility 14'!C64,'Facility 15'!C64,'Facility 16'!C64,'Facility 17'!C64,'Facility 18'!C64,'Facility 19'!C64,'Facility 20'!C64,'Facility 21'!C64,'Facility 22'!C64,'Facility 23'!C64,'Facility 24'!C64,'Facility 25'!C64,'Facility 26'!C64,'Facility 27'!C64,'Facility 28'!C64,'Facility 29'!C64,'Facility 30'!C64,'Facility 31'!C64,'Facility 32'!C64,'Facility 33'!C64,'Facility 34'!C64,'Facility 35'!C64,'Facility 36'!C64,'Facility 37'!C64,'Facility 38'!C64,'Facility 39'!C64,'Facility 40'!C64,'Facility 41'!C64,'Facility 42'!C64,'Facility 43'!C64,'Facility 44'!C64,'Facility 45'!C64,'Facility 46'!C64,'Facility 47'!C64,'Facility 48'!C64,'Facility 49'!C64,'Facility 50'!C64,'Facility 51'!C64,'Facility 52'!C64,'Facility 53'!C64,'Facility 54'!C64,'Facility 55'!C64,'Facility 56'!C64,'Facility 57'!C64,'Facility 58'!C64,'Facility 59'!C64,'Facility 60'!C64,'Facility 61'!C64,'Facility 62'!C64,'Facility 63'!C64,'Facility 64'!C64,'Facility 65'!C64,'Facility 66'!C64,'Facility 67'!C64,'Facility 68'!C64,'Facility 69'!C64,'Facility 70'!C64,'Facility 71'!C64,'Facility 72'!C64,'Facility 73'!C64,'Facility 74'!C64,'Facility 75'!C64)</f>
        <v>0</v>
      </c>
      <c r="F25" s="78">
        <f>SUM('Facility 1'!D64,'Facility 2'!D64,'Facility 3'!D64,'Facility 4'!D64,'Facility 5'!D64,'Facility 6'!D64,'Facility 7'!D64,'Facility 8'!D64,'Facility 9'!D64,'Facility 10'!D64,'Facility 11'!D64,'Facility 12'!D64,'Facility 13'!D64,'Facility 14'!D64,'Facility 15'!D64,'Facility 16'!D64,'Facility 17'!D64,'Facility 18'!D64,'Facility 19'!D64,'Facility 20'!D64,'Facility 21'!D64,'Facility 22'!D64,'Facility 23'!D64,'Facility 24'!D64,'Facility 25'!D64,'Facility 26'!D64,'Facility 27'!D64,'Facility 28'!D64,'Facility 29'!D64,'Facility 30'!D64,'Facility 31'!D64,'Facility 32'!D64,'Facility 33'!D64,'Facility 34'!D64,'Facility 35'!D64,'Facility 36'!D64,'Facility 37'!D64,'Facility 38'!D64,'Facility 39'!D64,'Facility 40'!D64,'Facility 41'!D64,'Facility 42'!D64,'Facility 43'!D64,'Facility 44'!D64,'Facility 45'!D64,'Facility 46'!D64,'Facility 47'!D64,'Facility 48'!D64,'Facility 49'!D64,'Facility 50'!D64,'Facility 51'!D64,'Facility 52'!D64,'Facility 53'!D64,'Facility 54'!D64,'Facility 55'!D64,'Facility 56'!D64,'Facility 57'!D64,'Facility 58'!D64,'Facility 59'!D64,'Facility 60'!D64,'Facility 61'!D64,'Facility 62'!D64,'Facility 63'!D64,'Facility 64'!D64,'Facility 65'!D64,'Facility 66'!D64,'Facility 67'!D64,'Facility 68'!D64,'Facility 69'!D64,'Facility 70'!D64,'Facility 71'!D64,'Facility 72'!D64,'Facility 73'!D64,'Facility 74'!D64,'Facility 75'!D64)</f>
        <v>0</v>
      </c>
      <c r="G25" s="78">
        <f>SUM('Facility 1'!E64,'Facility 2'!E64,'Facility 3'!E64,'Facility 4'!E64,'Facility 5'!E64,'Facility 6'!E64,'Facility 7'!E64,'Facility 8'!E64,'Facility 9'!E64,'Facility 10'!E64,'Facility 11'!E64,'Facility 12'!E64,'Facility 13'!E64,'Facility 14'!E64,'Facility 15'!E64,'Facility 16'!E64,'Facility 17'!E64,'Facility 18'!E64,'Facility 19'!E64,'Facility 20'!E64,'Facility 21'!E64,'Facility 22'!E64,'Facility 23'!E64,'Facility 24'!E64,'Facility 25'!E64,'Facility 26'!E64,'Facility 27'!E64,'Facility 28'!E64,'Facility 29'!E64,'Facility 30'!E64,'Facility 31'!E64,'Facility 32'!E64,'Facility 33'!E64,'Facility 34'!E64,'Facility 35'!E64,'Facility 36'!E64,'Facility 37'!E64,'Facility 38'!E64,'Facility 39'!E64,'Facility 40'!E64,'Facility 41'!E64,'Facility 42'!E64,'Facility 43'!E64,'Facility 44'!E64,'Facility 45'!E64,'Facility 46'!E64,'Facility 47'!E64,'Facility 48'!E64,'Facility 49'!E64,'Facility 50'!E64,'Facility 51'!E64,'Facility 52'!E64,'Facility 53'!E64,'Facility 54'!E64,'Facility 55'!E64,'Facility 56'!E64,'Facility 57'!E64,'Facility 58'!E64,'Facility 59'!E64,'Facility 60'!E64,'Facility 61'!E64,'Facility 62'!E64,'Facility 63'!E64,'Facility 64'!E64,'Facility 65'!E64,'Facility 66'!E64,'Facility 67'!E64,'Facility 68'!E64,'Facility 69'!E64,'Facility 70'!E64,'Facility 71'!E64,'Facility 72'!E64,'Facility 73'!E64,'Facility 74'!E64,'Facility 75'!E64)</f>
        <v>0</v>
      </c>
      <c r="H25" s="78">
        <f>SUM('Facility 1'!F64,'Facility 2'!F64,'Facility 3'!F64,'Facility 4'!F64,'Facility 5'!F64,'Facility 6'!F64,'Facility 7'!F64,'Facility 8'!F64,'Facility 9'!F64,'Facility 10'!F64,'Facility 11'!F64,'Facility 12'!F64,'Facility 13'!F64,'Facility 14'!F64,'Facility 15'!F64,'Facility 16'!F64,'Facility 17'!F64,'Facility 18'!F64,'Facility 19'!F64,'Facility 20'!F64,'Facility 21'!F64,'Facility 22'!F64,'Facility 23'!F64,'Facility 24'!F64,'Facility 25'!F64,'Facility 26'!F64,'Facility 27'!F64,'Facility 28'!F64,'Facility 29'!F64,'Facility 30'!F64,'Facility 31'!F64,'Facility 32'!F64,'Facility 33'!F64,'Facility 34'!F64,'Facility 35'!F64,'Facility 36'!F64,'Facility 37'!F64,'Facility 38'!F64,'Facility 39'!F64,'Facility 40'!F64,'Facility 41'!F64,'Facility 42'!F64,'Facility 43'!F64,'Facility 44'!F64,'Facility 45'!F64,'Facility 46'!F64,'Facility 47'!F64,'Facility 48'!F64,'Facility 49'!F64,'Facility 50'!F64,'Facility 51'!F64,'Facility 52'!F64,'Facility 53'!F64,'Facility 54'!F64,'Facility 55'!F64,'Facility 56'!F64,'Facility 57'!F64,'Facility 58'!F64,'Facility 59'!F64,'Facility 60'!F64,'Facility 61'!F64,'Facility 62'!F64,'Facility 63'!F64,'Facility 64'!F64,'Facility 65'!F64,'Facility 66'!F64,'Facility 67'!F64,'Facility 68'!F64,'Facility 69'!F64,'Facility 70'!F64,'Facility 71'!F64,'Facility 72'!F64,'Facility 73'!F64,'Facility 74'!F64,'Facility 75'!F64)</f>
        <v>0</v>
      </c>
      <c r="I25" s="78">
        <f>SUM('Facility 1'!G64,'Facility 2'!G64,'Facility 3'!G64,'Facility 4'!G64,'Facility 5'!G64,'Facility 6'!G64,'Facility 7'!G64,'Facility 8'!G64,'Facility 9'!G64,'Facility 10'!G64,'Facility 11'!G64,'Facility 12'!G64,'Facility 13'!G64,'Facility 14'!G64,'Facility 15'!G64,'Facility 16'!G64,'Facility 17'!G64,'Facility 18'!G64,'Facility 19'!G64,'Facility 20'!G64,'Facility 21'!G64,'Facility 22'!G64,'Facility 23'!G64,'Facility 24'!G64,'Facility 25'!G64,'Facility 26'!G64,'Facility 27'!G64,'Facility 28'!G64,'Facility 29'!G64,'Facility 30'!G64,'Facility 31'!G64,'Facility 32'!G64,'Facility 33'!G64,'Facility 34'!G64,'Facility 35'!G64,'Facility 36'!G64,'Facility 37'!G64,'Facility 38'!G64,'Facility 39'!G64,'Facility 40'!G64,'Facility 41'!G64,'Facility 42'!G64,'Facility 43'!G64,'Facility 44'!G64,'Facility 45'!G64,'Facility 46'!G64,'Facility 47'!G64,'Facility 48'!G64,'Facility 49'!G64,'Facility 50'!G64,'Facility 51'!G64,'Facility 52'!G64,'Facility 53'!G64,'Facility 54'!G64,'Facility 55'!G64,'Facility 56'!G64,'Facility 57'!G64,'Facility 58'!G64,'Facility 59'!G64,'Facility 60'!G64,'Facility 61'!G64,'Facility 62'!G64,'Facility 63'!G64,'Facility 64'!G64,'Facility 65'!G64,'Facility 66'!G64,'Facility 67'!G64,'Facility 68'!G64,'Facility 69'!G64,'Facility 70'!G64,'Facility 71'!G64,'Facility 72'!G64,'Facility 73'!G64,'Facility 74'!G64,'Facility 75'!G64)</f>
        <v>0</v>
      </c>
      <c r="J25" s="78">
        <f>SUM('Facility 1'!H64,'Facility 2'!H64,'Facility 3'!H64,'Facility 4'!H64,'Facility 5'!H64,'Facility 6'!H64,'Facility 7'!H64,'Facility 8'!H64,'Facility 9'!H64,'Facility 10'!H64,'Facility 11'!H64,'Facility 12'!H64,'Facility 13'!H64,'Facility 14'!H64,'Facility 15'!H64,'Facility 16'!H64,'Facility 17'!H64,'Facility 18'!H64,'Facility 19'!H64,'Facility 20'!H64,'Facility 21'!H64,'Facility 22'!H64,'Facility 23'!H64,'Facility 24'!H64,'Facility 25'!H64,'Facility 26'!H64,'Facility 27'!H64,'Facility 28'!H64,'Facility 29'!H64,'Facility 30'!H64,'Facility 31'!H64,'Facility 32'!H64,'Facility 33'!H64,'Facility 34'!H64,'Facility 35'!H64,'Facility 36'!H64,'Facility 37'!H64,'Facility 38'!H64,'Facility 39'!H64,'Facility 40'!H64,'Facility 41'!H64,'Facility 42'!H64,'Facility 43'!H64,'Facility 44'!H64,'Facility 45'!H64,'Facility 46'!H64,'Facility 47'!H64,'Facility 48'!H64,'Facility 49'!H64,'Facility 50'!H64,'Facility 51'!H64,'Facility 52'!H64,'Facility 53'!H64,'Facility 54'!H64,'Facility 55'!H64,'Facility 56'!H64,'Facility 57'!H64,'Facility 58'!H64,'Facility 59'!H64,'Facility 60'!H64,'Facility 61'!H64,'Facility 62'!H64,'Facility 63'!H64,'Facility 64'!H64,'Facility 65'!H64,'Facility 66'!H64,'Facility 67'!H64,'Facility 68'!H64,'Facility 69'!H64,'Facility 70'!H64,'Facility 71'!H64,'Facility 72'!H64,'Facility 73'!H64,'Facility 74'!H64,'Facility 75'!H64)</f>
        <v>0</v>
      </c>
      <c r="K25" s="78">
        <f>SUM('Facility 1'!I64,'Facility 2'!I64,'Facility 3'!I64,'Facility 4'!I64,'Facility 5'!I64,'Facility 6'!I64,'Facility 7'!I64,'Facility 8'!I64,'Facility 9'!I64,'Facility 10'!I64,'Facility 11'!I64,'Facility 12'!I64,'Facility 13'!I64,'Facility 14'!I64,'Facility 15'!I64,'Facility 16'!I64,'Facility 17'!I64,'Facility 18'!I64,'Facility 19'!I64,'Facility 20'!I64,'Facility 21'!I64,'Facility 22'!I64,'Facility 23'!I64,'Facility 24'!I64,'Facility 25'!I64,'Facility 26'!I64,'Facility 27'!I64,'Facility 28'!I64,'Facility 29'!I64,'Facility 30'!I64,'Facility 31'!I64,'Facility 32'!I64,'Facility 33'!I64,'Facility 34'!I64,'Facility 35'!I64,'Facility 36'!I64,'Facility 37'!I64,'Facility 38'!I64,'Facility 39'!I64,'Facility 40'!I64,'Facility 41'!I64,'Facility 42'!I64,'Facility 43'!I64,'Facility 44'!I64,'Facility 45'!I64,'Facility 46'!I64,'Facility 47'!I64,'Facility 48'!I64,'Facility 49'!I64,'Facility 50'!I64,'Facility 51'!I64,'Facility 52'!I64,'Facility 53'!I64,'Facility 54'!I64,'Facility 55'!I64,'Facility 56'!I64,'Facility 57'!I64,'Facility 58'!I64,'Facility 59'!I64,'Facility 60'!I64,'Facility 61'!I64,'Facility 62'!I64,'Facility 63'!I64,'Facility 64'!I64,'Facility 65'!I64,'Facility 66'!I64,'Facility 67'!I64,'Facility 68'!I64,'Facility 69'!I64,'Facility 70'!I64,'Facility 71'!I64,'Facility 72'!I64,'Facility 73'!I64,'Facility 74'!I64,'Facility 75'!I64)</f>
        <v>0</v>
      </c>
      <c r="L25" s="6"/>
    </row>
    <row r="26" spans="2:12" ht="10.5" customHeight="1" x14ac:dyDescent="0.35">
      <c r="B26" s="229"/>
      <c r="C26" s="45"/>
      <c r="D26" s="45"/>
      <c r="E26" s="45"/>
      <c r="F26" s="45"/>
      <c r="G26" s="45"/>
      <c r="H26" s="45"/>
      <c r="I26" s="45"/>
      <c r="J26" s="45"/>
      <c r="K26" s="45"/>
      <c r="L26" s="230"/>
    </row>
    <row r="27" spans="2:12" ht="17.25" customHeight="1" x14ac:dyDescent="0.4">
      <c r="B27" s="101"/>
      <c r="C27" s="297" t="s">
        <v>137</v>
      </c>
      <c r="D27" s="297"/>
      <c r="E27" s="297"/>
      <c r="F27" s="297"/>
      <c r="G27" s="297"/>
      <c r="H27" s="297"/>
      <c r="I27" s="297"/>
      <c r="J27" s="297"/>
      <c r="K27" s="297"/>
      <c r="L27" s="298"/>
    </row>
    <row r="28" spans="2:12" x14ac:dyDescent="0.35">
      <c r="B28" s="91"/>
      <c r="C28" s="83"/>
      <c r="D28" s="83"/>
      <c r="E28" s="83"/>
      <c r="F28" s="83"/>
      <c r="G28" s="83"/>
      <c r="H28" s="83"/>
      <c r="I28" s="83"/>
      <c r="J28" s="83"/>
      <c r="K28" s="92"/>
      <c r="L28" s="85"/>
    </row>
    <row r="29" spans="2:12" ht="18" customHeight="1" x14ac:dyDescent="0.35">
      <c r="B29" s="98"/>
      <c r="C29" s="299" t="s">
        <v>27</v>
      </c>
      <c r="D29" s="299"/>
      <c r="E29" s="299"/>
      <c r="F29" s="299"/>
      <c r="G29" s="299"/>
      <c r="H29" s="299"/>
      <c r="I29" s="299"/>
      <c r="J29" s="300"/>
      <c r="K29" s="87">
        <f>SUM('Facility 1'!Count_Assisted,'Facility 2'!Count_Assisted,'Facility 3'!Count_Assisted,'Facility 4'!Count_Assisted,'Facility 5'!Count_Assisted,'Facility 6'!Count_Assisted,'Facility 7'!Count_Assisted,'Facility 8'!Count_Assisted,'Facility 9'!Count_Assisted,'Facility 10'!Count_Assisted,'Facility 11'!Count_Assisted,'Facility 12'!Count_Assisted,'Facility 13'!Count_Assisted,'Facility 14'!Count_Assisted,'Facility 15'!Count_Assisted,'Facility 16'!Count_Assisted,'Facility 17'!Count_Assisted,'Facility 18'!Count_Assisted,'Facility 19'!Count_Assisted,'Facility 20'!Count_Assisted,'Facility 21'!Count_Assisted,'Facility 22'!Count_Assisted,'Facility 23'!Count_Assisted,'Facility 24'!Count_Assisted,'Facility 25'!Count_Assisted,'Facility 26'!Count_Assisted,'Facility 27'!Count_Assisted,'Facility 28'!Count_Assisted,'Facility 29'!Count_Assisted,'Facility 30'!Count_Assisted,'Facility 31'!Count_Assisted,'Facility 32'!Count_Assisted,'Facility 33'!Count_Assisted,'Facility 34'!Count_Assisted,'Facility 35'!Count_Assisted,'Facility 36'!Count_Assisted,'Facility 37'!Count_Assisted,'Facility 38'!Count_Assisted,'Facility 39'!Count_Assisted,'Facility 40'!Count_Assisted,'Facility 41'!Count_Assisted,'Facility 42'!Count_Assisted,'Facility 43'!Count_Assisted,'Facility 44'!Count_Assisted,'Facility 45'!Count_Assisted,'Facility 46'!Count_Assisted,'Facility 47'!Count_Assisted,'Facility 48'!Count_Assisted,'Facility 49'!Count_Assisted,'Facility 50'!Count_Assisted,'Facility 51'!Count_Assisted,'Facility 52'!Count_Assisted,'Facility 53'!Count_Assisted,'Facility 54'!Count_Assisted,'Facility 55'!Count_Assisted,'Facility 56'!Count_Assisted,'Facility 57'!Count_Assisted,'Facility 58'!Count_Assisted,'Facility 59'!Count_Assisted,'Facility 60'!Count_Assisted,'Facility 61'!Count_Assisted,'Facility 62'!Count_Assisted,'Facility 63'!Count_Assisted,'Facility 64'!Count_Assisted,'Facility 65'!Count_Assisted,'Facility 66'!Count_Assisted,'Facility 67'!Count_Assisted,'Facility 68'!Count_Assisted,'Facility 69'!Count_Assisted,'Facility 70'!Count_Assisted,'Facility 71'!Count_Assisted,'Facility 72'!Count_Assisted,'Facility 73'!Count_Assisted,'Facility 74'!Count_Assisted,'Facility 75'!Count_Assisted)</f>
        <v>0</v>
      </c>
      <c r="L29" s="84"/>
    </row>
    <row r="30" spans="2:12" x14ac:dyDescent="0.35">
      <c r="B30" s="91"/>
      <c r="C30" s="83"/>
      <c r="D30" s="83"/>
      <c r="E30" s="83"/>
      <c r="F30" s="83"/>
      <c r="G30" s="83"/>
      <c r="H30" s="83"/>
      <c r="I30" s="83"/>
      <c r="J30" s="83"/>
      <c r="K30" s="92"/>
      <c r="L30" s="85"/>
    </row>
    <row r="31" spans="2:12" ht="32.25" customHeight="1" x14ac:dyDescent="0.35">
      <c r="B31" s="91"/>
      <c r="C31" s="323" t="s">
        <v>26</v>
      </c>
      <c r="D31" s="323"/>
      <c r="E31" s="323"/>
      <c r="F31" s="323"/>
      <c r="G31" s="323"/>
      <c r="H31" s="323"/>
      <c r="I31" s="323"/>
      <c r="J31" s="324"/>
      <c r="K31" s="86">
        <f>IF(Aggr_Assisted&gt;0, SUM('Facility 1'!Count_FollowUp,'Facility 2'!Count_FollowUp,'Facility 3'!Count_FollowUp,'Facility 4'!Count_FollowUp,'Facility 5'!Count_FollowUp,'Facility 6'!Count_FollowUp,'Facility 7'!Count_FollowUp,'Facility 8'!Count_FollowUp,'Facility 9'!Count_FollowUp,'Facility 10'!Count_FollowUp,'Facility 11'!Count_FollowUp,'Facility 12'!Count_FollowUp,'Facility 13'!Count_FollowUp,'Facility 14'!Count_FollowUp,'Facility 15'!Count_FollowUp,'Facility 16'!Count_FollowUp,'Facility 17'!Count_FollowUp,'Facility 18'!Count_FollowUp,'Facility 19'!Count_FollowUp,'Facility 20'!Count_FollowUp,'Facility 21'!Count_FollowUp,'Facility 22'!Count_FollowUp,'Facility 23'!Count_FollowUp,'Facility 24'!Count_FollowUp,'Facility 25'!Count_FollowUp,'Facility 26'!Count_FollowUp,'Facility 27'!Count_FollowUp,'Facility 28'!Count_FollowUp,'Facility 29'!Count_FollowUp,'Facility 30'!Count_FollowUp,'Facility 31'!Count_FollowUp,'Facility 32'!Count_FollowUp,'Facility 33'!Count_FollowUp,'Facility 34'!Count_FollowUp,'Facility 35'!Count_FollowUp,'Facility 36'!Count_FollowUp,'Facility 37'!Count_FollowUp,'Facility 38'!Count_FollowUp,'Facility 39'!Count_FollowUp,'Facility 40'!Count_FollowUp,'Facility 41'!Count_FollowUp,'Facility 42'!Count_FollowUp,'Facility 43'!Count_FollowUp,'Facility 44'!Count_FollowUp,'Facility 45'!Count_FollowUp,'Facility 46'!Count_FollowUp,'Facility 47'!Count_FollowUp,'Facility 48'!Count_FollowUp,'Facility 49'!Count_FollowUp,'Facility 50'!Count_FollowUp,'Facility 51'!Count_FollowUp,'Facility 52'!Count_FollowUp,'Facility 53'!Count_FollowUp,'Facility 54'!Count_FollowUp,'Facility 55'!Count_FollowUp,'Facility 56'!Count_FollowUp,'Facility 57'!Count_FollowUp,'Facility 58'!Count_FollowUp,'Facility 59'!Count_FollowUp,'Facility 60'!Count_FollowUp,'Facility 61'!Count_FollowUp,'Facility 62'!Count_FollowUp,'Facility 63'!Count_FollowUp,'Facility 64'!Count_FollowUp,'Facility 65'!Count_FollowUp,'Facility 66'!Count_FollowUp,'Facility 67'!Count_FollowUp,'Facility 68'!Count_FollowUp,'Facility 69'!Count_FollowUp,'Facility 70'!Count_FollowUp,'Facility 71'!Count_FollowUp,'Facility 72'!Count_FollowUp,'Facility 73'!Count_FollowUp,'Facility 74'!Count_FollowUp,'Facility 75'!Count_FollowUp)/Aggr_Assisted,0)</f>
        <v>0</v>
      </c>
      <c r="L31" s="85"/>
    </row>
    <row r="32" spans="2:12" x14ac:dyDescent="0.35">
      <c r="B32" s="91"/>
      <c r="C32" s="83"/>
      <c r="D32" s="83"/>
      <c r="E32" s="83"/>
      <c r="F32" s="83"/>
      <c r="G32" s="83"/>
      <c r="H32" s="83"/>
      <c r="I32" s="83"/>
      <c r="J32" s="83"/>
      <c r="K32" s="92"/>
      <c r="L32" s="85"/>
    </row>
    <row r="33" spans="2:12" ht="30" customHeight="1" x14ac:dyDescent="0.35">
      <c r="B33" s="91"/>
      <c r="C33" s="323" t="s">
        <v>28</v>
      </c>
      <c r="D33" s="323"/>
      <c r="E33" s="323"/>
      <c r="F33" s="323"/>
      <c r="G33" s="323"/>
      <c r="H33" s="323"/>
      <c r="I33" s="323"/>
      <c r="J33" s="324"/>
      <c r="K33" s="86">
        <f>IF(Aggr_Assisted&gt;0, SUM('Facility 1'!Count_Implemented,'Facility 2'!Count_Implemented,'Facility 3'!Count_Implemented,'Facility 4'!Count_Implemented,'Facility 5'!Count_Implemented,'Facility 6'!Count_Implemented,'Facility 7'!Count_Implemented,'Facility 8'!Count_Implemented,'Facility 9'!Count_Implemented,'Facility 10'!Count_Implemented,'Facility 11'!Count_Implemented,'Facility 12'!Count_Implemented,'Facility 13'!Count_Implemented,'Facility 14'!Count_Implemented,'Facility 15'!Count_Implemented,'Facility 16'!Count_Implemented,'Facility 17'!Count_Implemented,'Facility 18'!Count_Implemented,'Facility 19'!Count_Implemented,'Facility 20'!Count_Implemented,'Facility 21'!Count_Implemented,'Facility 22'!Count_Implemented,'Facility 23'!Count_Implemented,'Facility 24'!Count_Implemented,'Facility 25'!Count_Implemented,'Facility 26'!Count_Implemented,'Facility 27'!Count_Implemented,'Facility 28'!Count_Implemented,'Facility 29'!Count_Implemented,'Facility 30'!Count_Implemented,'Facility 31'!Count_Implemented,'Facility 32'!Count_Implemented,'Facility 33'!Count_Implemented,'Facility 34'!Count_Implemented,'Facility 35'!Count_Implemented,'Facility 36'!Count_Implemented,'Facility 37'!Count_Implemented,'Facility 38'!Count_Implemented,'Facility 39'!Count_Implemented,'Facility 40'!Count_Implemented,'Facility 41'!Count_Implemented,'Facility 42'!Count_Implemented,'Facility 43'!Count_Implemented,'Facility 44'!Count_Implemented,'Facility 45'!Count_Implemented,'Facility 46'!Count_Implemented,'Facility 47'!Count_Implemented,'Facility 48'!Count_Implemented,'Facility 49'!Count_Implemented,'Facility 50'!Count_Implemented,'Facility 51'!Count_Implemented,'Facility 52'!Count_Implemented,'Facility 53'!Count_Implemented,'Facility 54'!Count_Implemented,'Facility 55'!Count_Implemented,'Facility 56'!Count_Implemented,'Facility 57'!Count_Implemented,'Facility 58'!Count_Implemented,'Facility 59'!Count_Implemented,'Facility 60'!Count_Implemented,'Facility 61'!Count_Implemented,'Facility 62'!Count_Implemented,'Facility 63'!Count_Implemented,'Facility 64'!Count_Implemented,'Facility 65'!Count_Implemented,'Facility 66'!Count_Implemented,'Facility 67'!Count_Implemented,'Facility 68'!Count_Implemented,'Facility 69'!Count_Implemented,'Facility 70'!Count_Implemented,'Facility 71'!Count_Implemented,'Facility 72'!Count_Implemented,'Facility 73'!Count_Implemented,'Facility 74'!Count_Implemented,'Facility 75'!Count_Implemented)/Aggr_Assisted,0)</f>
        <v>0</v>
      </c>
      <c r="L33" s="85"/>
    </row>
    <row r="34" spans="2:12" x14ac:dyDescent="0.35">
      <c r="B34" s="91"/>
      <c r="C34" s="83"/>
      <c r="D34" s="83"/>
      <c r="E34" s="83"/>
      <c r="F34" s="83"/>
      <c r="G34" s="83"/>
      <c r="H34" s="83"/>
      <c r="I34" s="83"/>
      <c r="J34" s="83"/>
      <c r="K34" s="92"/>
      <c r="L34" s="85"/>
    </row>
    <row r="35" spans="2:12" ht="30.75" customHeight="1" x14ac:dyDescent="0.35">
      <c r="B35" s="91"/>
      <c r="C35" s="323" t="s">
        <v>116</v>
      </c>
      <c r="D35" s="323"/>
      <c r="E35" s="323"/>
      <c r="F35" s="323"/>
      <c r="G35" s="323"/>
      <c r="H35" s="323"/>
      <c r="I35" s="323"/>
      <c r="J35" s="324"/>
      <c r="K35" s="87">
        <f>SUM('Facility 1'!Count_CaseStudies,'Facility 2'!Count_CaseStudies,'Facility 3'!Count_CaseStudies,'Facility 4'!Count_CaseStudies,'Facility 5'!Count_CaseStudies,'Facility 6'!Count_CaseStudies,'Facility 7'!Count_CaseStudies,'Facility 8'!Count_CaseStudies,'Facility 9'!Count_CaseStudies,'Facility 10'!Count_CaseStudies,'Facility 11'!Count_CaseStudies,'Facility 12'!Count_CaseStudies,'Facility 13'!Count_CaseStudies,'Facility 14'!Count_CaseStudies,'Facility 15'!Count_CaseStudies,'Facility 16'!Count_CaseStudies,'Facility 17'!Count_CaseStudies,'Facility 18'!Count_CaseStudies,'Facility 19'!Count_CaseStudies,'Facility 20'!Count_CaseStudies,'Facility 21'!Count_CaseStudies,'Facility 22'!Count_CaseStudies,'Facility 23'!Count_CaseStudies,'Facility 24'!Count_CaseStudies,'Facility 25'!Count_CaseStudies,'Facility 26'!Count_CaseStudies,'Facility 27'!Count_CaseStudies,'Facility 28'!Count_CaseStudies,'Facility 29'!Count_CaseStudies,'Facility 30'!Count_CaseStudies,'Facility 31'!Count_CaseStudies,'Facility 32'!Count_CaseStudies,'Facility 33'!Count_CaseStudies,'Facility 34'!Count_CaseStudies,'Facility 35'!Count_CaseStudies,'Facility 36'!Count_CaseStudies,'Facility 37'!Count_CaseStudies,'Facility 38'!Count_CaseStudies,'Facility 39'!Count_CaseStudies,'Facility 40'!Count_CaseStudies,'Facility 41'!Count_CaseStudies,'Facility 42'!Count_CaseStudies,'Facility 43'!Count_CaseStudies,'Facility 44'!Count_CaseStudies,'Facility 45'!Count_CaseStudies,'Facility 46'!Count_CaseStudies,'Facility 47'!Count_CaseStudies,'Facility 48'!Count_CaseStudies,'Facility 49'!Count_CaseStudies,'Facility 50'!Count_CaseStudies,'Facility 51'!Count_CaseStudies,'Facility 52'!Count_CaseStudies,'Facility 53'!Count_CaseStudies,'Facility 54'!Count_CaseStudies,'Facility 55'!Count_CaseStudies,'Facility 56'!Count_CaseStudies,'Facility 57'!Count_CaseStudies,'Facility 58'!Count_CaseStudies,'Facility 59'!Count_CaseStudies,'Facility 60'!Count_CaseStudies,'Facility 61'!Count_CaseStudies,'Facility 62'!Count_CaseStudies,'Facility 63'!Count_CaseStudies,'Facility 64'!Count_CaseStudies,'Facility 65'!Count_CaseStudies,'Facility 66'!Count_CaseStudies,'Facility 67'!Count_CaseStudies,'Facility 68'!Count_CaseStudies,'Facility 69'!Count_CaseStudies,'Facility 70'!Count_CaseStudies,'Facility 71'!Count_CaseStudies,'Facility 72'!Count_CaseStudies,'Facility 73'!Count_CaseStudies,'Facility 74'!Count_CaseStudies,'Facility 75'!Count_CaseStudies)</f>
        <v>0</v>
      </c>
      <c r="L35" s="85"/>
    </row>
    <row r="36" spans="2:12" x14ac:dyDescent="0.35">
      <c r="B36" s="91"/>
      <c r="C36" s="83"/>
      <c r="D36" s="83"/>
      <c r="E36" s="83"/>
      <c r="F36" s="83"/>
      <c r="G36" s="83"/>
      <c r="H36" s="83"/>
      <c r="I36" s="83"/>
      <c r="J36" s="83"/>
      <c r="K36" s="92"/>
      <c r="L36" s="85"/>
    </row>
    <row r="37" spans="2:12" ht="30.75" customHeight="1" x14ac:dyDescent="0.35">
      <c r="B37" s="91"/>
      <c r="C37" s="323" t="s">
        <v>200</v>
      </c>
      <c r="D37" s="323"/>
      <c r="E37" s="323"/>
      <c r="F37" s="323"/>
      <c r="G37" s="323"/>
      <c r="H37" s="323"/>
      <c r="I37" s="323"/>
      <c r="J37" s="324"/>
      <c r="K37" s="87">
        <f>SUM('Facility 1'!Count_EJ,'Facility 2'!Count_EJ,'Facility 3'!Count_EJ,'Facility 4'!Count_EJ,'Facility 5'!Count_EJ,'Facility 6'!Count_EJ,'Facility 7'!Count_EJ,'Facility 8'!Count_EJ,'Facility 9'!Count_EJ,'Facility 10'!Count_EJ,'Facility 11'!Count_EJ,'Facility 12'!Count_EJ,'Facility 13'!Count_EJ,'Facility 14'!Count_EJ,'Facility 15'!Count_EJ,'Facility 16'!Count_EJ,'Facility 17'!Count_EJ,'Facility 18'!Count_EJ,'Facility 19'!Count_EJ,'Facility 20'!Count_EJ,'Facility 21'!Count_EJ,'Facility 22'!Count_EJ,'Facility 23'!Count_EJ,'Facility 24'!Count_EJ,'Facility 25'!Count_EJ,'Facility 26'!Count_EJ,'Facility 27'!Count_EJ,'Facility 28'!Count_EJ,'Facility 29'!Count_EJ,'Facility 30'!Count_EJ,'Facility 31'!Count_EJ,'Facility 32'!Count_EJ,'Facility 33'!Count_EJ,'Facility 34'!Count_EJ,'Facility 35'!Count_EJ,'Facility 36'!Count_EJ,'Facility 37'!Count_EJ,'Facility 38'!Count_EJ,'Facility 39'!Count_EJ,'Facility 40'!Count_EJ,'Facility 41'!Count_EJ,'Facility 42'!Count_EJ,'Facility 43'!Count_EJ,'Facility 44'!Count_EJ,'Facility 45'!Count_EJ,'Facility 46'!Count_EJ,'Facility 47'!Count_EJ,'Facility 48'!Count_EJ,'Facility 49'!Count_EJ,'Facility 50'!Count_EJ,'Facility 51'!Count_EJ,'Facility 52'!Count_EJ,'Facility 53'!Count_EJ,'Facility 54'!Count_EJ,'Facility 55'!Count_EJ,'Facility 56'!Count_EJ,'Facility 57'!Count_EJ,'Facility 58'!Count_EJ,'Facility 59'!Count_EJ,'Facility 60'!Count_EJ,'Facility 61'!Count_EJ,'Facility 62'!Count_EJ,'Facility 63'!Count_EJ,'Facility 64'!Count_EJ,'Facility 65'!Count_EJ,'Facility 66'!Count_EJ,'Facility 67'!Count_EJ,'Facility 68'!Count_EJ,'Facility 69'!Count_EJ,'Facility 70'!Count_EJ,'Facility 71'!Count_EJ,'Facility 72'!Count_EJ,'Facility 73'!Count_EJ,'Facility 74'!Count_EJ,'Facility 75'!Count_EJ)</f>
        <v>0</v>
      </c>
      <c r="L37" s="85"/>
    </row>
    <row r="38" spans="2:12" x14ac:dyDescent="0.35">
      <c r="B38" s="91"/>
      <c r="C38" s="83"/>
      <c r="D38" s="83"/>
      <c r="E38" s="83"/>
      <c r="F38" s="83"/>
      <c r="G38" s="83"/>
      <c r="H38" s="83"/>
      <c r="I38" s="83"/>
      <c r="J38" s="83"/>
      <c r="K38" s="92"/>
      <c r="L38" s="85"/>
    </row>
    <row r="39" spans="2:12" ht="30.75" customHeight="1" x14ac:dyDescent="0.35">
      <c r="B39" s="91"/>
      <c r="C39" s="323" t="s">
        <v>187</v>
      </c>
      <c r="D39" s="323"/>
      <c r="E39" s="323"/>
      <c r="F39" s="323"/>
      <c r="G39" s="323"/>
      <c r="H39" s="323"/>
      <c r="I39" s="323"/>
      <c r="J39" s="324"/>
      <c r="K39" s="86">
        <f>IF(Aggr_EJ&gt;0, SUM('Facility 1'!Count_Implemented_EJ,'Facility 2'!Count_Implemented_EJ,'Facility 3'!Count_Implemented_EJ,'Facility 4'!Count_Implemented_EJ,'Facility 5'!Count_Implemented_EJ,'Facility 6'!Count_Implemented_EJ,'Facility 7'!Count_Implemented_EJ,'Facility 8'!Count_Implemented_EJ,'Facility 9'!Count_Implemented_EJ,'Facility 10'!Count_Implemented_EJ,'Facility 11'!Count_Implemented_EJ,'Facility 12'!Count_Implemented_EJ,'Facility 13'!Count_Implemented_EJ,'Facility 14'!Count_Implemented_EJ,'Facility 15'!Count_Implemented_EJ,'Facility 16'!Count_Implemented_EJ,'Facility 17'!Count_Implemented_EJ,'Facility 18'!Count_Implemented_EJ,'Facility 19'!Count_Implemented_EJ,'Facility 20'!Count_Implemented_EJ,'Facility 21'!Count_Implemented_EJ,'Facility 22'!Count_Implemented_EJ,'Facility 23'!Count_Implemented_EJ,'Facility 24'!Count_Implemented_EJ,'Facility 25'!Count_Implemented_EJ,'Facility 26'!Count_Implemented_EJ,'Facility 27'!Count_Implemented_EJ,'Facility 28'!Count_Implemented_EJ,'Facility 29'!Count_Implemented_EJ,'Facility 30'!Count_Implemented_EJ,'Facility 31'!Count_Implemented_EJ,'Facility 32'!Count_Implemented_EJ,'Facility 33'!Count_Implemented_EJ,'Facility 34'!Count_Implemented_EJ,'Facility 35'!Count_Implemented_EJ,'Facility 36'!Count_Implemented_EJ,'Facility 37'!Count_Implemented_EJ,'Facility 38'!Count_Implemented_EJ,'Facility 39'!Count_Implemented_EJ,'Facility 40'!Count_Implemented_EJ,'Facility 41'!Count_Implemented_EJ,'Facility 42'!Count_Implemented_EJ,'Facility 43'!Count_Implemented_EJ,'Facility 44'!Count_Implemented_EJ,'Facility 45'!Count_Implemented_EJ,'Facility 46'!Count_Implemented_EJ,'Facility 47'!Count_Implemented_EJ,'Facility 48'!Count_Implemented_EJ,'Facility 49'!Count_Implemented_EJ,'Facility 50'!Count_Implemented_EJ,'Facility 51'!Count_Implemented_EJ,'Facility 52'!Count_Implemented_EJ,'Facility 53'!Count_Implemented_EJ,'Facility 54'!Count_Implemented_EJ,'Facility 55'!Count_Implemented_EJ,'Facility 56'!Count_Implemented_EJ,'Facility 57'!Count_Implemented_EJ,'Facility 58'!Count_Implemented_EJ,'Facility 59'!Count_Implemented_EJ,'Facility 60'!Count_Implemented_EJ,'Facility 61'!Count_Implemented_EJ,'Facility 62'!Count_Implemented_EJ,'Facility 63'!Count_Implemented_EJ,'Facility 64'!Count_Implemented_EJ,'Facility 65'!Count_Implemented_EJ,'Facility 66'!Count_Implemented_EJ,'Facility 67'!Count_Implemented_EJ,'Facility 68'!Count_Implemented_EJ,'Facility 69'!Count_Implemented_EJ,'Facility 70'!Count_Implemented_EJ,'Facility 71'!Count_Implemented_EJ,'Facility 72'!Count_Implemented_EJ,'Facility 73'!Count_Implemented_EJ,'Facility 74'!Count_Implemented_EJ,'Facility 75'!Count_Implemented_EJ)/Aggr_EJ,0)</f>
        <v>0</v>
      </c>
      <c r="L39" s="85"/>
    </row>
    <row r="40" spans="2:12" x14ac:dyDescent="0.35">
      <c r="B40" s="93"/>
      <c r="C40" s="20"/>
      <c r="D40" s="20"/>
      <c r="E40" s="20"/>
      <c r="F40" s="20"/>
      <c r="G40" s="20"/>
      <c r="H40" s="20"/>
      <c r="I40" s="20"/>
      <c r="J40" s="20"/>
      <c r="K40" s="88"/>
      <c r="L40" s="89"/>
    </row>
  </sheetData>
  <sheetProtection algorithmName="SHA-512" hashValue="hc+bPmE4Mt+aCMowC+sJrMLKXo4m+9tHP2XUPoyE6nzLiejkrbo2L+aHEQlScqNessefL+5PrOtq34KYu1vJ8g==" saltValue="DuNKoIZgTnp+/DP8kffpUA==" spinCount="100000" sheet="1" objects="1" scenarios="1"/>
  <mergeCells count="18">
    <mergeCell ref="C31:J31"/>
    <mergeCell ref="C33:J33"/>
    <mergeCell ref="C35:J35"/>
    <mergeCell ref="C37:J37"/>
    <mergeCell ref="C39:J39"/>
    <mergeCell ref="C27:L27"/>
    <mergeCell ref="C29:J29"/>
    <mergeCell ref="C11:C12"/>
    <mergeCell ref="C2:L2"/>
    <mergeCell ref="C3:L3"/>
    <mergeCell ref="D11:E11"/>
    <mergeCell ref="F11:K11"/>
    <mergeCell ref="F8:K8"/>
    <mergeCell ref="F6:K6"/>
    <mergeCell ref="F9:K9"/>
    <mergeCell ref="C6:E6"/>
    <mergeCell ref="C8:E8"/>
    <mergeCell ref="C9:E9"/>
  </mergeCells>
  <printOptions horizontalCentered="1"/>
  <pageMargins left="0.7" right="0.7" top="0.75" bottom="0.75" header="0.3" footer="0.3"/>
  <pageSetup scale="68" orientation="portrait" r:id="rId1"/>
  <headerFooter>
    <oddHeader>&amp;C&amp;16&amp;F</oddHeader>
    <oddFooter>&amp;C&amp;P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59FC6-92D6-4D90-BA0F-7BFDF789B97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295</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DQyy560+RPbFRT9ZSMJemVGRZNFpMM7Xhd2/Iil6rOqWHmm9LswrBx7knywyfpo580f6lbgzBpz6S0WzLdTt/Q==" saltValue="IHdzymkKynbBNz+hVLucM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9" priority="1">
      <formula>AND(TRIM(B27)&lt;&gt;"",ISNUMBER(B27)=FALSE)</formula>
    </cfRule>
  </conditionalFormatting>
  <dataValidations count="9">
    <dataValidation type="list" allowBlank="1" showDropDown="1" showInputMessage="1" showErrorMessage="1" sqref="M27:N50" xr:uid="{CA21FBAB-9279-4004-92DD-D15E5EB58B23}">
      <formula1>Lookup_YesOrBlank</formula1>
    </dataValidation>
    <dataValidation type="list" allowBlank="1" showDropDown="1" showInputMessage="1" showErrorMessage="1" sqref="J27:J50 N27:N50" xr:uid="{25F0A464-FA1F-41DC-9823-ADE1EB81DCB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8599E8A-3FF6-45B3-A7FC-B647D1056818}">
      <formula1>100</formula1>
      <formula2>999999</formula2>
    </dataValidation>
    <dataValidation type="list" allowBlank="1" showInputMessage="1" showErrorMessage="1" promptTitle="EJ Community" prompt="Click on the drop-down arrow to the right." sqref="B19:G19" xr:uid="{17DF6DEA-A5D7-4B2B-88DD-8111F53C0901}">
      <formula1>Lookup_YesNoUnknown</formula1>
    </dataValidation>
    <dataValidation type="list" showInputMessage="1" showErrorMessage="1" sqref="K27:K50" xr:uid="{1E241860-8B9F-47F8-8F4A-5BC1AA11A954}">
      <formula1>Lookup_Years</formula1>
    </dataValidation>
    <dataValidation type="date" operator="greaterThan" allowBlank="1" showInputMessage="1" showErrorMessage="1" errorTitle="Date Required" error="Please enter a date in mm/dd/yyyy format." sqref="B20:G21" xr:uid="{5B05252C-6602-4094-AF64-5BE71035D754}">
      <formula1>36526</formula1>
    </dataValidation>
    <dataValidation allowBlank="1" showInputMessage="1" showErrorMessage="1" prompt="Either use the facility’s permit methodology or multiply wastewater gallons by 8.35 to get pounds and divide by 10,000 to eliminate water content." sqref="G26" xr:uid="{638C175B-00DF-4535-8906-F77C48D7D801}"/>
    <dataValidation type="list" allowBlank="1" showDropDown="1" showInputMessage="1" showErrorMessage="1" error="Please use the 2-letter state abbreviation." sqref="B15:G15 I15:L15" xr:uid="{1B827894-A130-4026-9E00-3294F5F5E7EF}">
      <formula1>Lookup_States</formula1>
    </dataValidation>
    <dataValidation type="list" showInputMessage="1" showErrorMessage="1" promptTitle="NEA for this Facility" prompt="Click on the drop-down arrow to the right to select one NEA for this facility." sqref="B18" xr:uid="{E30E6532-98E6-4F09-9A59-684D44C148A1}">
      <formula1>Lookup_NEAs</formula1>
    </dataValidation>
  </dataValidations>
  <hyperlinks>
    <hyperlink ref="I17" r:id="rId1" display="https://www.naics.com/search" xr:uid="{D4DC4B1D-945A-4467-B0CF-D94F3CBC142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9E4E3-6DFD-4A53-876A-24DD77AE975A}">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MAOn2gr/O1AcbRTz14xY/Q9ZQdlCsS3Vt+coxnuyouDIG2YDHQlACh6+IGU7M7EzZfzlwNqKg+NNCB/ZeKnv6g==" saltValue="n2j1XxqbcI/tYpwbfTA4e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8" priority="1">
      <formula>AND(TRIM(B27)&lt;&gt;"",ISNUMBER(B27)=FALSE)</formula>
    </cfRule>
  </conditionalFormatting>
  <dataValidations count="9">
    <dataValidation type="list" allowBlank="1" showDropDown="1" showInputMessage="1" showErrorMessage="1" sqref="M27:N50" xr:uid="{4389CA47-5A07-4A5C-8972-294D71934427}">
      <formula1>Lookup_YesOrBlank</formula1>
    </dataValidation>
    <dataValidation type="list" allowBlank="1" showDropDown="1" showInputMessage="1" showErrorMessage="1" sqref="J27:J50 N27:N50" xr:uid="{2C4E8DE1-D091-4C6E-9280-16E7E98C60E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21EB088-7BF1-4EFA-9E49-7CD1AF67BFBB}">
      <formula1>100</formula1>
      <formula2>999999</formula2>
    </dataValidation>
    <dataValidation type="list" allowBlank="1" showInputMessage="1" showErrorMessage="1" promptTitle="EJ Community" prompt="Click on the drop-down arrow to the right." sqref="B19:G19" xr:uid="{3AD7C349-70DE-4500-9BBC-484B61F1B2CF}">
      <formula1>Lookup_YesNoUnknown</formula1>
    </dataValidation>
    <dataValidation type="list" showInputMessage="1" showErrorMessage="1" sqref="K27:K50" xr:uid="{AE408768-EEFC-4FF8-BA77-03B3A905C09B}">
      <formula1>Lookup_Years</formula1>
    </dataValidation>
    <dataValidation type="date" operator="greaterThan" allowBlank="1" showInputMessage="1" showErrorMessage="1" errorTitle="Date Required" error="Please enter a date in mm/dd/yyyy format." sqref="B20:G21" xr:uid="{DC4FE3D3-A0FF-478C-9690-467FB9F4203A}">
      <formula1>36526</formula1>
    </dataValidation>
    <dataValidation allowBlank="1" showInputMessage="1" showErrorMessage="1" prompt="Either use the facility’s permit methodology or multiply wastewater gallons by 8.35 to get pounds and divide by 10,000 to eliminate water content." sqref="G26" xr:uid="{086A3617-ADFE-4A11-AFB7-F971E9587D80}"/>
    <dataValidation type="list" allowBlank="1" showDropDown="1" showInputMessage="1" showErrorMessage="1" error="Please use the 2-letter state abbreviation." sqref="B15:G15 I15:L15" xr:uid="{BE9086AD-8F67-4093-B7EC-9406451C9762}">
      <formula1>Lookup_States</formula1>
    </dataValidation>
    <dataValidation type="list" showInputMessage="1" showErrorMessage="1" promptTitle="NEA for this Facility" prompt="Click on the drop-down arrow to the right to select one NEA for this facility." sqref="B18" xr:uid="{ABA7F94B-554B-4EF1-8DFB-B0DCB491EAE2}">
      <formula1>Lookup_NEAs</formula1>
    </dataValidation>
  </dataValidations>
  <hyperlinks>
    <hyperlink ref="I17" r:id="rId1" display="https://www.naics.com/search" xr:uid="{682E9F09-552B-4A8E-B036-33C2FDD847E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41E75-7287-4E40-8C5F-B82D076A4E30}">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297</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Z+nAvNEC6u6vL4w3++ZzBjNuL95yJ0uD9Un03o7VOg77Dcn/AvF5pOs2SBhcoUu49wDBnZIOBxa4RA7gS66IHQ==" saltValue="C0DTuzQv5FoWKn3wFjCD3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7" priority="1">
      <formula>AND(TRIM(B27)&lt;&gt;"",ISNUMBER(B27)=FALSE)</formula>
    </cfRule>
  </conditionalFormatting>
  <dataValidations count="9">
    <dataValidation type="list" allowBlank="1" showDropDown="1" showInputMessage="1" showErrorMessage="1" sqref="M27:N50" xr:uid="{42CE83E1-268A-43B0-AEF7-200467290C03}">
      <formula1>Lookup_YesOrBlank</formula1>
    </dataValidation>
    <dataValidation type="list" allowBlank="1" showDropDown="1" showInputMessage="1" showErrorMessage="1" sqref="J27:J50 N27:N50" xr:uid="{E01B5CCE-C4FD-41D8-A782-65FFC2E38982}">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0D263E8-3356-4582-9729-330B648CEA24}">
      <formula1>100</formula1>
      <formula2>999999</formula2>
    </dataValidation>
    <dataValidation type="list" allowBlank="1" showInputMessage="1" showErrorMessage="1" promptTitle="EJ Community" prompt="Click on the drop-down arrow to the right." sqref="B19:G19" xr:uid="{B4E871F7-D92A-4C48-9775-59E2BBD6A442}">
      <formula1>Lookup_YesNoUnknown</formula1>
    </dataValidation>
    <dataValidation type="list" showInputMessage="1" showErrorMessage="1" sqref="K27:K50" xr:uid="{B1583CD6-7F7C-4332-BE79-8BF192BEBC22}">
      <formula1>Lookup_Years</formula1>
    </dataValidation>
    <dataValidation type="date" operator="greaterThan" allowBlank="1" showInputMessage="1" showErrorMessage="1" errorTitle="Date Required" error="Please enter a date in mm/dd/yyyy format." sqref="B20:G21" xr:uid="{B903C122-48A7-4A44-889D-D7ACD8BAB908}">
      <formula1>36526</formula1>
    </dataValidation>
    <dataValidation allowBlank="1" showInputMessage="1" showErrorMessage="1" prompt="Either use the facility’s permit methodology or multiply wastewater gallons by 8.35 to get pounds and divide by 10,000 to eliminate water content." sqref="G26" xr:uid="{25250CF9-A957-400D-A639-20BE0B37D510}"/>
    <dataValidation type="list" allowBlank="1" showDropDown="1" showInputMessage="1" showErrorMessage="1" error="Please use the 2-letter state abbreviation." sqref="B15:G15 I15:L15" xr:uid="{52249EC9-1208-475D-9C9C-D1474DBC82CA}">
      <formula1>Lookup_States</formula1>
    </dataValidation>
    <dataValidation type="list" showInputMessage="1" showErrorMessage="1" promptTitle="NEA for this Facility" prompt="Click on the drop-down arrow to the right to select one NEA for this facility." sqref="B18" xr:uid="{1604447F-563F-43CD-B8A1-8DB551CC712F}">
      <formula1>Lookup_NEAs</formula1>
    </dataValidation>
  </dataValidations>
  <hyperlinks>
    <hyperlink ref="I17" r:id="rId1" display="https://www.naics.com/search" xr:uid="{4A22CE8B-C940-4224-8B91-09537FB8BC3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D4C76-4CD0-4F69-B826-5C5F76191EE1}">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298</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lFRYGFNb+anl6aQlgOwFUD0wVKCrwrKBuc5o7/Ryq3XOMFeH77oHwrqs/TlAz3QkBbsvr6Qf8yNEB/aebb+NBg==" saltValue="0pktpYDlHAlMFs8TY+tmR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6" priority="1">
      <formula>AND(TRIM(B27)&lt;&gt;"",ISNUMBER(B27)=FALSE)</formula>
    </cfRule>
  </conditionalFormatting>
  <dataValidations count="9">
    <dataValidation type="list" allowBlank="1" showDropDown="1" showInputMessage="1" showErrorMessage="1" sqref="M27:N50" xr:uid="{12BC5CEE-2EEF-4843-B543-019ADCA740BC}">
      <formula1>Lookup_YesOrBlank</formula1>
    </dataValidation>
    <dataValidation type="list" allowBlank="1" showDropDown="1" showInputMessage="1" showErrorMessage="1" sqref="J27:J50 N27:N50" xr:uid="{C8476AA4-BC99-46A9-9019-DB71049C9B4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FDFF751-101E-440F-8593-0F60A7019638}">
      <formula1>100</formula1>
      <formula2>999999</formula2>
    </dataValidation>
    <dataValidation type="list" allowBlank="1" showInputMessage="1" showErrorMessage="1" promptTitle="EJ Community" prompt="Click on the drop-down arrow to the right." sqref="B19:G19" xr:uid="{73D6F97E-1790-447B-87A1-A9C60603BB56}">
      <formula1>Lookup_YesNoUnknown</formula1>
    </dataValidation>
    <dataValidation type="list" showInputMessage="1" showErrorMessage="1" sqref="K27:K50" xr:uid="{03E5B06B-2133-42F5-B5FE-378E6B1ADABD}">
      <formula1>Lookup_Years</formula1>
    </dataValidation>
    <dataValidation type="date" operator="greaterThan" allowBlank="1" showInputMessage="1" showErrorMessage="1" errorTitle="Date Required" error="Please enter a date in mm/dd/yyyy format." sqref="B20:G21" xr:uid="{EC855C3F-6982-4217-B061-309F71FA991F}">
      <formula1>36526</formula1>
    </dataValidation>
    <dataValidation allowBlank="1" showInputMessage="1" showErrorMessage="1" prompt="Either use the facility’s permit methodology or multiply wastewater gallons by 8.35 to get pounds and divide by 10,000 to eliminate water content." sqref="G26" xr:uid="{5077FFCF-15AE-49B6-8101-B4D4D8780CA9}"/>
    <dataValidation type="list" allowBlank="1" showDropDown="1" showInputMessage="1" showErrorMessage="1" error="Please use the 2-letter state abbreviation." sqref="B15:G15 I15:L15" xr:uid="{497E42A7-4DDF-45FB-980E-9578B186B178}">
      <formula1>Lookup_States</formula1>
    </dataValidation>
    <dataValidation type="list" showInputMessage="1" showErrorMessage="1" promptTitle="NEA for this Facility" prompt="Click on the drop-down arrow to the right to select one NEA for this facility." sqref="B18" xr:uid="{70C83747-4605-4FEE-BEC0-6CB993B83A34}">
      <formula1>Lookup_NEAs</formula1>
    </dataValidation>
  </dataValidations>
  <hyperlinks>
    <hyperlink ref="I17" r:id="rId1" display="https://www.naics.com/search" xr:uid="{4A15CEF1-DB8C-4EB2-B557-CFB48DD98E4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484D-2CF2-4C73-8B78-F61F5F1EEA39}">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299</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vQ8ClZiM/6ZYfbLVy1YweozKZND2F2BZcDDWDx5uEdZHuZqNFgAlQserKdD6fVZiUyqk6pQG11gfsfzIckf14g==" saltValue="xr0pycJoKTdsCeU8zEAJI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5" priority="1">
      <formula>AND(TRIM(B27)&lt;&gt;"",ISNUMBER(B27)=FALSE)</formula>
    </cfRule>
  </conditionalFormatting>
  <dataValidations count="9">
    <dataValidation type="list" allowBlank="1" showDropDown="1" showInputMessage="1" showErrorMessage="1" sqref="M27:N50" xr:uid="{6BCAE4F7-5136-480E-B126-CFC96C1CCA1C}">
      <formula1>Lookup_YesOrBlank</formula1>
    </dataValidation>
    <dataValidation type="list" allowBlank="1" showDropDown="1" showInputMessage="1" showErrorMessage="1" sqref="J27:J50 N27:N50" xr:uid="{C036890D-8B31-44D5-83A9-29F3C70CD65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B919DD0-AF3E-4827-9EAB-CC9693C1A3E4}">
      <formula1>100</formula1>
      <formula2>999999</formula2>
    </dataValidation>
    <dataValidation type="list" allowBlank="1" showInputMessage="1" showErrorMessage="1" promptTitle="EJ Community" prompt="Click on the drop-down arrow to the right." sqref="B19:G19" xr:uid="{E1B26AE1-78B5-40EB-8B3D-D227F19BBFAF}">
      <formula1>Lookup_YesNoUnknown</formula1>
    </dataValidation>
    <dataValidation type="list" showInputMessage="1" showErrorMessage="1" sqref="K27:K50" xr:uid="{D80FE396-9EE2-4B62-BE28-4F1D8857F995}">
      <formula1>Lookup_Years</formula1>
    </dataValidation>
    <dataValidation type="date" operator="greaterThan" allowBlank="1" showInputMessage="1" showErrorMessage="1" errorTitle="Date Required" error="Please enter a date in mm/dd/yyyy format." sqref="B20:G21" xr:uid="{B0326D84-7EC1-468D-A03D-FDBDB1E6408F}">
      <formula1>36526</formula1>
    </dataValidation>
    <dataValidation allowBlank="1" showInputMessage="1" showErrorMessage="1" prompt="Either use the facility’s permit methodology or multiply wastewater gallons by 8.35 to get pounds and divide by 10,000 to eliminate water content." sqref="G26" xr:uid="{7CAB74E0-999F-4BE0-9E39-612791C61482}"/>
    <dataValidation type="list" allowBlank="1" showDropDown="1" showInputMessage="1" showErrorMessage="1" error="Please use the 2-letter state abbreviation." sqref="B15:G15 I15:L15" xr:uid="{27E2CC02-3DB6-4D4F-AB72-E0CEED4922D9}">
      <formula1>Lookup_States</formula1>
    </dataValidation>
    <dataValidation type="list" showInputMessage="1" showErrorMessage="1" promptTitle="NEA for this Facility" prompt="Click on the drop-down arrow to the right to select one NEA for this facility." sqref="B18" xr:uid="{149BED15-31EF-4A9A-BCC3-75CA4CF68257}">
      <formula1>Lookup_NEAs</formula1>
    </dataValidation>
  </dataValidations>
  <hyperlinks>
    <hyperlink ref="I17" r:id="rId1" display="https://www.naics.com/search" xr:uid="{187E1727-5CBF-4EE6-A2F1-30B94737FC0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0D2B0-FFE3-401C-8637-8FF527DE811F}">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300</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x/1ju/kWkTpQkxGamuHbRro9Br3Xw0R2+b3+d1R+/a4Io3VF7IBjIcwWS0kbLMcMnpcRM9G9e3RmtSNKIYHlWQ==" saltValue="aGbkS1C5PMtXvDjYf7MyH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4" priority="1">
      <formula>AND(TRIM(B27)&lt;&gt;"",ISNUMBER(B27)=FALSE)</formula>
    </cfRule>
  </conditionalFormatting>
  <dataValidations count="9">
    <dataValidation type="list" allowBlank="1" showDropDown="1" showInputMessage="1" showErrorMessage="1" sqref="M27:N50" xr:uid="{F6CCDA2D-0F8E-4E0E-B439-BD6144CDEE64}">
      <formula1>Lookup_YesOrBlank</formula1>
    </dataValidation>
    <dataValidation type="list" allowBlank="1" showDropDown="1" showInputMessage="1" showErrorMessage="1" sqref="J27:J50 N27:N50" xr:uid="{B79B9BE0-FF31-4866-BB27-C5DD6716C45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5B14B9E-0789-4B6B-BB1E-D52A70F31541}">
      <formula1>100</formula1>
      <formula2>999999</formula2>
    </dataValidation>
    <dataValidation type="list" allowBlank="1" showInputMessage="1" showErrorMessage="1" promptTitle="EJ Community" prompt="Click on the drop-down arrow to the right." sqref="B19:G19" xr:uid="{A6258012-D849-47DD-8806-38767F3148AF}">
      <formula1>Lookup_YesNoUnknown</formula1>
    </dataValidation>
    <dataValidation type="list" showInputMessage="1" showErrorMessage="1" sqref="K27:K50" xr:uid="{C2D5662B-2E02-447C-881E-18066CDB0598}">
      <formula1>Lookup_Years</formula1>
    </dataValidation>
    <dataValidation type="date" operator="greaterThan" allowBlank="1" showInputMessage="1" showErrorMessage="1" errorTitle="Date Required" error="Please enter a date in mm/dd/yyyy format." sqref="B20:G21" xr:uid="{A39522A1-CF12-4FB4-A19B-AA4AAF409E2B}">
      <formula1>36526</formula1>
    </dataValidation>
    <dataValidation allowBlank="1" showInputMessage="1" showErrorMessage="1" prompt="Either use the facility’s permit methodology or multiply wastewater gallons by 8.35 to get pounds and divide by 10,000 to eliminate water content." sqref="G26" xr:uid="{4E6AB7AA-1268-4C17-BF30-83EE31BA2841}"/>
    <dataValidation type="list" allowBlank="1" showDropDown="1" showInputMessage="1" showErrorMessage="1" error="Please use the 2-letter state abbreviation." sqref="B15:G15 I15:L15" xr:uid="{E4282C33-395D-4DBC-A2FF-D19688648262}">
      <formula1>Lookup_States</formula1>
    </dataValidation>
    <dataValidation type="list" showInputMessage="1" showErrorMessage="1" promptTitle="NEA for this Facility" prompt="Click on the drop-down arrow to the right to select one NEA for this facility." sqref="B18" xr:uid="{2846D183-34FC-4E7C-A9B4-10A7E92267C7}">
      <formula1>Lookup_NEAs</formula1>
    </dataValidation>
  </dataValidations>
  <hyperlinks>
    <hyperlink ref="I17" r:id="rId1" display="https://www.naics.com/search" xr:uid="{FE34E7EF-8F1C-42CD-8BA0-9C2DE2FD3D1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6F4F8-701E-4FC8-8D34-C631262DC71B}">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A4QdH8k13xFLv80wap+gvV8kqbCIHgCPvVAGFAVfI2hEi1JxvA1I3vfsvM59V/9cuOicoagDf+01aCufZJoIuA==" saltValue="MY5m0R7WjKQhPNGgIMZMT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3" priority="1">
      <formula>AND(TRIM(B27)&lt;&gt;"",ISNUMBER(B27)=FALSE)</formula>
    </cfRule>
  </conditionalFormatting>
  <dataValidations count="9">
    <dataValidation type="list" allowBlank="1" showDropDown="1" showInputMessage="1" showErrorMessage="1" sqref="M27:N50" xr:uid="{68ECE07D-C007-48BE-A3A6-0FF9CB840855}">
      <formula1>Lookup_YesOrBlank</formula1>
    </dataValidation>
    <dataValidation type="list" allowBlank="1" showDropDown="1" showInputMessage="1" showErrorMessage="1" sqref="J27:J50 N27:N50" xr:uid="{1C623977-8279-4A27-B6A2-49AB588CE18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CCCA7A8-2C5F-40F6-91EC-EB10AE625F1D}">
      <formula1>100</formula1>
      <formula2>999999</formula2>
    </dataValidation>
    <dataValidation type="list" allowBlank="1" showInputMessage="1" showErrorMessage="1" promptTitle="EJ Community" prompt="Click on the drop-down arrow to the right." sqref="B19:G19" xr:uid="{B557CCFF-6A7D-4F51-8892-816AE9002244}">
      <formula1>Lookup_YesNoUnknown</formula1>
    </dataValidation>
    <dataValidation type="list" showInputMessage="1" showErrorMessage="1" sqref="K27:K50" xr:uid="{02130CE3-76F0-459A-88EE-6071F5784D2F}">
      <formula1>Lookup_Years</formula1>
    </dataValidation>
    <dataValidation type="date" operator="greaterThan" allowBlank="1" showInputMessage="1" showErrorMessage="1" errorTitle="Date Required" error="Please enter a date in mm/dd/yyyy format." sqref="B20:G21" xr:uid="{4D422AB4-5397-4E79-BBFC-E9758678F63C}">
      <formula1>36526</formula1>
    </dataValidation>
    <dataValidation allowBlank="1" showInputMessage="1" showErrorMessage="1" prompt="Either use the facility’s permit methodology or multiply wastewater gallons by 8.35 to get pounds and divide by 10,000 to eliminate water content." sqref="G26" xr:uid="{F1E9FAF7-72D4-434C-B12D-5F1DCE62921C}"/>
    <dataValidation type="list" allowBlank="1" showDropDown="1" showInputMessage="1" showErrorMessage="1" error="Please use the 2-letter state abbreviation." sqref="B15:G15 I15:L15" xr:uid="{851892F1-03DB-4CB9-BAD5-FF8E6021543F}">
      <formula1>Lookup_States</formula1>
    </dataValidation>
    <dataValidation type="list" showInputMessage="1" showErrorMessage="1" promptTitle="NEA for this Facility" prompt="Click on the drop-down arrow to the right to select one NEA for this facility." sqref="B18" xr:uid="{C903C352-599C-49C1-8368-9023F8B1226D}">
      <formula1>Lookup_NEAs</formula1>
    </dataValidation>
  </dataValidations>
  <hyperlinks>
    <hyperlink ref="I17" r:id="rId1" display="https://www.naics.com/search" xr:uid="{1082C7EA-BB22-4DE4-B660-FF8792A5BDB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3F856-81BE-469A-9811-6977EEE6ADA9}">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EEWMQq1k61shdGsi3WsI3xZM2kFjVTmHJ+KtF3EoMTE/2/QDqBIy9552BnYwMlS+A55O9Dbvwa3SGuQJ9Y8lrA==" saltValue="4icnF7axnwIkF29u/w3eR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2" priority="1">
      <formula>AND(TRIM(B27)&lt;&gt;"",ISNUMBER(B27)=FALSE)</formula>
    </cfRule>
  </conditionalFormatting>
  <dataValidations count="9">
    <dataValidation type="list" allowBlank="1" showDropDown="1" showInputMessage="1" showErrorMessage="1" sqref="M27:N50" xr:uid="{F5857DB7-D552-493D-9587-57ABA249527F}">
      <formula1>Lookup_YesOrBlank</formula1>
    </dataValidation>
    <dataValidation type="list" allowBlank="1" showDropDown="1" showInputMessage="1" showErrorMessage="1" sqref="J27:J50 N27:N50" xr:uid="{B1C947B7-BFC0-4993-91A8-95395CF22BA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91118A5-85E0-44A2-B3FB-5B955A4B744A}">
      <formula1>100</formula1>
      <formula2>999999</formula2>
    </dataValidation>
    <dataValidation type="list" allowBlank="1" showInputMessage="1" showErrorMessage="1" promptTitle="EJ Community" prompt="Click on the drop-down arrow to the right." sqref="B19:G19" xr:uid="{273D0506-83AB-494A-8104-A525B0723DBA}">
      <formula1>Lookup_YesNoUnknown</formula1>
    </dataValidation>
    <dataValidation type="list" showInputMessage="1" showErrorMessage="1" sqref="K27:K50" xr:uid="{B6A9B68A-DC48-4057-B251-BC9F1DD0B309}">
      <formula1>Lookup_Years</formula1>
    </dataValidation>
    <dataValidation type="date" operator="greaterThan" allowBlank="1" showInputMessage="1" showErrorMessage="1" errorTitle="Date Required" error="Please enter a date in mm/dd/yyyy format." sqref="B20:G21" xr:uid="{5CB20316-264F-4C06-ADB5-930BBA69323C}">
      <formula1>36526</formula1>
    </dataValidation>
    <dataValidation allowBlank="1" showInputMessage="1" showErrorMessage="1" prompt="Either use the facility’s permit methodology or multiply wastewater gallons by 8.35 to get pounds and divide by 10,000 to eliminate water content." sqref="G26" xr:uid="{CEACFC73-4250-45DF-9DC9-0A5004BB67CD}"/>
    <dataValidation type="list" allowBlank="1" showDropDown="1" showInputMessage="1" showErrorMessage="1" error="Please use the 2-letter state abbreviation." sqref="B15:G15 I15:L15" xr:uid="{B98A266E-CE58-4C15-B20E-C6AB8DCA805A}">
      <formula1>Lookup_States</formula1>
    </dataValidation>
    <dataValidation type="list" showInputMessage="1" showErrorMessage="1" promptTitle="NEA for this Facility" prompt="Click on the drop-down arrow to the right to select one NEA for this facility." sqref="B18" xr:uid="{AA221E68-F043-463C-BC40-DC387A46806C}">
      <formula1>Lookup_NEAs</formula1>
    </dataValidation>
  </dataValidations>
  <hyperlinks>
    <hyperlink ref="I17" r:id="rId1" display="https://www.naics.com/search" xr:uid="{79773D33-7BA7-4323-9BA9-C872CEE5BF9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344BB-B5EC-4ABA-AEDE-A46120A61794}">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TYPaXYdbvJLraNIDybvxfehCEzUDExUCo0fRVjpYEA9cIiM4HX4361BYBhu6R3TGywbs9kuiZxTBbuA8OCZoRA==" saltValue="9Ay0xzDYid47k/OJ4kcbj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1" priority="1">
      <formula>AND(TRIM(B27)&lt;&gt;"",ISNUMBER(B27)=FALSE)</formula>
    </cfRule>
  </conditionalFormatting>
  <dataValidations count="9">
    <dataValidation type="list" allowBlank="1" showDropDown="1" showInputMessage="1" showErrorMessage="1" sqref="M27:N50" xr:uid="{ED4DCC71-1629-4FA5-A510-ECF9D66D2CBA}">
      <formula1>Lookup_YesOrBlank</formula1>
    </dataValidation>
    <dataValidation type="list" allowBlank="1" showDropDown="1" showInputMessage="1" showErrorMessage="1" sqref="J27:J50 N27:N50" xr:uid="{E3912592-F681-4902-B9B9-696295E0625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8868ECC-3BD2-4086-8342-523D47855D0F}">
      <formula1>100</formula1>
      <formula2>999999</formula2>
    </dataValidation>
    <dataValidation type="list" allowBlank="1" showInputMessage="1" showErrorMessage="1" promptTitle="EJ Community" prompt="Click on the drop-down arrow to the right." sqref="B19:G19" xr:uid="{5E70C007-FF2F-4779-AFD0-97B44CF1135D}">
      <formula1>Lookup_YesNoUnknown</formula1>
    </dataValidation>
    <dataValidation type="list" showInputMessage="1" showErrorMessage="1" sqref="K27:K50" xr:uid="{9486DAAC-9984-471C-B3C5-697CF0B669A1}">
      <formula1>Lookup_Years</formula1>
    </dataValidation>
    <dataValidation type="date" operator="greaterThan" allowBlank="1" showInputMessage="1" showErrorMessage="1" errorTitle="Date Required" error="Please enter a date in mm/dd/yyyy format." sqref="B20:G21" xr:uid="{139351C0-6895-47AF-A7B0-3DB9AC9DDFD4}">
      <formula1>36526</formula1>
    </dataValidation>
    <dataValidation allowBlank="1" showInputMessage="1" showErrorMessage="1" prompt="Either use the facility’s permit methodology or multiply wastewater gallons by 8.35 to get pounds and divide by 10,000 to eliminate water content." sqref="G26" xr:uid="{C6BC4CDF-1723-48DB-821B-85CF44863E97}"/>
    <dataValidation type="list" allowBlank="1" showDropDown="1" showInputMessage="1" showErrorMessage="1" error="Please use the 2-letter state abbreviation." sqref="B15:G15 I15:L15" xr:uid="{930CC900-9F37-423E-9856-456006531650}">
      <formula1>Lookup_States</formula1>
    </dataValidation>
    <dataValidation type="list" showInputMessage="1" showErrorMessage="1" promptTitle="NEA for this Facility" prompt="Click on the drop-down arrow to the right to select one NEA for this facility." sqref="B18" xr:uid="{ECAE7BD3-631B-4572-9E24-CE11A13A8BE3}">
      <formula1>Lookup_NEAs</formula1>
    </dataValidation>
  </dataValidations>
  <hyperlinks>
    <hyperlink ref="I17" r:id="rId1" display="https://www.naics.com/search" xr:uid="{D7695A1E-EFB3-4D07-B3DE-AA0057F842E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53477-7F80-42CE-AB00-B0100C6290E5}">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YHrRoaCaUJccUCfIWxzp0EJvFF/FrSoDRt4SAcA2dhrNt8sDW2OJ7OKGqE1cr8HP7odEgpWOiaLzAvIUbChCvw==" saltValue="AydH050mTrdu38imROb2D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0" priority="1">
      <formula>AND(TRIM(B27)&lt;&gt;"",ISNUMBER(B27)=FALSE)</formula>
    </cfRule>
  </conditionalFormatting>
  <dataValidations count="9">
    <dataValidation type="list" allowBlank="1" showDropDown="1" showInputMessage="1" showErrorMessage="1" sqref="M27:N50" xr:uid="{E9A9C9A9-6AF1-44A7-BF8A-97F37B8673F0}">
      <formula1>Lookup_YesOrBlank</formula1>
    </dataValidation>
    <dataValidation type="list" allowBlank="1" showDropDown="1" showInputMessage="1" showErrorMessage="1" sqref="J27:J50 N27:N50" xr:uid="{1370B53D-F1A4-4BDB-8A91-91B850009EA1}">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AAB891F-AF2C-42F9-8984-E339B12B163A}">
      <formula1>100</formula1>
      <formula2>999999</formula2>
    </dataValidation>
    <dataValidation type="list" allowBlank="1" showInputMessage="1" showErrorMessage="1" promptTitle="EJ Community" prompt="Click on the drop-down arrow to the right." sqref="B19:G19" xr:uid="{BF27B1E4-A6E9-4DF8-8541-32323F93E8D2}">
      <formula1>Lookup_YesNoUnknown</formula1>
    </dataValidation>
    <dataValidation type="list" showInputMessage="1" showErrorMessage="1" sqref="K27:K50" xr:uid="{CF8DC7D2-53B8-42B4-8290-7C723C1E27D3}">
      <formula1>Lookup_Years</formula1>
    </dataValidation>
    <dataValidation type="date" operator="greaterThan" allowBlank="1" showInputMessage="1" showErrorMessage="1" errorTitle="Date Required" error="Please enter a date in mm/dd/yyyy format." sqref="B20:G21" xr:uid="{1C3B2839-1ADE-4632-A50F-ED40EEA46CA6}">
      <formula1>36526</formula1>
    </dataValidation>
    <dataValidation allowBlank="1" showInputMessage="1" showErrorMessage="1" prompt="Either use the facility’s permit methodology or multiply wastewater gallons by 8.35 to get pounds and divide by 10,000 to eliminate water content." sqref="G26" xr:uid="{25DFC208-BEC7-4B00-A85C-E1FB4DA1AEF3}"/>
    <dataValidation type="list" allowBlank="1" showDropDown="1" showInputMessage="1" showErrorMessage="1" error="Please use the 2-letter state abbreviation." sqref="B15:G15 I15:L15" xr:uid="{1948DB9F-6316-440B-94CA-498D83E5CA1E}">
      <formula1>Lookup_States</formula1>
    </dataValidation>
    <dataValidation type="list" showInputMessage="1" showErrorMessage="1" promptTitle="NEA for this Facility" prompt="Click on the drop-down arrow to the right to select one NEA for this facility." sqref="B18" xr:uid="{01B78F46-4C2A-4D8C-B06B-1EEF0FD65519}">
      <formula1>Lookup_NEAs</formula1>
    </dataValidation>
  </dataValidations>
  <hyperlinks>
    <hyperlink ref="I17" r:id="rId1" display="https://www.naics.com/search" xr:uid="{C36C1152-E7D2-4E65-BE7F-2D05BDA49BA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F2DD4-B98D-4E79-B3D5-2F5B68A1E8C1}">
  <sheetPr codeName="Sheet4">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style="145" customWidth="1"/>
    <col min="2" max="6" width="12.7265625" style="145" customWidth="1"/>
    <col min="7" max="7" width="15.26953125" style="145" customWidth="1"/>
    <col min="8" max="9" width="12.7265625" style="145" customWidth="1"/>
    <col min="10" max="10" width="7.26953125" style="145" customWidth="1"/>
    <col min="11" max="11" width="14.1796875" style="145" customWidth="1"/>
    <col min="12" max="12" width="30.7265625" style="145" customWidth="1"/>
    <col min="13" max="13" width="10.453125" style="145" customWidth="1"/>
    <col min="14" max="14" width="10.7265625" style="145" customWidth="1"/>
    <col min="15" max="15" width="22.7265625" style="145" customWidth="1"/>
    <col min="16" max="16" width="41.81640625" style="145" customWidth="1"/>
    <col min="17" max="16384" width="9.1796875" style="145"/>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146" t="s">
        <v>16</v>
      </c>
      <c r="B2" s="147"/>
      <c r="C2" s="147"/>
      <c r="D2" s="147"/>
      <c r="E2" s="147"/>
      <c r="F2" s="147"/>
      <c r="G2" s="147"/>
      <c r="H2" s="147"/>
      <c r="I2" s="147"/>
      <c r="J2" s="147"/>
      <c r="K2" s="147"/>
      <c r="L2" s="147"/>
      <c r="M2" s="147"/>
      <c r="N2" s="147"/>
      <c r="O2" s="148"/>
    </row>
    <row r="3" spans="1:15" ht="9" customHeight="1" x14ac:dyDescent="0.35">
      <c r="A3" s="149"/>
      <c r="B3" s="150"/>
      <c r="C3" s="150"/>
      <c r="D3" s="150"/>
      <c r="E3" s="150"/>
      <c r="F3" s="150"/>
      <c r="G3" s="150"/>
      <c r="H3" s="150"/>
      <c r="I3" s="150"/>
      <c r="J3" s="150"/>
      <c r="K3" s="150"/>
      <c r="L3" s="150"/>
      <c r="M3" s="150"/>
      <c r="N3" s="151"/>
      <c r="O3" s="152"/>
    </row>
    <row r="4" spans="1:15" ht="220" customHeight="1" x14ac:dyDescent="0.35">
      <c r="A4" s="153" t="s">
        <v>17</v>
      </c>
      <c r="B4" s="350" t="s">
        <v>203</v>
      </c>
      <c r="C4" s="351"/>
      <c r="D4" s="351"/>
      <c r="E4" s="351"/>
      <c r="F4" s="351"/>
      <c r="G4" s="351"/>
      <c r="H4" s="351"/>
      <c r="I4" s="351"/>
      <c r="J4" s="351"/>
      <c r="K4" s="351"/>
      <c r="L4" s="351"/>
      <c r="M4" s="351"/>
      <c r="N4" s="154"/>
      <c r="O4" s="155"/>
    </row>
    <row r="5" spans="1:15" ht="9" customHeight="1" x14ac:dyDescent="0.35">
      <c r="A5" s="156"/>
      <c r="B5" s="150"/>
      <c r="C5" s="150"/>
      <c r="D5" s="150"/>
      <c r="E5" s="150"/>
      <c r="F5" s="150"/>
      <c r="G5" s="150"/>
      <c r="H5" s="150"/>
      <c r="I5" s="150"/>
      <c r="J5" s="150"/>
      <c r="K5" s="150"/>
      <c r="L5" s="150"/>
      <c r="M5" s="150"/>
      <c r="N5" s="157"/>
      <c r="O5" s="158"/>
    </row>
    <row r="6" spans="1:15" ht="9" customHeight="1" x14ac:dyDescent="0.35">
      <c r="A6" s="159"/>
      <c r="B6" s="160"/>
      <c r="C6" s="160"/>
      <c r="D6" s="160"/>
      <c r="E6" s="160"/>
      <c r="F6" s="160"/>
      <c r="G6" s="160"/>
      <c r="H6" s="161"/>
      <c r="I6" s="161"/>
      <c r="J6" s="161"/>
      <c r="K6" s="161"/>
      <c r="L6" s="161"/>
      <c r="M6" s="161"/>
      <c r="O6" s="161"/>
    </row>
    <row r="7" spans="1:15" x14ac:dyDescent="0.35">
      <c r="A7" s="162" t="s">
        <v>117</v>
      </c>
      <c r="B7" s="352" t="s">
        <v>205</v>
      </c>
      <c r="C7" s="353"/>
      <c r="D7" s="353"/>
      <c r="E7" s="353"/>
      <c r="F7" s="353"/>
      <c r="G7" s="354"/>
      <c r="H7" s="163"/>
      <c r="I7" s="164"/>
      <c r="J7" s="164"/>
      <c r="K7" s="164"/>
      <c r="L7" s="164"/>
      <c r="M7" s="164"/>
      <c r="N7" s="164"/>
      <c r="O7" s="164"/>
    </row>
    <row r="8" spans="1:15" x14ac:dyDescent="0.35">
      <c r="A8" s="165" t="s">
        <v>18</v>
      </c>
      <c r="B8" s="352" t="s">
        <v>206</v>
      </c>
      <c r="C8" s="353"/>
      <c r="D8" s="353"/>
      <c r="E8" s="353"/>
      <c r="F8" s="353"/>
      <c r="G8" s="354"/>
      <c r="H8" s="164"/>
      <c r="I8" s="164"/>
      <c r="J8" s="164"/>
      <c r="K8" s="164"/>
      <c r="L8" s="164"/>
      <c r="M8" s="164"/>
      <c r="N8" s="164"/>
      <c r="O8" s="164"/>
    </row>
    <row r="9" spans="1:15" ht="11.25" customHeight="1" x14ac:dyDescent="0.35">
      <c r="A9" s="355"/>
      <c r="B9" s="356"/>
      <c r="C9" s="356"/>
      <c r="D9" s="356"/>
      <c r="E9" s="356"/>
      <c r="F9" s="356"/>
      <c r="G9" s="356"/>
      <c r="H9" s="356"/>
      <c r="I9" s="356"/>
      <c r="J9" s="356"/>
      <c r="K9" s="356"/>
      <c r="L9" s="356"/>
    </row>
    <row r="10" spans="1:15" ht="17" x14ac:dyDescent="0.4">
      <c r="A10" s="210" t="s">
        <v>215</v>
      </c>
      <c r="B10" s="166"/>
      <c r="C10" s="167"/>
      <c r="D10" s="167"/>
      <c r="E10" s="167"/>
      <c r="F10" s="167"/>
      <c r="G10" s="168"/>
      <c r="H10" s="169"/>
      <c r="I10" s="169"/>
      <c r="J10" s="169"/>
      <c r="K10" s="169"/>
      <c r="L10" s="169"/>
    </row>
    <row r="11" spans="1:15" x14ac:dyDescent="0.35">
      <c r="A11" s="211" t="s">
        <v>188</v>
      </c>
      <c r="B11" s="331" t="s">
        <v>158</v>
      </c>
      <c r="C11" s="332"/>
      <c r="D11" s="332"/>
      <c r="E11" s="332"/>
      <c r="F11" s="332"/>
      <c r="G11" s="333"/>
      <c r="H11" s="164"/>
      <c r="I11" s="164"/>
      <c r="J11" s="164"/>
      <c r="K11" s="164"/>
      <c r="L11" s="164"/>
    </row>
    <row r="12" spans="1:15" ht="15" customHeight="1" x14ac:dyDescent="0.35">
      <c r="A12" s="212" t="s">
        <v>189</v>
      </c>
      <c r="B12" s="331" t="s">
        <v>158</v>
      </c>
      <c r="C12" s="332"/>
      <c r="D12" s="332"/>
      <c r="E12" s="332"/>
      <c r="F12" s="332"/>
      <c r="G12" s="333"/>
      <c r="H12" s="164"/>
      <c r="I12" s="164"/>
      <c r="J12" s="164"/>
      <c r="K12" s="164"/>
      <c r="L12" s="164"/>
    </row>
    <row r="13" spans="1:15" ht="15" customHeight="1" x14ac:dyDescent="0.35">
      <c r="A13" s="212" t="s">
        <v>190</v>
      </c>
      <c r="B13" s="331" t="s">
        <v>158</v>
      </c>
      <c r="C13" s="332"/>
      <c r="D13" s="332"/>
      <c r="E13" s="332"/>
      <c r="F13" s="332"/>
      <c r="G13" s="333"/>
      <c r="H13" s="164"/>
      <c r="I13" s="164"/>
      <c r="J13" s="164"/>
      <c r="K13" s="164"/>
    </row>
    <row r="14" spans="1:15" ht="15" customHeight="1" x14ac:dyDescent="0.35">
      <c r="A14" s="212" t="s">
        <v>191</v>
      </c>
      <c r="B14" s="331" t="s">
        <v>158</v>
      </c>
      <c r="C14" s="332"/>
      <c r="D14" s="332"/>
      <c r="E14" s="332"/>
      <c r="F14" s="332"/>
      <c r="G14" s="333"/>
      <c r="H14" s="164"/>
      <c r="I14" s="164"/>
      <c r="J14" s="164"/>
      <c r="K14" s="164"/>
    </row>
    <row r="15" spans="1:15" ht="15" customHeight="1" x14ac:dyDescent="0.35">
      <c r="A15" s="213" t="s">
        <v>230</v>
      </c>
      <c r="B15" s="331" t="s">
        <v>46</v>
      </c>
      <c r="C15" s="332"/>
      <c r="D15" s="332"/>
      <c r="E15" s="332"/>
      <c r="F15" s="332"/>
      <c r="G15" s="333"/>
      <c r="H15" s="164"/>
      <c r="I15" s="164"/>
      <c r="J15" s="164"/>
      <c r="K15" s="164"/>
      <c r="L15" s="164"/>
    </row>
    <row r="16" spans="1:15" ht="15" customHeight="1" x14ac:dyDescent="0.35">
      <c r="A16" s="213" t="s">
        <v>228</v>
      </c>
      <c r="B16" s="331" t="s">
        <v>159</v>
      </c>
      <c r="C16" s="332"/>
      <c r="D16" s="332"/>
      <c r="E16" s="332"/>
      <c r="F16" s="332"/>
      <c r="G16" s="333"/>
      <c r="H16" s="170"/>
      <c r="I16" s="170"/>
      <c r="J16" s="170"/>
      <c r="K16" s="170"/>
      <c r="L16" s="170"/>
    </row>
    <row r="17" spans="1:16" ht="15" customHeight="1" x14ac:dyDescent="0.35">
      <c r="A17" s="105" t="s">
        <v>233</v>
      </c>
      <c r="B17" s="331">
        <v>123456</v>
      </c>
      <c r="C17" s="332"/>
      <c r="D17" s="332"/>
      <c r="E17" s="332"/>
      <c r="F17" s="332"/>
      <c r="G17" s="333"/>
      <c r="H17" s="236" t="str">
        <f>IF(AND(COUNTA($A$27:$O$50)&gt;0,B17=""),"&lt;&lt; Required.","")</f>
        <v/>
      </c>
      <c r="I17" s="347" t="s">
        <v>229</v>
      </c>
      <c r="J17" s="347"/>
      <c r="K17" s="347"/>
      <c r="L17" s="209"/>
    </row>
    <row r="18" spans="1:16" ht="15.75" customHeight="1" x14ac:dyDescent="0.35">
      <c r="A18" s="212" t="s">
        <v>231</v>
      </c>
      <c r="B18" s="331" t="s">
        <v>22</v>
      </c>
      <c r="C18" s="332"/>
      <c r="D18" s="332"/>
      <c r="E18" s="332"/>
      <c r="F18" s="332"/>
      <c r="G18" s="333"/>
      <c r="H18" s="170"/>
      <c r="I18" s="170"/>
      <c r="J18" s="170"/>
      <c r="K18" s="170"/>
      <c r="L18" s="170"/>
    </row>
    <row r="19" spans="1:16" ht="15.75" customHeight="1" x14ac:dyDescent="0.35">
      <c r="A19" s="212" t="s">
        <v>232</v>
      </c>
      <c r="B19" s="334" t="s">
        <v>212</v>
      </c>
      <c r="C19" s="334"/>
      <c r="D19" s="334"/>
      <c r="E19" s="334"/>
      <c r="F19" s="334"/>
      <c r="G19" s="334"/>
      <c r="H19" s="170"/>
      <c r="I19" s="170"/>
      <c r="J19" s="170"/>
      <c r="K19" s="170"/>
      <c r="L19" s="170"/>
    </row>
    <row r="20" spans="1:16" x14ac:dyDescent="0.35">
      <c r="A20" s="212" t="s">
        <v>192</v>
      </c>
      <c r="B20" s="335">
        <v>44592</v>
      </c>
      <c r="C20" s="336"/>
      <c r="D20" s="336"/>
      <c r="E20" s="336"/>
      <c r="F20" s="336"/>
      <c r="G20" s="337"/>
      <c r="H20" s="171"/>
      <c r="I20" s="172"/>
      <c r="J20" s="172"/>
      <c r="K20" s="172"/>
      <c r="L20" s="172"/>
    </row>
    <row r="21" spans="1:16" x14ac:dyDescent="0.35">
      <c r="A21" s="212" t="s">
        <v>193</v>
      </c>
      <c r="B21" s="173">
        <v>44621</v>
      </c>
      <c r="C21" s="173"/>
      <c r="D21" s="173"/>
      <c r="E21" s="173"/>
      <c r="F21" s="173"/>
      <c r="G21" s="173"/>
      <c r="H21" s="338" t="str">
        <f>IF(AND(COUNTA(B21:G21)=0,OR(COUNTIF(J27:J50,"Y")&gt;0,COUNTA(K27:K50)&gt;0)),"&lt;&lt; Please enter the date(s) of follow-up.","")</f>
        <v/>
      </c>
      <c r="I21" s="339"/>
      <c r="J21" s="339"/>
      <c r="K21" s="339"/>
      <c r="L21" s="339"/>
    </row>
    <row r="22" spans="1:16" ht="15" customHeight="1" x14ac:dyDescent="0.35">
      <c r="A22" s="214"/>
      <c r="B22" s="174"/>
      <c r="C22" s="174"/>
      <c r="D22" s="174"/>
      <c r="E22" s="174"/>
      <c r="F22" s="174"/>
      <c r="G22" s="174"/>
      <c r="H22" s="174"/>
      <c r="I22" s="174"/>
      <c r="J22" s="174"/>
      <c r="K22" s="174"/>
      <c r="L22" s="174"/>
      <c r="M22" s="174"/>
      <c r="N22" s="159"/>
      <c r="O22" s="159"/>
    </row>
    <row r="23" spans="1:16" ht="17" x14ac:dyDescent="0.4">
      <c r="A23" s="175" t="s">
        <v>9</v>
      </c>
      <c r="B23" s="150"/>
      <c r="C23" s="150"/>
      <c r="D23" s="150"/>
      <c r="E23" s="150"/>
      <c r="F23" s="150"/>
      <c r="G23" s="150"/>
      <c r="H23" s="150"/>
      <c r="I23" s="150"/>
      <c r="J23" s="150"/>
      <c r="K23" s="150"/>
      <c r="L23" s="150"/>
      <c r="M23" s="150"/>
      <c r="N23" s="150"/>
      <c r="O23" s="176"/>
    </row>
    <row r="24" spans="1:16" ht="61.5" customHeight="1" x14ac:dyDescent="0.35">
      <c r="A24" s="177" t="s">
        <v>146</v>
      </c>
      <c r="B24" s="340" t="s">
        <v>164</v>
      </c>
      <c r="C24" s="341"/>
      <c r="D24" s="341"/>
      <c r="E24" s="341"/>
      <c r="F24" s="341"/>
      <c r="G24" s="341"/>
      <c r="H24" s="341"/>
      <c r="I24" s="341"/>
      <c r="J24" s="178"/>
      <c r="K24" s="179"/>
      <c r="L24" s="180" t="s">
        <v>140</v>
      </c>
      <c r="M24" s="181"/>
      <c r="N24" s="182"/>
      <c r="O24" s="183"/>
    </row>
    <row r="25" spans="1:16" ht="20.149999999999999" customHeight="1" x14ac:dyDescent="0.35">
      <c r="A25" s="342" t="s">
        <v>4</v>
      </c>
      <c r="B25" s="327" t="s">
        <v>6</v>
      </c>
      <c r="C25" s="327"/>
      <c r="D25" s="327" t="s">
        <v>7</v>
      </c>
      <c r="E25" s="327"/>
      <c r="F25" s="327"/>
      <c r="G25" s="327"/>
      <c r="H25" s="327"/>
      <c r="I25" s="327"/>
      <c r="J25" s="344" t="s">
        <v>129</v>
      </c>
      <c r="K25" s="345"/>
      <c r="L25" s="346"/>
      <c r="M25" s="325" t="s">
        <v>197</v>
      </c>
      <c r="N25" s="327" t="s">
        <v>5</v>
      </c>
      <c r="O25" s="327"/>
    </row>
    <row r="26" spans="1:16" ht="42" customHeight="1" x14ac:dyDescent="0.35">
      <c r="A26" s="343"/>
      <c r="B26" s="184" t="s">
        <v>8</v>
      </c>
      <c r="C26" s="184" t="s">
        <v>12</v>
      </c>
      <c r="D26" s="184" t="s">
        <v>118</v>
      </c>
      <c r="E26" s="184" t="s">
        <v>119</v>
      </c>
      <c r="F26" s="184" t="s">
        <v>120</v>
      </c>
      <c r="G26" s="184" t="s">
        <v>162</v>
      </c>
      <c r="H26" s="184" t="s">
        <v>147</v>
      </c>
      <c r="I26" s="184" t="s">
        <v>121</v>
      </c>
      <c r="J26" s="184" t="s">
        <v>195</v>
      </c>
      <c r="K26" s="184" t="s">
        <v>198</v>
      </c>
      <c r="L26" s="185" t="s">
        <v>196</v>
      </c>
      <c r="M26" s="326"/>
      <c r="N26" s="186" t="s">
        <v>30</v>
      </c>
      <c r="O26" s="184" t="s">
        <v>142</v>
      </c>
    </row>
    <row r="27" spans="1:16" ht="29" x14ac:dyDescent="0.35">
      <c r="A27" s="187" t="s">
        <v>151</v>
      </c>
      <c r="B27" s="188"/>
      <c r="C27" s="188"/>
      <c r="D27" s="189"/>
      <c r="E27" s="189"/>
      <c r="F27" s="189"/>
      <c r="G27" s="189"/>
      <c r="H27" s="189"/>
      <c r="I27" s="189">
        <v>9000000</v>
      </c>
      <c r="J27" s="190" t="s">
        <v>87</v>
      </c>
      <c r="K27" s="191">
        <v>2022</v>
      </c>
      <c r="L27" s="192" t="s">
        <v>154</v>
      </c>
      <c r="M27" s="190"/>
      <c r="N27" s="190"/>
      <c r="O27" s="187"/>
      <c r="P27" s="58" t="str">
        <f>IF(AND(J27="Y",K27="")," &lt;&lt; Please enter the year of implementation.","")</f>
        <v/>
      </c>
    </row>
    <row r="28" spans="1:16" ht="43.5" x14ac:dyDescent="0.35">
      <c r="A28" s="187" t="s">
        <v>152</v>
      </c>
      <c r="B28" s="188"/>
      <c r="C28" s="188"/>
      <c r="D28" s="189"/>
      <c r="E28" s="189"/>
      <c r="F28" s="189"/>
      <c r="G28" s="189">
        <v>13600</v>
      </c>
      <c r="H28" s="189"/>
      <c r="I28" s="189"/>
      <c r="J28" s="190" t="s">
        <v>88</v>
      </c>
      <c r="K28" s="191"/>
      <c r="L28" s="192" t="s">
        <v>155</v>
      </c>
      <c r="M28" s="190"/>
      <c r="N28" s="190" t="s">
        <v>87</v>
      </c>
      <c r="O28" s="187" t="s">
        <v>157</v>
      </c>
      <c r="P28" s="58" t="str">
        <f t="shared" ref="P28:P50" si="0">IF(AND(J28="Y",K28="")," &lt;&lt; Please enter the year of implementation.","")</f>
        <v/>
      </c>
    </row>
    <row r="29" spans="1:16" x14ac:dyDescent="0.35">
      <c r="A29" s="187" t="s">
        <v>153</v>
      </c>
      <c r="B29" s="188"/>
      <c r="C29" s="188"/>
      <c r="D29" s="189"/>
      <c r="E29" s="189"/>
      <c r="F29" s="189"/>
      <c r="G29" s="189"/>
      <c r="H29" s="189">
        <v>1326</v>
      </c>
      <c r="I29" s="189"/>
      <c r="J29" s="190" t="s">
        <v>87</v>
      </c>
      <c r="K29" s="191">
        <v>2022</v>
      </c>
      <c r="L29" s="192" t="s">
        <v>156</v>
      </c>
      <c r="M29" s="190" t="s">
        <v>87</v>
      </c>
      <c r="N29" s="190"/>
      <c r="O29" s="187"/>
      <c r="P29" s="58" t="str">
        <f t="shared" si="0"/>
        <v/>
      </c>
    </row>
    <row r="30" spans="1:16" x14ac:dyDescent="0.35">
      <c r="A30" s="187"/>
      <c r="B30" s="188"/>
      <c r="C30" s="188"/>
      <c r="D30" s="189"/>
      <c r="E30" s="189"/>
      <c r="F30" s="189"/>
      <c r="G30" s="189"/>
      <c r="H30" s="189"/>
      <c r="I30" s="189"/>
      <c r="J30" s="190"/>
      <c r="K30" s="191"/>
      <c r="L30" s="192"/>
      <c r="M30" s="190"/>
      <c r="N30" s="190"/>
      <c r="O30" s="187"/>
      <c r="P30" s="58" t="str">
        <f t="shared" si="0"/>
        <v/>
      </c>
    </row>
    <row r="31" spans="1:16" x14ac:dyDescent="0.35">
      <c r="A31" s="187"/>
      <c r="B31" s="188"/>
      <c r="C31" s="188"/>
      <c r="D31" s="189"/>
      <c r="E31" s="189"/>
      <c r="F31" s="189"/>
      <c r="G31" s="189"/>
      <c r="H31" s="189"/>
      <c r="I31" s="189"/>
      <c r="J31" s="190"/>
      <c r="K31" s="191"/>
      <c r="L31" s="192"/>
      <c r="M31" s="190"/>
      <c r="N31" s="190"/>
      <c r="O31" s="187"/>
      <c r="P31" s="58" t="str">
        <f t="shared" si="0"/>
        <v/>
      </c>
    </row>
    <row r="32" spans="1:16" x14ac:dyDescent="0.35">
      <c r="A32" s="187"/>
      <c r="B32" s="188"/>
      <c r="C32" s="188"/>
      <c r="D32" s="189"/>
      <c r="E32" s="189"/>
      <c r="F32" s="189"/>
      <c r="G32" s="189"/>
      <c r="H32" s="189"/>
      <c r="I32" s="189"/>
      <c r="J32" s="190"/>
      <c r="K32" s="191"/>
      <c r="L32" s="192"/>
      <c r="M32" s="190"/>
      <c r="N32" s="190"/>
      <c r="O32" s="187"/>
      <c r="P32" s="58" t="str">
        <f t="shared" si="0"/>
        <v/>
      </c>
    </row>
    <row r="33" spans="1:16" x14ac:dyDescent="0.35">
      <c r="A33" s="187"/>
      <c r="B33" s="188"/>
      <c r="C33" s="188"/>
      <c r="D33" s="189"/>
      <c r="E33" s="189"/>
      <c r="F33" s="189"/>
      <c r="G33" s="189"/>
      <c r="H33" s="189"/>
      <c r="I33" s="189"/>
      <c r="J33" s="190"/>
      <c r="K33" s="191"/>
      <c r="L33" s="192"/>
      <c r="M33" s="190"/>
      <c r="N33" s="190"/>
      <c r="O33" s="187"/>
      <c r="P33" s="58" t="str">
        <f t="shared" si="0"/>
        <v/>
      </c>
    </row>
    <row r="34" spans="1:16" x14ac:dyDescent="0.35">
      <c r="A34" s="187"/>
      <c r="B34" s="188"/>
      <c r="C34" s="188"/>
      <c r="D34" s="189"/>
      <c r="E34" s="189"/>
      <c r="F34" s="189"/>
      <c r="G34" s="189"/>
      <c r="H34" s="189"/>
      <c r="I34" s="189"/>
      <c r="J34" s="190"/>
      <c r="K34" s="191"/>
      <c r="L34" s="192"/>
      <c r="M34" s="190"/>
      <c r="N34" s="190"/>
      <c r="O34" s="187"/>
      <c r="P34" s="58" t="str">
        <f t="shared" si="0"/>
        <v/>
      </c>
    </row>
    <row r="35" spans="1:16" x14ac:dyDescent="0.35">
      <c r="A35" s="187"/>
      <c r="B35" s="188"/>
      <c r="C35" s="188"/>
      <c r="D35" s="189"/>
      <c r="E35" s="189"/>
      <c r="F35" s="189"/>
      <c r="G35" s="189"/>
      <c r="H35" s="189"/>
      <c r="I35" s="189"/>
      <c r="J35" s="190"/>
      <c r="K35" s="191"/>
      <c r="L35" s="192"/>
      <c r="M35" s="190"/>
      <c r="N35" s="190"/>
      <c r="O35" s="187"/>
      <c r="P35" s="58" t="str">
        <f t="shared" si="0"/>
        <v/>
      </c>
    </row>
    <row r="36" spans="1:16" x14ac:dyDescent="0.35">
      <c r="A36" s="187"/>
      <c r="B36" s="188"/>
      <c r="C36" s="188"/>
      <c r="D36" s="189"/>
      <c r="E36" s="189"/>
      <c r="F36" s="189"/>
      <c r="G36" s="189"/>
      <c r="H36" s="189"/>
      <c r="I36" s="189"/>
      <c r="J36" s="190"/>
      <c r="K36" s="191"/>
      <c r="L36" s="192"/>
      <c r="M36" s="190"/>
      <c r="N36" s="190"/>
      <c r="O36" s="187"/>
      <c r="P36" s="58" t="str">
        <f t="shared" si="0"/>
        <v/>
      </c>
    </row>
    <row r="37" spans="1:16" x14ac:dyDescent="0.35">
      <c r="A37" s="187"/>
      <c r="B37" s="188"/>
      <c r="C37" s="188"/>
      <c r="D37" s="189"/>
      <c r="E37" s="189"/>
      <c r="F37" s="189"/>
      <c r="G37" s="189"/>
      <c r="H37" s="189"/>
      <c r="I37" s="189"/>
      <c r="J37" s="190"/>
      <c r="K37" s="191"/>
      <c r="L37" s="192"/>
      <c r="M37" s="190"/>
      <c r="N37" s="190"/>
      <c r="O37" s="187"/>
      <c r="P37" s="58" t="str">
        <f t="shared" si="0"/>
        <v/>
      </c>
    </row>
    <row r="38" spans="1:16" x14ac:dyDescent="0.35">
      <c r="A38" s="187"/>
      <c r="B38" s="188"/>
      <c r="C38" s="188"/>
      <c r="D38" s="189"/>
      <c r="E38" s="189"/>
      <c r="F38" s="189"/>
      <c r="G38" s="189"/>
      <c r="H38" s="189"/>
      <c r="I38" s="189"/>
      <c r="J38" s="190"/>
      <c r="K38" s="191"/>
      <c r="L38" s="192"/>
      <c r="M38" s="190"/>
      <c r="N38" s="190"/>
      <c r="O38" s="187"/>
      <c r="P38" s="58" t="str">
        <f t="shared" si="0"/>
        <v/>
      </c>
    </row>
    <row r="39" spans="1:16" x14ac:dyDescent="0.35">
      <c r="A39" s="187"/>
      <c r="B39" s="188"/>
      <c r="C39" s="188"/>
      <c r="D39" s="189"/>
      <c r="E39" s="189"/>
      <c r="F39" s="189"/>
      <c r="G39" s="189"/>
      <c r="H39" s="189"/>
      <c r="I39" s="189"/>
      <c r="J39" s="190"/>
      <c r="K39" s="191"/>
      <c r="L39" s="192"/>
      <c r="M39" s="190"/>
      <c r="N39" s="190"/>
      <c r="O39" s="187"/>
      <c r="P39" s="58" t="str">
        <f t="shared" si="0"/>
        <v/>
      </c>
    </row>
    <row r="40" spans="1:16" x14ac:dyDescent="0.35">
      <c r="A40" s="187"/>
      <c r="B40" s="188"/>
      <c r="C40" s="188"/>
      <c r="D40" s="189"/>
      <c r="E40" s="189"/>
      <c r="F40" s="189"/>
      <c r="G40" s="189"/>
      <c r="H40" s="189"/>
      <c r="I40" s="189"/>
      <c r="J40" s="190"/>
      <c r="K40" s="191"/>
      <c r="L40" s="192"/>
      <c r="M40" s="190"/>
      <c r="N40" s="190"/>
      <c r="O40" s="187"/>
      <c r="P40" s="58" t="str">
        <f t="shared" si="0"/>
        <v/>
      </c>
    </row>
    <row r="41" spans="1:16" x14ac:dyDescent="0.35">
      <c r="A41" s="187"/>
      <c r="B41" s="188"/>
      <c r="C41" s="188"/>
      <c r="D41" s="189"/>
      <c r="E41" s="189"/>
      <c r="F41" s="189"/>
      <c r="G41" s="189"/>
      <c r="H41" s="189"/>
      <c r="I41" s="189"/>
      <c r="J41" s="190"/>
      <c r="K41" s="191"/>
      <c r="L41" s="192"/>
      <c r="M41" s="190"/>
      <c r="N41" s="190"/>
      <c r="O41" s="187"/>
      <c r="P41" s="58" t="str">
        <f t="shared" si="0"/>
        <v/>
      </c>
    </row>
    <row r="42" spans="1:16" x14ac:dyDescent="0.35">
      <c r="A42" s="187"/>
      <c r="B42" s="188"/>
      <c r="C42" s="188"/>
      <c r="D42" s="189"/>
      <c r="E42" s="189"/>
      <c r="F42" s="189"/>
      <c r="G42" s="189"/>
      <c r="H42" s="189"/>
      <c r="I42" s="189"/>
      <c r="J42" s="190"/>
      <c r="K42" s="191"/>
      <c r="L42" s="192"/>
      <c r="M42" s="190"/>
      <c r="N42" s="190"/>
      <c r="O42" s="187"/>
      <c r="P42" s="58" t="str">
        <f t="shared" si="0"/>
        <v/>
      </c>
    </row>
    <row r="43" spans="1:16" x14ac:dyDescent="0.35">
      <c r="A43" s="187"/>
      <c r="B43" s="188"/>
      <c r="C43" s="188"/>
      <c r="D43" s="189"/>
      <c r="E43" s="189"/>
      <c r="F43" s="189"/>
      <c r="G43" s="189"/>
      <c r="H43" s="189"/>
      <c r="I43" s="189"/>
      <c r="J43" s="190"/>
      <c r="K43" s="191"/>
      <c r="L43" s="192"/>
      <c r="M43" s="190"/>
      <c r="N43" s="190"/>
      <c r="O43" s="187"/>
      <c r="P43" s="58" t="str">
        <f t="shared" si="0"/>
        <v/>
      </c>
    </row>
    <row r="44" spans="1:16" x14ac:dyDescent="0.35">
      <c r="A44" s="187"/>
      <c r="B44" s="188"/>
      <c r="C44" s="188"/>
      <c r="D44" s="189"/>
      <c r="E44" s="189"/>
      <c r="F44" s="189"/>
      <c r="G44" s="189"/>
      <c r="H44" s="189"/>
      <c r="I44" s="189"/>
      <c r="J44" s="190"/>
      <c r="K44" s="191"/>
      <c r="L44" s="192"/>
      <c r="M44" s="190"/>
      <c r="N44" s="190"/>
      <c r="O44" s="187"/>
      <c r="P44" s="58" t="str">
        <f t="shared" si="0"/>
        <v/>
      </c>
    </row>
    <row r="45" spans="1:16" x14ac:dyDescent="0.35">
      <c r="A45" s="187"/>
      <c r="B45" s="188"/>
      <c r="C45" s="188"/>
      <c r="D45" s="189"/>
      <c r="E45" s="189"/>
      <c r="F45" s="189"/>
      <c r="G45" s="189"/>
      <c r="H45" s="189"/>
      <c r="I45" s="189"/>
      <c r="J45" s="190"/>
      <c r="K45" s="191"/>
      <c r="L45" s="192"/>
      <c r="M45" s="190"/>
      <c r="N45" s="190"/>
      <c r="O45" s="187"/>
      <c r="P45" s="58" t="str">
        <f t="shared" si="0"/>
        <v/>
      </c>
    </row>
    <row r="46" spans="1:16" x14ac:dyDescent="0.35">
      <c r="A46" s="187"/>
      <c r="B46" s="188"/>
      <c r="C46" s="188"/>
      <c r="D46" s="189"/>
      <c r="E46" s="189"/>
      <c r="F46" s="189"/>
      <c r="G46" s="189"/>
      <c r="H46" s="189"/>
      <c r="I46" s="189"/>
      <c r="J46" s="190"/>
      <c r="K46" s="191"/>
      <c r="L46" s="192"/>
      <c r="M46" s="190"/>
      <c r="N46" s="190"/>
      <c r="O46" s="187"/>
      <c r="P46" s="58" t="str">
        <f t="shared" si="0"/>
        <v/>
      </c>
    </row>
    <row r="47" spans="1:16" x14ac:dyDescent="0.35">
      <c r="A47" s="187"/>
      <c r="B47" s="188"/>
      <c r="C47" s="188"/>
      <c r="D47" s="189"/>
      <c r="E47" s="189"/>
      <c r="F47" s="189"/>
      <c r="G47" s="189"/>
      <c r="H47" s="189"/>
      <c r="I47" s="189"/>
      <c r="J47" s="190"/>
      <c r="K47" s="191"/>
      <c r="L47" s="192"/>
      <c r="M47" s="190"/>
      <c r="N47" s="190"/>
      <c r="O47" s="187"/>
      <c r="P47" s="58" t="str">
        <f t="shared" si="0"/>
        <v/>
      </c>
    </row>
    <row r="48" spans="1:16" x14ac:dyDescent="0.35">
      <c r="A48" s="187"/>
      <c r="B48" s="188"/>
      <c r="C48" s="188"/>
      <c r="D48" s="189"/>
      <c r="E48" s="189"/>
      <c r="F48" s="189"/>
      <c r="G48" s="189"/>
      <c r="H48" s="189"/>
      <c r="I48" s="189"/>
      <c r="J48" s="190"/>
      <c r="K48" s="191"/>
      <c r="L48" s="192"/>
      <c r="M48" s="190"/>
      <c r="N48" s="190"/>
      <c r="O48" s="187"/>
      <c r="P48" s="58" t="str">
        <f t="shared" si="0"/>
        <v/>
      </c>
    </row>
    <row r="49" spans="1:16" x14ac:dyDescent="0.35">
      <c r="A49" s="187"/>
      <c r="B49" s="188"/>
      <c r="C49" s="188"/>
      <c r="D49" s="189"/>
      <c r="E49" s="189"/>
      <c r="F49" s="189"/>
      <c r="G49" s="189"/>
      <c r="H49" s="189"/>
      <c r="I49" s="189"/>
      <c r="J49" s="190"/>
      <c r="K49" s="191"/>
      <c r="L49" s="192"/>
      <c r="M49" s="190"/>
      <c r="N49" s="190"/>
      <c r="O49" s="187"/>
      <c r="P49" s="58" t="str">
        <f t="shared" si="0"/>
        <v/>
      </c>
    </row>
    <row r="50" spans="1:16" x14ac:dyDescent="0.35">
      <c r="A50" s="187"/>
      <c r="B50" s="188"/>
      <c r="C50" s="188"/>
      <c r="D50" s="189"/>
      <c r="E50" s="189"/>
      <c r="F50" s="189"/>
      <c r="G50" s="189"/>
      <c r="H50" s="189"/>
      <c r="I50" s="189"/>
      <c r="J50" s="190"/>
      <c r="K50" s="191"/>
      <c r="L50" s="192"/>
      <c r="M50" s="190"/>
      <c r="N50" s="190"/>
      <c r="O50" s="187"/>
      <c r="P50" s="58" t="str">
        <f t="shared" si="0"/>
        <v/>
      </c>
    </row>
    <row r="51" spans="1:16" ht="15.5" x14ac:dyDescent="0.35">
      <c r="A51" s="193" t="s">
        <v>139</v>
      </c>
      <c r="B51" s="194">
        <f t="shared" ref="B51:I51" si="1">SUM(B52:B57)</f>
        <v>0</v>
      </c>
      <c r="C51" s="194">
        <f t="shared" si="1"/>
        <v>0</v>
      </c>
      <c r="D51" s="195">
        <f t="shared" si="1"/>
        <v>0</v>
      </c>
      <c r="E51" s="195">
        <f t="shared" si="1"/>
        <v>0</v>
      </c>
      <c r="F51" s="195">
        <f t="shared" si="1"/>
        <v>0</v>
      </c>
      <c r="G51" s="195">
        <f t="shared" si="1"/>
        <v>0</v>
      </c>
      <c r="H51" s="195">
        <f t="shared" si="1"/>
        <v>1326</v>
      </c>
      <c r="I51" s="195">
        <f t="shared" si="1"/>
        <v>9000000</v>
      </c>
      <c r="J51" s="142">
        <f>IF(COUNTIF(J27:J50,"Y")&gt;0,1,0)</f>
        <v>1</v>
      </c>
      <c r="K51" s="143">
        <f>IF(COUNTA(B21:G21)&gt;0,1,0)</f>
        <v>1</v>
      </c>
      <c r="L51" s="143">
        <f>IF(COUNTA(B11:G21,A27:O50)&gt;0,1,0)</f>
        <v>1</v>
      </c>
      <c r="M51" s="143">
        <f>IF(COUNTIF(M27:M50,"Y")&gt;0,1,0)</f>
        <v>1</v>
      </c>
      <c r="N51" s="143">
        <f>IF(B19="Y",1,0)</f>
        <v>0</v>
      </c>
      <c r="O51" s="144">
        <f>N51*J51</f>
        <v>0</v>
      </c>
    </row>
    <row r="52" spans="1:16" ht="15.5" x14ac:dyDescent="0.35">
      <c r="A52" s="193" t="s">
        <v>208</v>
      </c>
      <c r="B52" s="194">
        <f t="shared" ref="B52:I52" si="2">IF($K$51=1,SUMIFS(B$27:B$50,$J$27:$J$50,"Y",$K$27:$K$50,"2019"),0)</f>
        <v>0</v>
      </c>
      <c r="C52" s="194">
        <f t="shared" si="2"/>
        <v>0</v>
      </c>
      <c r="D52" s="195">
        <f t="shared" si="2"/>
        <v>0</v>
      </c>
      <c r="E52" s="195">
        <f t="shared" si="2"/>
        <v>0</v>
      </c>
      <c r="F52" s="195">
        <f t="shared" si="2"/>
        <v>0</v>
      </c>
      <c r="G52" s="195">
        <f t="shared" si="2"/>
        <v>0</v>
      </c>
      <c r="H52" s="195">
        <f t="shared" si="2"/>
        <v>0</v>
      </c>
      <c r="I52" s="195">
        <f t="shared" si="2"/>
        <v>0</v>
      </c>
      <c r="J52" s="328" t="str">
        <f>IF(AND(K51=0, J51=1)," &lt;&lt; The totals will not display until you enter the follow-up date(s) in row 21 above."&amp;CHAR(10),"")</f>
        <v/>
      </c>
      <c r="K52" s="329"/>
      <c r="L52" s="329"/>
      <c r="M52" s="329"/>
      <c r="N52" s="329"/>
      <c r="O52" s="330"/>
    </row>
    <row r="53" spans="1:16" ht="15.5" x14ac:dyDescent="0.35">
      <c r="A53" s="193" t="s">
        <v>209</v>
      </c>
      <c r="B53" s="194">
        <f t="shared" ref="B53:I53" si="3">IF($K$51=1,SUMIFS(B$27:B$50,$J$27:$J$50,"Y",$K$27:$K$50,"2020"),0)</f>
        <v>0</v>
      </c>
      <c r="C53" s="194">
        <f t="shared" si="3"/>
        <v>0</v>
      </c>
      <c r="D53" s="195">
        <f t="shared" si="3"/>
        <v>0</v>
      </c>
      <c r="E53" s="195">
        <f t="shared" si="3"/>
        <v>0</v>
      </c>
      <c r="F53" s="195">
        <f t="shared" si="3"/>
        <v>0</v>
      </c>
      <c r="G53" s="195">
        <f t="shared" si="3"/>
        <v>0</v>
      </c>
      <c r="H53" s="195">
        <f t="shared" si="3"/>
        <v>0</v>
      </c>
      <c r="I53" s="195">
        <f t="shared" si="3"/>
        <v>0</v>
      </c>
      <c r="J53" s="328"/>
      <c r="K53" s="329"/>
      <c r="L53" s="329"/>
      <c r="M53" s="329"/>
      <c r="N53" s="329"/>
      <c r="O53" s="330"/>
    </row>
    <row r="54" spans="1:16" ht="15.5" x14ac:dyDescent="0.35">
      <c r="A54" s="193" t="s">
        <v>210</v>
      </c>
      <c r="B54" s="194">
        <f t="shared" ref="B54:I54" si="4">IF($K$51=1,SUMIFS(B$27:B$50,$J$27:$J$50,"Y",$K$27:$K$50,"2021"),0)</f>
        <v>0</v>
      </c>
      <c r="C54" s="194">
        <f t="shared" si="4"/>
        <v>0</v>
      </c>
      <c r="D54" s="195">
        <f t="shared" si="4"/>
        <v>0</v>
      </c>
      <c r="E54" s="195">
        <f t="shared" si="4"/>
        <v>0</v>
      </c>
      <c r="F54" s="195">
        <f t="shared" si="4"/>
        <v>0</v>
      </c>
      <c r="G54" s="195">
        <f t="shared" si="4"/>
        <v>0</v>
      </c>
      <c r="H54" s="195">
        <f t="shared" si="4"/>
        <v>0</v>
      </c>
      <c r="I54" s="195">
        <f t="shared" si="4"/>
        <v>0</v>
      </c>
      <c r="J54" s="328"/>
      <c r="K54" s="329"/>
      <c r="L54" s="329"/>
      <c r="M54" s="329"/>
      <c r="N54" s="329"/>
      <c r="O54" s="330"/>
    </row>
    <row r="55" spans="1:16" ht="15.5" x14ac:dyDescent="0.35">
      <c r="A55" s="193" t="s">
        <v>90</v>
      </c>
      <c r="B55" s="194">
        <f t="shared" ref="B55:I55" si="5">IF($K$51=1,SUMIFS(B$27:B$50,$J$27:$J$50,"Y",$K$27:$K$50,"2022"),0)</f>
        <v>0</v>
      </c>
      <c r="C55" s="194">
        <f t="shared" si="5"/>
        <v>0</v>
      </c>
      <c r="D55" s="195">
        <f t="shared" si="5"/>
        <v>0</v>
      </c>
      <c r="E55" s="195">
        <f t="shared" si="5"/>
        <v>0</v>
      </c>
      <c r="F55" s="195">
        <f t="shared" si="5"/>
        <v>0</v>
      </c>
      <c r="G55" s="195">
        <f t="shared" si="5"/>
        <v>0</v>
      </c>
      <c r="H55" s="195">
        <f t="shared" si="5"/>
        <v>1326</v>
      </c>
      <c r="I55" s="195">
        <f t="shared" si="5"/>
        <v>9000000</v>
      </c>
      <c r="J55" s="328"/>
      <c r="K55" s="329"/>
      <c r="L55" s="329"/>
      <c r="M55" s="329"/>
      <c r="N55" s="329"/>
      <c r="O55" s="330"/>
    </row>
    <row r="56" spans="1:16" ht="15.5" x14ac:dyDescent="0.35">
      <c r="A56" s="193" t="s">
        <v>201</v>
      </c>
      <c r="B56" s="194">
        <f t="shared" ref="B56:I56" si="6">IF($K$51=1,SUMIFS(B$27:B$50,$J$27:$J$50,"Y",$K$27:$K$50,"2023"),0)</f>
        <v>0</v>
      </c>
      <c r="C56" s="194">
        <f t="shared" si="6"/>
        <v>0</v>
      </c>
      <c r="D56" s="195">
        <f t="shared" si="6"/>
        <v>0</v>
      </c>
      <c r="E56" s="195">
        <f t="shared" si="6"/>
        <v>0</v>
      </c>
      <c r="F56" s="195">
        <f t="shared" si="6"/>
        <v>0</v>
      </c>
      <c r="G56" s="195">
        <f t="shared" si="6"/>
        <v>0</v>
      </c>
      <c r="H56" s="195">
        <f t="shared" si="6"/>
        <v>0</v>
      </c>
      <c r="I56" s="195">
        <f t="shared" si="6"/>
        <v>0</v>
      </c>
      <c r="J56" s="328"/>
      <c r="K56" s="329"/>
      <c r="L56" s="329"/>
      <c r="M56" s="329"/>
      <c r="N56" s="329"/>
      <c r="O56" s="330"/>
    </row>
    <row r="57" spans="1:16" ht="15.5" x14ac:dyDescent="0.35">
      <c r="A57" s="193" t="s">
        <v>202</v>
      </c>
      <c r="B57" s="194">
        <f t="shared" ref="B57:I57" si="7">IF($K$51=1,SUMIFS(B$27:B$50,$J$27:$J$50,"Y",$K$27:$K$50,"2024"),0)</f>
        <v>0</v>
      </c>
      <c r="C57" s="194">
        <f t="shared" si="7"/>
        <v>0</v>
      </c>
      <c r="D57" s="195">
        <f t="shared" si="7"/>
        <v>0</v>
      </c>
      <c r="E57" s="195">
        <f t="shared" si="7"/>
        <v>0</v>
      </c>
      <c r="F57" s="195">
        <f t="shared" si="7"/>
        <v>0</v>
      </c>
      <c r="G57" s="195">
        <f t="shared" si="7"/>
        <v>0</v>
      </c>
      <c r="H57" s="195">
        <f t="shared" si="7"/>
        <v>0</v>
      </c>
      <c r="I57" s="195">
        <f t="shared" si="7"/>
        <v>0</v>
      </c>
      <c r="J57" s="328"/>
      <c r="K57" s="329"/>
      <c r="L57" s="329"/>
      <c r="M57" s="329"/>
      <c r="N57" s="329"/>
      <c r="O57" s="330"/>
    </row>
    <row r="58" spans="1:16" customFormat="1" ht="15.5" x14ac:dyDescent="0.35">
      <c r="A58" s="225" t="s">
        <v>240</v>
      </c>
      <c r="B58" s="226"/>
      <c r="C58" s="226"/>
      <c r="D58" s="227"/>
      <c r="E58" s="227"/>
      <c r="F58" s="227"/>
      <c r="G58" s="227"/>
      <c r="H58" s="227"/>
      <c r="I58" s="227"/>
      <c r="J58" s="237"/>
      <c r="K58" s="238"/>
      <c r="L58" s="238"/>
      <c r="M58" s="238"/>
      <c r="N58" s="238"/>
      <c r="O58" s="228"/>
    </row>
    <row r="59" spans="1:16" customFormat="1" ht="15.5" x14ac:dyDescent="0.35">
      <c r="A59" s="3" t="str">
        <f>"TOTAL IMPLEMENTED " &amp; P59</f>
        <v>TOTAL IMPLEMENTED 2023</v>
      </c>
      <c r="B59" s="75">
        <f>IF($B$19="Yes",B52,0)</f>
        <v>0</v>
      </c>
      <c r="C59" s="75">
        <f t="shared" ref="C59:I59" si="8">IF($B$19="Yes",C52,0)</f>
        <v>0</v>
      </c>
      <c r="D59" s="76">
        <f t="shared" si="8"/>
        <v>0</v>
      </c>
      <c r="E59" s="76">
        <f t="shared" si="8"/>
        <v>0</v>
      </c>
      <c r="F59" s="76">
        <f t="shared" si="8"/>
        <v>0</v>
      </c>
      <c r="G59" s="76">
        <f t="shared" si="8"/>
        <v>0</v>
      </c>
      <c r="H59" s="76">
        <f t="shared" si="8"/>
        <v>0</v>
      </c>
      <c r="I59" s="76">
        <f t="shared" si="8"/>
        <v>0</v>
      </c>
      <c r="J59" s="219"/>
      <c r="K59" s="220"/>
      <c r="L59" s="220"/>
      <c r="M59" s="220"/>
      <c r="N59" s="220"/>
      <c r="O59" s="221"/>
      <c r="P59" s="216">
        <v>2023</v>
      </c>
    </row>
    <row r="60" spans="1:16" customFormat="1" ht="15.5" x14ac:dyDescent="0.35">
      <c r="A60" s="3" t="str">
        <f t="shared" ref="A60:A64" si="9">"TOTAL IMPLEMENTED " &amp; P60</f>
        <v>TOTAL IMPLEMENTED 2024</v>
      </c>
      <c r="B60" s="75">
        <f t="shared" ref="B60:I64" si="10">IF($B$19="Yes",B53,0)</f>
        <v>0</v>
      </c>
      <c r="C60" s="75">
        <f t="shared" si="10"/>
        <v>0</v>
      </c>
      <c r="D60" s="76">
        <f t="shared" si="10"/>
        <v>0</v>
      </c>
      <c r="E60" s="76">
        <f t="shared" si="10"/>
        <v>0</v>
      </c>
      <c r="F60" s="76">
        <f t="shared" si="10"/>
        <v>0</v>
      </c>
      <c r="G60" s="76">
        <f t="shared" si="10"/>
        <v>0</v>
      </c>
      <c r="H60" s="76">
        <f t="shared" si="10"/>
        <v>0</v>
      </c>
      <c r="I60" s="76">
        <f t="shared" si="10"/>
        <v>0</v>
      </c>
      <c r="J60" s="219"/>
      <c r="K60" s="220"/>
      <c r="L60" s="220"/>
      <c r="M60" s="220"/>
      <c r="N60" s="220"/>
      <c r="O60" s="221"/>
      <c r="P60" s="216">
        <v>2024</v>
      </c>
    </row>
    <row r="61" spans="1:16" customFormat="1" ht="15.5" x14ac:dyDescent="0.35">
      <c r="A61" s="3" t="str">
        <f t="shared" si="9"/>
        <v>TOTAL IMPLEMENTED 2025</v>
      </c>
      <c r="B61" s="75">
        <f t="shared" si="10"/>
        <v>0</v>
      </c>
      <c r="C61" s="75">
        <f t="shared" si="10"/>
        <v>0</v>
      </c>
      <c r="D61" s="76">
        <f t="shared" si="10"/>
        <v>0</v>
      </c>
      <c r="E61" s="76">
        <f t="shared" si="10"/>
        <v>0</v>
      </c>
      <c r="F61" s="76">
        <f t="shared" si="10"/>
        <v>0</v>
      </c>
      <c r="G61" s="76">
        <f t="shared" si="10"/>
        <v>0</v>
      </c>
      <c r="H61" s="76">
        <f t="shared" si="10"/>
        <v>0</v>
      </c>
      <c r="I61" s="76">
        <f t="shared" si="10"/>
        <v>0</v>
      </c>
      <c r="J61" s="219"/>
      <c r="K61" s="220"/>
      <c r="L61" s="220"/>
      <c r="M61" s="220"/>
      <c r="N61" s="220"/>
      <c r="O61" s="221"/>
      <c r="P61" s="216">
        <v>2025</v>
      </c>
    </row>
    <row r="62" spans="1:16" customFormat="1" ht="15.5" x14ac:dyDescent="0.35">
      <c r="A62" s="3" t="str">
        <f t="shared" si="9"/>
        <v>TOTAL IMPLEMENTED 2026</v>
      </c>
      <c r="B62" s="75">
        <f t="shared" si="10"/>
        <v>0</v>
      </c>
      <c r="C62" s="75">
        <f t="shared" si="10"/>
        <v>0</v>
      </c>
      <c r="D62" s="76">
        <f t="shared" si="10"/>
        <v>0</v>
      </c>
      <c r="E62" s="76">
        <f t="shared" si="10"/>
        <v>0</v>
      </c>
      <c r="F62" s="76">
        <f t="shared" si="10"/>
        <v>0</v>
      </c>
      <c r="G62" s="76">
        <f t="shared" si="10"/>
        <v>0</v>
      </c>
      <c r="H62" s="76">
        <f t="shared" si="10"/>
        <v>1326</v>
      </c>
      <c r="I62" s="76">
        <f t="shared" si="10"/>
        <v>9000000</v>
      </c>
      <c r="J62" s="219"/>
      <c r="K62" s="220"/>
      <c r="L62" s="220"/>
      <c r="M62" s="220"/>
      <c r="N62" s="220"/>
      <c r="O62" s="221"/>
      <c r="P62" s="216">
        <v>2026</v>
      </c>
    </row>
    <row r="63" spans="1:16" customFormat="1" ht="15.5" x14ac:dyDescent="0.35">
      <c r="A63" s="3" t="str">
        <f t="shared" si="9"/>
        <v>TOTAL IMPLEMENTED 2027</v>
      </c>
      <c r="B63" s="75">
        <f t="shared" si="10"/>
        <v>0</v>
      </c>
      <c r="C63" s="75">
        <f t="shared" si="10"/>
        <v>0</v>
      </c>
      <c r="D63" s="76">
        <f t="shared" si="10"/>
        <v>0</v>
      </c>
      <c r="E63" s="76">
        <f t="shared" si="10"/>
        <v>0</v>
      </c>
      <c r="F63" s="76">
        <f t="shared" si="10"/>
        <v>0</v>
      </c>
      <c r="G63" s="76">
        <f t="shared" si="10"/>
        <v>0</v>
      </c>
      <c r="H63" s="76">
        <f t="shared" si="10"/>
        <v>0</v>
      </c>
      <c r="I63" s="76">
        <f t="shared" si="10"/>
        <v>0</v>
      </c>
      <c r="J63" s="219"/>
      <c r="K63" s="220"/>
      <c r="L63" s="220"/>
      <c r="M63" s="220"/>
      <c r="N63" s="220"/>
      <c r="O63" s="221"/>
      <c r="P63" s="216">
        <v>2027</v>
      </c>
    </row>
    <row r="64" spans="1:16" customFormat="1" ht="15.5" x14ac:dyDescent="0.35">
      <c r="A64" s="3" t="str">
        <f t="shared" si="9"/>
        <v>TOTAL IMPLEMENTED 2028</v>
      </c>
      <c r="B64" s="75">
        <f t="shared" si="10"/>
        <v>0</v>
      </c>
      <c r="C64" s="75">
        <f t="shared" si="10"/>
        <v>0</v>
      </c>
      <c r="D64" s="76">
        <f t="shared" si="10"/>
        <v>0</v>
      </c>
      <c r="E64" s="76">
        <f t="shared" si="10"/>
        <v>0</v>
      </c>
      <c r="F64" s="76">
        <f t="shared" si="10"/>
        <v>0</v>
      </c>
      <c r="G64" s="76">
        <f t="shared" si="10"/>
        <v>0</v>
      </c>
      <c r="H64" s="76">
        <f t="shared" si="10"/>
        <v>0</v>
      </c>
      <c r="I64" s="76">
        <f t="shared" si="10"/>
        <v>0</v>
      </c>
      <c r="J64" s="222"/>
      <c r="K64" s="223"/>
      <c r="L64" s="223"/>
      <c r="M64" s="223"/>
      <c r="N64" s="223"/>
      <c r="O64" s="224"/>
      <c r="P64" s="216">
        <v>2028</v>
      </c>
    </row>
    <row r="65" spans="1:13" x14ac:dyDescent="0.35">
      <c r="A65" s="196"/>
      <c r="B65" s="197"/>
      <c r="C65" s="197"/>
      <c r="D65" s="198"/>
      <c r="E65" s="198"/>
      <c r="F65" s="198"/>
      <c r="G65" s="198"/>
      <c r="H65" s="198"/>
      <c r="I65" s="198"/>
      <c r="J65" s="199"/>
      <c r="K65" s="199"/>
      <c r="L65" s="199"/>
      <c r="M65" s="199"/>
    </row>
    <row r="66" spans="1:13" x14ac:dyDescent="0.35">
      <c r="A66" s="196"/>
      <c r="B66" s="197"/>
      <c r="C66" s="197"/>
      <c r="D66" s="198"/>
      <c r="E66" s="198"/>
      <c r="F66" s="198"/>
      <c r="G66" s="198"/>
      <c r="H66" s="198"/>
      <c r="I66" s="198"/>
      <c r="J66" s="199"/>
      <c r="K66" s="199"/>
      <c r="L66" s="199"/>
      <c r="M66" s="199"/>
    </row>
    <row r="67" spans="1:13" ht="15.5" x14ac:dyDescent="0.35">
      <c r="A67" s="200"/>
      <c r="B67" s="197"/>
      <c r="C67" s="197"/>
      <c r="D67" s="198"/>
      <c r="E67" s="198"/>
      <c r="F67" s="198"/>
      <c r="G67" s="198"/>
      <c r="H67" s="198"/>
      <c r="I67" s="198"/>
      <c r="J67" s="199"/>
      <c r="K67" s="199"/>
      <c r="L67" s="199"/>
      <c r="M67" s="199"/>
    </row>
  </sheetData>
  <sheetProtection algorithmName="SHA-512" hashValue="4Zs5+tUAkrQ5Lvcl6/9SDStYWTif7u+9PirvCV3tZ30aCOBqtaoDgPfG7JCehoewzvm1lgWjbOUE0tJMyOQPGQ==" saltValue="CxlpWZp8SPm6NEMelXVSdA==" spinCount="100000" sheet="1" objects="1" scenarios="1"/>
  <mergeCells count="25">
    <mergeCell ref="B11:G11"/>
    <mergeCell ref="A1:O1"/>
    <mergeCell ref="B4:M4"/>
    <mergeCell ref="B7:G7"/>
    <mergeCell ref="B8:G8"/>
    <mergeCell ref="A9:L9"/>
    <mergeCell ref="A25:A26"/>
    <mergeCell ref="B25:C25"/>
    <mergeCell ref="D25:I25"/>
    <mergeCell ref="J25:L25"/>
    <mergeCell ref="B12:G12"/>
    <mergeCell ref="B13:G13"/>
    <mergeCell ref="B14:G14"/>
    <mergeCell ref="B15:G15"/>
    <mergeCell ref="B16:G16"/>
    <mergeCell ref="B17:G17"/>
    <mergeCell ref="I17:K17"/>
    <mergeCell ref="M25:M26"/>
    <mergeCell ref="N25:O25"/>
    <mergeCell ref="J52:O57"/>
    <mergeCell ref="B18:G18"/>
    <mergeCell ref="B19:G19"/>
    <mergeCell ref="B20:G20"/>
    <mergeCell ref="H21:L21"/>
    <mergeCell ref="B24:I24"/>
  </mergeCells>
  <conditionalFormatting sqref="B27:I50">
    <cfRule type="expression" dxfId="75" priority="1">
      <formula>AND(TRIM(B27)&lt;&gt;"",ISNUMBER(B27)=FALSE)</formula>
    </cfRule>
  </conditionalFormatting>
  <dataValidations count="12">
    <dataValidation type="list" showInputMessage="1" showErrorMessage="1" sqref="K27:K50" xr:uid="{267BF1B4-473A-4D7F-A291-87A3ECF527B7}">
      <formula1>Lookup_Years</formula1>
    </dataValidation>
    <dataValidation type="date" operator="greaterThan" allowBlank="1" showInputMessage="1" showErrorMessage="1" errorTitle="Date Required" error="Please enter a date in mm/dd/yyyy format." sqref="B20:G21" xr:uid="{B46847BE-00FF-4EB8-92B2-B1D98816DEFE}">
      <formula1>36526</formula1>
    </dataValidation>
    <dataValidation allowBlank="1" showInputMessage="1" showErrorMessage="1" prompt="Either use the facility’s permit methodology or multiply wastewater gallons by 8.35 to get pounds and divide by 10,000 to eliminate water content." sqref="G26" xr:uid="{C55A26F6-154C-45F1-8660-CC83AC66AE85}"/>
    <dataValidation type="list" allowBlank="1" showInputMessage="1" showErrorMessage="1" sqref="M30:N50" xr:uid="{0F08A62C-9D80-435A-9E70-31CCDDB9C84E}">
      <formula1>Lookup_YesOrBlank</formula1>
    </dataValidation>
    <dataValidation allowBlank="1" showInputMessage="1" showErrorMessage="1" error="Please enter the 6-digit facility NAICS code." sqref="B17" xr:uid="{0E714048-A619-440F-9BC2-47BDA90EB396}"/>
    <dataValidation type="list" allowBlank="1" showInputMessage="1" showErrorMessage="1" sqref="J30:J50 N30:N50" xr:uid="{F6E9CC78-C803-48F2-85F4-B1940E930F78}">
      <formula1>Lookup_YesNo</formula1>
    </dataValidation>
    <dataValidation type="list" allowBlank="1" showDropDown="1" showInputMessage="1" showErrorMessage="1" error="Please use the 2-letter state abbreviation." sqref="B15:L15" xr:uid="{ED72941F-7F9F-47A8-B463-7191D940F07F}">
      <formula1>Lookup_States</formula1>
    </dataValidation>
    <dataValidation type="list" showInputMessage="1" showErrorMessage="1" promptTitle="NEA for this Facility" prompt="Click on the drop-down arrow to the right to select one NEA for this facility." sqref="B18" xr:uid="{5A307B4B-56D0-4067-966D-33CE6BF6B9D5}">
      <formula1>Lookup_NEAs</formula1>
    </dataValidation>
    <dataValidation type="list" allowBlank="1" showInputMessage="1" showErrorMessage="1" promptTitle="Region Where Facility is Located" prompt="Click on the drop-down arrow to the right to select the EPA Region where this facility is located." sqref="B16" xr:uid="{28D67614-D9CF-4F5E-A9E2-C3F41C04FC01}">
      <formula1>"Region 1, Region 2, Region 3, Region 4, Region 5, Region 6, Region 7, Region 8, Region 9, Region 10"</formula1>
    </dataValidation>
    <dataValidation type="list" allowBlank="1" showInputMessage="1" showErrorMessage="1" promptTitle="EJ Community" prompt="Click on the drop-down arrow to the right." sqref="B19:G19" xr:uid="{D4739FCC-E3F8-41CD-AB49-0A4AB856A1B2}">
      <formula1>Lookup_YesNoUnknown</formula1>
    </dataValidation>
    <dataValidation type="list" allowBlank="1" showDropDown="1" showInputMessage="1" showErrorMessage="1" sqref="J27:J29 N27:N29" xr:uid="{DAB9CB03-BEF0-4328-B052-D7143C974B62}">
      <formula1>Lookup_YesNo</formula1>
    </dataValidation>
    <dataValidation type="list" allowBlank="1" showDropDown="1" showInputMessage="1" showErrorMessage="1" sqref="M27:N29" xr:uid="{8C985BBC-B284-4643-BE4E-DAEA60C21568}">
      <formula1>Lookup_YesOrBlank</formula1>
    </dataValidation>
  </dataValidations>
  <hyperlinks>
    <hyperlink ref="I17" r:id="rId1" display="https://www.naics.com/search" xr:uid="{09D503B6-8447-49C0-9FE2-BFAEB30175D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92B6C-C6FE-4EFB-BAD9-3905F2F27DD8}">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305</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brG5ZdfXBac8BILChysb8Kjy4SVXFzV1YgJuQT9yIu9u2XSDbAUoL1bEPX/djCMHNKRwdSS7y5b5cD75OYCsbA==" saltValue="jWYcGEo62gV7wu3VamC74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9" priority="1">
      <formula>AND(TRIM(B27)&lt;&gt;"",ISNUMBER(B27)=FALSE)</formula>
    </cfRule>
  </conditionalFormatting>
  <dataValidations count="9">
    <dataValidation type="list" allowBlank="1" showDropDown="1" showInputMessage="1" showErrorMessage="1" sqref="M27:N50" xr:uid="{056E7F69-25C0-4BEE-9FA5-AC2C903E9E7A}">
      <formula1>Lookup_YesOrBlank</formula1>
    </dataValidation>
    <dataValidation type="list" allowBlank="1" showDropDown="1" showInputMessage="1" showErrorMessage="1" sqref="J27:J50 N27:N50" xr:uid="{14F4BE33-8BA8-470D-B7F4-01D3EE8D4A0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2E756E9-81B7-4FDE-9372-1F601690AF47}">
      <formula1>100</formula1>
      <formula2>999999</formula2>
    </dataValidation>
    <dataValidation type="list" allowBlank="1" showInputMessage="1" showErrorMessage="1" promptTitle="EJ Community" prompt="Click on the drop-down arrow to the right." sqref="B19:G19" xr:uid="{C7C64FCF-7ED3-405F-A22D-82CD14D50D0C}">
      <formula1>Lookup_YesNoUnknown</formula1>
    </dataValidation>
    <dataValidation type="list" showInputMessage="1" showErrorMessage="1" sqref="K27:K50" xr:uid="{80092FDD-783C-4438-8D66-CE38BC442C7D}">
      <formula1>Lookup_Years</formula1>
    </dataValidation>
    <dataValidation type="date" operator="greaterThan" allowBlank="1" showInputMessage="1" showErrorMessage="1" errorTitle="Date Required" error="Please enter a date in mm/dd/yyyy format." sqref="B20:G21" xr:uid="{E03A5697-F791-4EE4-BB82-BC7C0E32A5DD}">
      <formula1>36526</formula1>
    </dataValidation>
    <dataValidation allowBlank="1" showInputMessage="1" showErrorMessage="1" prompt="Either use the facility’s permit methodology or multiply wastewater gallons by 8.35 to get pounds and divide by 10,000 to eliminate water content." sqref="G26" xr:uid="{AD829B10-9EDE-4036-8133-27BB8080D14D}"/>
    <dataValidation type="list" allowBlank="1" showDropDown="1" showInputMessage="1" showErrorMessage="1" error="Please use the 2-letter state abbreviation." sqref="B15:G15 I15:L15" xr:uid="{01E7BE35-C647-4D40-A438-E555F108B198}">
      <formula1>Lookup_States</formula1>
    </dataValidation>
    <dataValidation type="list" showInputMessage="1" showErrorMessage="1" promptTitle="NEA for this Facility" prompt="Click on the drop-down arrow to the right to select one NEA for this facility." sqref="B18" xr:uid="{0697E5E5-8FC8-4CC7-AE98-81B9D2D0897B}">
      <formula1>Lookup_NEAs</formula1>
    </dataValidation>
  </dataValidations>
  <hyperlinks>
    <hyperlink ref="I17" r:id="rId1" display="https://www.naics.com/search" xr:uid="{4BF7800E-9925-4C89-9268-2224C027302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93B98-43DE-48EF-86AE-9CB164FD7C4F}">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WRPgnWVsf3Glm9jy+Vcl+OYrBfF7Zf5ttN1XZNf8uI88YyWiCGgndhge+XMrFndAA4pGT9bdAvg+idebGodyDQ==" saltValue="+W+ehDnDn1KEgykp+3T18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8" priority="1">
      <formula>AND(TRIM(B27)&lt;&gt;"",ISNUMBER(B27)=FALSE)</formula>
    </cfRule>
  </conditionalFormatting>
  <dataValidations count="9">
    <dataValidation type="list" allowBlank="1" showDropDown="1" showInputMessage="1" showErrorMessage="1" sqref="M27:N50" xr:uid="{0009DA09-9FBB-4B0B-8936-AEF213ADF678}">
      <formula1>Lookup_YesOrBlank</formula1>
    </dataValidation>
    <dataValidation type="list" allowBlank="1" showDropDown="1" showInputMessage="1" showErrorMessage="1" sqref="J27:J50 N27:N50" xr:uid="{2FBD5EDB-87B6-4647-A54E-14AF51513B1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A122D62-C21A-4CF9-9C97-DFF7560432CE}">
      <formula1>100</formula1>
      <formula2>999999</formula2>
    </dataValidation>
    <dataValidation type="list" allowBlank="1" showInputMessage="1" showErrorMessage="1" promptTitle="EJ Community" prompt="Click on the drop-down arrow to the right." sqref="B19:G19" xr:uid="{7BD8ED55-79B4-4A49-BF2E-B26B290760BE}">
      <formula1>Lookup_YesNoUnknown</formula1>
    </dataValidation>
    <dataValidation type="list" showInputMessage="1" showErrorMessage="1" sqref="K27:K50" xr:uid="{F592C55B-0E30-48DC-972B-7CD5D16182ED}">
      <formula1>Lookup_Years</formula1>
    </dataValidation>
    <dataValidation type="date" operator="greaterThan" allowBlank="1" showInputMessage="1" showErrorMessage="1" errorTitle="Date Required" error="Please enter a date in mm/dd/yyyy format." sqref="B20:G21" xr:uid="{2F287A21-8995-4639-9A0D-DD1530A95FC4}">
      <formula1>36526</formula1>
    </dataValidation>
    <dataValidation allowBlank="1" showInputMessage="1" showErrorMessage="1" prompt="Either use the facility’s permit methodology or multiply wastewater gallons by 8.35 to get pounds and divide by 10,000 to eliminate water content." sqref="G26" xr:uid="{241A29A9-DA15-46C9-996D-AF7A9A234D7D}"/>
    <dataValidation type="list" allowBlank="1" showDropDown="1" showInputMessage="1" showErrorMessage="1" error="Please use the 2-letter state abbreviation." sqref="B15:G15 I15:L15" xr:uid="{EE054CC2-62EB-4834-94A0-66C0A53FFB31}">
      <formula1>Lookup_States</formula1>
    </dataValidation>
    <dataValidation type="list" showInputMessage="1" showErrorMessage="1" promptTitle="NEA for this Facility" prompt="Click on the drop-down arrow to the right to select one NEA for this facility." sqref="B18" xr:uid="{4EA97362-AA34-45A1-A7B2-83E039531B6A}">
      <formula1>Lookup_NEAs</formula1>
    </dataValidation>
  </dataValidations>
  <hyperlinks>
    <hyperlink ref="I17" r:id="rId1" display="https://www.naics.com/search" xr:uid="{B1A7CF86-2BFD-46DB-ACCE-25ED6B4A198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E4072-E4FF-49EC-9CA8-6B2979DF550E}">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307</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P4D1Uo8Zansv/J78bTWw2rUegDjQX3lMen+rKvmZ1ChYDacNIwAlWSulbDlirLk/IQgFFI9wsVG6Eif1Hjg/+Q==" saltValue="BOHFK8pLWg5+95m6SQnZw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7" priority="1">
      <formula>AND(TRIM(B27)&lt;&gt;"",ISNUMBER(B27)=FALSE)</formula>
    </cfRule>
  </conditionalFormatting>
  <dataValidations count="9">
    <dataValidation type="list" allowBlank="1" showDropDown="1" showInputMessage="1" showErrorMessage="1" sqref="M27:N50" xr:uid="{A0FB7A6F-61A7-4301-AAFE-5A60447F8781}">
      <formula1>Lookup_YesOrBlank</formula1>
    </dataValidation>
    <dataValidation type="list" allowBlank="1" showDropDown="1" showInputMessage="1" showErrorMessage="1" sqref="J27:J50 N27:N50" xr:uid="{EB108A1D-C042-4BC6-806F-49F6D01F91B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8711A18-8EF1-4D09-A606-7D8E79771635}">
      <formula1>100</formula1>
      <formula2>999999</formula2>
    </dataValidation>
    <dataValidation type="list" allowBlank="1" showInputMessage="1" showErrorMessage="1" promptTitle="EJ Community" prompt="Click on the drop-down arrow to the right." sqref="B19:G19" xr:uid="{C2F60B8C-92D9-4E92-BD14-FC306F0B9524}">
      <formula1>Lookup_YesNoUnknown</formula1>
    </dataValidation>
    <dataValidation type="list" showInputMessage="1" showErrorMessage="1" sqref="K27:K50" xr:uid="{BE3E0BF8-0C9E-4540-9B68-1B4F02A17A5F}">
      <formula1>Lookup_Years</formula1>
    </dataValidation>
    <dataValidation type="date" operator="greaterThan" allowBlank="1" showInputMessage="1" showErrorMessage="1" errorTitle="Date Required" error="Please enter a date in mm/dd/yyyy format." sqref="B20:G21" xr:uid="{6A86A583-071F-45F6-AC1B-0D256D625766}">
      <formula1>36526</formula1>
    </dataValidation>
    <dataValidation allowBlank="1" showInputMessage="1" showErrorMessage="1" prompt="Either use the facility’s permit methodology or multiply wastewater gallons by 8.35 to get pounds and divide by 10,000 to eliminate water content." sqref="G26" xr:uid="{FA683E57-D837-49CD-8A26-0701DE13F92F}"/>
    <dataValidation type="list" allowBlank="1" showDropDown="1" showInputMessage="1" showErrorMessage="1" error="Please use the 2-letter state abbreviation." sqref="B15:G15 I15:L15" xr:uid="{80A80A1D-EABE-472C-BDC4-E81BF9E1764E}">
      <formula1>Lookup_States</formula1>
    </dataValidation>
    <dataValidation type="list" showInputMessage="1" showErrorMessage="1" promptTitle="NEA for this Facility" prompt="Click on the drop-down arrow to the right to select one NEA for this facility." sqref="B18" xr:uid="{B59B88EB-38D4-4C9E-BE65-FFDFF3B6202E}">
      <formula1>Lookup_NEAs</formula1>
    </dataValidation>
  </dataValidations>
  <hyperlinks>
    <hyperlink ref="I17" r:id="rId1" display="https://www.naics.com/search" xr:uid="{35D7DC4E-2E8A-442F-ADCC-9ECAA636C8F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4AFCF-BF8B-4AFE-8ED4-F5673B03DFCA}">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308</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hI7U7aJGFfkVybTj6KpOpmyuBOCNnEfUu1fFj4yVb8vZIDjaH1rJo99rmefdyudtcZTMOAcs9b9njfuWfLQGLw==" saltValue="3GROKOVOVovjZJHssJXOp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6" priority="1">
      <formula>AND(TRIM(B27)&lt;&gt;"",ISNUMBER(B27)=FALSE)</formula>
    </cfRule>
  </conditionalFormatting>
  <dataValidations count="9">
    <dataValidation type="list" allowBlank="1" showDropDown="1" showInputMessage="1" showErrorMessage="1" sqref="M27:N50" xr:uid="{4EC2527D-C870-41E7-AB5C-68E41EE75338}">
      <formula1>Lookup_YesOrBlank</formula1>
    </dataValidation>
    <dataValidation type="list" allowBlank="1" showDropDown="1" showInputMessage="1" showErrorMessage="1" sqref="J27:J50 N27:N50" xr:uid="{7F347337-690A-46AC-8026-E2B6E8536B2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AD507B4-E32E-4C4E-874F-EE183989BFEC}">
      <formula1>100</formula1>
      <formula2>999999</formula2>
    </dataValidation>
    <dataValidation type="list" allowBlank="1" showInputMessage="1" showErrorMessage="1" promptTitle="EJ Community" prompt="Click on the drop-down arrow to the right." sqref="B19:G19" xr:uid="{2FAEBA16-2664-4D2D-AFAE-A2F3D124A432}">
      <formula1>Lookup_YesNoUnknown</formula1>
    </dataValidation>
    <dataValidation type="list" showInputMessage="1" showErrorMessage="1" sqref="K27:K50" xr:uid="{5FF4EA24-B785-43C2-AA43-B1ADBABF28E5}">
      <formula1>Lookup_Years</formula1>
    </dataValidation>
    <dataValidation type="date" operator="greaterThan" allowBlank="1" showInputMessage="1" showErrorMessage="1" errorTitle="Date Required" error="Please enter a date in mm/dd/yyyy format." sqref="B20:G21" xr:uid="{07F9DB0C-10BB-4831-8A8C-4A170BC330BE}">
      <formula1>36526</formula1>
    </dataValidation>
    <dataValidation allowBlank="1" showInputMessage="1" showErrorMessage="1" prompt="Either use the facility’s permit methodology or multiply wastewater gallons by 8.35 to get pounds and divide by 10,000 to eliminate water content." sqref="G26" xr:uid="{F3F40192-4BDA-47C7-800D-A28665008AC9}"/>
    <dataValidation type="list" allowBlank="1" showDropDown="1" showInputMessage="1" showErrorMessage="1" error="Please use the 2-letter state abbreviation." sqref="B15:G15 I15:L15" xr:uid="{4EBFBED1-A2CF-4383-9CCD-09C5024D2733}">
      <formula1>Lookup_States</formula1>
    </dataValidation>
    <dataValidation type="list" showInputMessage="1" showErrorMessage="1" promptTitle="NEA for this Facility" prompt="Click on the drop-down arrow to the right to select one NEA for this facility." sqref="B18" xr:uid="{C7D2675B-96B1-4E60-B801-FA142B3285E6}">
      <formula1>Lookup_NEAs</formula1>
    </dataValidation>
  </dataValidations>
  <hyperlinks>
    <hyperlink ref="I17" r:id="rId1" display="https://www.naics.com/search" xr:uid="{24CA40BA-EC66-49A5-8C76-8EB319F9BDD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06B4C-B274-42EE-BB5A-4C834A69470F}">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309</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OxsFul0JmX/Ov38SLn7HZ/DjF9i3fYt00QvLL/Lx09Sylkx6U1i0lFsvC1TcmY32kWYSV6mN3oWC+kfgzEBYvw==" saltValue="902QNFwxv2zTUnxp+UZit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5" priority="1">
      <formula>AND(TRIM(B27)&lt;&gt;"",ISNUMBER(B27)=FALSE)</formula>
    </cfRule>
  </conditionalFormatting>
  <dataValidations count="9">
    <dataValidation type="list" allowBlank="1" showDropDown="1" showInputMessage="1" showErrorMessage="1" sqref="M27:N50" xr:uid="{1D119E26-1C02-4644-8AA0-3D46E8B29745}">
      <formula1>Lookup_YesOrBlank</formula1>
    </dataValidation>
    <dataValidation type="list" allowBlank="1" showDropDown="1" showInputMessage="1" showErrorMessage="1" sqref="J27:J50 N27:N50" xr:uid="{1B76B7CF-8CEC-41AE-9D50-FD2237B65B7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855DA9A-6F13-4A0B-85F7-169D5FF8DDA4}">
      <formula1>100</formula1>
      <formula2>999999</formula2>
    </dataValidation>
    <dataValidation type="list" allowBlank="1" showInputMessage="1" showErrorMessage="1" promptTitle="EJ Community" prompt="Click on the drop-down arrow to the right." sqref="B19:G19" xr:uid="{D6B61CBD-47B2-4F08-B08C-034F5123F3A3}">
      <formula1>Lookup_YesNoUnknown</formula1>
    </dataValidation>
    <dataValidation type="list" showInputMessage="1" showErrorMessage="1" sqref="K27:K50" xr:uid="{A4404F1E-FFC1-49F6-815B-A30C4FB205E4}">
      <formula1>Lookup_Years</formula1>
    </dataValidation>
    <dataValidation type="date" operator="greaterThan" allowBlank="1" showInputMessage="1" showErrorMessage="1" errorTitle="Date Required" error="Please enter a date in mm/dd/yyyy format." sqref="B20:G21" xr:uid="{E6E4195E-4837-4116-B08C-A165938373F0}">
      <formula1>36526</formula1>
    </dataValidation>
    <dataValidation allowBlank="1" showInputMessage="1" showErrorMessage="1" prompt="Either use the facility’s permit methodology or multiply wastewater gallons by 8.35 to get pounds and divide by 10,000 to eliminate water content." sqref="G26" xr:uid="{7DF1AAE7-E7CA-46DD-B76D-3C79C71EDD9C}"/>
    <dataValidation type="list" allowBlank="1" showDropDown="1" showInputMessage="1" showErrorMessage="1" error="Please use the 2-letter state abbreviation." sqref="B15:G15 I15:L15" xr:uid="{149AAD16-D722-428D-B96F-E1D7E23BE597}">
      <formula1>Lookup_States</formula1>
    </dataValidation>
    <dataValidation type="list" showInputMessage="1" showErrorMessage="1" promptTitle="NEA for this Facility" prompt="Click on the drop-down arrow to the right to select one NEA for this facility." sqref="B18" xr:uid="{10219A29-8D1A-4828-AE98-A9FFD4FAA9A4}">
      <formula1>Lookup_NEAs</formula1>
    </dataValidation>
  </dataValidations>
  <hyperlinks>
    <hyperlink ref="I17" r:id="rId1" display="https://www.naics.com/search" xr:uid="{6F4922F9-C970-46F5-871E-0E54D1ADBCE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89803-F75E-4157-A05D-AFD1A57DC488}">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310</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p+NONoNeAlIV+C6i4eouZAqxFqCO3WLH4PfQetYSCpiSHNfzQQBv97rNVS1bfXJ8VPCPGWNnLz8pKwtq62CzYQ==" saltValue="GK25f9rbVBW1Qj8Opu5DZ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4" priority="1">
      <formula>AND(TRIM(B27)&lt;&gt;"",ISNUMBER(B27)=FALSE)</formula>
    </cfRule>
  </conditionalFormatting>
  <dataValidations count="9">
    <dataValidation type="list" allowBlank="1" showDropDown="1" showInputMessage="1" showErrorMessage="1" sqref="M27:N50" xr:uid="{61E45C80-1CDA-4181-A5F4-431DA37A606D}">
      <formula1>Lookup_YesOrBlank</formula1>
    </dataValidation>
    <dataValidation type="list" allowBlank="1" showDropDown="1" showInputMessage="1" showErrorMessage="1" sqref="J27:J50 N27:N50" xr:uid="{2804E7CF-74E4-492B-9097-193AA627420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06F5196-C0B7-4173-9F12-C2F34A7E0FA2}">
      <formula1>100</formula1>
      <formula2>999999</formula2>
    </dataValidation>
    <dataValidation type="list" allowBlank="1" showInputMessage="1" showErrorMessage="1" promptTitle="EJ Community" prompt="Click on the drop-down arrow to the right." sqref="B19:G19" xr:uid="{EC5C6773-5725-4908-A5EA-5A6C75A9DD2D}">
      <formula1>Lookup_YesNoUnknown</formula1>
    </dataValidation>
    <dataValidation type="list" showInputMessage="1" showErrorMessage="1" sqref="K27:K50" xr:uid="{F32BA0D0-A674-46AC-8C37-AD605D881882}">
      <formula1>Lookup_Years</formula1>
    </dataValidation>
    <dataValidation type="date" operator="greaterThan" allowBlank="1" showInputMessage="1" showErrorMessage="1" errorTitle="Date Required" error="Please enter a date in mm/dd/yyyy format." sqref="B20:G21" xr:uid="{2BAD5A35-A81D-4AC0-96D2-252EA1345097}">
      <formula1>36526</formula1>
    </dataValidation>
    <dataValidation allowBlank="1" showInputMessage="1" showErrorMessage="1" prompt="Either use the facility’s permit methodology or multiply wastewater gallons by 8.35 to get pounds and divide by 10,000 to eliminate water content." sqref="G26" xr:uid="{89A5399E-674F-4AB8-9B51-8F0701468416}"/>
    <dataValidation type="list" allowBlank="1" showDropDown="1" showInputMessage="1" showErrorMessage="1" error="Please use the 2-letter state abbreviation." sqref="B15:G15 I15:L15" xr:uid="{2A69444D-34FB-44A8-BD38-F7D34457D78A}">
      <formula1>Lookup_States</formula1>
    </dataValidation>
    <dataValidation type="list" showInputMessage="1" showErrorMessage="1" promptTitle="NEA for this Facility" prompt="Click on the drop-down arrow to the right to select one NEA for this facility." sqref="B18" xr:uid="{9F97DA79-9380-4139-BA7B-88F582FA07AC}">
      <formula1>Lookup_NEAs</formula1>
    </dataValidation>
  </dataValidations>
  <hyperlinks>
    <hyperlink ref="I17" r:id="rId1" display="https://www.naics.com/search" xr:uid="{C362D83E-F025-4A13-8521-E7283C3431B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04685-40CC-40C2-A614-6CBF703917B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rTyvzVCN761cMwAM83TCYpvnB1inRTKeVjlHs0mEfgGJlVi0A3e50RzZfW7PFHnAuP3f8lNCAXUC50xM1JG66g==" saltValue="Ckbvvwt84lmde5gCveMA/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3" priority="1">
      <formula>AND(TRIM(B27)&lt;&gt;"",ISNUMBER(B27)=FALSE)</formula>
    </cfRule>
  </conditionalFormatting>
  <dataValidations count="9">
    <dataValidation type="list" allowBlank="1" showDropDown="1" showInputMessage="1" showErrorMessage="1" sqref="M27:N50" xr:uid="{8F01BFA9-510B-427C-965F-5B5F1D673AD9}">
      <formula1>Lookup_YesOrBlank</formula1>
    </dataValidation>
    <dataValidation type="list" allowBlank="1" showDropDown="1" showInputMessage="1" showErrorMessage="1" sqref="J27:J50 N27:N50" xr:uid="{A135E5AE-ED70-492D-9D1D-D6660FFA89E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E3F014D-30E8-40B3-BDB5-21CBB4FFB615}">
      <formula1>100</formula1>
      <formula2>999999</formula2>
    </dataValidation>
    <dataValidation type="list" allowBlank="1" showInputMessage="1" showErrorMessage="1" promptTitle="EJ Community" prompt="Click on the drop-down arrow to the right." sqref="B19:G19" xr:uid="{7BA7BDE9-E596-44E7-ADD0-EF138590F9DC}">
      <formula1>Lookup_YesNoUnknown</formula1>
    </dataValidation>
    <dataValidation type="list" showInputMessage="1" showErrorMessage="1" sqref="K27:K50" xr:uid="{4C5351FA-D05A-4E6D-858F-EDEF96C7A3E2}">
      <formula1>Lookup_Years</formula1>
    </dataValidation>
    <dataValidation type="date" operator="greaterThan" allowBlank="1" showInputMessage="1" showErrorMessage="1" errorTitle="Date Required" error="Please enter a date in mm/dd/yyyy format." sqref="B20:G21" xr:uid="{B036679D-20EF-4DC1-8CAA-EE4ECDA78D5B}">
      <formula1>36526</formula1>
    </dataValidation>
    <dataValidation allowBlank="1" showInputMessage="1" showErrorMessage="1" prompt="Either use the facility’s permit methodology or multiply wastewater gallons by 8.35 to get pounds and divide by 10,000 to eliminate water content." sqref="G26" xr:uid="{EE20B37C-78B7-418A-948F-0823132F9200}"/>
    <dataValidation type="list" allowBlank="1" showDropDown="1" showInputMessage="1" showErrorMessage="1" error="Please use the 2-letter state abbreviation." sqref="B15:G15 I15:L15" xr:uid="{4E3907FB-6AD8-41D1-AB99-ADB7D022B07B}">
      <formula1>Lookup_States</formula1>
    </dataValidation>
    <dataValidation type="list" showInputMessage="1" showErrorMessage="1" promptTitle="NEA for this Facility" prompt="Click on the drop-down arrow to the right to select one NEA for this facility." sqref="B18" xr:uid="{787C896C-B088-42DC-9F39-93B16D076577}">
      <formula1>Lookup_NEAs</formula1>
    </dataValidation>
  </dataValidations>
  <hyperlinks>
    <hyperlink ref="I17" r:id="rId1" display="https://www.naics.com/search" xr:uid="{11EEBB0D-331B-4403-B0B8-53A48792496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62F3A-B9B7-4145-A9EB-C2059EA2E100}">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j8Hf4SazHrAVTUDkXjlnoQ/aibumv9ISnMaIQYLnkqrqlPcH4m3iqTospYC3mee0hx6KqHFaqnBW8ina7PPaQA==" saltValue="/yw9+WO8LL0qjariWG6mc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2" priority="1">
      <formula>AND(TRIM(B27)&lt;&gt;"",ISNUMBER(B27)=FALSE)</formula>
    </cfRule>
  </conditionalFormatting>
  <dataValidations count="9">
    <dataValidation type="list" allowBlank="1" showDropDown="1" showInputMessage="1" showErrorMessage="1" sqref="M27:N50" xr:uid="{21D09515-AD37-421A-A57E-0B3ABC92EC0D}">
      <formula1>Lookup_YesOrBlank</formula1>
    </dataValidation>
    <dataValidation type="list" allowBlank="1" showDropDown="1" showInputMessage="1" showErrorMessage="1" sqref="J27:J50 N27:N50" xr:uid="{ABEC1579-C3AB-42CC-A651-A95FE842136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8B71926-530A-466D-BF32-DBDBE1013483}">
      <formula1>100</formula1>
      <formula2>999999</formula2>
    </dataValidation>
    <dataValidation type="list" allowBlank="1" showInputMessage="1" showErrorMessage="1" promptTitle="EJ Community" prompt="Click on the drop-down arrow to the right." sqref="B19:G19" xr:uid="{68569367-8EC8-4579-882C-20906409B05B}">
      <formula1>Lookup_YesNoUnknown</formula1>
    </dataValidation>
    <dataValidation type="list" showInputMessage="1" showErrorMessage="1" sqref="K27:K50" xr:uid="{26BF9183-8A98-4702-8E24-823A0F019D85}">
      <formula1>Lookup_Years</formula1>
    </dataValidation>
    <dataValidation type="date" operator="greaterThan" allowBlank="1" showInputMessage="1" showErrorMessage="1" errorTitle="Date Required" error="Please enter a date in mm/dd/yyyy format." sqref="B20:G21" xr:uid="{31100E00-64E5-40A8-AE48-D163AFB6B7F1}">
      <formula1>36526</formula1>
    </dataValidation>
    <dataValidation allowBlank="1" showInputMessage="1" showErrorMessage="1" prompt="Either use the facility’s permit methodology or multiply wastewater gallons by 8.35 to get pounds and divide by 10,000 to eliminate water content." sqref="G26" xr:uid="{44ADF518-AECE-4996-B828-C8D4EF3C8AF6}"/>
    <dataValidation type="list" allowBlank="1" showDropDown="1" showInputMessage="1" showErrorMessage="1" error="Please use the 2-letter state abbreviation." sqref="B15:G15 I15:L15" xr:uid="{CF2BD817-3723-42D0-85CB-EC22D1EB43A9}">
      <formula1>Lookup_States</formula1>
    </dataValidation>
    <dataValidation type="list" showInputMessage="1" showErrorMessage="1" promptTitle="NEA for this Facility" prompt="Click on the drop-down arrow to the right to select one NEA for this facility." sqref="B18" xr:uid="{DF81BD69-BA6C-49A2-BA22-C94D2491AEE5}">
      <formula1>Lookup_NEAs</formula1>
    </dataValidation>
  </dataValidations>
  <hyperlinks>
    <hyperlink ref="I17" r:id="rId1" display="https://www.naics.com/search" xr:uid="{280E12CF-50CC-4439-BB4C-D7AF4CA455F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96D5F-89FF-4EB8-B757-9B3B56ED6705}">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V0GJEpXz3DCzHgpcc8uLofvNPgnsdT/x+mQsUNtRsTMZO6D4B8sbRwubeXDom7fvnDYKB8IBHmz+Hje2RMYvaQ==" saltValue="p/fousuM4ChvX6+2HBh8i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1" priority="1">
      <formula>AND(TRIM(B27)&lt;&gt;"",ISNUMBER(B27)=FALSE)</formula>
    </cfRule>
  </conditionalFormatting>
  <dataValidations count="9">
    <dataValidation type="list" allowBlank="1" showDropDown="1" showInputMessage="1" showErrorMessage="1" sqref="M27:N50" xr:uid="{1D25FE53-BD7F-489E-9E55-C8558AE0A842}">
      <formula1>Lookup_YesOrBlank</formula1>
    </dataValidation>
    <dataValidation type="list" allowBlank="1" showDropDown="1" showInputMessage="1" showErrorMessage="1" sqref="J27:J50 N27:N50" xr:uid="{36E68C3A-4083-4738-AE43-E6B9DF2935F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032C231-73A9-42DC-AA74-89BBF292EEF6}">
      <formula1>100</formula1>
      <formula2>999999</formula2>
    </dataValidation>
    <dataValidation type="list" allowBlank="1" showInputMessage="1" showErrorMessage="1" promptTitle="EJ Community" prompt="Click on the drop-down arrow to the right." sqref="B19:G19" xr:uid="{8A545461-3108-4B56-A707-41695F2C3A21}">
      <formula1>Lookup_YesNoUnknown</formula1>
    </dataValidation>
    <dataValidation type="list" showInputMessage="1" showErrorMessage="1" sqref="K27:K50" xr:uid="{1F5773CB-F900-4489-88CD-A72249A29B71}">
      <formula1>Lookup_Years</formula1>
    </dataValidation>
    <dataValidation type="date" operator="greaterThan" allowBlank="1" showInputMessage="1" showErrorMessage="1" errorTitle="Date Required" error="Please enter a date in mm/dd/yyyy format." sqref="B20:G21" xr:uid="{B611879A-247F-4433-BCFA-A3C4337CF1B3}">
      <formula1>36526</formula1>
    </dataValidation>
    <dataValidation allowBlank="1" showInputMessage="1" showErrorMessage="1" prompt="Either use the facility’s permit methodology or multiply wastewater gallons by 8.35 to get pounds and divide by 10,000 to eliminate water content." sqref="G26" xr:uid="{5D0BBCE2-7437-4D6B-A864-16B86F790768}"/>
    <dataValidation type="list" allowBlank="1" showDropDown="1" showInputMessage="1" showErrorMessage="1" error="Please use the 2-letter state abbreviation." sqref="B15:G15 I15:L15" xr:uid="{72FC2D63-975D-49DB-9AB0-5A49384FE235}">
      <formula1>Lookup_States</formula1>
    </dataValidation>
    <dataValidation type="list" showInputMessage="1" showErrorMessage="1" promptTitle="NEA for this Facility" prompt="Click on the drop-down arrow to the right to select one NEA for this facility." sqref="B18" xr:uid="{8A2BE04C-7F44-4806-891D-E78C7FD2B5DD}">
      <formula1>Lookup_NEAs</formula1>
    </dataValidation>
  </dataValidations>
  <hyperlinks>
    <hyperlink ref="I17" r:id="rId1" display="https://www.naics.com/search" xr:uid="{FBA472CE-D4CE-4ABF-9CFB-725040BCDB8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77087-1C66-4D64-848D-4AB027831F28}">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uKf43+/DRu5d9IWMr0qn5iF7NgFvo3Me/Ts4o35Cg0+1AMaJ09bbomqWzDELVWMUsmhF0gHnO5jxXn4iVxFYtg==" saltValue="2kzG8vZbBsCjJf0yf5/Mw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0" priority="1">
      <formula>AND(TRIM(B27)&lt;&gt;"",ISNUMBER(B27)=FALSE)</formula>
    </cfRule>
  </conditionalFormatting>
  <dataValidations count="9">
    <dataValidation type="list" allowBlank="1" showDropDown="1" showInputMessage="1" showErrorMessage="1" sqref="M27:N50" xr:uid="{EA7E3285-8F51-4517-876D-254CB350502A}">
      <formula1>Lookup_YesOrBlank</formula1>
    </dataValidation>
    <dataValidation type="list" allowBlank="1" showDropDown="1" showInputMessage="1" showErrorMessage="1" sqref="J27:J50 N27:N50" xr:uid="{71B7CB50-8250-4ED6-8A4D-34DF9EEC261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EC730BB-0FAE-4155-BB90-0BAA03A8B1D2}">
      <formula1>100</formula1>
      <formula2>999999</formula2>
    </dataValidation>
    <dataValidation type="list" allowBlank="1" showInputMessage="1" showErrorMessage="1" promptTitle="EJ Community" prompt="Click on the drop-down arrow to the right." sqref="B19:G19" xr:uid="{0CBC4E1F-BD3C-4AB7-978F-21C5ACB2ACD2}">
      <formula1>Lookup_YesNoUnknown</formula1>
    </dataValidation>
    <dataValidation type="list" showInputMessage="1" showErrorMessage="1" sqref="K27:K50" xr:uid="{6240528F-20E6-457A-B18D-DD04E6E0BFFE}">
      <formula1>Lookup_Years</formula1>
    </dataValidation>
    <dataValidation type="date" operator="greaterThan" allowBlank="1" showInputMessage="1" showErrorMessage="1" errorTitle="Date Required" error="Please enter a date in mm/dd/yyyy format." sqref="B20:G21" xr:uid="{3D41F51B-E095-4C0B-ADE6-A51812282CE6}">
      <formula1>36526</formula1>
    </dataValidation>
    <dataValidation allowBlank="1" showInputMessage="1" showErrorMessage="1" prompt="Either use the facility’s permit methodology or multiply wastewater gallons by 8.35 to get pounds and divide by 10,000 to eliminate water content." sqref="G26" xr:uid="{B9F34379-94E8-40E9-AADB-5DC28EB2C1BE}"/>
    <dataValidation type="list" allowBlank="1" showDropDown="1" showInputMessage="1" showErrorMessage="1" error="Please use the 2-letter state abbreviation." sqref="B15:G15 I15:L15" xr:uid="{7C8CD3AA-B5F3-4924-8B69-53BF579EC83C}">
      <formula1>Lookup_States</formula1>
    </dataValidation>
    <dataValidation type="list" showInputMessage="1" showErrorMessage="1" promptTitle="NEA for this Facility" prompt="Click on the drop-down arrow to the right to select one NEA for this facility." sqref="B18" xr:uid="{F44DC961-0C52-449C-8D20-0389C6064B9F}">
      <formula1>Lookup_NEAs</formula1>
    </dataValidation>
  </dataValidations>
  <hyperlinks>
    <hyperlink ref="I17" r:id="rId1" display="https://www.naics.com/search" xr:uid="{FEFDF2AE-63C5-457E-99CA-04A36F6EA36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16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ref="P42:P45" si="1">IF(AND(J42="Y",K42="")," &lt;&lt; Please enter the year of implementation.","")</f>
        <v/>
      </c>
    </row>
    <row r="43" spans="1:16" x14ac:dyDescent="0.35">
      <c r="A43" s="23"/>
      <c r="B43" s="79"/>
      <c r="C43" s="79"/>
      <c r="D43" s="80"/>
      <c r="E43" s="80"/>
      <c r="F43" s="80"/>
      <c r="G43" s="80"/>
      <c r="H43" s="80"/>
      <c r="I43" s="80"/>
      <c r="J43" s="24"/>
      <c r="K43" s="25"/>
      <c r="L43" s="26"/>
      <c r="M43" s="24"/>
      <c r="N43" s="24"/>
      <c r="O43" s="23"/>
      <c r="P43" s="58" t="str">
        <f t="shared" si="1"/>
        <v/>
      </c>
    </row>
    <row r="44" spans="1:16" x14ac:dyDescent="0.35">
      <c r="A44" s="23"/>
      <c r="B44" s="79"/>
      <c r="C44" s="79"/>
      <c r="D44" s="80"/>
      <c r="E44" s="80"/>
      <c r="F44" s="80"/>
      <c r="G44" s="80"/>
      <c r="H44" s="80"/>
      <c r="I44" s="80"/>
      <c r="J44" s="24"/>
      <c r="K44" s="25"/>
      <c r="L44" s="26"/>
      <c r="M44" s="24"/>
      <c r="N44" s="24"/>
      <c r="O44" s="23"/>
      <c r="P44" s="58" t="str">
        <f t="shared" si="1"/>
        <v/>
      </c>
    </row>
    <row r="45" spans="1:16" x14ac:dyDescent="0.35">
      <c r="A45" s="23"/>
      <c r="B45" s="79"/>
      <c r="C45" s="79"/>
      <c r="D45" s="80"/>
      <c r="E45" s="80"/>
      <c r="F45" s="80"/>
      <c r="G45" s="80"/>
      <c r="H45" s="80"/>
      <c r="I45" s="80"/>
      <c r="J45" s="24"/>
      <c r="K45" s="25"/>
      <c r="L45" s="26"/>
      <c r="M45" s="24"/>
      <c r="N45" s="24"/>
      <c r="O45" s="23"/>
      <c r="P45" s="58" t="str">
        <f t="shared" si="1"/>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D51" si="2">SUM(C52:C57)</f>
        <v>0</v>
      </c>
      <c r="D51" s="76">
        <f t="shared" si="2"/>
        <v>0</v>
      </c>
      <c r="E51" s="76">
        <f t="shared" ref="E51" si="3">SUM(E52:E57)</f>
        <v>0</v>
      </c>
      <c r="F51" s="76">
        <f t="shared" ref="F51" si="4">SUM(F52:F57)</f>
        <v>0</v>
      </c>
      <c r="G51" s="76">
        <f t="shared" ref="G51" si="5">SUM(G52:G57)</f>
        <v>0</v>
      </c>
      <c r="H51" s="76">
        <f t="shared" ref="H51" si="6">SUM(H52:H57)</f>
        <v>0</v>
      </c>
      <c r="I51" s="76">
        <f t="shared" ref="I51" si="7">SUM(I52:I57)</f>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8">IF($K$51=1,SUMIFS(C$27:C$50,$J$27:$J$50,"Y",$K$27:$K$50,$P52),0)</f>
        <v>0</v>
      </c>
      <c r="D52" s="76">
        <f t="shared" si="8"/>
        <v>0</v>
      </c>
      <c r="E52" s="76">
        <f t="shared" si="8"/>
        <v>0</v>
      </c>
      <c r="F52" s="76">
        <f t="shared" si="8"/>
        <v>0</v>
      </c>
      <c r="G52" s="76">
        <f t="shared" si="8"/>
        <v>0</v>
      </c>
      <c r="H52" s="76">
        <f t="shared" si="8"/>
        <v>0</v>
      </c>
      <c r="I52" s="76">
        <f t="shared" si="8"/>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9">"TOTAL IMPLEMENTED " &amp; P53</f>
        <v>TOTAL IMPLEMENTED 2024</v>
      </c>
      <c r="B53" s="75">
        <f t="shared" ref="B53:B57" si="10">IF($K$51=1,SUMIFS(B$27:B$50,$J$27:$J$50,"Y",$K$27:$K$50,$P53),0)</f>
        <v>0</v>
      </c>
      <c r="C53" s="75">
        <f t="shared" si="8"/>
        <v>0</v>
      </c>
      <c r="D53" s="76">
        <f t="shared" si="8"/>
        <v>0</v>
      </c>
      <c r="E53" s="76">
        <f t="shared" si="8"/>
        <v>0</v>
      </c>
      <c r="F53" s="76">
        <f t="shared" si="8"/>
        <v>0</v>
      </c>
      <c r="G53" s="76">
        <f t="shared" si="8"/>
        <v>0</v>
      </c>
      <c r="H53" s="76">
        <f t="shared" si="8"/>
        <v>0</v>
      </c>
      <c r="I53" s="76">
        <f t="shared" si="8"/>
        <v>0</v>
      </c>
      <c r="J53" s="328"/>
      <c r="K53" s="329"/>
      <c r="L53" s="329"/>
      <c r="M53" s="329"/>
      <c r="N53" s="329"/>
      <c r="O53" s="330"/>
      <c r="P53" s="216">
        <v>2024</v>
      </c>
    </row>
    <row r="54" spans="1:16" ht="15.5" x14ac:dyDescent="0.35">
      <c r="A54" s="3" t="str">
        <f t="shared" si="9"/>
        <v>TOTAL IMPLEMENTED 2025</v>
      </c>
      <c r="B54" s="75">
        <f t="shared" si="10"/>
        <v>0</v>
      </c>
      <c r="C54" s="75">
        <f t="shared" si="8"/>
        <v>0</v>
      </c>
      <c r="D54" s="76">
        <f t="shared" si="8"/>
        <v>0</v>
      </c>
      <c r="E54" s="76">
        <f t="shared" si="8"/>
        <v>0</v>
      </c>
      <c r="F54" s="76">
        <f t="shared" si="8"/>
        <v>0</v>
      </c>
      <c r="G54" s="76">
        <f t="shared" si="8"/>
        <v>0</v>
      </c>
      <c r="H54" s="76">
        <f t="shared" si="8"/>
        <v>0</v>
      </c>
      <c r="I54" s="76">
        <f t="shared" si="8"/>
        <v>0</v>
      </c>
      <c r="J54" s="328"/>
      <c r="K54" s="329"/>
      <c r="L54" s="329"/>
      <c r="M54" s="329"/>
      <c r="N54" s="329"/>
      <c r="O54" s="330"/>
      <c r="P54" s="216">
        <v>2025</v>
      </c>
    </row>
    <row r="55" spans="1:16" ht="15.5" x14ac:dyDescent="0.35">
      <c r="A55" s="3" t="str">
        <f t="shared" si="9"/>
        <v>TOTAL IMPLEMENTED 2026</v>
      </c>
      <c r="B55" s="75">
        <f t="shared" si="10"/>
        <v>0</v>
      </c>
      <c r="C55" s="75">
        <f t="shared" si="8"/>
        <v>0</v>
      </c>
      <c r="D55" s="76">
        <f t="shared" si="8"/>
        <v>0</v>
      </c>
      <c r="E55" s="76">
        <f t="shared" si="8"/>
        <v>0</v>
      </c>
      <c r="F55" s="76">
        <f t="shared" si="8"/>
        <v>0</v>
      </c>
      <c r="G55" s="76">
        <f t="shared" si="8"/>
        <v>0</v>
      </c>
      <c r="H55" s="76">
        <f t="shared" si="8"/>
        <v>0</v>
      </c>
      <c r="I55" s="76">
        <f t="shared" si="8"/>
        <v>0</v>
      </c>
      <c r="J55" s="328"/>
      <c r="K55" s="329"/>
      <c r="L55" s="329"/>
      <c r="M55" s="329"/>
      <c r="N55" s="329"/>
      <c r="O55" s="330"/>
      <c r="P55" s="216">
        <v>2026</v>
      </c>
    </row>
    <row r="56" spans="1:16" ht="15.5" x14ac:dyDescent="0.35">
      <c r="A56" s="3" t="str">
        <f t="shared" si="9"/>
        <v>TOTAL IMPLEMENTED 2027</v>
      </c>
      <c r="B56" s="75">
        <f t="shared" si="10"/>
        <v>0</v>
      </c>
      <c r="C56" s="75">
        <f t="shared" si="8"/>
        <v>0</v>
      </c>
      <c r="D56" s="76">
        <f t="shared" si="8"/>
        <v>0</v>
      </c>
      <c r="E56" s="76">
        <f t="shared" si="8"/>
        <v>0</v>
      </c>
      <c r="F56" s="76">
        <f t="shared" si="8"/>
        <v>0</v>
      </c>
      <c r="G56" s="76">
        <f t="shared" si="8"/>
        <v>0</v>
      </c>
      <c r="H56" s="76">
        <f t="shared" si="8"/>
        <v>0</v>
      </c>
      <c r="I56" s="76">
        <f t="shared" si="8"/>
        <v>0</v>
      </c>
      <c r="J56" s="328"/>
      <c r="K56" s="329"/>
      <c r="L56" s="329"/>
      <c r="M56" s="329"/>
      <c r="N56" s="329"/>
      <c r="O56" s="330"/>
      <c r="P56" s="216">
        <v>2027</v>
      </c>
    </row>
    <row r="57" spans="1:16" ht="15.5" x14ac:dyDescent="0.35">
      <c r="A57" s="3" t="str">
        <f t="shared" si="9"/>
        <v>TOTAL IMPLEMENTED 2028</v>
      </c>
      <c r="B57" s="75">
        <f t="shared" si="10"/>
        <v>0</v>
      </c>
      <c r="C57" s="75">
        <f t="shared" si="8"/>
        <v>0</v>
      </c>
      <c r="D57" s="76">
        <f t="shared" si="8"/>
        <v>0</v>
      </c>
      <c r="E57" s="76">
        <f t="shared" si="8"/>
        <v>0</v>
      </c>
      <c r="F57" s="76">
        <f t="shared" si="8"/>
        <v>0</v>
      </c>
      <c r="G57" s="76">
        <f t="shared" si="8"/>
        <v>0</v>
      </c>
      <c r="H57" s="76">
        <f t="shared" si="8"/>
        <v>0</v>
      </c>
      <c r="I57" s="76">
        <f t="shared" si="8"/>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11">IF($B$19="Yes",C52,0)</f>
        <v>0</v>
      </c>
      <c r="D59" s="76">
        <f t="shared" si="11"/>
        <v>0</v>
      </c>
      <c r="E59" s="76">
        <f t="shared" si="11"/>
        <v>0</v>
      </c>
      <c r="F59" s="76">
        <f t="shared" si="11"/>
        <v>0</v>
      </c>
      <c r="G59" s="76">
        <f t="shared" si="11"/>
        <v>0</v>
      </c>
      <c r="H59" s="76">
        <f t="shared" si="11"/>
        <v>0</v>
      </c>
      <c r="I59" s="76">
        <f t="shared" si="11"/>
        <v>0</v>
      </c>
      <c r="J59" s="219"/>
      <c r="K59" s="220"/>
      <c r="L59" s="220"/>
      <c r="M59" s="220"/>
      <c r="N59" s="220"/>
      <c r="O59" s="221"/>
      <c r="P59" s="216">
        <v>2023</v>
      </c>
    </row>
    <row r="60" spans="1:16" ht="15.5" x14ac:dyDescent="0.35">
      <c r="A60" s="3" t="str">
        <f t="shared" ref="A60:A64" si="12">"TOTAL IMPLEMENTED " &amp; P60</f>
        <v>TOTAL IMPLEMENTED 2024</v>
      </c>
      <c r="B60" s="75">
        <f t="shared" ref="B60:I60" si="13">IF($B$19="Yes",B53,0)</f>
        <v>0</v>
      </c>
      <c r="C60" s="75">
        <f t="shared" si="13"/>
        <v>0</v>
      </c>
      <c r="D60" s="76">
        <f t="shared" si="13"/>
        <v>0</v>
      </c>
      <c r="E60" s="76">
        <f t="shared" si="13"/>
        <v>0</v>
      </c>
      <c r="F60" s="76">
        <f t="shared" si="13"/>
        <v>0</v>
      </c>
      <c r="G60" s="76">
        <f t="shared" si="13"/>
        <v>0</v>
      </c>
      <c r="H60" s="76">
        <f t="shared" si="13"/>
        <v>0</v>
      </c>
      <c r="I60" s="76">
        <f t="shared" si="13"/>
        <v>0</v>
      </c>
      <c r="J60" s="219"/>
      <c r="K60" s="220"/>
      <c r="L60" s="220"/>
      <c r="M60" s="220"/>
      <c r="N60" s="220"/>
      <c r="O60" s="221"/>
      <c r="P60" s="216">
        <v>2024</v>
      </c>
    </row>
    <row r="61" spans="1:16" ht="15.5" x14ac:dyDescent="0.35">
      <c r="A61" s="3" t="str">
        <f t="shared" si="12"/>
        <v>TOTAL IMPLEMENTED 2025</v>
      </c>
      <c r="B61" s="75">
        <f t="shared" ref="B61:I61" si="14">IF($B$19="Yes",B54,0)</f>
        <v>0</v>
      </c>
      <c r="C61" s="75">
        <f t="shared" si="14"/>
        <v>0</v>
      </c>
      <c r="D61" s="76">
        <f t="shared" si="14"/>
        <v>0</v>
      </c>
      <c r="E61" s="76">
        <f t="shared" si="14"/>
        <v>0</v>
      </c>
      <c r="F61" s="76">
        <f t="shared" si="14"/>
        <v>0</v>
      </c>
      <c r="G61" s="76">
        <f t="shared" si="14"/>
        <v>0</v>
      </c>
      <c r="H61" s="76">
        <f t="shared" si="14"/>
        <v>0</v>
      </c>
      <c r="I61" s="76">
        <f t="shared" si="14"/>
        <v>0</v>
      </c>
      <c r="J61" s="219"/>
      <c r="K61" s="220"/>
      <c r="L61" s="220"/>
      <c r="M61" s="220"/>
      <c r="N61" s="220"/>
      <c r="O61" s="221"/>
      <c r="P61" s="216">
        <v>2025</v>
      </c>
    </row>
    <row r="62" spans="1:16" ht="15.5" x14ac:dyDescent="0.35">
      <c r="A62" s="3" t="str">
        <f t="shared" si="12"/>
        <v>TOTAL IMPLEMENTED 2026</v>
      </c>
      <c r="B62" s="75">
        <f t="shared" ref="B62:I62" si="15">IF($B$19="Yes",B55,0)</f>
        <v>0</v>
      </c>
      <c r="C62" s="75">
        <f t="shared" si="15"/>
        <v>0</v>
      </c>
      <c r="D62" s="76">
        <f t="shared" si="15"/>
        <v>0</v>
      </c>
      <c r="E62" s="76">
        <f t="shared" si="15"/>
        <v>0</v>
      </c>
      <c r="F62" s="76">
        <f t="shared" si="15"/>
        <v>0</v>
      </c>
      <c r="G62" s="76">
        <f t="shared" si="15"/>
        <v>0</v>
      </c>
      <c r="H62" s="76">
        <f t="shared" si="15"/>
        <v>0</v>
      </c>
      <c r="I62" s="76">
        <f t="shared" si="15"/>
        <v>0</v>
      </c>
      <c r="J62" s="219"/>
      <c r="K62" s="220"/>
      <c r="L62" s="220"/>
      <c r="M62" s="220"/>
      <c r="N62" s="220"/>
      <c r="O62" s="221"/>
      <c r="P62" s="216">
        <v>2026</v>
      </c>
    </row>
    <row r="63" spans="1:16" ht="15.5" x14ac:dyDescent="0.35">
      <c r="A63" s="3" t="str">
        <f t="shared" si="12"/>
        <v>TOTAL IMPLEMENTED 2027</v>
      </c>
      <c r="B63" s="75">
        <f t="shared" ref="B63:I63" si="16">IF($B$19="Yes",B56,0)</f>
        <v>0</v>
      </c>
      <c r="C63" s="75">
        <f t="shared" si="16"/>
        <v>0</v>
      </c>
      <c r="D63" s="76">
        <f t="shared" si="16"/>
        <v>0</v>
      </c>
      <c r="E63" s="76">
        <f t="shared" si="16"/>
        <v>0</v>
      </c>
      <c r="F63" s="76">
        <f t="shared" si="16"/>
        <v>0</v>
      </c>
      <c r="G63" s="76">
        <f t="shared" si="16"/>
        <v>0</v>
      </c>
      <c r="H63" s="76">
        <f t="shared" si="16"/>
        <v>0</v>
      </c>
      <c r="I63" s="76">
        <f t="shared" si="16"/>
        <v>0</v>
      </c>
      <c r="J63" s="219"/>
      <c r="K63" s="220"/>
      <c r="L63" s="220"/>
      <c r="M63" s="220"/>
      <c r="N63" s="220"/>
      <c r="O63" s="221"/>
      <c r="P63" s="216">
        <v>2027</v>
      </c>
    </row>
    <row r="64" spans="1:16" ht="15.5" x14ac:dyDescent="0.35">
      <c r="A64" s="3" t="str">
        <f t="shared" si="12"/>
        <v>TOTAL IMPLEMENTED 2028</v>
      </c>
      <c r="B64" s="75">
        <f t="shared" ref="B64:I64" si="17">IF($B$19="Yes",B57,0)</f>
        <v>0</v>
      </c>
      <c r="C64" s="75">
        <f t="shared" si="17"/>
        <v>0</v>
      </c>
      <c r="D64" s="76">
        <f t="shared" si="17"/>
        <v>0</v>
      </c>
      <c r="E64" s="76">
        <f t="shared" si="17"/>
        <v>0</v>
      </c>
      <c r="F64" s="76">
        <f t="shared" si="17"/>
        <v>0</v>
      </c>
      <c r="G64" s="76">
        <f t="shared" si="17"/>
        <v>0</v>
      </c>
      <c r="H64" s="76">
        <f t="shared" si="17"/>
        <v>0</v>
      </c>
      <c r="I64" s="76">
        <f t="shared" si="1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ODEpkh85skyV7JTR6EOb3uOTS4SGhrSw7iyScdKKJyR7QMO60OzC38dOR7uWNsIsnLl94X7nOkTPluNlGVOuQQ==" saltValue="3CmL/tMVCjR0PW5rDpCBOw==" spinCount="100000" sheet="1" objects="1" scenarios="1" formatCells="0" formatRows="0"/>
  <mergeCells count="25">
    <mergeCell ref="A25:A26"/>
    <mergeCell ref="B11:G11"/>
    <mergeCell ref="B16:G16"/>
    <mergeCell ref="A9:L9"/>
    <mergeCell ref="A1:O1"/>
    <mergeCell ref="H21:L21"/>
    <mergeCell ref="N25:O25"/>
    <mergeCell ref="J25:L25"/>
    <mergeCell ref="B24:I24"/>
    <mergeCell ref="B25:C25"/>
    <mergeCell ref="D25:I25"/>
    <mergeCell ref="B4:M4"/>
    <mergeCell ref="B17:G17"/>
    <mergeCell ref="B18:G18"/>
    <mergeCell ref="B20:G20"/>
    <mergeCell ref="B12:G12"/>
    <mergeCell ref="J52:O57"/>
    <mergeCell ref="B19:G19"/>
    <mergeCell ref="M25:M26"/>
    <mergeCell ref="B7:G7"/>
    <mergeCell ref="B8:G8"/>
    <mergeCell ref="B13:G13"/>
    <mergeCell ref="B14:G14"/>
    <mergeCell ref="B15:G15"/>
    <mergeCell ref="I17:K17"/>
  </mergeCells>
  <conditionalFormatting sqref="B27:I50">
    <cfRule type="expression" dxfId="74" priority="1">
      <formula>AND(TRIM(B27)&lt;&gt;"",ISNUMBER(B27)=FALSE)</formula>
    </cfRule>
  </conditionalFormatting>
  <dataValidations xWindow="446" yWindow="736" count="9">
    <dataValidation type="list" showInputMessage="1" showErrorMessage="1" promptTitle="NEA for this Facility" prompt="Click on the drop-down arrow to the right to select one NEA for this facility." sqref="B18" xr:uid="{BA663080-A74D-4223-BD9F-4EEF2C75706E}">
      <formula1>Lookup_NEAs</formula1>
    </dataValidation>
    <dataValidation type="list" allowBlank="1" showDropDown="1" showInputMessage="1" showErrorMessage="1" error="Please use the 2-letter state abbreviation." sqref="B15:G15 I15:L15" xr:uid="{9A185B2F-ECC3-401D-824F-47A8941B6103}">
      <formula1>Lookup_States</formula1>
    </dataValidation>
    <dataValidation allowBlank="1" showInputMessage="1" showErrorMessage="1" prompt="Either use the facility’s permit methodology or multiply wastewater gallons by 8.35 to get pounds and divide by 10,000 to eliminate water content." sqref="G26" xr:uid="{D4336D52-20EB-4BAE-8F01-B2B2AC823634}"/>
    <dataValidation type="date" operator="greaterThan" allowBlank="1" showInputMessage="1" showErrorMessage="1" errorTitle="Date Required" error="Please enter a date in mm/dd/yyyy format." sqref="B20:G21" xr:uid="{CB453B45-74CE-4703-9E2D-3C943E235925}">
      <formula1>36526</formula1>
    </dataValidation>
    <dataValidation type="list" showInputMessage="1" showErrorMessage="1" sqref="K27:K50" xr:uid="{0CB12A52-21B3-4CE9-93B2-CB198DF4DB34}">
      <formula1>Lookup_Years</formula1>
    </dataValidation>
    <dataValidation type="list" allowBlank="1" showInputMessage="1" showErrorMessage="1" promptTitle="EJ Community" prompt="Click on the drop-down arrow to the right." sqref="B19:G19" xr:uid="{F64C6C42-6C7C-4D87-B893-5EF29A8F2F8E}">
      <formula1>Lookup_YesNoUnknown</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A7FA169-59B3-4A08-8314-1616485FA664}">
      <formula1>100</formula1>
      <formula2>999999</formula2>
    </dataValidation>
    <dataValidation type="list" allowBlank="1" showDropDown="1" showInputMessage="1" showErrorMessage="1" sqref="J27:J50 N27:N50" xr:uid="{41849713-13C9-4B10-947C-483EFB265AAB}">
      <formula1>Lookup_YesNo</formula1>
    </dataValidation>
    <dataValidation type="list" allowBlank="1" showDropDown="1" showInputMessage="1" showErrorMessage="1" sqref="M27:N50" xr:uid="{51C2BD28-930F-4751-B8DB-4997F1CBE289}">
      <formula1>Lookup_YesOrBlank</formula1>
    </dataValidation>
  </dataValidations>
  <hyperlinks>
    <hyperlink ref="I17" r:id="rId1" display="https://www.naics.com/search" xr:uid="{B32AF63F-C797-4D9C-AF26-2BDA8B28713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68E14-A788-4044-8CFF-487DB308FE6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315</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UDIBV2RdhOdmrNrqcRBtXGrVqlNzegZ6WMOT457E3rAvHEbYd7nsUi3fqODywgqiCI2F4TPHRK8LIvPivfkQNg==" saltValue="h+K6zl7hlJwtsF5dzm/3K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9" priority="1">
      <formula>AND(TRIM(B27)&lt;&gt;"",ISNUMBER(B27)=FALSE)</formula>
    </cfRule>
  </conditionalFormatting>
  <dataValidations count="9">
    <dataValidation type="list" allowBlank="1" showDropDown="1" showInputMessage="1" showErrorMessage="1" sqref="M27:N50" xr:uid="{07DB1A05-5E39-47DA-9EBF-D923EF6AFE30}">
      <formula1>Lookup_YesOrBlank</formula1>
    </dataValidation>
    <dataValidation type="list" allowBlank="1" showDropDown="1" showInputMessage="1" showErrorMessage="1" sqref="J27:J50 N27:N50" xr:uid="{BFE2839F-6D1D-4558-9B2B-86503DE90CD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DFD28B4-EBBF-4EA6-8339-BEC94745F9AC}">
      <formula1>100</formula1>
      <formula2>999999</formula2>
    </dataValidation>
    <dataValidation type="list" allowBlank="1" showInputMessage="1" showErrorMessage="1" promptTitle="EJ Community" prompt="Click on the drop-down arrow to the right." sqref="B19:G19" xr:uid="{CE042968-E19D-48C6-8EBD-3A82070999D4}">
      <formula1>Lookup_YesNoUnknown</formula1>
    </dataValidation>
    <dataValidation type="list" showInputMessage="1" showErrorMessage="1" sqref="K27:K50" xr:uid="{14519B3C-FFF3-47E1-990C-51D0B7727722}">
      <formula1>Lookup_Years</formula1>
    </dataValidation>
    <dataValidation type="date" operator="greaterThan" allowBlank="1" showInputMessage="1" showErrorMessage="1" errorTitle="Date Required" error="Please enter a date in mm/dd/yyyy format." sqref="B20:G21" xr:uid="{B7028A35-CC19-4478-8E25-819A5513CA91}">
      <formula1>36526</formula1>
    </dataValidation>
    <dataValidation allowBlank="1" showInputMessage="1" showErrorMessage="1" prompt="Either use the facility’s permit methodology or multiply wastewater gallons by 8.35 to get pounds and divide by 10,000 to eliminate water content." sqref="G26" xr:uid="{0AB67F84-32CC-4986-B11E-433D526AF2A5}"/>
    <dataValidation type="list" allowBlank="1" showDropDown="1" showInputMessage="1" showErrorMessage="1" error="Please use the 2-letter state abbreviation." sqref="B15:G15 I15:L15" xr:uid="{611E5B10-6095-4805-B1C8-9F33F4DDA80A}">
      <formula1>Lookup_States</formula1>
    </dataValidation>
    <dataValidation type="list" showInputMessage="1" showErrorMessage="1" promptTitle="NEA for this Facility" prompt="Click on the drop-down arrow to the right to select one NEA for this facility." sqref="B18" xr:uid="{9FA32B7D-C3C9-44E6-A190-61DD7EEE7EE0}">
      <formula1>Lookup_NEAs</formula1>
    </dataValidation>
  </dataValidations>
  <hyperlinks>
    <hyperlink ref="I17" r:id="rId1" display="https://www.naics.com/search" xr:uid="{D6674EA4-E981-4924-AF6D-BDB28C98FB0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166FC-3A0A-4869-8CB7-D0D464FB7A5B}">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DSD35wkIeADWvvdHvvlVVcjh8mR46fxMyMLle2oztrh9Q2tFSm16Hsw911MM3Rvzqu3GQqDRcmrWtgtYjC9RuA==" saltValue="hx0Nj2SWrz3BOKK9LxZ78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8" priority="1">
      <formula>AND(TRIM(B27)&lt;&gt;"",ISNUMBER(B27)=FALSE)</formula>
    </cfRule>
  </conditionalFormatting>
  <dataValidations count="9">
    <dataValidation type="list" allowBlank="1" showDropDown="1" showInputMessage="1" showErrorMessage="1" sqref="M27:N50" xr:uid="{445B4D21-8075-45B8-9BDB-A978A9A8ED9B}">
      <formula1>Lookup_YesOrBlank</formula1>
    </dataValidation>
    <dataValidation type="list" allowBlank="1" showDropDown="1" showInputMessage="1" showErrorMessage="1" sqref="J27:J50 N27:N50" xr:uid="{8AE02765-C71F-4D83-A8BA-512381949D11}">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C623346-F0D9-4AAA-9B0F-067917B9B46A}">
      <formula1>100</formula1>
      <formula2>999999</formula2>
    </dataValidation>
    <dataValidation type="list" allowBlank="1" showInputMessage="1" showErrorMessage="1" promptTitle="EJ Community" prompt="Click on the drop-down arrow to the right." sqref="B19:G19" xr:uid="{672C2805-A2B6-4805-879A-3F39C1117F40}">
      <formula1>Lookup_YesNoUnknown</formula1>
    </dataValidation>
    <dataValidation type="list" showInputMessage="1" showErrorMessage="1" sqref="K27:K50" xr:uid="{1228E3E2-D0F2-4F75-B519-8E84C50F22AB}">
      <formula1>Lookup_Years</formula1>
    </dataValidation>
    <dataValidation type="date" operator="greaterThan" allowBlank="1" showInputMessage="1" showErrorMessage="1" errorTitle="Date Required" error="Please enter a date in mm/dd/yyyy format." sqref="B20:G21" xr:uid="{8B710F71-6730-4D52-B722-260DB45CA485}">
      <formula1>36526</formula1>
    </dataValidation>
    <dataValidation allowBlank="1" showInputMessage="1" showErrorMessage="1" prompt="Either use the facility’s permit methodology or multiply wastewater gallons by 8.35 to get pounds and divide by 10,000 to eliminate water content." sqref="G26" xr:uid="{6933D749-9C36-4218-8C20-2471D77E1938}"/>
    <dataValidation type="list" allowBlank="1" showDropDown="1" showInputMessage="1" showErrorMessage="1" error="Please use the 2-letter state abbreviation." sqref="B15:G15 I15:L15" xr:uid="{F9932ED2-EB5F-4C63-AD6D-6F97AC0E13B8}">
      <formula1>Lookup_States</formula1>
    </dataValidation>
    <dataValidation type="list" showInputMessage="1" showErrorMessage="1" promptTitle="NEA for this Facility" prompt="Click on the drop-down arrow to the right to select one NEA for this facility." sqref="B18" xr:uid="{23921D25-9677-41F5-9757-F7E4E63EBBB4}">
      <formula1>Lookup_NEAs</formula1>
    </dataValidation>
  </dataValidations>
  <hyperlinks>
    <hyperlink ref="I17" r:id="rId1" display="https://www.naics.com/search" xr:uid="{3274938F-6E37-43D8-B16A-1D421CA0C97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5B328-28B4-4549-9063-0A441F53400B}">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317</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Sn1iCd5mocOFpa8xOl6SAbBrwNX/2RyBDYLgs+Tb3CXR+fHeB2mjbuRX0JqF0mMLlxu5seW0n3SYziFc99iXGg==" saltValue="GzWruK91zN+v09RXtyBR1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7" priority="1">
      <formula>AND(TRIM(B27)&lt;&gt;"",ISNUMBER(B27)=FALSE)</formula>
    </cfRule>
  </conditionalFormatting>
  <dataValidations count="9">
    <dataValidation type="list" allowBlank="1" showDropDown="1" showInputMessage="1" showErrorMessage="1" sqref="M27:N50" xr:uid="{B715159F-A9C0-42F1-B561-3DE9A050BE03}">
      <formula1>Lookup_YesOrBlank</formula1>
    </dataValidation>
    <dataValidation type="list" allowBlank="1" showDropDown="1" showInputMessage="1" showErrorMessage="1" sqref="J27:J50 N27:N50" xr:uid="{424CCF9F-08F7-47E8-A764-180731234A2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3E9337A-3E7C-4447-A2D9-BD4A5988F0F1}">
      <formula1>100</formula1>
      <formula2>999999</formula2>
    </dataValidation>
    <dataValidation type="list" allowBlank="1" showInputMessage="1" showErrorMessage="1" promptTitle="EJ Community" prompt="Click on the drop-down arrow to the right." sqref="B19:G19" xr:uid="{1699AC6F-3121-4CFD-83CF-CBFDA1903640}">
      <formula1>Lookup_YesNoUnknown</formula1>
    </dataValidation>
    <dataValidation type="list" showInputMessage="1" showErrorMessage="1" sqref="K27:K50" xr:uid="{C56574E3-4478-4416-A7EF-15D677D380A2}">
      <formula1>Lookup_Years</formula1>
    </dataValidation>
    <dataValidation type="date" operator="greaterThan" allowBlank="1" showInputMessage="1" showErrorMessage="1" errorTitle="Date Required" error="Please enter a date in mm/dd/yyyy format." sqref="B20:G21" xr:uid="{A6B2B107-C8CF-4FA9-AECF-6A2FB30FAF49}">
      <formula1>36526</formula1>
    </dataValidation>
    <dataValidation allowBlank="1" showInputMessage="1" showErrorMessage="1" prompt="Either use the facility’s permit methodology or multiply wastewater gallons by 8.35 to get pounds and divide by 10,000 to eliminate water content." sqref="G26" xr:uid="{069BC4A3-777F-48D3-8C6D-DBB307A1F00C}"/>
    <dataValidation type="list" allowBlank="1" showDropDown="1" showInputMessage="1" showErrorMessage="1" error="Please use the 2-letter state abbreviation." sqref="B15:G15 I15:L15" xr:uid="{C407B1B8-6222-4585-AD83-B6FA6B4E11E0}">
      <formula1>Lookup_States</formula1>
    </dataValidation>
    <dataValidation type="list" showInputMessage="1" showErrorMessage="1" promptTitle="NEA for this Facility" prompt="Click on the drop-down arrow to the right to select one NEA for this facility." sqref="B18" xr:uid="{180FB49E-58F0-4F30-AACB-6A8A1ACCF49F}">
      <formula1>Lookup_NEAs</formula1>
    </dataValidation>
  </dataValidations>
  <hyperlinks>
    <hyperlink ref="I17" r:id="rId1" display="https://www.naics.com/search" xr:uid="{86DB0E83-4EA5-44BD-A5A5-FC87FDD6176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60AB2-5314-43EF-B8EF-2C664672AAEC}">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318</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HxZW9cyoiapQ1ZXqeRSkC3eF43R8JHdcenLq18A65kvVGbWl4WfNcVm/VL50qHoCFlI0svP9nDrrcWBO3BgTNg==" saltValue="TiPw8bVlHFNyaDX8ktb5w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6" priority="1">
      <formula>AND(TRIM(B27)&lt;&gt;"",ISNUMBER(B27)=FALSE)</formula>
    </cfRule>
  </conditionalFormatting>
  <dataValidations count="9">
    <dataValidation type="list" allowBlank="1" showDropDown="1" showInputMessage="1" showErrorMessage="1" sqref="M27:N50" xr:uid="{7A638359-FEBC-4DE1-A396-AF043A846F23}">
      <formula1>Lookup_YesOrBlank</formula1>
    </dataValidation>
    <dataValidation type="list" allowBlank="1" showDropDown="1" showInputMessage="1" showErrorMessage="1" sqref="J27:J50 N27:N50" xr:uid="{AD1FA1A2-E1B9-4BA1-BB68-1E578C89D62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7486BD7-3EDA-44E4-8925-052C976F800C}">
      <formula1>100</formula1>
      <formula2>999999</formula2>
    </dataValidation>
    <dataValidation type="list" allowBlank="1" showInputMessage="1" showErrorMessage="1" promptTitle="EJ Community" prompt="Click on the drop-down arrow to the right." sqref="B19:G19" xr:uid="{4406AD13-E4B5-4262-BD5F-A0727A174733}">
      <formula1>Lookup_YesNoUnknown</formula1>
    </dataValidation>
    <dataValidation type="list" showInputMessage="1" showErrorMessage="1" sqref="K27:K50" xr:uid="{65BB1376-0504-45DA-A8DC-31FAC31748CD}">
      <formula1>Lookup_Years</formula1>
    </dataValidation>
    <dataValidation type="date" operator="greaterThan" allowBlank="1" showInputMessage="1" showErrorMessage="1" errorTitle="Date Required" error="Please enter a date in mm/dd/yyyy format." sqref="B20:G21" xr:uid="{471078B4-AD36-4F19-8BA1-81CB9164528D}">
      <formula1>36526</formula1>
    </dataValidation>
    <dataValidation allowBlank="1" showInputMessage="1" showErrorMessage="1" prompt="Either use the facility’s permit methodology or multiply wastewater gallons by 8.35 to get pounds and divide by 10,000 to eliminate water content." sqref="G26" xr:uid="{BDBCF8D6-EE0A-453A-891B-CDDCBC22906A}"/>
    <dataValidation type="list" allowBlank="1" showDropDown="1" showInputMessage="1" showErrorMessage="1" error="Please use the 2-letter state abbreviation." sqref="B15:G15 I15:L15" xr:uid="{68ACF758-83D4-41D5-8AD1-DD965CCF36E1}">
      <formula1>Lookup_States</formula1>
    </dataValidation>
    <dataValidation type="list" showInputMessage="1" showErrorMessage="1" promptTitle="NEA for this Facility" prompt="Click on the drop-down arrow to the right to select one NEA for this facility." sqref="B18" xr:uid="{92C0B9B0-7CCC-45EC-B5FF-829F9758D586}">
      <formula1>Lookup_NEAs</formula1>
    </dataValidation>
  </dataValidations>
  <hyperlinks>
    <hyperlink ref="I17" r:id="rId1" display="https://www.naics.com/search" xr:uid="{E19CBF9C-D977-4622-AD25-C8DD8B4BA61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ADB30-A599-4D91-A5BB-A596EED146F0}">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319</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dOt6Oo5C3c4tEFGhSY7LtG6xor+f+nuuvLYckKX97PaL3Br2AqxmNv1E8w2MoWKlUnGHSFO065l2evT8oA9QxA==" saltValue="WARFiwFDS4o6dP39fhCLx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5" priority="1">
      <formula>AND(TRIM(B27)&lt;&gt;"",ISNUMBER(B27)=FALSE)</formula>
    </cfRule>
  </conditionalFormatting>
  <dataValidations count="9">
    <dataValidation type="list" allowBlank="1" showDropDown="1" showInputMessage="1" showErrorMessage="1" sqref="M27:N50" xr:uid="{58437B4D-05B2-4BB6-9522-8B02BBBA3A13}">
      <formula1>Lookup_YesOrBlank</formula1>
    </dataValidation>
    <dataValidation type="list" allowBlank="1" showDropDown="1" showInputMessage="1" showErrorMessage="1" sqref="J27:J50 N27:N50" xr:uid="{0EF3E139-9777-4820-8A6E-2A026F6D8F1D}">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1013602-FC7A-45E5-A4D7-535DAE44E220}">
      <formula1>100</formula1>
      <formula2>999999</formula2>
    </dataValidation>
    <dataValidation type="list" allowBlank="1" showInputMessage="1" showErrorMessage="1" promptTitle="EJ Community" prompt="Click on the drop-down arrow to the right." sqref="B19:G19" xr:uid="{9A4FCC9A-5CEC-4D30-A363-62BC822CB771}">
      <formula1>Lookup_YesNoUnknown</formula1>
    </dataValidation>
    <dataValidation type="list" showInputMessage="1" showErrorMessage="1" sqref="K27:K50" xr:uid="{3E7DD1FB-F392-482F-AC37-581E89ABC8CF}">
      <formula1>Lookup_Years</formula1>
    </dataValidation>
    <dataValidation type="date" operator="greaterThan" allowBlank="1" showInputMessage="1" showErrorMessage="1" errorTitle="Date Required" error="Please enter a date in mm/dd/yyyy format." sqref="B20:G21" xr:uid="{5EA73FF4-044A-4DD4-82A6-948EDA858CDB}">
      <formula1>36526</formula1>
    </dataValidation>
    <dataValidation allowBlank="1" showInputMessage="1" showErrorMessage="1" prompt="Either use the facility’s permit methodology or multiply wastewater gallons by 8.35 to get pounds and divide by 10,000 to eliminate water content." sqref="G26" xr:uid="{4DFFACB9-F29A-4C15-AEAD-CE5376B4F333}"/>
    <dataValidation type="list" allowBlank="1" showDropDown="1" showInputMessage="1" showErrorMessage="1" error="Please use the 2-letter state abbreviation." sqref="B15:G15 I15:L15" xr:uid="{CE17170C-D4B8-43DC-9720-5F086DAEF07F}">
      <formula1>Lookup_States</formula1>
    </dataValidation>
    <dataValidation type="list" showInputMessage="1" showErrorMessage="1" promptTitle="NEA for this Facility" prompt="Click on the drop-down arrow to the right to select one NEA for this facility." sqref="B18" xr:uid="{0405AAFB-FF17-4B30-A6BF-E174513410E2}">
      <formula1>Lookup_NEAs</formula1>
    </dataValidation>
  </dataValidations>
  <hyperlinks>
    <hyperlink ref="I17" r:id="rId1" display="https://www.naics.com/search" xr:uid="{8ED31095-3250-4E7A-8FFE-77148EAB18A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4E62E-F37F-467B-874E-23249AE997D9}">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320</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EKt81o8r6pyOcne2DrUrAqSXwF139YXUCAlM96hvxrmuFaOyvq6iUTxnGOtFINGorrvjysO79WHdUB+2OSjSwQ==" saltValue="FKCd65OE3GRUvWBcCHjfy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4" priority="1">
      <formula>AND(TRIM(B27)&lt;&gt;"",ISNUMBER(B27)=FALSE)</formula>
    </cfRule>
  </conditionalFormatting>
  <dataValidations count="9">
    <dataValidation type="list" allowBlank="1" showDropDown="1" showInputMessage="1" showErrorMessage="1" sqref="M27:N50" xr:uid="{E238C5C3-3A50-458B-87E5-7752441947C4}">
      <formula1>Lookup_YesOrBlank</formula1>
    </dataValidation>
    <dataValidation type="list" allowBlank="1" showDropDown="1" showInputMessage="1" showErrorMessage="1" sqref="J27:J50 N27:N50" xr:uid="{E20F4EFD-B193-444E-A503-9F5C52FCB9E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DC7F8A7-1CAB-4733-89C8-2F01E84C0FD5}">
      <formula1>100</formula1>
      <formula2>999999</formula2>
    </dataValidation>
    <dataValidation type="list" allowBlank="1" showInputMessage="1" showErrorMessage="1" promptTitle="EJ Community" prompt="Click on the drop-down arrow to the right." sqref="B19:G19" xr:uid="{057B5F63-4BD9-4262-BAD2-EE4E67E8FB5F}">
      <formula1>Lookup_YesNoUnknown</formula1>
    </dataValidation>
    <dataValidation type="list" showInputMessage="1" showErrorMessage="1" sqref="K27:K50" xr:uid="{126468F5-2AAF-4BAA-9229-3E8E45C8BAAD}">
      <formula1>Lookup_Years</formula1>
    </dataValidation>
    <dataValidation type="date" operator="greaterThan" allowBlank="1" showInputMessage="1" showErrorMessage="1" errorTitle="Date Required" error="Please enter a date in mm/dd/yyyy format." sqref="B20:G21" xr:uid="{75D72755-7CEC-4AEC-9883-62C99A85B8E1}">
      <formula1>36526</formula1>
    </dataValidation>
    <dataValidation allowBlank="1" showInputMessage="1" showErrorMessage="1" prompt="Either use the facility’s permit methodology or multiply wastewater gallons by 8.35 to get pounds and divide by 10,000 to eliminate water content." sqref="G26" xr:uid="{C051DF7A-6885-463F-BFD8-64A53F597FB1}"/>
    <dataValidation type="list" allowBlank="1" showDropDown="1" showInputMessage="1" showErrorMessage="1" error="Please use the 2-letter state abbreviation." sqref="B15:G15 I15:L15" xr:uid="{7F9EDBB8-976D-4AE6-A4F2-7DBB32E0188D}">
      <formula1>Lookup_States</formula1>
    </dataValidation>
    <dataValidation type="list" showInputMessage="1" showErrorMessage="1" promptTitle="NEA for this Facility" prompt="Click on the drop-down arrow to the right to select one NEA for this facility." sqref="B18" xr:uid="{D54B26EB-D76D-436F-A9D7-9ED74072B7EB}">
      <formula1>Lookup_NEAs</formula1>
    </dataValidation>
  </dataValidations>
  <hyperlinks>
    <hyperlink ref="I17" r:id="rId1" display="https://www.naics.com/search" xr:uid="{593C60A2-E09C-4D05-946A-64E9983D8A7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F9004-464F-4CD4-8204-CBBE4F6A748C}">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ycvqj+uxdyK4JYUwOe/Mb+vNOdHlzT89xlwn8wCgT844pP8j13cFjE6+RZBnJnzkHhdJbWhDs2r0QKGGrLuLVg==" saltValue="0bQr8r2NfWZ+gqVQ0KgCF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3" priority="1">
      <formula>AND(TRIM(B27)&lt;&gt;"",ISNUMBER(B27)=FALSE)</formula>
    </cfRule>
  </conditionalFormatting>
  <dataValidations count="9">
    <dataValidation type="list" allowBlank="1" showDropDown="1" showInputMessage="1" showErrorMessage="1" sqref="M27:N50" xr:uid="{3338C555-8AC2-476D-B88C-6311E1CDEE65}">
      <formula1>Lookup_YesOrBlank</formula1>
    </dataValidation>
    <dataValidation type="list" allowBlank="1" showDropDown="1" showInputMessage="1" showErrorMessage="1" sqref="J27:J50 N27:N50" xr:uid="{E0B0ACF1-A17A-4EE2-AA4D-32F42894A7E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7F62F7A-1F9D-4298-86B0-5FBA1375E081}">
      <formula1>100</formula1>
      <formula2>999999</formula2>
    </dataValidation>
    <dataValidation type="list" allowBlank="1" showInputMessage="1" showErrorMessage="1" promptTitle="EJ Community" prompt="Click on the drop-down arrow to the right." sqref="B19:G19" xr:uid="{A1D31CA6-CC4C-4E2C-875F-55439035F545}">
      <formula1>Lookup_YesNoUnknown</formula1>
    </dataValidation>
    <dataValidation type="list" showInputMessage="1" showErrorMessage="1" sqref="K27:K50" xr:uid="{96B7435F-655F-47B8-B303-83FA633597CA}">
      <formula1>Lookup_Years</formula1>
    </dataValidation>
    <dataValidation type="date" operator="greaterThan" allowBlank="1" showInputMessage="1" showErrorMessage="1" errorTitle="Date Required" error="Please enter a date in mm/dd/yyyy format." sqref="B20:G21" xr:uid="{F87EEF50-28EF-4988-9377-BA6CF379A814}">
      <formula1>36526</formula1>
    </dataValidation>
    <dataValidation allowBlank="1" showInputMessage="1" showErrorMessage="1" prompt="Either use the facility’s permit methodology or multiply wastewater gallons by 8.35 to get pounds and divide by 10,000 to eliminate water content." sqref="G26" xr:uid="{EFBDB73D-80C5-43E3-A523-B05D9E4B3908}"/>
    <dataValidation type="list" allowBlank="1" showDropDown="1" showInputMessage="1" showErrorMessage="1" error="Please use the 2-letter state abbreviation." sqref="B15:G15 I15:L15" xr:uid="{07BBD050-959F-4C8D-A185-D62B6E86F25C}">
      <formula1>Lookup_States</formula1>
    </dataValidation>
    <dataValidation type="list" showInputMessage="1" showErrorMessage="1" promptTitle="NEA for this Facility" prompt="Click on the drop-down arrow to the right to select one NEA for this facility." sqref="B18" xr:uid="{BD2BE6B4-66A0-4112-93D4-4930207794C2}">
      <formula1>Lookup_NEAs</formula1>
    </dataValidation>
  </dataValidations>
  <hyperlinks>
    <hyperlink ref="I17" r:id="rId1" display="https://www.naics.com/search" xr:uid="{ED2A87E2-D9B8-4894-A9B7-593BC62DDB2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E45A7-BECD-429F-B448-DE94BAF13731}">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MNygjJBW3Bp1+j4MkU+KgHtc4Og+U2WurPuVXogYsZLD4As9pF2u9dP6Lfwk5o48qlEUzFYNIstCLovTBpPkpA==" saltValue="pfarpqRHNC3XRYZJ+h0Uv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2" priority="1">
      <formula>AND(TRIM(B27)&lt;&gt;"",ISNUMBER(B27)=FALSE)</formula>
    </cfRule>
  </conditionalFormatting>
  <dataValidations count="9">
    <dataValidation type="list" allowBlank="1" showDropDown="1" showInputMessage="1" showErrorMessage="1" sqref="M27:N50" xr:uid="{024FCB97-C8AA-436B-944A-A005BE836D23}">
      <formula1>Lookup_YesOrBlank</formula1>
    </dataValidation>
    <dataValidation type="list" allowBlank="1" showDropDown="1" showInputMessage="1" showErrorMessage="1" sqref="J27:J50 N27:N50" xr:uid="{39A10344-720F-4022-9CEB-C6F9A1D8EC2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AC0557E-65EB-40EF-AA2F-5592C403125F}">
      <formula1>100</formula1>
      <formula2>999999</formula2>
    </dataValidation>
    <dataValidation type="list" allowBlank="1" showInputMessage="1" showErrorMessage="1" promptTitle="EJ Community" prompt="Click on the drop-down arrow to the right." sqref="B19:G19" xr:uid="{09C5590F-5303-4D28-9D12-98BD4D25AC6C}">
      <formula1>Lookup_YesNoUnknown</formula1>
    </dataValidation>
    <dataValidation type="list" showInputMessage="1" showErrorMessage="1" sqref="K27:K50" xr:uid="{AA34B25A-4327-4E37-890D-14AED53B3DF7}">
      <formula1>Lookup_Years</formula1>
    </dataValidation>
    <dataValidation type="date" operator="greaterThan" allowBlank="1" showInputMessage="1" showErrorMessage="1" errorTitle="Date Required" error="Please enter a date in mm/dd/yyyy format." sqref="B20:G21" xr:uid="{2CDD43A7-A7A6-4ABD-8F7B-3C977575F890}">
      <formula1>36526</formula1>
    </dataValidation>
    <dataValidation allowBlank="1" showInputMessage="1" showErrorMessage="1" prompt="Either use the facility’s permit methodology or multiply wastewater gallons by 8.35 to get pounds and divide by 10,000 to eliminate water content." sqref="G26" xr:uid="{9A1A892E-126A-4965-B2DC-ADDBC3550968}"/>
    <dataValidation type="list" allowBlank="1" showDropDown="1" showInputMessage="1" showErrorMessage="1" error="Please use the 2-letter state abbreviation." sqref="B15:G15 I15:L15" xr:uid="{A6E9ABA6-B6CA-42BF-905B-B59B09D213DF}">
      <formula1>Lookup_States</formula1>
    </dataValidation>
    <dataValidation type="list" showInputMessage="1" showErrorMessage="1" promptTitle="NEA for this Facility" prompt="Click on the drop-down arrow to the right to select one NEA for this facility." sqref="B18" xr:uid="{5AF636BC-E1AD-4FF4-942C-FE817A85CC7D}">
      <formula1>Lookup_NEAs</formula1>
    </dataValidation>
  </dataValidations>
  <hyperlinks>
    <hyperlink ref="I17" r:id="rId1" display="https://www.naics.com/search" xr:uid="{3E4AE382-E86A-466C-81CA-8AA8E3EDD2B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F1DAE-E3E6-43EA-944D-F7D0C36A61CE}">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M1Kn0WYDwsf1GVtULpDRN+pWK4XXe6KV6KNrUBBvw6q5KlLmVB1iKJJ38iymeDlR6frEoM3V1xRng8Xv9HML7A==" saltValue="HcwYEwTAZI6Ca3nAF8jI2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1" priority="1">
      <formula>AND(TRIM(B27)&lt;&gt;"",ISNUMBER(B27)=FALSE)</formula>
    </cfRule>
  </conditionalFormatting>
  <dataValidations count="9">
    <dataValidation type="list" allowBlank="1" showDropDown="1" showInputMessage="1" showErrorMessage="1" sqref="M27:N50" xr:uid="{D903F397-033F-4DD2-B102-E888A4C3574E}">
      <formula1>Lookup_YesOrBlank</formula1>
    </dataValidation>
    <dataValidation type="list" allowBlank="1" showDropDown="1" showInputMessage="1" showErrorMessage="1" sqref="J27:J50 N27:N50" xr:uid="{977EDC19-5B8C-45E9-B016-6498E3FD6267}">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FC26481-D663-449B-A0DE-2960F664A396}">
      <formula1>100</formula1>
      <formula2>999999</formula2>
    </dataValidation>
    <dataValidation type="list" allowBlank="1" showInputMessage="1" showErrorMessage="1" promptTitle="EJ Community" prompt="Click on the drop-down arrow to the right." sqref="B19:G19" xr:uid="{BCF5B1A7-C7D8-4B41-BE04-4A5B575723CA}">
      <formula1>Lookup_YesNoUnknown</formula1>
    </dataValidation>
    <dataValidation type="list" showInputMessage="1" showErrorMessage="1" sqref="K27:K50" xr:uid="{1F49BB3A-E942-4300-9C2F-0C7D7C5871A0}">
      <formula1>Lookup_Years</formula1>
    </dataValidation>
    <dataValidation type="date" operator="greaterThan" allowBlank="1" showInputMessage="1" showErrorMessage="1" errorTitle="Date Required" error="Please enter a date in mm/dd/yyyy format." sqref="B20:G21" xr:uid="{EC9B9AC5-5DDE-4AB7-9411-B5DCB12AFA2D}">
      <formula1>36526</formula1>
    </dataValidation>
    <dataValidation allowBlank="1" showInputMessage="1" showErrorMessage="1" prompt="Either use the facility’s permit methodology or multiply wastewater gallons by 8.35 to get pounds and divide by 10,000 to eliminate water content." sqref="G26" xr:uid="{1E7B2DB0-5C97-4E0F-BA1C-2E55E1F3D765}"/>
    <dataValidation type="list" allowBlank="1" showDropDown="1" showInputMessage="1" showErrorMessage="1" error="Please use the 2-letter state abbreviation." sqref="B15:G15 I15:L15" xr:uid="{D7BC0C9B-0410-4693-87E8-54F05831FFC4}">
      <formula1>Lookup_States</formula1>
    </dataValidation>
    <dataValidation type="list" showInputMessage="1" showErrorMessage="1" promptTitle="NEA for this Facility" prompt="Click on the drop-down arrow to the right to select one NEA for this facility." sqref="B18" xr:uid="{2C1B1822-321E-4D36-ADE2-01CACC5F953F}">
      <formula1>Lookup_NEAs</formula1>
    </dataValidation>
  </dataValidations>
  <hyperlinks>
    <hyperlink ref="I17" r:id="rId1" display="https://www.naics.com/search" xr:uid="{CE02D9B5-28F5-4328-A262-2778A773D3B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31239-5FAD-4F25-A136-9795966D14B5}">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iYZhzxznkRu5sGqHkkIdk7U0273W2KFCAPnyvAip+1ANBfTrgHPuWV4ODpKmdXP+wxmn4tTRJdg5FbOwtvvMaA==" saltValue="5fE7l/B6OdzupBr5t5UKY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0" priority="1">
      <formula>AND(TRIM(B27)&lt;&gt;"",ISNUMBER(B27)=FALSE)</formula>
    </cfRule>
  </conditionalFormatting>
  <dataValidations count="9">
    <dataValidation type="list" allowBlank="1" showDropDown="1" showInputMessage="1" showErrorMessage="1" sqref="M27:N50" xr:uid="{BB7CBEA9-8FBC-4F34-A896-7153BDF7FE4F}">
      <formula1>Lookup_YesOrBlank</formula1>
    </dataValidation>
    <dataValidation type="list" allowBlank="1" showDropDown="1" showInputMessage="1" showErrorMessage="1" sqref="J27:J50 N27:N50" xr:uid="{04713FFE-9AB7-4F3F-9C50-B258F6A851E1}">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A185D23-55BB-4F9B-8C3A-5FA4BCDD6C3E}">
      <formula1>100</formula1>
      <formula2>999999</formula2>
    </dataValidation>
    <dataValidation type="list" allowBlank="1" showInputMessage="1" showErrorMessage="1" promptTitle="EJ Community" prompt="Click on the drop-down arrow to the right." sqref="B19:G19" xr:uid="{840FF2BB-10D6-4101-9307-06C4B101D23D}">
      <formula1>Lookup_YesNoUnknown</formula1>
    </dataValidation>
    <dataValidation type="list" showInputMessage="1" showErrorMessage="1" sqref="K27:K50" xr:uid="{4D0C5366-33B3-4FE5-831C-B6EF4B9D65F4}">
      <formula1>Lookup_Years</formula1>
    </dataValidation>
    <dataValidation type="date" operator="greaterThan" allowBlank="1" showInputMessage="1" showErrorMessage="1" errorTitle="Date Required" error="Please enter a date in mm/dd/yyyy format." sqref="B20:G21" xr:uid="{3EC7B724-9A3D-47DD-ADB6-F8CCC798C3D9}">
      <formula1>36526</formula1>
    </dataValidation>
    <dataValidation allowBlank="1" showInputMessage="1" showErrorMessage="1" prompt="Either use the facility’s permit methodology or multiply wastewater gallons by 8.35 to get pounds and divide by 10,000 to eliminate water content." sqref="G26" xr:uid="{28CD294E-13D2-49AE-8DBE-2E2AFA0FA637}"/>
    <dataValidation type="list" allowBlank="1" showDropDown="1" showInputMessage="1" showErrorMessage="1" error="Please use the 2-letter state abbreviation." sqref="B15:G15 I15:L15" xr:uid="{951A0242-B6B1-40BA-B6BA-A5501727910D}">
      <formula1>Lookup_States</formula1>
    </dataValidation>
    <dataValidation type="list" showInputMessage="1" showErrorMessage="1" promptTitle="NEA for this Facility" prompt="Click on the drop-down arrow to the right to select one NEA for this facility." sqref="B18" xr:uid="{BCD448CE-5497-4EBA-9397-A949255F0CA4}">
      <formula1>Lookup_NEAs</formula1>
    </dataValidation>
  </dataValidations>
  <hyperlinks>
    <hyperlink ref="I17" r:id="rId1" display="https://www.naics.com/search" xr:uid="{3B16B0BC-9328-45FE-8584-444612C88A7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40CB8-7496-45EC-8DB3-34893AA8AECE}">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cVHuGLHHPiIz9GehQvU/K6yU5hPWc0/j++g/5fi9v8Np6ExvYpHkzo2/Rx/Yw0bUeZqgkOM30lQkz9ZWQi+iHw==" saltValue="QyuBXvl1n5g6NQ/lDxYlj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3" priority="1">
      <formula>AND(TRIM(B27)&lt;&gt;"",ISNUMBER(B27)=FALSE)</formula>
    </cfRule>
  </conditionalFormatting>
  <dataValidations count="9">
    <dataValidation type="list" allowBlank="1" showDropDown="1" showInputMessage="1" showErrorMessage="1" sqref="M27:N50" xr:uid="{06BC2E7E-52F2-4D28-8C66-EDC98696706F}">
      <formula1>Lookup_YesOrBlank</formula1>
    </dataValidation>
    <dataValidation type="list" allowBlank="1" showDropDown="1" showInputMessage="1" showErrorMessage="1" sqref="J27:J50 N27:N50" xr:uid="{010E12CF-168B-4947-987D-A04B8CF533A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A280FDC-631F-47D6-8FE2-CC3844974388}">
      <formula1>100</formula1>
      <formula2>999999</formula2>
    </dataValidation>
    <dataValidation type="list" allowBlank="1" showInputMessage="1" showErrorMessage="1" promptTitle="EJ Community" prompt="Click on the drop-down arrow to the right." sqref="B19:G19" xr:uid="{B5E837EC-CB31-4628-809B-7BFC6F28F074}">
      <formula1>Lookup_YesNoUnknown</formula1>
    </dataValidation>
    <dataValidation type="list" showInputMessage="1" showErrorMessage="1" sqref="K27:K50" xr:uid="{B322F5CB-F3F3-4775-AFC0-CFAA0FD9CC92}">
      <formula1>Lookup_Years</formula1>
    </dataValidation>
    <dataValidation type="date" operator="greaterThan" allowBlank="1" showInputMessage="1" showErrorMessage="1" errorTitle="Date Required" error="Please enter a date in mm/dd/yyyy format." sqref="B20:G21" xr:uid="{AD112B69-2072-4B89-AE8F-C18EBE8526AD}">
      <formula1>36526</formula1>
    </dataValidation>
    <dataValidation allowBlank="1" showInputMessage="1" showErrorMessage="1" prompt="Either use the facility’s permit methodology or multiply wastewater gallons by 8.35 to get pounds and divide by 10,000 to eliminate water content." sqref="G26" xr:uid="{3F06387C-E5B7-43B0-9EFD-5AC46A7D583B}"/>
    <dataValidation type="list" allowBlank="1" showDropDown="1" showInputMessage="1" showErrorMessage="1" error="Please use the 2-letter state abbreviation." sqref="B15:G15 I15:L15" xr:uid="{339F5D1E-7857-4F92-AF1B-DCD21B526644}">
      <formula1>Lookup_States</formula1>
    </dataValidation>
    <dataValidation type="list" showInputMessage="1" showErrorMessage="1" promptTitle="NEA for this Facility" prompt="Click on the drop-down arrow to the right to select one NEA for this facility." sqref="B18" xr:uid="{2365F991-E100-488A-9358-9198824E7D8D}">
      <formula1>Lookup_NEAs</formula1>
    </dataValidation>
  </dataValidations>
  <hyperlinks>
    <hyperlink ref="I17" r:id="rId1" display="https://www.naics.com/search" xr:uid="{EB4CD600-9D28-4419-B749-EBAA3110D71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68708-049F-4518-86E8-5CADD13B2221}">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325</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aELE5+AGRKiScXDhyAl1AwfTklA+R1EoHJQZTJoTaVEb24j9/H7mMqDglvhU66FhPg+uN9mW7+AR1k70ECf+qA==" saltValue="E9ErcwUX6vStjeYciPcHF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9" priority="1">
      <formula>AND(TRIM(B27)&lt;&gt;"",ISNUMBER(B27)=FALSE)</formula>
    </cfRule>
  </conditionalFormatting>
  <dataValidations count="9">
    <dataValidation type="list" allowBlank="1" showDropDown="1" showInputMessage="1" showErrorMessage="1" sqref="M27:N50" xr:uid="{5555DD42-2F9F-4216-92B4-67AA5FCE2147}">
      <formula1>Lookup_YesOrBlank</formula1>
    </dataValidation>
    <dataValidation type="list" allowBlank="1" showDropDown="1" showInputMessage="1" showErrorMessage="1" sqref="J27:J50 N27:N50" xr:uid="{AB246397-67C0-44D2-99A9-92AF222F5B8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C482B14-EA76-4319-9457-254CFD5E5D10}">
      <formula1>100</formula1>
      <formula2>999999</formula2>
    </dataValidation>
    <dataValidation type="list" allowBlank="1" showInputMessage="1" showErrorMessage="1" promptTitle="EJ Community" prompt="Click on the drop-down arrow to the right." sqref="B19:G19" xr:uid="{532F9E34-98D6-4F2D-AAE9-AC1D1CA6B01D}">
      <formula1>Lookup_YesNoUnknown</formula1>
    </dataValidation>
    <dataValidation type="list" showInputMessage="1" showErrorMessage="1" sqref="K27:K50" xr:uid="{624E0A24-FF0E-4779-ACF7-09FE40CF04B4}">
      <formula1>Lookup_Years</formula1>
    </dataValidation>
    <dataValidation type="date" operator="greaterThan" allowBlank="1" showInputMessage="1" showErrorMessage="1" errorTitle="Date Required" error="Please enter a date in mm/dd/yyyy format." sqref="B20:G21" xr:uid="{1EC99E83-E081-4BFF-92D4-3F50497485D0}">
      <formula1>36526</formula1>
    </dataValidation>
    <dataValidation allowBlank="1" showInputMessage="1" showErrorMessage="1" prompt="Either use the facility’s permit methodology or multiply wastewater gallons by 8.35 to get pounds and divide by 10,000 to eliminate water content." sqref="G26" xr:uid="{FB7743BB-A09B-49BD-ACE4-789E7B0DE009}"/>
    <dataValidation type="list" allowBlank="1" showDropDown="1" showInputMessage="1" showErrorMessage="1" error="Please use the 2-letter state abbreviation." sqref="B15:G15 I15:L15" xr:uid="{48F1BE74-E2C3-4A2D-813B-E366C4D1F20A}">
      <formula1>Lookup_States</formula1>
    </dataValidation>
    <dataValidation type="list" showInputMessage="1" showErrorMessage="1" promptTitle="NEA for this Facility" prompt="Click on the drop-down arrow to the right to select one NEA for this facility." sqref="B18" xr:uid="{1B380C6A-1DF0-4767-B3FB-4B1352DE5D37}">
      <formula1>Lookup_NEAs</formula1>
    </dataValidation>
  </dataValidations>
  <hyperlinks>
    <hyperlink ref="I17" r:id="rId1" display="https://www.naics.com/search" xr:uid="{E00E92B4-8BC5-461A-9498-855FCA564D4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FF015-7F1D-42F7-9031-9A2F5FE5BF99}">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6pnnsMHYcUhxVhJVzvK04FE0XCUl7qGEFaD+/4y2bODTf3sd/s47LBuCtfiSWx8OR86OMw3Fj9bDshXty1lhHw==" saltValue="TF3ZpomdvXVEoSTCvY3eE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8" priority="1">
      <formula>AND(TRIM(B27)&lt;&gt;"",ISNUMBER(B27)=FALSE)</formula>
    </cfRule>
  </conditionalFormatting>
  <dataValidations count="9">
    <dataValidation type="list" allowBlank="1" showDropDown="1" showInputMessage="1" showErrorMessage="1" sqref="M27:N50" xr:uid="{4B4636CC-F63C-429A-AD7C-5816C0439079}">
      <formula1>Lookup_YesOrBlank</formula1>
    </dataValidation>
    <dataValidation type="list" allowBlank="1" showDropDown="1" showInputMessage="1" showErrorMessage="1" sqref="J27:J50 N27:N50" xr:uid="{6F2D65A0-771B-4B95-8EE4-9FAADFC2D05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1D9E59C-49ED-42B7-9E82-F5ACBCB5DA66}">
      <formula1>100</formula1>
      <formula2>999999</formula2>
    </dataValidation>
    <dataValidation type="list" allowBlank="1" showInputMessage="1" showErrorMessage="1" promptTitle="EJ Community" prompt="Click on the drop-down arrow to the right." sqref="B19:G19" xr:uid="{500CB7BA-AAAD-4ABE-8C18-6422593F4F87}">
      <formula1>Lookup_YesNoUnknown</formula1>
    </dataValidation>
    <dataValidation type="list" showInputMessage="1" showErrorMessage="1" sqref="K27:K50" xr:uid="{77292A39-C314-4760-B373-03D6652000D7}">
      <formula1>Lookup_Years</formula1>
    </dataValidation>
    <dataValidation type="date" operator="greaterThan" allowBlank="1" showInputMessage="1" showErrorMessage="1" errorTitle="Date Required" error="Please enter a date in mm/dd/yyyy format." sqref="B20:G21" xr:uid="{042315C4-B64F-4F4D-8A15-E844E065E3F5}">
      <formula1>36526</formula1>
    </dataValidation>
    <dataValidation allowBlank="1" showInputMessage="1" showErrorMessage="1" prompt="Either use the facility’s permit methodology or multiply wastewater gallons by 8.35 to get pounds and divide by 10,000 to eliminate water content." sqref="G26" xr:uid="{3049DFF1-6930-42AB-A6D7-A92EEE8D2A61}"/>
    <dataValidation type="list" allowBlank="1" showDropDown="1" showInputMessage="1" showErrorMessage="1" error="Please use the 2-letter state abbreviation." sqref="B15:G15 I15:L15" xr:uid="{8D577FE0-B695-4412-8027-C808D7F374D1}">
      <formula1>Lookup_States</formula1>
    </dataValidation>
    <dataValidation type="list" showInputMessage="1" showErrorMessage="1" promptTitle="NEA for this Facility" prompt="Click on the drop-down arrow to the right to select one NEA for this facility." sqref="B18" xr:uid="{91DEB9C5-4679-49B2-A3BA-5B0B3FA139DE}">
      <formula1>Lookup_NEAs</formula1>
    </dataValidation>
  </dataValidations>
  <hyperlinks>
    <hyperlink ref="I17" r:id="rId1" display="https://www.naics.com/search" xr:uid="{8E0389E9-4162-4004-BEE8-C6495B5ADC3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3856A-6BF4-4015-A131-7FB21CA65199}">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327</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KQlsXNDVFC/2AFgayntL5KxzD3FTj5DvhdntoqyOIuy7YiaMb2vFH4IZqhIJBOPcnqyzp+L1wipx0HIgy8QFHA==" saltValue="D5bdYfERSvEtkq+WVWCs2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7" priority="1">
      <formula>AND(TRIM(B27)&lt;&gt;"",ISNUMBER(B27)=FALSE)</formula>
    </cfRule>
  </conditionalFormatting>
  <dataValidations count="9">
    <dataValidation type="list" allowBlank="1" showDropDown="1" showInputMessage="1" showErrorMessage="1" sqref="M27:N50" xr:uid="{062F3093-8BD8-4891-9777-B2B7DE2F0527}">
      <formula1>Lookup_YesOrBlank</formula1>
    </dataValidation>
    <dataValidation type="list" allowBlank="1" showDropDown="1" showInputMessage="1" showErrorMessage="1" sqref="J27:J50 N27:N50" xr:uid="{02BE6799-A0EE-405B-87A6-F25536FE996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F5EF084-8DB0-442C-BBA4-4119FAD47120}">
      <formula1>100</formula1>
      <formula2>999999</formula2>
    </dataValidation>
    <dataValidation type="list" allowBlank="1" showInputMessage="1" showErrorMessage="1" promptTitle="EJ Community" prompt="Click on the drop-down arrow to the right." sqref="B19:G19" xr:uid="{D6340384-158E-4543-92B9-537ED2E6962E}">
      <formula1>Lookup_YesNoUnknown</formula1>
    </dataValidation>
    <dataValidation type="list" showInputMessage="1" showErrorMessage="1" sqref="K27:K50" xr:uid="{87960073-3525-4582-BB49-6C3D13458F37}">
      <formula1>Lookup_Years</formula1>
    </dataValidation>
    <dataValidation type="date" operator="greaterThan" allowBlank="1" showInputMessage="1" showErrorMessage="1" errorTitle="Date Required" error="Please enter a date in mm/dd/yyyy format." sqref="B20:G21" xr:uid="{53C36D5A-0AD1-47EF-8D41-062928B3AE21}">
      <formula1>36526</formula1>
    </dataValidation>
    <dataValidation allowBlank="1" showInputMessage="1" showErrorMessage="1" prompt="Either use the facility’s permit methodology or multiply wastewater gallons by 8.35 to get pounds and divide by 10,000 to eliminate water content." sqref="G26" xr:uid="{58B15DBB-F0D7-401C-8A18-C544D48AC261}"/>
    <dataValidation type="list" allowBlank="1" showDropDown="1" showInputMessage="1" showErrorMessage="1" error="Please use the 2-letter state abbreviation." sqref="B15:G15 I15:L15" xr:uid="{DED27693-5B15-4354-8042-4B6547829E2E}">
      <formula1>Lookup_States</formula1>
    </dataValidation>
    <dataValidation type="list" showInputMessage="1" showErrorMessage="1" promptTitle="NEA for this Facility" prompt="Click on the drop-down arrow to the right to select one NEA for this facility." sqref="B18" xr:uid="{00A972F4-E291-4B4D-A60B-D3A9B1B4E6DD}">
      <formula1>Lookup_NEAs</formula1>
    </dataValidation>
  </dataValidations>
  <hyperlinks>
    <hyperlink ref="I17" r:id="rId1" display="https://www.naics.com/search" xr:uid="{BFCCE84E-E01F-4C10-B1EE-25DD5C6A1FB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D4DE8-2C6B-40D6-9483-DF0674B45FF0}">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328</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2FYO/a6igGDBJFOR4sdgCa1fTvoRdvw/CQwDSoI+JKVPwkOVDikFEBGt97aVY1TwdCd2o03UQ9vsSND/zwZo3A==" saltValue="asW+eMx/EfgVFF4KrX+vn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6" priority="1">
      <formula>AND(TRIM(B27)&lt;&gt;"",ISNUMBER(B27)=FALSE)</formula>
    </cfRule>
  </conditionalFormatting>
  <dataValidations count="9">
    <dataValidation type="list" allowBlank="1" showDropDown="1" showInputMessage="1" showErrorMessage="1" sqref="M27:N50" xr:uid="{FC234DBC-226E-40CF-8D32-3F75BE63CF76}">
      <formula1>Lookup_YesOrBlank</formula1>
    </dataValidation>
    <dataValidation type="list" allowBlank="1" showDropDown="1" showInputMessage="1" showErrorMessage="1" sqref="J27:J50 N27:N50" xr:uid="{D462E69E-77F2-4396-B518-1EADA056FE5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3698DD2-0F2C-49A3-B835-F0507A82BC84}">
      <formula1>100</formula1>
      <formula2>999999</formula2>
    </dataValidation>
    <dataValidation type="list" allowBlank="1" showInputMessage="1" showErrorMessage="1" promptTitle="EJ Community" prompt="Click on the drop-down arrow to the right." sqref="B19:G19" xr:uid="{C6B42C41-BE49-4D1B-BA64-2B45BC34FF96}">
      <formula1>Lookup_YesNoUnknown</formula1>
    </dataValidation>
    <dataValidation type="list" showInputMessage="1" showErrorMessage="1" sqref="K27:K50" xr:uid="{4DC0F55E-BDF8-4576-988F-F3663EEED047}">
      <formula1>Lookup_Years</formula1>
    </dataValidation>
    <dataValidation type="date" operator="greaterThan" allowBlank="1" showInputMessage="1" showErrorMessage="1" errorTitle="Date Required" error="Please enter a date in mm/dd/yyyy format." sqref="B20:G21" xr:uid="{20480773-455D-4679-9603-B7754A190E52}">
      <formula1>36526</formula1>
    </dataValidation>
    <dataValidation allowBlank="1" showInputMessage="1" showErrorMessage="1" prompt="Either use the facility’s permit methodology or multiply wastewater gallons by 8.35 to get pounds and divide by 10,000 to eliminate water content." sqref="G26" xr:uid="{9AA31899-E95E-4EBA-B0D2-0475B6AC18F8}"/>
    <dataValidation type="list" allowBlank="1" showDropDown="1" showInputMessage="1" showErrorMessage="1" error="Please use the 2-letter state abbreviation." sqref="B15:G15 I15:L15" xr:uid="{C39AE3FA-9102-488C-A9AA-0C2DE1CDC09F}">
      <formula1>Lookup_States</formula1>
    </dataValidation>
    <dataValidation type="list" showInputMessage="1" showErrorMessage="1" promptTitle="NEA for this Facility" prompt="Click on the drop-down arrow to the right to select one NEA for this facility." sqref="B18" xr:uid="{07EF996A-52C4-49A8-9EEF-0B37001F869D}">
      <formula1>Lookup_NEAs</formula1>
    </dataValidation>
  </dataValidations>
  <hyperlinks>
    <hyperlink ref="I17" r:id="rId1" display="https://www.naics.com/search" xr:uid="{3959F038-ABD6-4354-A8FC-D7D459B6A7F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C48B5-5ABE-4E45-BDF4-31C5485D7256}">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329</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24flbuLSOFaavSNzC1+l67RRAgLg4JRWYGoBpmOr/TYVHq/LP0kzn8WS1ZMRYt0pfybOPZUJWF0STMmRdE0IvQ==" saltValue="dTYfokyuknGBmswvqD3gy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5" priority="1">
      <formula>AND(TRIM(B27)&lt;&gt;"",ISNUMBER(B27)=FALSE)</formula>
    </cfRule>
  </conditionalFormatting>
  <dataValidations count="9">
    <dataValidation type="list" allowBlank="1" showDropDown="1" showInputMessage="1" showErrorMessage="1" sqref="M27:N50" xr:uid="{5E65CE9E-C181-4662-9ED8-A5998955B287}">
      <formula1>Lookup_YesOrBlank</formula1>
    </dataValidation>
    <dataValidation type="list" allowBlank="1" showDropDown="1" showInputMessage="1" showErrorMessage="1" sqref="J27:J50 N27:N50" xr:uid="{5902FE83-6652-48D3-B1E2-BE2E1EC397C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5806DAA-CFCD-4779-8D41-2AEF723BE010}">
      <formula1>100</formula1>
      <formula2>999999</formula2>
    </dataValidation>
    <dataValidation type="list" allowBlank="1" showInputMessage="1" showErrorMessage="1" promptTitle="EJ Community" prompt="Click on the drop-down arrow to the right." sqref="B19:G19" xr:uid="{9BD8D7DD-7DCA-449B-B8F8-018B3430DC78}">
      <formula1>Lookup_YesNoUnknown</formula1>
    </dataValidation>
    <dataValidation type="list" showInputMessage="1" showErrorMessage="1" sqref="K27:K50" xr:uid="{FFB5C543-FBAC-4DF8-B769-A5F4E742F1CF}">
      <formula1>Lookup_Years</formula1>
    </dataValidation>
    <dataValidation type="date" operator="greaterThan" allowBlank="1" showInputMessage="1" showErrorMessage="1" errorTitle="Date Required" error="Please enter a date in mm/dd/yyyy format." sqref="B20:G21" xr:uid="{4535354B-3F28-4D61-9EEE-8881AD532517}">
      <formula1>36526</formula1>
    </dataValidation>
    <dataValidation allowBlank="1" showInputMessage="1" showErrorMessage="1" prompt="Either use the facility’s permit methodology or multiply wastewater gallons by 8.35 to get pounds and divide by 10,000 to eliminate water content." sqref="G26" xr:uid="{408C03B4-5127-426C-8991-5BC2519D6276}"/>
    <dataValidation type="list" allowBlank="1" showDropDown="1" showInputMessage="1" showErrorMessage="1" error="Please use the 2-letter state abbreviation." sqref="B15:G15 I15:L15" xr:uid="{E476BBF1-4A22-43C5-B876-8DE60ED4A390}">
      <formula1>Lookup_States</formula1>
    </dataValidation>
    <dataValidation type="list" showInputMessage="1" showErrorMessage="1" promptTitle="NEA for this Facility" prompt="Click on the drop-down arrow to the right to select one NEA for this facility." sqref="B18" xr:uid="{25A84ACF-F24F-4646-B967-59D7DC5782EB}">
      <formula1>Lookup_NEAs</formula1>
    </dataValidation>
  </dataValidations>
  <hyperlinks>
    <hyperlink ref="I17" r:id="rId1" display="https://www.naics.com/search" xr:uid="{85AADCBA-FC1C-49EA-A22F-324B5DABD62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958BF-24BD-4A6D-8E1C-CD9BE4E58E0E}">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330</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Qz6diU5/rwf0DYmjq251GFk0n9TNwHyRqasmTMA0lxBAz00Jn4fMDRkQNvbkjk+ERZInbNZIUE3af5n8LO/xRg==" saltValue="q6Zb5poz/BlUDKpVMpn+1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4" priority="1">
      <formula>AND(TRIM(B27)&lt;&gt;"",ISNUMBER(B27)=FALSE)</formula>
    </cfRule>
  </conditionalFormatting>
  <dataValidations count="9">
    <dataValidation type="list" allowBlank="1" showDropDown="1" showInputMessage="1" showErrorMessage="1" sqref="M27:N50" xr:uid="{EB3FCA67-3428-4EE0-AD32-F050D9C78A4E}">
      <formula1>Lookup_YesOrBlank</formula1>
    </dataValidation>
    <dataValidation type="list" allowBlank="1" showDropDown="1" showInputMessage="1" showErrorMessage="1" sqref="J27:J50 N27:N50" xr:uid="{7823EFC8-C044-41A9-BC39-76D1FF2084C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497F23A-0A86-47F7-92ED-2FA2471A10E7}">
      <formula1>100</formula1>
      <formula2>999999</formula2>
    </dataValidation>
    <dataValidation type="list" allowBlank="1" showInputMessage="1" showErrorMessage="1" promptTitle="EJ Community" prompt="Click on the drop-down arrow to the right." sqref="B19:G19" xr:uid="{F6F271B7-24F6-4AEF-932B-CEB5D0369356}">
      <formula1>Lookup_YesNoUnknown</formula1>
    </dataValidation>
    <dataValidation type="list" showInputMessage="1" showErrorMessage="1" sqref="K27:K50" xr:uid="{E41FCC17-683C-4283-8131-2DE5E9392043}">
      <formula1>Lookup_Years</formula1>
    </dataValidation>
    <dataValidation type="date" operator="greaterThan" allowBlank="1" showInputMessage="1" showErrorMessage="1" errorTitle="Date Required" error="Please enter a date in mm/dd/yyyy format." sqref="B20:G21" xr:uid="{7850D4F8-7635-483F-8DBE-80F58D1237FE}">
      <formula1>36526</formula1>
    </dataValidation>
    <dataValidation allowBlank="1" showInputMessage="1" showErrorMessage="1" prompt="Either use the facility’s permit methodology or multiply wastewater gallons by 8.35 to get pounds and divide by 10,000 to eliminate water content." sqref="G26" xr:uid="{36293175-15D8-490B-8FAB-0CEB6EFBA659}"/>
    <dataValidation type="list" allowBlank="1" showDropDown="1" showInputMessage="1" showErrorMessage="1" error="Please use the 2-letter state abbreviation." sqref="B15:G15 I15:L15" xr:uid="{DBD64DB4-826E-4B56-835D-57A641B7ED1C}">
      <formula1>Lookup_States</formula1>
    </dataValidation>
    <dataValidation type="list" showInputMessage="1" showErrorMessage="1" promptTitle="NEA for this Facility" prompt="Click on the drop-down arrow to the right to select one NEA for this facility." sqref="B18" xr:uid="{F706FE61-5B23-4AB5-8287-AD9A93111E56}">
      <formula1>Lookup_NEAs</formula1>
    </dataValidation>
  </dataValidations>
  <hyperlinks>
    <hyperlink ref="I17" r:id="rId1" display="https://www.naics.com/search" xr:uid="{14089539-7E4B-4936-976A-3D40CC37685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6D04F-A5F1-4510-A750-AFF30BD23E98}">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2+8pnUdRrnGV+SIZSXGIi4jF363DGaGG8isd7XQJWeYvY/nXU96h4IUaUMKTRSf3CxfkrXofHll8wPqmf7vSnQ==" saltValue="Lraq9f2Uj7KuT02NRuWcw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3" priority="1">
      <formula>AND(TRIM(B27)&lt;&gt;"",ISNUMBER(B27)=FALSE)</formula>
    </cfRule>
  </conditionalFormatting>
  <dataValidations count="9">
    <dataValidation type="list" allowBlank="1" showDropDown="1" showInputMessage="1" showErrorMessage="1" sqref="M27:N50" xr:uid="{C7BEEFFF-128F-40FD-9A40-AE1CA751B9FC}">
      <formula1>Lookup_YesOrBlank</formula1>
    </dataValidation>
    <dataValidation type="list" allowBlank="1" showDropDown="1" showInputMessage="1" showErrorMessage="1" sqref="J27:J50 N27:N50" xr:uid="{67A560CE-7810-430B-9EA4-30EC833E8417}">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3A11613-F3E9-41A5-8756-4FCD9C37845B}">
      <formula1>100</formula1>
      <formula2>999999</formula2>
    </dataValidation>
    <dataValidation type="list" allowBlank="1" showInputMessage="1" showErrorMessage="1" promptTitle="EJ Community" prompt="Click on the drop-down arrow to the right." sqref="B19:G19" xr:uid="{F73F138B-C6B1-4887-A8F5-E38D0E8C1BD1}">
      <formula1>Lookup_YesNoUnknown</formula1>
    </dataValidation>
    <dataValidation type="list" showInputMessage="1" showErrorMessage="1" sqref="K27:K50" xr:uid="{B736B586-0280-4C65-A885-86AE42196C42}">
      <formula1>Lookup_Years</formula1>
    </dataValidation>
    <dataValidation type="date" operator="greaterThan" allowBlank="1" showInputMessage="1" showErrorMessage="1" errorTitle="Date Required" error="Please enter a date in mm/dd/yyyy format." sqref="B20:G21" xr:uid="{59C3F174-DED8-41AB-937D-DE95F35948CA}">
      <formula1>36526</formula1>
    </dataValidation>
    <dataValidation allowBlank="1" showInputMessage="1" showErrorMessage="1" prompt="Either use the facility’s permit methodology or multiply wastewater gallons by 8.35 to get pounds and divide by 10,000 to eliminate water content." sqref="G26" xr:uid="{4A4DD3D2-393D-4539-ACB3-214EB93A7B4E}"/>
    <dataValidation type="list" allowBlank="1" showDropDown="1" showInputMessage="1" showErrorMessage="1" error="Please use the 2-letter state abbreviation." sqref="B15:G15 I15:L15" xr:uid="{7BD285BF-7B42-49EA-A0FC-D05B49D0563C}">
      <formula1>Lookup_States</formula1>
    </dataValidation>
    <dataValidation type="list" showInputMessage="1" showErrorMessage="1" promptTitle="NEA for this Facility" prompt="Click on the drop-down arrow to the right to select one NEA for this facility." sqref="B18" xr:uid="{02403092-49B3-4637-90DA-53E1EC09A30A}">
      <formula1>Lookup_NEAs</formula1>
    </dataValidation>
  </dataValidations>
  <hyperlinks>
    <hyperlink ref="I17" r:id="rId1" display="https://www.naics.com/search" xr:uid="{ED4B95E8-767E-4408-81DF-FEC58B99BDB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2344A-DD8C-459D-850E-ADCCBAEACF77}">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tiISkWvYW2LvDr2jI218p6ozBXw6HPAIQAVn7LxDCJSJQfCRbjA9YeRVPTFfBJvqvUI/U/jiS+NWlETu87JkjQ==" saltValue="35IaG/4+wjBD3cYJdc0xP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2" priority="1">
      <formula>AND(TRIM(B27)&lt;&gt;"",ISNUMBER(B27)=FALSE)</formula>
    </cfRule>
  </conditionalFormatting>
  <dataValidations count="9">
    <dataValidation type="list" allowBlank="1" showDropDown="1" showInputMessage="1" showErrorMessage="1" sqref="M27:N50" xr:uid="{D500C5C5-D8AF-431F-B767-63867471EE61}">
      <formula1>Lookup_YesOrBlank</formula1>
    </dataValidation>
    <dataValidation type="list" allowBlank="1" showDropDown="1" showInputMessage="1" showErrorMessage="1" sqref="J27:J50 N27:N50" xr:uid="{38FAF04B-9C24-420B-A149-B1E86E091392}">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6C25608-03E9-44EF-8630-B7C62A5FF334}">
      <formula1>100</formula1>
      <formula2>999999</formula2>
    </dataValidation>
    <dataValidation type="list" allowBlank="1" showInputMessage="1" showErrorMessage="1" promptTitle="EJ Community" prompt="Click on the drop-down arrow to the right." sqref="B19:G19" xr:uid="{AA6773AE-59D6-4E69-AF29-FE872921CC73}">
      <formula1>Lookup_YesNoUnknown</formula1>
    </dataValidation>
    <dataValidation type="list" showInputMessage="1" showErrorMessage="1" sqref="K27:K50" xr:uid="{3230F0AA-8175-4BCB-85EC-6AFA9C558D87}">
      <formula1>Lookup_Years</formula1>
    </dataValidation>
    <dataValidation type="date" operator="greaterThan" allowBlank="1" showInputMessage="1" showErrorMessage="1" errorTitle="Date Required" error="Please enter a date in mm/dd/yyyy format." sqref="B20:G21" xr:uid="{33F4EEDA-CCD5-452C-9578-D1B7D6441D84}">
      <formula1>36526</formula1>
    </dataValidation>
    <dataValidation allowBlank="1" showInputMessage="1" showErrorMessage="1" prompt="Either use the facility’s permit methodology or multiply wastewater gallons by 8.35 to get pounds and divide by 10,000 to eliminate water content." sqref="G26" xr:uid="{DB8E4EB3-85E1-4C54-8205-00199B670F52}"/>
    <dataValidation type="list" allowBlank="1" showDropDown="1" showInputMessage="1" showErrorMessage="1" error="Please use the 2-letter state abbreviation." sqref="B15:G15 I15:L15" xr:uid="{FBB7CFF9-97E4-44F5-978C-36BA239224AE}">
      <formula1>Lookup_States</formula1>
    </dataValidation>
    <dataValidation type="list" showInputMessage="1" showErrorMessage="1" promptTitle="NEA for this Facility" prompt="Click on the drop-down arrow to the right to select one NEA for this facility." sqref="B18" xr:uid="{62399541-BB74-46F4-817E-BD5B4F269E8B}">
      <formula1>Lookup_NEAs</formula1>
    </dataValidation>
  </dataValidations>
  <hyperlinks>
    <hyperlink ref="I17" r:id="rId1" display="https://www.naics.com/search" xr:uid="{411EB79C-6278-41A6-AA69-7F2E6D527EC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13B6E-55AB-42B8-9314-16C7EC107BF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YY2pAw1hQJG2APiIOIpEuVpKpcUYl1QA3MA/NxWOTdN1pu1aTBYTTC7ZAunqiDrH60u+kI6nBfKNZgPaBcdPYg==" saltValue="XfLO1USmSXgXO48kExiFq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1" priority="1">
      <formula>AND(TRIM(B27)&lt;&gt;"",ISNUMBER(B27)=FALSE)</formula>
    </cfRule>
  </conditionalFormatting>
  <dataValidations count="9">
    <dataValidation type="list" allowBlank="1" showDropDown="1" showInputMessage="1" showErrorMessage="1" sqref="M27:N50" xr:uid="{B7E30FD0-1068-44BB-BC2D-E3647999A5BB}">
      <formula1>Lookup_YesOrBlank</formula1>
    </dataValidation>
    <dataValidation type="list" allowBlank="1" showDropDown="1" showInputMessage="1" showErrorMessage="1" sqref="J27:J50 N27:N50" xr:uid="{C804000E-A151-4FE6-BF04-A953E59C26D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AA23E8D-3431-4AB2-B466-87DA9683EF4C}">
      <formula1>100</formula1>
      <formula2>999999</formula2>
    </dataValidation>
    <dataValidation type="list" allowBlank="1" showInputMessage="1" showErrorMessage="1" promptTitle="EJ Community" prompt="Click on the drop-down arrow to the right." sqref="B19:G19" xr:uid="{D1E1C486-8F9F-4330-B861-8E6471A784E1}">
      <formula1>Lookup_YesNoUnknown</formula1>
    </dataValidation>
    <dataValidation type="list" showInputMessage="1" showErrorMessage="1" sqref="K27:K50" xr:uid="{49DB29F0-0A1F-47D9-B3DE-196D230BEB2F}">
      <formula1>Lookup_Years</formula1>
    </dataValidation>
    <dataValidation type="date" operator="greaterThan" allowBlank="1" showInputMessage="1" showErrorMessage="1" errorTitle="Date Required" error="Please enter a date in mm/dd/yyyy format." sqref="B20:G21" xr:uid="{3F117F5A-C8CE-4F5A-AA3F-F5FB9505AC87}">
      <formula1>36526</formula1>
    </dataValidation>
    <dataValidation allowBlank="1" showInputMessage="1" showErrorMessage="1" prompt="Either use the facility’s permit methodology or multiply wastewater gallons by 8.35 to get pounds and divide by 10,000 to eliminate water content." sqref="G26" xr:uid="{BC9BFF43-EBC3-4576-9B40-A45A2350C630}"/>
    <dataValidation type="list" allowBlank="1" showDropDown="1" showInputMessage="1" showErrorMessage="1" error="Please use the 2-letter state abbreviation." sqref="B15:G15 I15:L15" xr:uid="{57C7B688-61CB-49A3-804B-9511BDBB62EF}">
      <formula1>Lookup_States</formula1>
    </dataValidation>
    <dataValidation type="list" showInputMessage="1" showErrorMessage="1" promptTitle="NEA for this Facility" prompt="Click on the drop-down arrow to the right to select one NEA for this facility." sqref="B18" xr:uid="{531807E5-6DD1-42AD-B7FE-44B114D3FC3B}">
      <formula1>Lookup_NEAs</formula1>
    </dataValidation>
  </dataValidations>
  <hyperlinks>
    <hyperlink ref="I17" r:id="rId1" display="https://www.naics.com/search" xr:uid="{1F7BF506-03AA-4700-832F-854CD925F70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C6718-365C-4CF6-8034-605DAFCC469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PdYznlJYeKRdtj4wTyYFkDh38reao23fDqN8R7ubRACbfH5p7RwLtFxipQyYKz4/3JRjv1levZVE4kuEqKpNDg==" saltValue="8I2GEfRH+Ox3/qwtxK1tZ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0" priority="1">
      <formula>AND(TRIM(B27)&lt;&gt;"",ISNUMBER(B27)=FALSE)</formula>
    </cfRule>
  </conditionalFormatting>
  <dataValidations count="9">
    <dataValidation type="list" allowBlank="1" showDropDown="1" showInputMessage="1" showErrorMessage="1" sqref="M27:N50" xr:uid="{0BD1151B-0C2F-4033-88FD-3E63BF8F1C61}">
      <formula1>Lookup_YesOrBlank</formula1>
    </dataValidation>
    <dataValidation type="list" allowBlank="1" showDropDown="1" showInputMessage="1" showErrorMessage="1" sqref="J27:J50 N27:N50" xr:uid="{9B2452DD-1297-41F3-8C20-E4DF0CFFF0E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CB4FBFE-FD4C-45EB-8169-5BB8835113D3}">
      <formula1>100</formula1>
      <formula2>999999</formula2>
    </dataValidation>
    <dataValidation type="list" allowBlank="1" showInputMessage="1" showErrorMessage="1" promptTitle="EJ Community" prompt="Click on the drop-down arrow to the right." sqref="B19:G19" xr:uid="{2188765D-E69B-4F67-A218-F3B5807A3CD5}">
      <formula1>Lookup_YesNoUnknown</formula1>
    </dataValidation>
    <dataValidation type="list" showInputMessage="1" showErrorMessage="1" sqref="K27:K50" xr:uid="{0DE439D6-482F-4B25-99AE-30E31835161E}">
      <formula1>Lookup_Years</formula1>
    </dataValidation>
    <dataValidation type="date" operator="greaterThan" allowBlank="1" showInputMessage="1" showErrorMessage="1" errorTitle="Date Required" error="Please enter a date in mm/dd/yyyy format." sqref="B20:G21" xr:uid="{E6E7CA69-3135-4342-AFD2-18679A610DC6}">
      <formula1>36526</formula1>
    </dataValidation>
    <dataValidation allowBlank="1" showInputMessage="1" showErrorMessage="1" prompt="Either use the facility’s permit methodology or multiply wastewater gallons by 8.35 to get pounds and divide by 10,000 to eliminate water content." sqref="G26" xr:uid="{67D0BE47-0F64-4DEB-A26B-8BB394041610}"/>
    <dataValidation type="list" allowBlank="1" showDropDown="1" showInputMessage="1" showErrorMessage="1" error="Please use the 2-letter state abbreviation." sqref="B15:G15 I15:L15" xr:uid="{14DF4098-7E14-4441-998C-364A56EC9A5D}">
      <formula1>Lookup_States</formula1>
    </dataValidation>
    <dataValidation type="list" showInputMessage="1" showErrorMessage="1" promptTitle="NEA for this Facility" prompt="Click on the drop-down arrow to the right to select one NEA for this facility." sqref="B18" xr:uid="{0BFA2D27-D38D-4F40-B2D5-3E3A8588464B}">
      <formula1>Lookup_NEAs</formula1>
    </dataValidation>
  </dataValidations>
  <hyperlinks>
    <hyperlink ref="I17" r:id="rId1" display="https://www.naics.com/search" xr:uid="{17BDD1C5-5993-4335-BB14-ED357B22F55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3729E-AC6D-435F-9376-6E3BA4A15B77}">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SNcxNNCg2559nAdf7Qd/p1HxbBhn1B97AOqfVYrbdzjM0dvK0TDpE8B4apwsWhmqKBESFOiOFgu4sFHPVTGCEg==" saltValue="pXK4P7gquf2E3NV6Kmznm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2" priority="1">
      <formula>AND(TRIM(B27)&lt;&gt;"",ISNUMBER(B27)=FALSE)</formula>
    </cfRule>
  </conditionalFormatting>
  <dataValidations count="9">
    <dataValidation type="list" allowBlank="1" showDropDown="1" showInputMessage="1" showErrorMessage="1" sqref="M27:N50" xr:uid="{FE589CC1-7997-409C-AE06-6E2CA10B6082}">
      <formula1>Lookup_YesOrBlank</formula1>
    </dataValidation>
    <dataValidation type="list" allowBlank="1" showDropDown="1" showInputMessage="1" showErrorMessage="1" sqref="J27:J50 N27:N50" xr:uid="{27AF614E-DD84-4D64-A545-3FFB9EE520C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B4C534B-29C0-4BA9-B48D-6ADD336669F7}">
      <formula1>100</formula1>
      <formula2>999999</formula2>
    </dataValidation>
    <dataValidation type="list" allowBlank="1" showInputMessage="1" showErrorMessage="1" promptTitle="EJ Community" prompt="Click on the drop-down arrow to the right." sqref="B19:G19" xr:uid="{AA6E690A-19DF-4A16-847B-11B39281F496}">
      <formula1>Lookup_YesNoUnknown</formula1>
    </dataValidation>
    <dataValidation type="list" showInputMessage="1" showErrorMessage="1" sqref="K27:K50" xr:uid="{1B2730A5-5056-44E4-B8D8-6CFDEFA73856}">
      <formula1>Lookup_Years</formula1>
    </dataValidation>
    <dataValidation type="date" operator="greaterThan" allowBlank="1" showInputMessage="1" showErrorMessage="1" errorTitle="Date Required" error="Please enter a date in mm/dd/yyyy format." sqref="B20:G21" xr:uid="{5EFC9F1C-F5D6-42B3-BDBB-A824065A96C5}">
      <formula1>36526</formula1>
    </dataValidation>
    <dataValidation allowBlank="1" showInputMessage="1" showErrorMessage="1" prompt="Either use the facility’s permit methodology or multiply wastewater gallons by 8.35 to get pounds and divide by 10,000 to eliminate water content." sqref="G26" xr:uid="{F35FDD48-E07D-449F-8037-37C404B11528}"/>
    <dataValidation type="list" allowBlank="1" showDropDown="1" showInputMessage="1" showErrorMessage="1" error="Please use the 2-letter state abbreviation." sqref="B15:G15 I15:L15" xr:uid="{89524A20-0D38-44EA-96E1-29424F50C01F}">
      <formula1>Lookup_States</formula1>
    </dataValidation>
    <dataValidation type="list" showInputMessage="1" showErrorMessage="1" promptTitle="NEA for this Facility" prompt="Click on the drop-down arrow to the right to select one NEA for this facility." sqref="B18" xr:uid="{9A6A8CBF-978E-4DD8-9AE9-F51D5DBD251E}">
      <formula1>Lookup_NEAs</formula1>
    </dataValidation>
  </dataValidations>
  <hyperlinks>
    <hyperlink ref="I17" r:id="rId1" display="https://www.naics.com/search" xr:uid="{B13F558B-4620-4CE4-A373-FD010CB5F17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4B41-1F7E-4649-94DC-BE9D2A29AF5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335</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9lTD+gZhluvdX1ah3yyJwGXvf7MaZgeTCj9qy5uiNWmmRGyBnN66b4JnLF+3M/DHlOEHepudC+KzKZb+ns0gEw==" saltValue="GFgSn1XBBTNeMBh/bC6co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9" priority="1">
      <formula>AND(TRIM(B27)&lt;&gt;"",ISNUMBER(B27)=FALSE)</formula>
    </cfRule>
  </conditionalFormatting>
  <dataValidations count="9">
    <dataValidation type="list" allowBlank="1" showDropDown="1" showInputMessage="1" showErrorMessage="1" sqref="M27:N50" xr:uid="{6F66C9DF-AD41-4558-A549-6AD6D11FC20B}">
      <formula1>Lookup_YesOrBlank</formula1>
    </dataValidation>
    <dataValidation type="list" allowBlank="1" showDropDown="1" showInputMessage="1" showErrorMessage="1" sqref="J27:J50 N27:N50" xr:uid="{AE8C62E1-8856-4CA7-AF7A-A6026F87534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A396E9B-E8D8-4096-B919-8D39E9FE8CBE}">
      <formula1>100</formula1>
      <formula2>999999</formula2>
    </dataValidation>
    <dataValidation type="list" allowBlank="1" showInputMessage="1" showErrorMessage="1" promptTitle="EJ Community" prompt="Click on the drop-down arrow to the right." sqref="B19:G19" xr:uid="{CD156AC7-FCF9-4BF5-ADB8-670587F1769D}">
      <formula1>Lookup_YesNoUnknown</formula1>
    </dataValidation>
    <dataValidation type="list" showInputMessage="1" showErrorMessage="1" sqref="K27:K50" xr:uid="{7DF24662-23DD-495A-99A9-1B4AB375F7BC}">
      <formula1>Lookup_Years</formula1>
    </dataValidation>
    <dataValidation type="date" operator="greaterThan" allowBlank="1" showInputMessage="1" showErrorMessage="1" errorTitle="Date Required" error="Please enter a date in mm/dd/yyyy format." sqref="B20:G21" xr:uid="{417B8D27-E63F-46E5-BBB6-9DB4A26DBA7B}">
      <formula1>36526</formula1>
    </dataValidation>
    <dataValidation allowBlank="1" showInputMessage="1" showErrorMessage="1" prompt="Either use the facility’s permit methodology or multiply wastewater gallons by 8.35 to get pounds and divide by 10,000 to eliminate water content." sqref="G26" xr:uid="{4963A417-6441-4B8A-B125-3A2016FB4E05}"/>
    <dataValidation type="list" allowBlank="1" showDropDown="1" showInputMessage="1" showErrorMessage="1" error="Please use the 2-letter state abbreviation." sqref="B15:G15 I15:L15" xr:uid="{7DAA0220-49CD-4F48-A44B-36519EB0BFCA}">
      <formula1>Lookup_States</formula1>
    </dataValidation>
    <dataValidation type="list" showInputMessage="1" showErrorMessage="1" promptTitle="NEA for this Facility" prompt="Click on the drop-down arrow to the right to select one NEA for this facility." sqref="B18" xr:uid="{98A8FB50-9C4B-46FA-871D-0D3A1C66FC89}">
      <formula1>Lookup_NEAs</formula1>
    </dataValidation>
  </dataValidations>
  <hyperlinks>
    <hyperlink ref="I17" r:id="rId1" display="https://www.naics.com/search" xr:uid="{7D2FE768-D99E-4E11-83F9-FFF36257FD4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328A3-E582-4857-881A-4C52A16AFCE0}">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336</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sXw0xYi/n8BLRTkUSNtFGLmtrtzALQNofU6pi0MwC2tesIEdODGCF/Zc90KXm52eaTazgc0sjmzjsmh4Dgie5w==" saltValue="iZMPR4zaWww8oYIHxqk0C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8" priority="1">
      <formula>AND(TRIM(B27)&lt;&gt;"",ISNUMBER(B27)=FALSE)</formula>
    </cfRule>
  </conditionalFormatting>
  <dataValidations count="9">
    <dataValidation type="list" allowBlank="1" showDropDown="1" showInputMessage="1" showErrorMessage="1" sqref="M27:N50" xr:uid="{42BDDD06-E09C-4EC8-B253-A11F39B68B78}">
      <formula1>Lookup_YesOrBlank</formula1>
    </dataValidation>
    <dataValidation type="list" allowBlank="1" showDropDown="1" showInputMessage="1" showErrorMessage="1" sqref="J27:J50 N27:N50" xr:uid="{73422B92-4303-4BB9-AE35-7BAFB571961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060E04E-8C5B-4C49-84C2-603F3BDDF775}">
      <formula1>100</formula1>
      <formula2>999999</formula2>
    </dataValidation>
    <dataValidation type="list" allowBlank="1" showInputMessage="1" showErrorMessage="1" promptTitle="EJ Community" prompt="Click on the drop-down arrow to the right." sqref="B19:G19" xr:uid="{C69E5B3E-E621-4237-AA31-CFE2ECB53B81}">
      <formula1>Lookup_YesNoUnknown</formula1>
    </dataValidation>
    <dataValidation type="list" showInputMessage="1" showErrorMessage="1" sqref="K27:K50" xr:uid="{0056050D-34D0-4BE8-97B8-FECA41067C5A}">
      <formula1>Lookup_Years</formula1>
    </dataValidation>
    <dataValidation type="date" operator="greaterThan" allowBlank="1" showInputMessage="1" showErrorMessage="1" errorTitle="Date Required" error="Please enter a date in mm/dd/yyyy format." sqref="B20:G21" xr:uid="{F037177F-45E3-44BE-B686-3AB34F3C5B32}">
      <formula1>36526</formula1>
    </dataValidation>
    <dataValidation allowBlank="1" showInputMessage="1" showErrorMessage="1" prompt="Either use the facility’s permit methodology or multiply wastewater gallons by 8.35 to get pounds and divide by 10,000 to eliminate water content." sqref="G26" xr:uid="{BB7637A2-3520-4FB1-8461-8C934122BFAE}"/>
    <dataValidation type="list" allowBlank="1" showDropDown="1" showInputMessage="1" showErrorMessage="1" error="Please use the 2-letter state abbreviation." sqref="B15:G15 I15:L15" xr:uid="{16DF15BE-0A2C-4F77-8841-D4AB8AA32AAC}">
      <formula1>Lookup_States</formula1>
    </dataValidation>
    <dataValidation type="list" showInputMessage="1" showErrorMessage="1" promptTitle="NEA for this Facility" prompt="Click on the drop-down arrow to the right to select one NEA for this facility." sqref="B18" xr:uid="{CADB4791-1A34-4226-BF2A-0F4EC28C4EAD}">
      <formula1>Lookup_NEAs</formula1>
    </dataValidation>
  </dataValidations>
  <hyperlinks>
    <hyperlink ref="I17" r:id="rId1" display="https://www.naics.com/search" xr:uid="{D008F754-556E-4FA8-8D14-4D35FF0477A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94F7B-7A94-42CA-B549-058D3F47824D}">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337</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BkqLGYCAS4HeCOw7/prmJYg9ls+32ve1BCBQqPZxp6MG7RRGbvXQVVg78QtyhFWMTABMvsjT8U1GZnLFQbjORQ==" saltValue="CSYQHMaWMjSeQHftDRMeb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 priority="1">
      <formula>AND(TRIM(B27)&lt;&gt;"",ISNUMBER(B27)=FALSE)</formula>
    </cfRule>
  </conditionalFormatting>
  <dataValidations count="9">
    <dataValidation type="list" allowBlank="1" showDropDown="1" showInputMessage="1" showErrorMessage="1" sqref="M27:N50" xr:uid="{20FB9B9A-5743-4645-955E-9E20EEDB04DC}">
      <formula1>Lookup_YesOrBlank</formula1>
    </dataValidation>
    <dataValidation type="list" allowBlank="1" showDropDown="1" showInputMessage="1" showErrorMessage="1" sqref="J27:J50 N27:N50" xr:uid="{59484E22-ACDD-47DD-900A-90527519D61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F3AE2A1-A904-416C-AE91-1F0AB005FF78}">
      <formula1>100</formula1>
      <formula2>999999</formula2>
    </dataValidation>
    <dataValidation type="list" allowBlank="1" showInputMessage="1" showErrorMessage="1" promptTitle="EJ Community" prompt="Click on the drop-down arrow to the right." sqref="B19:G19" xr:uid="{6305BAA6-2226-455A-A58A-8D38542EDAB9}">
      <formula1>Lookup_YesNoUnknown</formula1>
    </dataValidation>
    <dataValidation type="list" showInputMessage="1" showErrorMessage="1" sqref="K27:K50" xr:uid="{BB6B01C9-F9A7-4A29-83AA-354C297FF523}">
      <formula1>Lookup_Years</formula1>
    </dataValidation>
    <dataValidation type="date" operator="greaterThan" allowBlank="1" showInputMessage="1" showErrorMessage="1" errorTitle="Date Required" error="Please enter a date in mm/dd/yyyy format." sqref="B20:G21" xr:uid="{E92C1C5A-702B-4F2D-8200-D5F0B610E945}">
      <formula1>36526</formula1>
    </dataValidation>
    <dataValidation allowBlank="1" showInputMessage="1" showErrorMessage="1" prompt="Either use the facility’s permit methodology or multiply wastewater gallons by 8.35 to get pounds and divide by 10,000 to eliminate water content." sqref="G26" xr:uid="{2114F2D4-8091-41F3-8306-80EF7B07350D}"/>
    <dataValidation type="list" allowBlank="1" showDropDown="1" showInputMessage="1" showErrorMessage="1" error="Please use the 2-letter state abbreviation." sqref="B15:G15 I15:L15" xr:uid="{357A27CE-D8EA-4679-BBFD-2B0856CF06E1}">
      <formula1>Lookup_States</formula1>
    </dataValidation>
    <dataValidation type="list" showInputMessage="1" showErrorMessage="1" promptTitle="NEA for this Facility" prompt="Click on the drop-down arrow to the right to select one NEA for this facility." sqref="B18" xr:uid="{8964E197-CE7A-49D8-9FCC-DA53592E7ADD}">
      <formula1>Lookup_NEAs</formula1>
    </dataValidation>
  </dataValidations>
  <hyperlinks>
    <hyperlink ref="I17" r:id="rId1" display="https://www.naics.com/search" xr:uid="{3FA16369-5F68-47E2-B466-EDF854C94FB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39F16-78F7-422E-B75D-AA0FB9888306}">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338</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IpcOBT1Vhf8GFQBtNb6Dq+O7mIB6HF5KoqKvzztqFP2hdid0xX0knjj5Qz9GQy4CKCkbZouEa6qI4in5EkX+DA==" saltValue="1zCGJO1SZOwA/Rzr7x5/7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 priority="1">
      <formula>AND(TRIM(B27)&lt;&gt;"",ISNUMBER(B27)=FALSE)</formula>
    </cfRule>
  </conditionalFormatting>
  <dataValidations count="9">
    <dataValidation type="list" allowBlank="1" showDropDown="1" showInputMessage="1" showErrorMessage="1" sqref="M27:N50" xr:uid="{298CA6D0-82F5-4EB5-8C6B-5F8602F77C17}">
      <formula1>Lookup_YesOrBlank</formula1>
    </dataValidation>
    <dataValidation type="list" allowBlank="1" showDropDown="1" showInputMessage="1" showErrorMessage="1" sqref="J27:J50 N27:N50" xr:uid="{4FF79DF0-C34E-4A1A-856F-DEAF02B8B95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D75E37D-CC78-4F82-81E9-E158F14FDC48}">
      <formula1>100</formula1>
      <formula2>999999</formula2>
    </dataValidation>
    <dataValidation type="list" allowBlank="1" showInputMessage="1" showErrorMessage="1" promptTitle="EJ Community" prompt="Click on the drop-down arrow to the right." sqref="B19:G19" xr:uid="{7BAADFFC-DA3E-4E11-9F01-8EBF5DCE01E3}">
      <formula1>Lookup_YesNoUnknown</formula1>
    </dataValidation>
    <dataValidation type="list" showInputMessage="1" showErrorMessage="1" sqref="K27:K50" xr:uid="{2D2B2DF5-1C92-4E35-AE20-76A840148CA6}">
      <formula1>Lookup_Years</formula1>
    </dataValidation>
    <dataValidation type="date" operator="greaterThan" allowBlank="1" showInputMessage="1" showErrorMessage="1" errorTitle="Date Required" error="Please enter a date in mm/dd/yyyy format." sqref="B20:G21" xr:uid="{CAF0ED3A-E85C-4856-9AE5-0D71AA3FA425}">
      <formula1>36526</formula1>
    </dataValidation>
    <dataValidation allowBlank="1" showInputMessage="1" showErrorMessage="1" prompt="Either use the facility’s permit methodology or multiply wastewater gallons by 8.35 to get pounds and divide by 10,000 to eliminate water content." sqref="G26" xr:uid="{92D9C6D2-1B76-4F5C-A01A-A3A59344ED4A}"/>
    <dataValidation type="list" allowBlank="1" showDropDown="1" showInputMessage="1" showErrorMessage="1" error="Please use the 2-letter state abbreviation." sqref="B15:G15 I15:L15" xr:uid="{B2787E07-D7ED-49C1-8FF2-95DB2B7146BE}">
      <formula1>Lookup_States</formula1>
    </dataValidation>
    <dataValidation type="list" showInputMessage="1" showErrorMessage="1" promptTitle="NEA for this Facility" prompt="Click on the drop-down arrow to the right to select one NEA for this facility." sqref="B18" xr:uid="{BFCC66F1-C2A1-424E-B074-83974A840943}">
      <formula1>Lookup_NEAs</formula1>
    </dataValidation>
  </dataValidations>
  <hyperlinks>
    <hyperlink ref="I17" r:id="rId1" display="https://www.naics.com/search" xr:uid="{28B59326-556F-49AE-A28C-EAA204E4FA3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53235-0BFB-4356-83F7-5CBEAD3D322A}">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339</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r+li52bpSIC2/njkQ0JirVVT6mMeG00W72ztwGD65lVXhUIbF3223oJ924fYQ1Rj+ZOXSWrcfDyVbc9pXyvsLQ==" saltValue="a544DETO0E/V6jdGPV57E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 priority="1">
      <formula>AND(TRIM(B27)&lt;&gt;"",ISNUMBER(B27)=FALSE)</formula>
    </cfRule>
  </conditionalFormatting>
  <dataValidations count="9">
    <dataValidation type="list" allowBlank="1" showDropDown="1" showInputMessage="1" showErrorMessage="1" sqref="M27:N50" xr:uid="{573F5ADB-B916-417E-8EB9-B5B8797B864A}">
      <formula1>Lookup_YesOrBlank</formula1>
    </dataValidation>
    <dataValidation type="list" allowBlank="1" showDropDown="1" showInputMessage="1" showErrorMessage="1" sqref="J27:J50 N27:N50" xr:uid="{05F079C7-4151-49F7-84F8-A677ACFB76A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AB4D179-3323-4A9D-B641-47756A049D9E}">
      <formula1>100</formula1>
      <formula2>999999</formula2>
    </dataValidation>
    <dataValidation type="list" allowBlank="1" showInputMessage="1" showErrorMessage="1" promptTitle="EJ Community" prompt="Click on the drop-down arrow to the right." sqref="B19:G19" xr:uid="{4CC3DE0C-B1B9-4BAE-A047-8E58758ABC24}">
      <formula1>Lookup_YesNoUnknown</formula1>
    </dataValidation>
    <dataValidation type="list" showInputMessage="1" showErrorMessage="1" sqref="K27:K50" xr:uid="{F5CC2D8F-107A-413E-BFF8-605FD772903A}">
      <formula1>Lookup_Years</formula1>
    </dataValidation>
    <dataValidation type="date" operator="greaterThan" allowBlank="1" showInputMessage="1" showErrorMessage="1" errorTitle="Date Required" error="Please enter a date in mm/dd/yyyy format." sqref="B20:G21" xr:uid="{614D9259-B6FF-4772-B6C6-C5E6F125FAB6}">
      <formula1>36526</formula1>
    </dataValidation>
    <dataValidation allowBlank="1" showInputMessage="1" showErrorMessage="1" prompt="Either use the facility’s permit methodology or multiply wastewater gallons by 8.35 to get pounds and divide by 10,000 to eliminate water content." sqref="G26" xr:uid="{C2687A32-BF9C-486D-B797-EDFF5AB60A4E}"/>
    <dataValidation type="list" allowBlank="1" showDropDown="1" showInputMessage="1" showErrorMessage="1" error="Please use the 2-letter state abbreviation." sqref="B15:G15 I15:L15" xr:uid="{F8DDE44B-2252-46A9-9F86-A93296EEADE4}">
      <formula1>Lookup_States</formula1>
    </dataValidation>
    <dataValidation type="list" showInputMessage="1" showErrorMessage="1" promptTitle="NEA for this Facility" prompt="Click on the drop-down arrow to the right to select one NEA for this facility." sqref="B18" xr:uid="{76B308A7-D8F8-42BA-ABC5-84FF2AB92557}">
      <formula1>Lookup_NEAs</formula1>
    </dataValidation>
  </dataValidations>
  <hyperlinks>
    <hyperlink ref="I17" r:id="rId1" display="https://www.naics.com/search" xr:uid="{60611909-0FEF-494D-AFA3-8610BE249FD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E1D88-FCE0-45ED-AB85-6F44DE7210EF}">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340</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aN6pOEutb24GQ90QIAJI8t6dU+2C4JZcbSrksRbfGofTMjgBN4tmWJxJCkM38CxP+SpqvFwAH7u3X4h2abSuxA==" saltValue="yQnPLFmE01IURwNyH5VgI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 priority="1">
      <formula>AND(TRIM(B27)&lt;&gt;"",ISNUMBER(B27)=FALSE)</formula>
    </cfRule>
  </conditionalFormatting>
  <dataValidations count="9">
    <dataValidation type="list" allowBlank="1" showDropDown="1" showInputMessage="1" showErrorMessage="1" sqref="M27:N50" xr:uid="{40EB4B2C-6FAA-438C-8AA7-CAADCFAEC253}">
      <formula1>Lookup_YesOrBlank</formula1>
    </dataValidation>
    <dataValidation type="list" allowBlank="1" showDropDown="1" showInputMessage="1" showErrorMessage="1" sqref="J27:J50 N27:N50" xr:uid="{DDAC8AAE-A489-44C9-8411-2289078F224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F84FC8F-9711-4135-86A5-B8581090CE93}">
      <formula1>100</formula1>
      <formula2>999999</formula2>
    </dataValidation>
    <dataValidation type="list" allowBlank="1" showInputMessage="1" showErrorMessage="1" promptTitle="EJ Community" prompt="Click on the drop-down arrow to the right." sqref="B19:G19" xr:uid="{D252C9BA-AABD-4D0A-8880-1F16C49BD2DC}">
      <formula1>Lookup_YesNoUnknown</formula1>
    </dataValidation>
    <dataValidation type="list" showInputMessage="1" showErrorMessage="1" sqref="K27:K50" xr:uid="{F02CAE9A-E3C2-45E7-AB51-82E17FC448B1}">
      <formula1>Lookup_Years</formula1>
    </dataValidation>
    <dataValidation type="date" operator="greaterThan" allowBlank="1" showInputMessage="1" showErrorMessage="1" errorTitle="Date Required" error="Please enter a date in mm/dd/yyyy format." sqref="B20:G21" xr:uid="{88A56D66-2AFF-478A-B5BC-8E9946D03854}">
      <formula1>36526</formula1>
    </dataValidation>
    <dataValidation allowBlank="1" showInputMessage="1" showErrorMessage="1" prompt="Either use the facility’s permit methodology or multiply wastewater gallons by 8.35 to get pounds and divide by 10,000 to eliminate water content." sqref="G26" xr:uid="{88912F4F-1DC0-48E7-A6D4-125684ABF0ED}"/>
    <dataValidation type="list" allowBlank="1" showDropDown="1" showInputMessage="1" showErrorMessage="1" error="Please use the 2-letter state abbreviation." sqref="B15:G15 I15:L15" xr:uid="{A437FE70-4E3E-4EEC-8077-12B0412241C5}">
      <formula1>Lookup_States</formula1>
    </dataValidation>
    <dataValidation type="list" showInputMessage="1" showErrorMessage="1" promptTitle="NEA for this Facility" prompt="Click on the drop-down arrow to the right to select one NEA for this facility." sqref="B18" xr:uid="{6649B71A-D51F-4B13-AD22-275049478F19}">
      <formula1>Lookup_NEAs</formula1>
    </dataValidation>
  </dataValidations>
  <hyperlinks>
    <hyperlink ref="I17" r:id="rId1" display="https://www.naics.com/search" xr:uid="{62A0DC4D-36CA-4DBB-97CF-2F0B9108CCF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C149C-0C73-4157-B818-F581F4EDCCC8}">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341</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Yv1T0KHRE2HbbNlNww9iEfBq9nxSv74MG/HsSNVgmiA/vu6C65hAb1mdhaMiH2HqLkuVeMcJmVtEn9qrBh/ENQ==" saltValue="hDWgzQBcP20YDbMHrojd/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 priority="1">
      <formula>AND(TRIM(B27)&lt;&gt;"",ISNUMBER(B27)=FALSE)</formula>
    </cfRule>
  </conditionalFormatting>
  <dataValidations count="9">
    <dataValidation type="list" allowBlank="1" showDropDown="1" showInputMessage="1" showErrorMessage="1" sqref="M27:N50" xr:uid="{BD6CB337-1774-4543-AE15-D3D83FBCF1A5}">
      <formula1>Lookup_YesOrBlank</formula1>
    </dataValidation>
    <dataValidation type="list" allowBlank="1" showDropDown="1" showInputMessage="1" showErrorMessage="1" sqref="J27:J50 N27:N50" xr:uid="{1A8D3FCE-2D7E-4FCA-B8B8-58D27E76881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8695DAC-AD09-4488-B866-34058DC817FA}">
      <formula1>100</formula1>
      <formula2>999999</formula2>
    </dataValidation>
    <dataValidation type="list" allowBlank="1" showInputMessage="1" showErrorMessage="1" promptTitle="EJ Community" prompt="Click on the drop-down arrow to the right." sqref="B19:G19" xr:uid="{85AEFD28-6C2F-4D45-B69B-56B53D75BC05}">
      <formula1>Lookup_YesNoUnknown</formula1>
    </dataValidation>
    <dataValidation type="list" showInputMessage="1" showErrorMessage="1" sqref="K27:K50" xr:uid="{2EE03164-A82B-4D4F-B043-F54ED5309287}">
      <formula1>Lookup_Years</formula1>
    </dataValidation>
    <dataValidation type="date" operator="greaterThan" allowBlank="1" showInputMessage="1" showErrorMessage="1" errorTitle="Date Required" error="Please enter a date in mm/dd/yyyy format." sqref="B20:G21" xr:uid="{528C9ECE-5CEE-402D-8A62-9624F4514716}">
      <formula1>36526</formula1>
    </dataValidation>
    <dataValidation allowBlank="1" showInputMessage="1" showErrorMessage="1" prompt="Either use the facility’s permit methodology or multiply wastewater gallons by 8.35 to get pounds and divide by 10,000 to eliminate water content." sqref="G26" xr:uid="{C49B41A9-1828-47AE-AAEF-80EB8359461D}"/>
    <dataValidation type="list" allowBlank="1" showDropDown="1" showInputMessage="1" showErrorMessage="1" error="Please use the 2-letter state abbreviation." sqref="B15:G15 I15:L15" xr:uid="{A21AC414-0918-4732-A815-D2B84B088171}">
      <formula1>Lookup_States</formula1>
    </dataValidation>
    <dataValidation type="list" showInputMessage="1" showErrorMessage="1" promptTitle="NEA for this Facility" prompt="Click on the drop-down arrow to the right to select one NEA for this facility." sqref="B18" xr:uid="{92960DB8-6D1C-4AA3-B14A-BABB593955A7}">
      <formula1>Lookup_NEAs</formula1>
    </dataValidation>
  </dataValidations>
  <hyperlinks>
    <hyperlink ref="I17" r:id="rId1" display="https://www.naics.com/search" xr:uid="{2C6A56EE-CBA3-46DF-B7AF-B67D13DD2F8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8116F-8D24-4900-ACD4-C08FC79AFC70}">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342</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ZxrheCIj3P0v8B8gx+1gbFy+dOWShJuzc/SuRe6Wgn0jPh9Cj0BBgQN3J1adQE271vvUe8XVHLqFnHyBUeWWjg==" saltValue="Gr8p5Om6a/5h3BL8RmXMD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 priority="1">
      <formula>AND(TRIM(B27)&lt;&gt;"",ISNUMBER(B27)=FALSE)</formula>
    </cfRule>
  </conditionalFormatting>
  <dataValidations count="9">
    <dataValidation type="list" allowBlank="1" showDropDown="1" showInputMessage="1" showErrorMessage="1" sqref="M27:N50" xr:uid="{27C5DC64-FE77-4000-93F0-6014C3D66490}">
      <formula1>Lookup_YesOrBlank</formula1>
    </dataValidation>
    <dataValidation type="list" allowBlank="1" showDropDown="1" showInputMessage="1" showErrorMessage="1" sqref="J27:J50 N27:N50" xr:uid="{A356736B-221C-44F9-9C33-765655E2F41D}">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61CADB9-8662-4D93-9B89-5F940C839158}">
      <formula1>100</formula1>
      <formula2>999999</formula2>
    </dataValidation>
    <dataValidation type="list" allowBlank="1" showInputMessage="1" showErrorMessage="1" promptTitle="EJ Community" prompt="Click on the drop-down arrow to the right." sqref="B19:G19" xr:uid="{585F0D28-20AB-408E-885B-F02B02681A8B}">
      <formula1>Lookup_YesNoUnknown</formula1>
    </dataValidation>
    <dataValidation type="list" showInputMessage="1" showErrorMessage="1" sqref="K27:K50" xr:uid="{4002D89E-8C47-4318-A62C-36C4E04F5A8E}">
      <formula1>Lookup_Years</formula1>
    </dataValidation>
    <dataValidation type="date" operator="greaterThan" allowBlank="1" showInputMessage="1" showErrorMessage="1" errorTitle="Date Required" error="Please enter a date in mm/dd/yyyy format." sqref="B20:G21" xr:uid="{50DE0798-8E73-49DE-8A2A-525E737ED955}">
      <formula1>36526</formula1>
    </dataValidation>
    <dataValidation allowBlank="1" showInputMessage="1" showErrorMessage="1" prompt="Either use the facility’s permit methodology or multiply wastewater gallons by 8.35 to get pounds and divide by 10,000 to eliminate water content." sqref="G26" xr:uid="{783FB2D2-AEA4-48D2-854C-42B1BC87FEC4}"/>
    <dataValidation type="list" allowBlank="1" showDropDown="1" showInputMessage="1" showErrorMessage="1" error="Please use the 2-letter state abbreviation." sqref="B15:G15 I15:L15" xr:uid="{A5C14262-DD17-411B-A441-ECDB71C99FCD}">
      <formula1>Lookup_States</formula1>
    </dataValidation>
    <dataValidation type="list" showInputMessage="1" showErrorMessage="1" promptTitle="NEA for this Facility" prompt="Click on the drop-down arrow to the right to select one NEA for this facility." sqref="B18" xr:uid="{ADCE1223-707F-46C4-B17E-B9D2327B8B53}">
      <formula1>Lookup_NEAs</formula1>
    </dataValidation>
  </dataValidations>
  <hyperlinks>
    <hyperlink ref="I17" r:id="rId1" display="https://www.naics.com/search" xr:uid="{7D89759C-54C5-4D05-BF6C-2B9BF6E1C82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06028-BE4D-48E3-B4DB-619E064037DB}">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343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ic3g/Jm12YHglni1bHCKN+PE7N5po4x/hIsQ+eoSM03wkCwUj6ewBuO34glScNMxjdlFFGvzMXFZc56wloqu9A==" saltValue="LfqTq3ivM08BZhwPRCm1X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 priority="1">
      <formula>AND(TRIM(B27)&lt;&gt;"",ISNUMBER(B27)=FALSE)</formula>
    </cfRule>
  </conditionalFormatting>
  <dataValidations count="9">
    <dataValidation type="list" allowBlank="1" showDropDown="1" showInputMessage="1" showErrorMessage="1" sqref="M27:N50" xr:uid="{A0C934EE-7771-475A-BC3C-68C05B2F1AA7}">
      <formula1>Lookup_YesOrBlank</formula1>
    </dataValidation>
    <dataValidation type="list" allowBlank="1" showDropDown="1" showInputMessage="1" showErrorMessage="1" sqref="J27:J50 N27:N50" xr:uid="{DC4C02B8-FD34-4578-BAD3-83BBBD1B04F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5AFC78E-9AB0-433D-8161-231F23C7B57A}">
      <formula1>100</formula1>
      <formula2>999999</formula2>
    </dataValidation>
    <dataValidation type="list" allowBlank="1" showInputMessage="1" showErrorMessage="1" promptTitle="EJ Community" prompt="Click on the drop-down arrow to the right." sqref="B19:G19" xr:uid="{654F5C74-84AB-44EB-B736-C025D535936E}">
      <formula1>Lookup_YesNoUnknown</formula1>
    </dataValidation>
    <dataValidation type="list" showInputMessage="1" showErrorMessage="1" sqref="K27:K50" xr:uid="{D623B2EB-3BA9-435B-A1E4-FA689380AECB}">
      <formula1>Lookup_Years</formula1>
    </dataValidation>
    <dataValidation type="date" operator="greaterThan" allowBlank="1" showInputMessage="1" showErrorMessage="1" errorTitle="Date Required" error="Please enter a date in mm/dd/yyyy format." sqref="B20:G21" xr:uid="{27B2646C-AA2E-4390-9358-21833C78804E}">
      <formula1>36526</formula1>
    </dataValidation>
    <dataValidation allowBlank="1" showInputMessage="1" showErrorMessage="1" prompt="Either use the facility’s permit methodology or multiply wastewater gallons by 8.35 to get pounds and divide by 10,000 to eliminate water content." sqref="G26" xr:uid="{B7CB86A0-765A-443B-BF46-9F04DC046497}"/>
    <dataValidation type="list" allowBlank="1" showDropDown="1" showInputMessage="1" showErrorMessage="1" error="Please use the 2-letter state abbreviation." sqref="B15:G15 I15:L15" xr:uid="{C0F0E499-E34C-43BA-8503-39897AFFBE0B}">
      <formula1>Lookup_States</formula1>
    </dataValidation>
    <dataValidation type="list" showInputMessage="1" showErrorMessage="1" promptTitle="NEA for this Facility" prompt="Click on the drop-down arrow to the right to select one NEA for this facility." sqref="B18" xr:uid="{06149B6A-79B0-4A87-9BA8-DD5E2F71B31B}">
      <formula1>Lookup_NEAs</formula1>
    </dataValidation>
  </dataValidations>
  <hyperlinks>
    <hyperlink ref="I17" r:id="rId1" display="https://www.naics.com/search" xr:uid="{ADEF64E1-5F7C-453E-AC76-EB0067AA872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AA6EF-0207-4743-B788-2F62D9538896}">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344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LzU813N2cvNtXFmtunF9Qdk/ZxjRLklpD3rYwdI8KM0p+SeIGRZHWmHU+UZ0epaAkfcAAyepeSpBObCM1YDxzQ==" saltValue="iZBRquT5lae+bjKv8yn+0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0" priority="1">
      <formula>AND(TRIM(B27)&lt;&gt;"",ISNUMBER(B27)=FALSE)</formula>
    </cfRule>
  </conditionalFormatting>
  <dataValidations count="9">
    <dataValidation type="list" allowBlank="1" showDropDown="1" showInputMessage="1" showErrorMessage="1" sqref="M27:N50" xr:uid="{E9695AE1-9090-4D2B-BDAA-E608A58F7C1D}">
      <formula1>Lookup_YesOrBlank</formula1>
    </dataValidation>
    <dataValidation type="list" allowBlank="1" showDropDown="1" showInputMessage="1" showErrorMessage="1" sqref="J27:J50 N27:N50" xr:uid="{18DF4BFA-306A-41F3-B3A6-AA2242BC8E4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05AD14C-F581-48BE-8C9C-331F172C0F30}">
      <formula1>100</formula1>
      <formula2>999999</formula2>
    </dataValidation>
    <dataValidation type="list" allowBlank="1" showInputMessage="1" showErrorMessage="1" promptTitle="EJ Community" prompt="Click on the drop-down arrow to the right." sqref="B19:G19" xr:uid="{8B3B09DC-4E8B-4D9D-BBFB-C38F2C38D117}">
      <formula1>Lookup_YesNoUnknown</formula1>
    </dataValidation>
    <dataValidation type="list" showInputMessage="1" showErrorMessage="1" sqref="K27:K50" xr:uid="{D449AF99-B060-4780-A618-8E6883EDAD28}">
      <formula1>Lookup_Years</formula1>
    </dataValidation>
    <dataValidation type="date" operator="greaterThan" allowBlank="1" showInputMessage="1" showErrorMessage="1" errorTitle="Date Required" error="Please enter a date in mm/dd/yyyy format." sqref="B20:G21" xr:uid="{A2FB8209-9EC0-43C2-AC5B-C40F0D5B1BE1}">
      <formula1>36526</formula1>
    </dataValidation>
    <dataValidation allowBlank="1" showInputMessage="1" showErrorMessage="1" prompt="Either use the facility’s permit methodology or multiply wastewater gallons by 8.35 to get pounds and divide by 10,000 to eliminate water content." sqref="G26" xr:uid="{B79EE396-4A23-4C4A-A1F1-3442518092D1}"/>
    <dataValidation type="list" allowBlank="1" showDropDown="1" showInputMessage="1" showErrorMessage="1" error="Please use the 2-letter state abbreviation." sqref="B15:G15 I15:L15" xr:uid="{2BF5762A-661C-41D0-9596-8ACCC0F26751}">
      <formula1>Lookup_States</formula1>
    </dataValidation>
    <dataValidation type="list" showInputMessage="1" showErrorMessage="1" promptTitle="NEA for this Facility" prompt="Click on the drop-down arrow to the right to select one NEA for this facility." sqref="B18" xr:uid="{B1B7341A-F87C-4766-BBB0-B6854F9DF768}">
      <formula1>Lookup_NEAs</formula1>
    </dataValidation>
  </dataValidations>
  <hyperlinks>
    <hyperlink ref="I17" r:id="rId1" display="https://www.naics.com/search" xr:uid="{99F8D587-DFFB-45B2-A9E4-4A209DF69E5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FBDBA-F68F-44C2-8C23-9A062D07ADA4}">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273</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0xq92l+zbE9O+BjrMHRQ6oRvzC/aIAVXVcOO3PGgqi4cHlu+pZ+nQASPt3I7m/OIWHSW0Xiuur8uTFX7MmEZFw==" saltValue="aHcpXZ3wsopP89XAl53lc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1" priority="1">
      <formula>AND(TRIM(B27)&lt;&gt;"",ISNUMBER(B27)=FALSE)</formula>
    </cfRule>
  </conditionalFormatting>
  <dataValidations count="9">
    <dataValidation type="list" allowBlank="1" showDropDown="1" showInputMessage="1" showErrorMessage="1" sqref="M27:N50" xr:uid="{2CC4EB20-A153-4F41-823B-9E3A7EB82A28}">
      <formula1>Lookup_YesOrBlank</formula1>
    </dataValidation>
    <dataValidation type="list" allowBlank="1" showDropDown="1" showInputMessage="1" showErrorMessage="1" sqref="J27:J50 N27:N50" xr:uid="{C921DCFE-EF51-43CB-9D91-82E2B9B2F4C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3CCC0DF-C2E8-4494-93B1-1F0CE6575108}">
      <formula1>100</formula1>
      <formula2>999999</formula2>
    </dataValidation>
    <dataValidation type="list" allowBlank="1" showInputMessage="1" showErrorMessage="1" promptTitle="EJ Community" prompt="Click on the drop-down arrow to the right." sqref="B19:G19" xr:uid="{FAB9FEFA-82ED-4B90-A360-D20855C0617C}">
      <formula1>Lookup_YesNoUnknown</formula1>
    </dataValidation>
    <dataValidation type="list" showInputMessage="1" showErrorMessage="1" sqref="K27:K50" xr:uid="{FC7AB8DC-FC46-4C6E-901F-31E55483F2C0}">
      <formula1>Lookup_Years</formula1>
    </dataValidation>
    <dataValidation type="date" operator="greaterThan" allowBlank="1" showInputMessage="1" showErrorMessage="1" errorTitle="Date Required" error="Please enter a date in mm/dd/yyyy format." sqref="B20:G21" xr:uid="{AA24848E-C960-46B0-A14A-C8957418C1A9}">
      <formula1>36526</formula1>
    </dataValidation>
    <dataValidation allowBlank="1" showInputMessage="1" showErrorMessage="1" prompt="Either use the facility’s permit methodology or multiply wastewater gallons by 8.35 to get pounds and divide by 10,000 to eliminate water content." sqref="G26" xr:uid="{9C12883D-F521-4D34-983E-96ACAF011DD1}"/>
    <dataValidation type="list" allowBlank="1" showDropDown="1" showInputMessage="1" showErrorMessage="1" error="Please use the 2-letter state abbreviation." sqref="B15:G15 I15:L15" xr:uid="{942AC1BB-7E31-4BEB-A44D-8D64A100BA9D}">
      <formula1>Lookup_States</formula1>
    </dataValidation>
    <dataValidation type="list" showInputMessage="1" showErrorMessage="1" promptTitle="NEA for this Facility" prompt="Click on the drop-down arrow to the right to select one NEA for this facility." sqref="B18" xr:uid="{DF6CE1BF-0262-4131-B4B2-86145609E55E}">
      <formula1>Lookup_NEAs</formula1>
    </dataValidation>
  </dataValidations>
  <hyperlinks>
    <hyperlink ref="I17" r:id="rId1" display="https://www.naics.com/search" xr:uid="{AC1DD2F9-A0CC-4054-B3A6-50AC08FD1EB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0C2FB-EF53-41FA-9EA1-3C129D871F49}">
  <sheetPr codeName="Sheet7"/>
  <dimension ref="A1:L55"/>
  <sheetViews>
    <sheetView workbookViewId="0">
      <selection activeCell="L7" sqref="L7"/>
    </sheetView>
  </sheetViews>
  <sheetFormatPr defaultRowHeight="14.5" x14ac:dyDescent="0.35"/>
  <cols>
    <col min="1" max="1" width="62" bestFit="1" customWidth="1"/>
    <col min="2" max="2" width="4.7265625" customWidth="1"/>
    <col min="3" max="3" width="9.1796875" style="2"/>
    <col min="4" max="4" width="9.54296875" style="2" bestFit="1" customWidth="1"/>
    <col min="5" max="5" width="4.7265625" customWidth="1"/>
    <col min="6" max="6" width="9.1796875" style="2"/>
    <col min="7" max="7" width="4.7265625" customWidth="1"/>
    <col min="9" max="9" width="4.7265625" customWidth="1"/>
    <col min="10" max="10" width="9.7265625" customWidth="1"/>
    <col min="11" max="11" width="4.7265625" customWidth="1"/>
  </cols>
  <sheetData>
    <row r="1" spans="1:12" ht="15" thickBot="1" x14ac:dyDescent="0.4">
      <c r="A1" t="s">
        <v>25</v>
      </c>
      <c r="C1" s="2" t="s">
        <v>32</v>
      </c>
      <c r="D1" s="2" t="s">
        <v>218</v>
      </c>
      <c r="F1" s="2" t="s">
        <v>89</v>
      </c>
      <c r="H1" s="2" t="s">
        <v>138</v>
      </c>
      <c r="J1" s="2" t="s">
        <v>211</v>
      </c>
      <c r="L1" s="2" t="s">
        <v>194</v>
      </c>
    </row>
    <row r="2" spans="1:12" ht="15" thickBot="1" x14ac:dyDescent="0.4">
      <c r="A2" s="33" t="s">
        <v>20</v>
      </c>
      <c r="C2" s="39" t="s">
        <v>83</v>
      </c>
      <c r="D2" s="204" t="s">
        <v>219</v>
      </c>
      <c r="F2" s="39" t="s">
        <v>87</v>
      </c>
      <c r="H2" s="215" t="s">
        <v>87</v>
      </c>
      <c r="J2" s="39" t="s">
        <v>212</v>
      </c>
      <c r="L2" s="39">
        <v>2023</v>
      </c>
    </row>
    <row r="3" spans="1:12" ht="15" thickBot="1" x14ac:dyDescent="0.4">
      <c r="A3" s="34" t="s">
        <v>21</v>
      </c>
      <c r="C3" s="41" t="s">
        <v>49</v>
      </c>
      <c r="D3" s="205" t="s">
        <v>220</v>
      </c>
      <c r="F3" s="40" t="s">
        <v>88</v>
      </c>
      <c r="J3" s="41" t="s">
        <v>213</v>
      </c>
      <c r="L3" s="41">
        <v>2024</v>
      </c>
    </row>
    <row r="4" spans="1:12" ht="15" thickBot="1" x14ac:dyDescent="0.4">
      <c r="A4" s="34" t="s">
        <v>22</v>
      </c>
      <c r="C4" s="41" t="s">
        <v>63</v>
      </c>
      <c r="D4" s="205" t="s">
        <v>221</v>
      </c>
      <c r="J4" s="40" t="s">
        <v>214</v>
      </c>
      <c r="L4" s="41">
        <v>2025</v>
      </c>
    </row>
    <row r="5" spans="1:12" x14ac:dyDescent="0.35">
      <c r="A5" s="34" t="s">
        <v>23</v>
      </c>
      <c r="C5" s="41" t="s">
        <v>78</v>
      </c>
      <c r="D5" s="205" t="s">
        <v>222</v>
      </c>
      <c r="L5" s="41">
        <v>2026</v>
      </c>
    </row>
    <row r="6" spans="1:12" x14ac:dyDescent="0.35">
      <c r="A6" s="34" t="s">
        <v>24</v>
      </c>
      <c r="C6" s="41" t="s">
        <v>79</v>
      </c>
      <c r="D6" s="205" t="s">
        <v>222</v>
      </c>
      <c r="L6" s="41">
        <v>2027</v>
      </c>
    </row>
    <row r="7" spans="1:12" ht="15" thickBot="1" x14ac:dyDescent="0.4">
      <c r="A7" s="34" t="s">
        <v>217</v>
      </c>
      <c r="C7" s="41" t="s">
        <v>72</v>
      </c>
      <c r="D7" s="205" t="s">
        <v>223</v>
      </c>
      <c r="L7" s="40">
        <v>2028</v>
      </c>
    </row>
    <row r="8" spans="1:12" ht="15" thickBot="1" x14ac:dyDescent="0.4">
      <c r="A8" s="35" t="s">
        <v>216</v>
      </c>
      <c r="C8" s="41" t="s">
        <v>33</v>
      </c>
      <c r="D8" s="205" t="s">
        <v>224</v>
      </c>
    </row>
    <row r="9" spans="1:12" x14ac:dyDescent="0.35">
      <c r="C9" s="41" t="s">
        <v>48</v>
      </c>
      <c r="D9" s="205" t="s">
        <v>159</v>
      </c>
    </row>
    <row r="10" spans="1:12" x14ac:dyDescent="0.35">
      <c r="C10" s="41" t="s">
        <v>43</v>
      </c>
      <c r="D10" s="205" t="s">
        <v>159</v>
      </c>
    </row>
    <row r="11" spans="1:12" x14ac:dyDescent="0.35">
      <c r="C11" s="41" t="s">
        <v>50</v>
      </c>
      <c r="D11" s="205" t="s">
        <v>220</v>
      </c>
    </row>
    <row r="12" spans="1:12" x14ac:dyDescent="0.35">
      <c r="C12" s="41" t="s">
        <v>51</v>
      </c>
      <c r="D12" s="205" t="s">
        <v>220</v>
      </c>
    </row>
    <row r="13" spans="1:12" x14ac:dyDescent="0.35">
      <c r="C13" s="41" t="s">
        <v>82</v>
      </c>
      <c r="D13" s="205" t="s">
        <v>222</v>
      </c>
    </row>
    <row r="14" spans="1:12" x14ac:dyDescent="0.35">
      <c r="C14" s="41" t="s">
        <v>80</v>
      </c>
      <c r="D14" s="205" t="s">
        <v>222</v>
      </c>
    </row>
    <row r="15" spans="1:12" x14ac:dyDescent="0.35">
      <c r="C15" s="41" t="s">
        <v>68</v>
      </c>
      <c r="D15" s="205" t="s">
        <v>225</v>
      </c>
    </row>
    <row r="16" spans="1:12" x14ac:dyDescent="0.35">
      <c r="C16" s="41" t="s">
        <v>84</v>
      </c>
      <c r="D16" s="205" t="s">
        <v>219</v>
      </c>
    </row>
    <row r="17" spans="3:4" x14ac:dyDescent="0.35">
      <c r="C17" s="41" t="s">
        <v>57</v>
      </c>
      <c r="D17" s="205" t="s">
        <v>226</v>
      </c>
    </row>
    <row r="18" spans="3:4" x14ac:dyDescent="0.35">
      <c r="C18" s="41" t="s">
        <v>58</v>
      </c>
      <c r="D18" s="205" t="s">
        <v>226</v>
      </c>
    </row>
    <row r="19" spans="3:4" x14ac:dyDescent="0.35">
      <c r="C19" s="41" t="s">
        <v>69</v>
      </c>
      <c r="D19" s="205" t="s">
        <v>225</v>
      </c>
    </row>
    <row r="20" spans="3:4" x14ac:dyDescent="0.35">
      <c r="C20" s="41" t="s">
        <v>52</v>
      </c>
      <c r="D20" s="205" t="s">
        <v>220</v>
      </c>
    </row>
    <row r="21" spans="3:4" x14ac:dyDescent="0.35">
      <c r="C21" s="41" t="s">
        <v>64</v>
      </c>
      <c r="D21" s="205" t="s">
        <v>221</v>
      </c>
    </row>
    <row r="22" spans="3:4" x14ac:dyDescent="0.35">
      <c r="C22" s="41" t="s">
        <v>35</v>
      </c>
      <c r="D22" s="205" t="s">
        <v>224</v>
      </c>
    </row>
    <row r="23" spans="3:4" x14ac:dyDescent="0.35">
      <c r="C23" s="41" t="s">
        <v>44</v>
      </c>
      <c r="D23" s="205" t="s">
        <v>159</v>
      </c>
    </row>
    <row r="24" spans="3:4" x14ac:dyDescent="0.35">
      <c r="C24" s="41" t="s">
        <v>34</v>
      </c>
      <c r="D24" s="205" t="s">
        <v>224</v>
      </c>
    </row>
    <row r="25" spans="3:4" x14ac:dyDescent="0.35">
      <c r="C25" s="41" t="s">
        <v>59</v>
      </c>
      <c r="D25" s="205" t="s">
        <v>226</v>
      </c>
    </row>
    <row r="26" spans="3:4" x14ac:dyDescent="0.35">
      <c r="C26" s="41" t="s">
        <v>60</v>
      </c>
      <c r="D26" s="205" t="s">
        <v>226</v>
      </c>
    </row>
    <row r="27" spans="3:4" x14ac:dyDescent="0.35">
      <c r="C27" s="41" t="s">
        <v>70</v>
      </c>
      <c r="D27" s="205" t="s">
        <v>225</v>
      </c>
    </row>
    <row r="28" spans="3:4" x14ac:dyDescent="0.35">
      <c r="C28" s="41" t="s">
        <v>53</v>
      </c>
      <c r="D28" s="205" t="s">
        <v>220</v>
      </c>
    </row>
    <row r="29" spans="3:4" x14ac:dyDescent="0.35">
      <c r="C29" s="41" t="s">
        <v>73</v>
      </c>
      <c r="D29" s="205" t="s">
        <v>223</v>
      </c>
    </row>
    <row r="30" spans="3:4" x14ac:dyDescent="0.35">
      <c r="C30" s="41" t="s">
        <v>54</v>
      </c>
      <c r="D30" s="205" t="s">
        <v>220</v>
      </c>
    </row>
    <row r="31" spans="3:4" x14ac:dyDescent="0.35">
      <c r="C31" s="41" t="s">
        <v>74</v>
      </c>
      <c r="D31" s="205" t="s">
        <v>223</v>
      </c>
    </row>
    <row r="32" spans="3:4" x14ac:dyDescent="0.35">
      <c r="C32" s="41" t="s">
        <v>71</v>
      </c>
      <c r="D32" s="205" t="s">
        <v>225</v>
      </c>
    </row>
    <row r="33" spans="3:4" x14ac:dyDescent="0.35">
      <c r="C33" s="41" t="s">
        <v>36</v>
      </c>
      <c r="D33" s="205" t="s">
        <v>224</v>
      </c>
    </row>
    <row r="34" spans="3:4" x14ac:dyDescent="0.35">
      <c r="C34" s="41" t="s">
        <v>39</v>
      </c>
      <c r="D34" s="205" t="s">
        <v>227</v>
      </c>
    </row>
    <row r="35" spans="3:4" x14ac:dyDescent="0.35">
      <c r="C35" s="41" t="s">
        <v>65</v>
      </c>
      <c r="D35" s="205" t="s">
        <v>221</v>
      </c>
    </row>
    <row r="36" spans="3:4" x14ac:dyDescent="0.35">
      <c r="C36" s="41" t="s">
        <v>81</v>
      </c>
      <c r="D36" s="205" t="s">
        <v>222</v>
      </c>
    </row>
    <row r="37" spans="3:4" x14ac:dyDescent="0.35">
      <c r="C37" s="41" t="s">
        <v>40</v>
      </c>
      <c r="D37" s="205" t="s">
        <v>227</v>
      </c>
    </row>
    <row r="38" spans="3:4" x14ac:dyDescent="0.35">
      <c r="C38" s="41" t="s">
        <v>61</v>
      </c>
      <c r="D38" s="205" t="s">
        <v>226</v>
      </c>
    </row>
    <row r="39" spans="3:4" x14ac:dyDescent="0.35">
      <c r="C39" s="41" t="s">
        <v>66</v>
      </c>
      <c r="D39" s="205" t="s">
        <v>221</v>
      </c>
    </row>
    <row r="40" spans="3:4" x14ac:dyDescent="0.35">
      <c r="C40" s="41" t="s">
        <v>85</v>
      </c>
      <c r="D40" s="205" t="s">
        <v>219</v>
      </c>
    </row>
    <row r="41" spans="3:4" x14ac:dyDescent="0.35">
      <c r="C41" s="41" t="s">
        <v>45</v>
      </c>
      <c r="D41" s="205" t="s">
        <v>159</v>
      </c>
    </row>
    <row r="42" spans="3:4" x14ac:dyDescent="0.35">
      <c r="C42" s="41" t="s">
        <v>41</v>
      </c>
      <c r="D42" s="205" t="s">
        <v>227</v>
      </c>
    </row>
    <row r="43" spans="3:4" x14ac:dyDescent="0.35">
      <c r="C43" s="41" t="s">
        <v>37</v>
      </c>
      <c r="D43" s="205" t="s">
        <v>224</v>
      </c>
    </row>
    <row r="44" spans="3:4" x14ac:dyDescent="0.35">
      <c r="C44" s="41" t="s">
        <v>55</v>
      </c>
      <c r="D44" s="205" t="s">
        <v>220</v>
      </c>
    </row>
    <row r="45" spans="3:4" x14ac:dyDescent="0.35">
      <c r="C45" s="41" t="s">
        <v>75</v>
      </c>
      <c r="D45" s="205" t="s">
        <v>223</v>
      </c>
    </row>
    <row r="46" spans="3:4" x14ac:dyDescent="0.35">
      <c r="C46" s="41" t="s">
        <v>56</v>
      </c>
      <c r="D46" s="205" t="s">
        <v>220</v>
      </c>
    </row>
    <row r="47" spans="3:4" x14ac:dyDescent="0.35">
      <c r="C47" s="41" t="s">
        <v>67</v>
      </c>
      <c r="D47" s="205" t="s">
        <v>221</v>
      </c>
    </row>
    <row r="48" spans="3:4" x14ac:dyDescent="0.35">
      <c r="C48" s="41" t="s">
        <v>76</v>
      </c>
      <c r="D48" s="205" t="s">
        <v>223</v>
      </c>
    </row>
    <row r="49" spans="3:4" x14ac:dyDescent="0.35">
      <c r="C49" s="41" t="s">
        <v>46</v>
      </c>
      <c r="D49" s="205" t="s">
        <v>159</v>
      </c>
    </row>
    <row r="50" spans="3:4" x14ac:dyDescent="0.35">
      <c r="C50" s="41" t="s">
        <v>42</v>
      </c>
      <c r="D50" s="205" t="s">
        <v>227</v>
      </c>
    </row>
    <row r="51" spans="3:4" x14ac:dyDescent="0.35">
      <c r="C51" s="41" t="s">
        <v>38</v>
      </c>
      <c r="D51" s="205" t="s">
        <v>224</v>
      </c>
    </row>
    <row r="52" spans="3:4" x14ac:dyDescent="0.35">
      <c r="C52" s="41" t="s">
        <v>86</v>
      </c>
      <c r="D52" s="205" t="s">
        <v>219</v>
      </c>
    </row>
    <row r="53" spans="3:4" x14ac:dyDescent="0.35">
      <c r="C53" s="41" t="s">
        <v>62</v>
      </c>
      <c r="D53" s="205" t="s">
        <v>226</v>
      </c>
    </row>
    <row r="54" spans="3:4" x14ac:dyDescent="0.35">
      <c r="C54" s="41" t="s">
        <v>47</v>
      </c>
      <c r="D54" s="205" t="s">
        <v>159</v>
      </c>
    </row>
    <row r="55" spans="3:4" ht="15" thickBot="1" x14ac:dyDescent="0.4">
      <c r="C55" s="40" t="s">
        <v>77</v>
      </c>
      <c r="D55" s="206" t="s">
        <v>223</v>
      </c>
    </row>
  </sheetData>
  <sortState xmlns:xlrd2="http://schemas.microsoft.com/office/spreadsheetml/2017/richdata2" ref="C2:C54">
    <sortCondition ref="C2:C54"/>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C02E8-6FB1-4A51-B64B-D5C6A720BBE1}">
  <sheetPr>
    <tabColor rgb="FF92D050"/>
    <pageSetUpPr fitToPage="1"/>
  </sheetPr>
  <dimension ref="A1:P67"/>
  <sheetViews>
    <sheetView showGridLines="0" zoomScaleNormal="100" workbookViewId="0">
      <selection activeCell="B11" sqref="B11:G11"/>
    </sheetView>
  </sheetViews>
  <sheetFormatPr defaultColWidth="9.1796875" defaultRowHeight="14.5" x14ac:dyDescent="0.35"/>
  <cols>
    <col min="1" max="1" width="58.26953125" customWidth="1"/>
    <col min="2" max="6" width="12.7265625" customWidth="1"/>
    <col min="7" max="7" width="15.26953125" customWidth="1"/>
    <col min="8" max="9" width="12.7265625" customWidth="1"/>
    <col min="10" max="10" width="7.26953125" customWidth="1"/>
    <col min="11" max="11" width="14.1796875" customWidth="1"/>
    <col min="12" max="12" width="30.7265625" customWidth="1"/>
    <col min="13" max="13" width="10.453125" customWidth="1"/>
    <col min="14" max="14" width="10.7265625" customWidth="1"/>
    <col min="15" max="15" width="22.7265625" customWidth="1"/>
    <col min="16" max="16" width="41.81640625" customWidth="1"/>
  </cols>
  <sheetData>
    <row r="1" spans="1:15" ht="22.5" customHeight="1" x14ac:dyDescent="0.35">
      <c r="A1" s="348" t="str">
        <f>TemplateTitle</f>
        <v>FY22-23 P2 Grants Template 1: Facility-Level Reporting for Direct P2 Technical Assistance to Individual Facilities</v>
      </c>
      <c r="B1" s="349"/>
      <c r="C1" s="349"/>
      <c r="D1" s="349"/>
      <c r="E1" s="349"/>
      <c r="F1" s="349"/>
      <c r="G1" s="349"/>
      <c r="H1" s="349"/>
      <c r="I1" s="349"/>
      <c r="J1" s="349"/>
      <c r="K1" s="349"/>
      <c r="L1" s="349"/>
      <c r="M1" s="349"/>
      <c r="N1" s="349"/>
      <c r="O1" s="349"/>
    </row>
    <row r="2" spans="1:15" ht="17" x14ac:dyDescent="0.4">
      <c r="A2" s="29" t="s">
        <v>274</v>
      </c>
      <c r="B2" s="30"/>
      <c r="C2" s="30"/>
      <c r="D2" s="30"/>
      <c r="E2" s="30"/>
      <c r="F2" s="30"/>
      <c r="G2" s="30"/>
      <c r="H2" s="30"/>
      <c r="I2" s="30"/>
      <c r="J2" s="30"/>
      <c r="K2" s="30"/>
      <c r="L2" s="30"/>
      <c r="M2" s="30"/>
      <c r="N2" s="30"/>
      <c r="O2" s="31"/>
    </row>
    <row r="3" spans="1:15" ht="9" customHeight="1" x14ac:dyDescent="0.35">
      <c r="A3" s="128"/>
      <c r="B3" s="109"/>
      <c r="C3" s="109"/>
      <c r="D3" s="109"/>
      <c r="E3" s="109"/>
      <c r="F3" s="109"/>
      <c r="G3" s="109"/>
      <c r="H3" s="109"/>
      <c r="I3" s="109"/>
      <c r="J3" s="109"/>
      <c r="K3" s="109"/>
      <c r="L3" s="109"/>
      <c r="M3" s="109"/>
      <c r="N3" s="110"/>
      <c r="O3" s="111"/>
    </row>
    <row r="4" spans="1:15" ht="220" customHeight="1" x14ac:dyDescent="0.35">
      <c r="A4" s="129" t="s">
        <v>17</v>
      </c>
      <c r="B4" s="376" t="s">
        <v>203</v>
      </c>
      <c r="C4" s="377"/>
      <c r="D4" s="377"/>
      <c r="E4" s="377"/>
      <c r="F4" s="377"/>
      <c r="G4" s="377"/>
      <c r="H4" s="377"/>
      <c r="I4" s="377"/>
      <c r="J4" s="377"/>
      <c r="K4" s="377"/>
      <c r="L4" s="377"/>
      <c r="M4" s="377"/>
      <c r="N4" s="112"/>
      <c r="O4" s="113"/>
    </row>
    <row r="5" spans="1:15" ht="9" customHeight="1" x14ac:dyDescent="0.35">
      <c r="A5" s="130"/>
      <c r="B5" s="109"/>
      <c r="C5" s="109"/>
      <c r="D5" s="109"/>
      <c r="E5" s="109"/>
      <c r="F5" s="109"/>
      <c r="G5" s="109"/>
      <c r="H5" s="109"/>
      <c r="I5" s="109"/>
      <c r="J5" s="109"/>
      <c r="K5" s="109"/>
      <c r="L5" s="109"/>
      <c r="M5" s="109"/>
      <c r="N5" s="114"/>
      <c r="O5" s="115"/>
    </row>
    <row r="6" spans="1:15" ht="9" customHeight="1" x14ac:dyDescent="0.35">
      <c r="A6" s="20"/>
      <c r="B6" s="88"/>
      <c r="C6" s="88"/>
      <c r="D6" s="88"/>
      <c r="E6" s="88"/>
      <c r="F6" s="88"/>
      <c r="G6" s="88"/>
      <c r="H6" s="116"/>
      <c r="I6" s="116"/>
      <c r="J6" s="116"/>
      <c r="K6" s="116"/>
      <c r="L6" s="116"/>
      <c r="M6" s="116"/>
      <c r="O6" s="116"/>
    </row>
    <row r="7" spans="1:15" x14ac:dyDescent="0.35">
      <c r="A7" s="120" t="s">
        <v>117</v>
      </c>
      <c r="B7" s="360" t="str">
        <f>IF('Grant Project Data'!D7&lt;&gt;"",'Grant Project Data'!D7,"")</f>
        <v/>
      </c>
      <c r="C7" s="361"/>
      <c r="D7" s="361"/>
      <c r="E7" s="361"/>
      <c r="F7" s="361"/>
      <c r="G7" s="362"/>
      <c r="H7" s="117"/>
      <c r="I7" s="53"/>
      <c r="J7" s="53"/>
      <c r="K7" s="53"/>
      <c r="L7" s="53"/>
      <c r="M7" s="53"/>
      <c r="N7" s="53"/>
      <c r="O7" s="53"/>
    </row>
    <row r="8" spans="1:15" x14ac:dyDescent="0.35">
      <c r="A8" s="121" t="s">
        <v>18</v>
      </c>
      <c r="B8" s="360" t="str">
        <f>IF('Grant Project Data'!D8&lt;&gt;"",'Grant Project Data'!D8,"")</f>
        <v/>
      </c>
      <c r="C8" s="361"/>
      <c r="D8" s="361"/>
      <c r="E8" s="361"/>
      <c r="F8" s="361"/>
      <c r="G8" s="362"/>
      <c r="H8" s="53"/>
      <c r="I8" s="53"/>
      <c r="J8" s="53"/>
      <c r="K8" s="53"/>
      <c r="L8" s="53"/>
      <c r="M8" s="53"/>
      <c r="N8" s="53"/>
      <c r="O8" s="53"/>
    </row>
    <row r="9" spans="1:15" ht="11.25" customHeight="1" x14ac:dyDescent="0.35">
      <c r="A9" s="368"/>
      <c r="B9" s="369"/>
      <c r="C9" s="369"/>
      <c r="D9" s="369"/>
      <c r="E9" s="369"/>
      <c r="F9" s="369"/>
      <c r="G9" s="369"/>
      <c r="H9" s="369"/>
      <c r="I9" s="369"/>
      <c r="J9" s="369"/>
      <c r="K9" s="369"/>
      <c r="L9" s="369"/>
    </row>
    <row r="10" spans="1:15" ht="17" x14ac:dyDescent="0.4">
      <c r="A10" s="32" t="s">
        <v>215</v>
      </c>
      <c r="B10" s="36"/>
      <c r="C10" s="37"/>
      <c r="D10" s="37"/>
      <c r="E10" s="37"/>
      <c r="F10" s="37"/>
      <c r="G10" s="38"/>
      <c r="H10" s="52"/>
      <c r="I10" s="52"/>
      <c r="J10" s="52"/>
      <c r="K10" s="52"/>
      <c r="L10" s="52"/>
    </row>
    <row r="11" spans="1:15" x14ac:dyDescent="0.35">
      <c r="A11" s="103" t="s">
        <v>188</v>
      </c>
      <c r="B11" s="363"/>
      <c r="C11" s="364"/>
      <c r="D11" s="364"/>
      <c r="E11" s="364"/>
      <c r="F11" s="364"/>
      <c r="G11" s="365"/>
      <c r="H11" s="53"/>
      <c r="I11" s="53"/>
      <c r="J11" s="53"/>
      <c r="K11" s="53"/>
      <c r="L11" s="53"/>
    </row>
    <row r="12" spans="1:15" ht="15" customHeight="1" x14ac:dyDescent="0.35">
      <c r="A12" s="104" t="s">
        <v>189</v>
      </c>
      <c r="B12" s="363"/>
      <c r="C12" s="364"/>
      <c r="D12" s="364"/>
      <c r="E12" s="364"/>
      <c r="F12" s="364"/>
      <c r="G12" s="365"/>
      <c r="H12" s="53"/>
      <c r="I12" s="53"/>
      <c r="J12" s="53"/>
      <c r="K12" s="53"/>
      <c r="L12" s="53"/>
    </row>
    <row r="13" spans="1:15" ht="15" customHeight="1" x14ac:dyDescent="0.35">
      <c r="A13" s="104" t="s">
        <v>190</v>
      </c>
      <c r="B13" s="363"/>
      <c r="C13" s="364"/>
      <c r="D13" s="364"/>
      <c r="E13" s="364"/>
      <c r="F13" s="364"/>
      <c r="G13" s="365"/>
      <c r="H13" s="53"/>
      <c r="I13" s="53"/>
      <c r="J13" s="53"/>
      <c r="K13" s="53"/>
    </row>
    <row r="14" spans="1:15" ht="15" customHeight="1" x14ac:dyDescent="0.35">
      <c r="A14" s="104" t="s">
        <v>191</v>
      </c>
      <c r="B14" s="363"/>
      <c r="C14" s="364"/>
      <c r="D14" s="364"/>
      <c r="E14" s="364"/>
      <c r="F14" s="364"/>
      <c r="G14" s="365"/>
      <c r="H14" s="53"/>
      <c r="I14" s="53"/>
      <c r="J14" s="53"/>
      <c r="K14" s="53"/>
    </row>
    <row r="15" spans="1:15" ht="15" customHeight="1" x14ac:dyDescent="0.35">
      <c r="A15" s="105" t="s">
        <v>230</v>
      </c>
      <c r="B15" s="363"/>
      <c r="C15" s="364"/>
      <c r="D15" s="364"/>
      <c r="E15" s="364"/>
      <c r="F15" s="364"/>
      <c r="G15" s="365"/>
      <c r="H15" s="208"/>
      <c r="I15" s="53"/>
      <c r="J15" s="53"/>
      <c r="K15" s="53"/>
      <c r="L15" s="53"/>
    </row>
    <row r="16" spans="1:15" ht="15" customHeight="1" x14ac:dyDescent="0.35">
      <c r="A16" s="105" t="s">
        <v>228</v>
      </c>
      <c r="B16" s="331" t="str">
        <f>_xlfn.IFNA(VLOOKUP(B15,Lookup_Region,2,FALSE),"")</f>
        <v/>
      </c>
      <c r="C16" s="332"/>
      <c r="D16" s="332"/>
      <c r="E16" s="332"/>
      <c r="F16" s="332"/>
      <c r="G16" s="333"/>
      <c r="H16" s="54"/>
      <c r="I16" s="54"/>
      <c r="J16" s="54"/>
      <c r="K16" s="54"/>
      <c r="L16" s="54"/>
    </row>
    <row r="17" spans="1:16" ht="15" customHeight="1" x14ac:dyDescent="0.35">
      <c r="A17" s="105" t="s">
        <v>233</v>
      </c>
      <c r="B17" s="363"/>
      <c r="C17" s="364"/>
      <c r="D17" s="364"/>
      <c r="E17" s="364"/>
      <c r="F17" s="364"/>
      <c r="G17" s="365"/>
      <c r="H17" s="236" t="str">
        <f>IF(AND(COUNTA($A$27:$O$50)&gt;0,B17=""),"&lt;&lt; Required.","")</f>
        <v/>
      </c>
      <c r="I17" s="347" t="s">
        <v>229</v>
      </c>
      <c r="J17" s="347"/>
      <c r="K17" s="347"/>
      <c r="L17" s="209"/>
    </row>
    <row r="18" spans="1:16" ht="15.75" customHeight="1" x14ac:dyDescent="0.35">
      <c r="A18" s="104" t="s">
        <v>231</v>
      </c>
      <c r="B18" s="363"/>
      <c r="C18" s="364"/>
      <c r="D18" s="364"/>
      <c r="E18" s="364"/>
      <c r="F18" s="364"/>
      <c r="G18" s="365"/>
      <c r="H18" s="208"/>
      <c r="I18" s="203"/>
      <c r="J18" s="54"/>
      <c r="K18" s="54"/>
      <c r="L18" s="54"/>
    </row>
    <row r="19" spans="1:16" ht="15.75" customHeight="1" x14ac:dyDescent="0.35">
      <c r="A19" s="104" t="s">
        <v>232</v>
      </c>
      <c r="B19" s="357"/>
      <c r="C19" s="357"/>
      <c r="D19" s="357"/>
      <c r="E19" s="357"/>
      <c r="F19" s="357"/>
      <c r="G19" s="357"/>
      <c r="H19" s="208"/>
      <c r="I19" s="54"/>
      <c r="J19" s="54"/>
      <c r="K19" s="54"/>
      <c r="L19" s="54"/>
    </row>
    <row r="20" spans="1:16" x14ac:dyDescent="0.35">
      <c r="A20" s="104" t="s">
        <v>192</v>
      </c>
      <c r="B20" s="378"/>
      <c r="C20" s="379"/>
      <c r="D20" s="379"/>
      <c r="E20" s="379"/>
      <c r="F20" s="379"/>
      <c r="G20" s="380"/>
      <c r="H20" s="208"/>
      <c r="I20" s="55"/>
      <c r="J20" s="55"/>
      <c r="K20" s="55"/>
      <c r="L20" s="55"/>
    </row>
    <row r="21" spans="1:16" x14ac:dyDescent="0.35">
      <c r="A21" s="104" t="s">
        <v>193</v>
      </c>
      <c r="B21" s="106"/>
      <c r="C21" s="106"/>
      <c r="D21" s="106"/>
      <c r="E21" s="106"/>
      <c r="F21" s="106"/>
      <c r="G21" s="106"/>
      <c r="H21" s="338" t="str">
        <f>IF(AND(COUNTA(B21:G21)=0,OR(COUNTIF(J27:J50,"Y")&gt;0,COUNTA(K27:K50)&gt;0)),"&lt;&lt; Please enter the date(s) of follow-up.","")</f>
        <v/>
      </c>
      <c r="I21" s="339"/>
      <c r="J21" s="339"/>
      <c r="K21" s="339"/>
      <c r="L21" s="339"/>
    </row>
    <row r="22" spans="1:16" ht="15" customHeight="1" x14ac:dyDescent="0.35">
      <c r="A22" s="207"/>
      <c r="B22" s="21"/>
      <c r="C22" s="21"/>
      <c r="D22" s="21"/>
      <c r="E22" s="21"/>
      <c r="F22" s="21"/>
      <c r="G22" s="21"/>
      <c r="H22" s="21"/>
      <c r="I22" s="21"/>
      <c r="J22" s="21"/>
      <c r="K22" s="21"/>
      <c r="L22" s="21"/>
      <c r="M22" s="21"/>
      <c r="N22" s="20"/>
      <c r="O22" s="20"/>
    </row>
    <row r="23" spans="1:16" ht="17" x14ac:dyDescent="0.4">
      <c r="A23" s="118" t="s">
        <v>9</v>
      </c>
      <c r="B23" s="109"/>
      <c r="C23" s="109"/>
      <c r="D23" s="109"/>
      <c r="E23" s="109"/>
      <c r="F23" s="109"/>
      <c r="G23" s="109"/>
      <c r="H23" s="109"/>
      <c r="I23" s="109"/>
      <c r="J23" s="109"/>
      <c r="K23" s="109"/>
      <c r="L23" s="109"/>
      <c r="M23" s="109"/>
      <c r="N23" s="109"/>
      <c r="O23" s="119"/>
    </row>
    <row r="24" spans="1:16" ht="61.5" customHeight="1" x14ac:dyDescent="0.35">
      <c r="A24" s="74" t="s">
        <v>146</v>
      </c>
      <c r="B24" s="374" t="s">
        <v>164</v>
      </c>
      <c r="C24" s="375"/>
      <c r="D24" s="375"/>
      <c r="E24" s="375"/>
      <c r="F24" s="375"/>
      <c r="G24" s="375"/>
      <c r="H24" s="375"/>
      <c r="I24" s="375"/>
      <c r="J24" s="59"/>
      <c r="K24" s="22"/>
      <c r="L24" s="56" t="s">
        <v>140</v>
      </c>
      <c r="M24" s="60"/>
      <c r="N24" s="61"/>
      <c r="O24" s="57"/>
    </row>
    <row r="25" spans="1:16" ht="20.149999999999999" customHeight="1" x14ac:dyDescent="0.35">
      <c r="A25" s="366" t="s">
        <v>4</v>
      </c>
      <c r="B25" s="370" t="s">
        <v>6</v>
      </c>
      <c r="C25" s="370"/>
      <c r="D25" s="370" t="s">
        <v>7</v>
      </c>
      <c r="E25" s="370"/>
      <c r="F25" s="370"/>
      <c r="G25" s="370"/>
      <c r="H25" s="370"/>
      <c r="I25" s="370"/>
      <c r="J25" s="371" t="s">
        <v>129</v>
      </c>
      <c r="K25" s="372"/>
      <c r="L25" s="373"/>
      <c r="M25" s="358" t="s">
        <v>197</v>
      </c>
      <c r="N25" s="370" t="s">
        <v>5</v>
      </c>
      <c r="O25" s="370"/>
    </row>
    <row r="26" spans="1:16" ht="42" customHeight="1" x14ac:dyDescent="0.35">
      <c r="A26" s="367"/>
      <c r="B26" s="108" t="s">
        <v>8</v>
      </c>
      <c r="C26" s="108" t="s">
        <v>12</v>
      </c>
      <c r="D26" s="108" t="s">
        <v>118</v>
      </c>
      <c r="E26" s="108" t="s">
        <v>119</v>
      </c>
      <c r="F26" s="108" t="s">
        <v>120</v>
      </c>
      <c r="G26" s="108" t="s">
        <v>162</v>
      </c>
      <c r="H26" s="108" t="s">
        <v>147</v>
      </c>
      <c r="I26" s="108" t="s">
        <v>121</v>
      </c>
      <c r="J26" s="108" t="s">
        <v>195</v>
      </c>
      <c r="K26" s="108" t="s">
        <v>198</v>
      </c>
      <c r="L26" s="107" t="s">
        <v>196</v>
      </c>
      <c r="M26" s="359"/>
      <c r="N26" s="19" t="s">
        <v>30</v>
      </c>
      <c r="O26" s="108" t="s">
        <v>142</v>
      </c>
    </row>
    <row r="27" spans="1:16" x14ac:dyDescent="0.35">
      <c r="A27" s="23"/>
      <c r="B27" s="79"/>
      <c r="C27" s="79"/>
      <c r="D27" s="80"/>
      <c r="E27" s="80"/>
      <c r="F27" s="80"/>
      <c r="G27" s="80"/>
      <c r="H27" s="80"/>
      <c r="I27" s="80"/>
      <c r="J27" s="24"/>
      <c r="K27" s="25"/>
      <c r="L27" s="26"/>
      <c r="M27" s="24"/>
      <c r="N27" s="24"/>
      <c r="O27" s="23"/>
      <c r="P27" s="58" t="str">
        <f>IF(AND(J27="Y",K27="")," &lt;&lt; Please enter the year of implementation.","")</f>
        <v/>
      </c>
    </row>
    <row r="28" spans="1:16" x14ac:dyDescent="0.35">
      <c r="A28" s="23"/>
      <c r="B28" s="79"/>
      <c r="C28" s="79"/>
      <c r="D28" s="80"/>
      <c r="E28" s="80"/>
      <c r="F28" s="80"/>
      <c r="G28" s="80"/>
      <c r="H28" s="80"/>
      <c r="I28" s="80"/>
      <c r="J28" s="24"/>
      <c r="K28" s="25"/>
      <c r="L28" s="26"/>
      <c r="M28" s="24"/>
      <c r="N28" s="24"/>
      <c r="O28" s="23"/>
      <c r="P28" s="58" t="str">
        <f t="shared" ref="P28:P50" si="0">IF(AND(J28="Y",K28="")," &lt;&lt; Please enter the year of implementation.","")</f>
        <v/>
      </c>
    </row>
    <row r="29" spans="1:16" x14ac:dyDescent="0.35">
      <c r="A29" s="23"/>
      <c r="B29" s="79"/>
      <c r="C29" s="79"/>
      <c r="D29" s="80"/>
      <c r="E29" s="80"/>
      <c r="F29" s="80"/>
      <c r="G29" s="80"/>
      <c r="H29" s="80"/>
      <c r="I29" s="80"/>
      <c r="J29" s="24"/>
      <c r="K29" s="25"/>
      <c r="L29" s="26"/>
      <c r="M29" s="24"/>
      <c r="N29" s="24"/>
      <c r="O29" s="23"/>
      <c r="P29" s="58" t="str">
        <f t="shared" si="0"/>
        <v/>
      </c>
    </row>
    <row r="30" spans="1:16" x14ac:dyDescent="0.35">
      <c r="A30" s="23"/>
      <c r="B30" s="79"/>
      <c r="C30" s="79"/>
      <c r="D30" s="80"/>
      <c r="E30" s="80"/>
      <c r="F30" s="80"/>
      <c r="G30" s="80"/>
      <c r="H30" s="80"/>
      <c r="I30" s="80"/>
      <c r="J30" s="24"/>
      <c r="K30" s="25"/>
      <c r="L30" s="26"/>
      <c r="M30" s="24"/>
      <c r="N30" s="24"/>
      <c r="O30" s="23"/>
      <c r="P30" s="58" t="str">
        <f t="shared" si="0"/>
        <v/>
      </c>
    </row>
    <row r="31" spans="1:16" x14ac:dyDescent="0.35">
      <c r="A31" s="23"/>
      <c r="B31" s="79"/>
      <c r="C31" s="79"/>
      <c r="D31" s="80"/>
      <c r="E31" s="80"/>
      <c r="F31" s="80"/>
      <c r="G31" s="80"/>
      <c r="H31" s="80"/>
      <c r="I31" s="80"/>
      <c r="J31" s="24"/>
      <c r="K31" s="25"/>
      <c r="L31" s="26"/>
      <c r="M31" s="24"/>
      <c r="N31" s="24"/>
      <c r="O31" s="23"/>
      <c r="P31" s="58" t="str">
        <f t="shared" si="0"/>
        <v/>
      </c>
    </row>
    <row r="32" spans="1:16" x14ac:dyDescent="0.35">
      <c r="A32" s="23"/>
      <c r="B32" s="79"/>
      <c r="C32" s="79"/>
      <c r="D32" s="80"/>
      <c r="E32" s="80"/>
      <c r="F32" s="80"/>
      <c r="G32" s="80"/>
      <c r="H32" s="80"/>
      <c r="I32" s="80"/>
      <c r="J32" s="24"/>
      <c r="K32" s="25"/>
      <c r="L32" s="26"/>
      <c r="M32" s="24"/>
      <c r="N32" s="24"/>
      <c r="O32" s="23"/>
      <c r="P32" s="58" t="str">
        <f t="shared" si="0"/>
        <v/>
      </c>
    </row>
    <row r="33" spans="1:16" x14ac:dyDescent="0.35">
      <c r="A33" s="23"/>
      <c r="B33" s="79"/>
      <c r="C33" s="79"/>
      <c r="D33" s="80"/>
      <c r="E33" s="80"/>
      <c r="F33" s="80"/>
      <c r="G33" s="80"/>
      <c r="H33" s="80"/>
      <c r="I33" s="80"/>
      <c r="J33" s="24"/>
      <c r="K33" s="25"/>
      <c r="L33" s="26"/>
      <c r="M33" s="24"/>
      <c r="N33" s="24"/>
      <c r="O33" s="23"/>
      <c r="P33" s="58" t="str">
        <f t="shared" si="0"/>
        <v/>
      </c>
    </row>
    <row r="34" spans="1:16" x14ac:dyDescent="0.35">
      <c r="A34" s="23"/>
      <c r="B34" s="79"/>
      <c r="C34" s="79"/>
      <c r="D34" s="80"/>
      <c r="E34" s="80"/>
      <c r="F34" s="80"/>
      <c r="G34" s="80"/>
      <c r="H34" s="80"/>
      <c r="I34" s="80"/>
      <c r="J34" s="24"/>
      <c r="K34" s="25"/>
      <c r="L34" s="26"/>
      <c r="M34" s="24"/>
      <c r="N34" s="24"/>
      <c r="O34" s="23"/>
      <c r="P34" s="58" t="str">
        <f t="shared" si="0"/>
        <v/>
      </c>
    </row>
    <row r="35" spans="1:16" x14ac:dyDescent="0.35">
      <c r="A35" s="23"/>
      <c r="B35" s="79"/>
      <c r="C35" s="79"/>
      <c r="D35" s="80"/>
      <c r="E35" s="80"/>
      <c r="F35" s="80"/>
      <c r="G35" s="80"/>
      <c r="H35" s="80"/>
      <c r="I35" s="80"/>
      <c r="J35" s="24"/>
      <c r="K35" s="25"/>
      <c r="L35" s="26"/>
      <c r="M35" s="24"/>
      <c r="N35" s="24"/>
      <c r="O35" s="23"/>
      <c r="P35" s="58" t="str">
        <f t="shared" si="0"/>
        <v/>
      </c>
    </row>
    <row r="36" spans="1:16" x14ac:dyDescent="0.35">
      <c r="A36" s="23"/>
      <c r="B36" s="79"/>
      <c r="C36" s="79"/>
      <c r="D36" s="80"/>
      <c r="E36" s="80"/>
      <c r="F36" s="80"/>
      <c r="G36" s="80"/>
      <c r="H36" s="80"/>
      <c r="I36" s="80"/>
      <c r="J36" s="24"/>
      <c r="K36" s="25"/>
      <c r="L36" s="26"/>
      <c r="M36" s="24"/>
      <c r="N36" s="24"/>
      <c r="O36" s="23"/>
      <c r="P36" s="58" t="str">
        <f t="shared" si="0"/>
        <v/>
      </c>
    </row>
    <row r="37" spans="1:16" x14ac:dyDescent="0.35">
      <c r="A37" s="23"/>
      <c r="B37" s="79"/>
      <c r="C37" s="79"/>
      <c r="D37" s="80"/>
      <c r="E37" s="80"/>
      <c r="F37" s="80"/>
      <c r="G37" s="80"/>
      <c r="H37" s="80"/>
      <c r="I37" s="80"/>
      <c r="J37" s="24"/>
      <c r="K37" s="25"/>
      <c r="L37" s="26"/>
      <c r="M37" s="24"/>
      <c r="N37" s="24"/>
      <c r="O37" s="23"/>
      <c r="P37" s="58" t="str">
        <f t="shared" si="0"/>
        <v/>
      </c>
    </row>
    <row r="38" spans="1:16" x14ac:dyDescent="0.35">
      <c r="A38" s="23"/>
      <c r="B38" s="79"/>
      <c r="C38" s="79"/>
      <c r="D38" s="80"/>
      <c r="E38" s="80"/>
      <c r="F38" s="80"/>
      <c r="G38" s="80"/>
      <c r="H38" s="80"/>
      <c r="I38" s="80"/>
      <c r="J38" s="24"/>
      <c r="K38" s="25"/>
      <c r="L38" s="26"/>
      <c r="M38" s="24"/>
      <c r="N38" s="24"/>
      <c r="O38" s="23"/>
      <c r="P38" s="58" t="str">
        <f t="shared" si="0"/>
        <v/>
      </c>
    </row>
    <row r="39" spans="1:16" x14ac:dyDescent="0.35">
      <c r="A39" s="23"/>
      <c r="B39" s="79"/>
      <c r="C39" s="79"/>
      <c r="D39" s="80"/>
      <c r="E39" s="80"/>
      <c r="F39" s="80"/>
      <c r="G39" s="80"/>
      <c r="H39" s="80"/>
      <c r="I39" s="80"/>
      <c r="J39" s="24"/>
      <c r="K39" s="25"/>
      <c r="L39" s="26"/>
      <c r="M39" s="24"/>
      <c r="N39" s="24"/>
      <c r="O39" s="23"/>
      <c r="P39" s="58" t="str">
        <f t="shared" si="0"/>
        <v/>
      </c>
    </row>
    <row r="40" spans="1:16" x14ac:dyDescent="0.35">
      <c r="A40" s="23"/>
      <c r="B40" s="79"/>
      <c r="C40" s="79"/>
      <c r="D40" s="80"/>
      <c r="E40" s="80"/>
      <c r="F40" s="80"/>
      <c r="G40" s="80"/>
      <c r="H40" s="80"/>
      <c r="I40" s="80"/>
      <c r="J40" s="24"/>
      <c r="K40" s="25"/>
      <c r="L40" s="26"/>
      <c r="M40" s="24"/>
      <c r="N40" s="24"/>
      <c r="O40" s="23"/>
      <c r="P40" s="58" t="str">
        <f t="shared" si="0"/>
        <v/>
      </c>
    </row>
    <row r="41" spans="1:16" x14ac:dyDescent="0.35">
      <c r="A41" s="23"/>
      <c r="B41" s="79"/>
      <c r="C41" s="79"/>
      <c r="D41" s="80"/>
      <c r="E41" s="80"/>
      <c r="F41" s="80"/>
      <c r="G41" s="80"/>
      <c r="H41" s="80"/>
      <c r="I41" s="80"/>
      <c r="J41" s="24"/>
      <c r="K41" s="25"/>
      <c r="L41" s="26"/>
      <c r="M41" s="24"/>
      <c r="N41" s="24"/>
      <c r="O41" s="23"/>
      <c r="P41" s="58" t="str">
        <f t="shared" si="0"/>
        <v/>
      </c>
    </row>
    <row r="42" spans="1:16" x14ac:dyDescent="0.35">
      <c r="A42" s="23"/>
      <c r="B42" s="79"/>
      <c r="C42" s="79"/>
      <c r="D42" s="80"/>
      <c r="E42" s="80"/>
      <c r="F42" s="80"/>
      <c r="G42" s="80"/>
      <c r="H42" s="80"/>
      <c r="I42" s="80"/>
      <c r="J42" s="24"/>
      <c r="K42" s="25"/>
      <c r="L42" s="26"/>
      <c r="M42" s="24"/>
      <c r="N42" s="24"/>
      <c r="O42" s="23"/>
      <c r="P42" s="58" t="str">
        <f t="shared" si="0"/>
        <v/>
      </c>
    </row>
    <row r="43" spans="1:16" x14ac:dyDescent="0.35">
      <c r="A43" s="23"/>
      <c r="B43" s="79"/>
      <c r="C43" s="79"/>
      <c r="D43" s="80"/>
      <c r="E43" s="80"/>
      <c r="F43" s="80"/>
      <c r="G43" s="80"/>
      <c r="H43" s="80"/>
      <c r="I43" s="80"/>
      <c r="J43" s="24"/>
      <c r="K43" s="25"/>
      <c r="L43" s="26"/>
      <c r="M43" s="24"/>
      <c r="N43" s="24"/>
      <c r="O43" s="23"/>
      <c r="P43" s="58" t="str">
        <f t="shared" si="0"/>
        <v/>
      </c>
    </row>
    <row r="44" spans="1:16" x14ac:dyDescent="0.35">
      <c r="A44" s="23"/>
      <c r="B44" s="79"/>
      <c r="C44" s="79"/>
      <c r="D44" s="80"/>
      <c r="E44" s="80"/>
      <c r="F44" s="80"/>
      <c r="G44" s="80"/>
      <c r="H44" s="80"/>
      <c r="I44" s="80"/>
      <c r="J44" s="24"/>
      <c r="K44" s="25"/>
      <c r="L44" s="26"/>
      <c r="M44" s="24"/>
      <c r="N44" s="24"/>
      <c r="O44" s="23"/>
      <c r="P44" s="58" t="str">
        <f t="shared" si="0"/>
        <v/>
      </c>
    </row>
    <row r="45" spans="1:16" x14ac:dyDescent="0.35">
      <c r="A45" s="23"/>
      <c r="B45" s="79"/>
      <c r="C45" s="79"/>
      <c r="D45" s="80"/>
      <c r="E45" s="80"/>
      <c r="F45" s="80"/>
      <c r="G45" s="80"/>
      <c r="H45" s="80"/>
      <c r="I45" s="80"/>
      <c r="J45" s="24"/>
      <c r="K45" s="25"/>
      <c r="L45" s="26"/>
      <c r="M45" s="24"/>
      <c r="N45" s="24"/>
      <c r="O45" s="23"/>
      <c r="P45" s="58" t="str">
        <f t="shared" si="0"/>
        <v/>
      </c>
    </row>
    <row r="46" spans="1:16" x14ac:dyDescent="0.35">
      <c r="A46" s="23"/>
      <c r="B46" s="79"/>
      <c r="C46" s="79"/>
      <c r="D46" s="80"/>
      <c r="E46" s="80"/>
      <c r="F46" s="80"/>
      <c r="G46" s="80"/>
      <c r="H46" s="80"/>
      <c r="I46" s="80"/>
      <c r="J46" s="24"/>
      <c r="K46" s="25"/>
      <c r="L46" s="26"/>
      <c r="M46" s="24"/>
      <c r="N46" s="24"/>
      <c r="O46" s="23"/>
      <c r="P46" s="58" t="str">
        <f t="shared" si="0"/>
        <v/>
      </c>
    </row>
    <row r="47" spans="1:16" x14ac:dyDescent="0.35">
      <c r="A47" s="23"/>
      <c r="B47" s="79"/>
      <c r="C47" s="79"/>
      <c r="D47" s="80"/>
      <c r="E47" s="80"/>
      <c r="F47" s="80"/>
      <c r="G47" s="80"/>
      <c r="H47" s="80"/>
      <c r="I47" s="80"/>
      <c r="J47" s="24"/>
      <c r="K47" s="25"/>
      <c r="L47" s="26"/>
      <c r="M47" s="24"/>
      <c r="N47" s="24"/>
      <c r="O47" s="23"/>
      <c r="P47" s="58" t="str">
        <f t="shared" si="0"/>
        <v/>
      </c>
    </row>
    <row r="48" spans="1:16" x14ac:dyDescent="0.35">
      <c r="A48" s="23"/>
      <c r="B48" s="79"/>
      <c r="C48" s="79"/>
      <c r="D48" s="80"/>
      <c r="E48" s="80"/>
      <c r="F48" s="80"/>
      <c r="G48" s="80"/>
      <c r="H48" s="80"/>
      <c r="I48" s="80"/>
      <c r="J48" s="24"/>
      <c r="K48" s="25"/>
      <c r="L48" s="26"/>
      <c r="M48" s="24"/>
      <c r="N48" s="24"/>
      <c r="O48" s="23"/>
      <c r="P48" s="58" t="str">
        <f t="shared" si="0"/>
        <v/>
      </c>
    </row>
    <row r="49" spans="1:16" x14ac:dyDescent="0.35">
      <c r="A49" s="23"/>
      <c r="B49" s="79"/>
      <c r="C49" s="79"/>
      <c r="D49" s="80"/>
      <c r="E49" s="80"/>
      <c r="F49" s="80"/>
      <c r="G49" s="80"/>
      <c r="H49" s="80"/>
      <c r="I49" s="80"/>
      <c r="J49" s="24"/>
      <c r="K49" s="25"/>
      <c r="L49" s="26"/>
      <c r="M49" s="24"/>
      <c r="N49" s="24"/>
      <c r="O49" s="23"/>
      <c r="P49" s="58" t="str">
        <f t="shared" si="0"/>
        <v/>
      </c>
    </row>
    <row r="50" spans="1:16" x14ac:dyDescent="0.35">
      <c r="A50" s="23"/>
      <c r="B50" s="79"/>
      <c r="C50" s="79"/>
      <c r="D50" s="80"/>
      <c r="E50" s="80"/>
      <c r="F50" s="80"/>
      <c r="G50" s="80"/>
      <c r="H50" s="80"/>
      <c r="I50" s="80"/>
      <c r="J50" s="24"/>
      <c r="K50" s="25"/>
      <c r="L50" s="26"/>
      <c r="M50" s="24"/>
      <c r="N50" s="24"/>
      <c r="O50" s="23"/>
      <c r="P50" s="58" t="str">
        <f t="shared" si="0"/>
        <v/>
      </c>
    </row>
    <row r="51" spans="1:16" ht="15.5" x14ac:dyDescent="0.35">
      <c r="A51" s="3" t="s">
        <v>139</v>
      </c>
      <c r="B51" s="75">
        <f>SUM(B52:B57)</f>
        <v>0</v>
      </c>
      <c r="C51" s="75">
        <f t="shared" ref="C51:I51" si="1">SUM(C52:C57)</f>
        <v>0</v>
      </c>
      <c r="D51" s="76">
        <f t="shared" si="1"/>
        <v>0</v>
      </c>
      <c r="E51" s="76">
        <f t="shared" si="1"/>
        <v>0</v>
      </c>
      <c r="F51" s="76">
        <f t="shared" si="1"/>
        <v>0</v>
      </c>
      <c r="G51" s="76">
        <f t="shared" si="1"/>
        <v>0</v>
      </c>
      <c r="H51" s="76">
        <f t="shared" si="1"/>
        <v>0</v>
      </c>
      <c r="I51" s="76">
        <f t="shared" si="1"/>
        <v>0</v>
      </c>
      <c r="J51" s="232">
        <f>IF(COUNTIF(J27:J50,"Y")&gt;0,1,0)</f>
        <v>0</v>
      </c>
      <c r="K51" s="233">
        <f>IF(COUNTA(B21:G21)&gt;0,1,0)</f>
        <v>0</v>
      </c>
      <c r="L51" s="233">
        <f>IF(COUNTA(B11:G21,A27:O50)&gt;1,1,0)</f>
        <v>0</v>
      </c>
      <c r="M51" s="233">
        <f>IF(COUNTIF(M27:M50,"Y")&gt;0,1,0)</f>
        <v>0</v>
      </c>
      <c r="N51" s="233">
        <f>IF(B19="Yes",1,0)</f>
        <v>0</v>
      </c>
      <c r="O51" s="234">
        <f>N51*J51</f>
        <v>0</v>
      </c>
    </row>
    <row r="52" spans="1:16" ht="15.5" x14ac:dyDescent="0.35">
      <c r="A52" s="3" t="str">
        <f>"TOTAL IMPLEMENTED " &amp; P52</f>
        <v>TOTAL IMPLEMENTED 2023</v>
      </c>
      <c r="B52" s="75">
        <f>IF($K$51=1,SUMIFS(B$27:B$50,$J$27:$J$50,"Y",$K$27:$K$50,$P52),0)</f>
        <v>0</v>
      </c>
      <c r="C52" s="75">
        <f t="shared" ref="C52:I57" si="2">IF($K$51=1,SUMIFS(C$27:C$50,$J$27:$J$50,"Y",$K$27:$K$50,$P52),0)</f>
        <v>0</v>
      </c>
      <c r="D52" s="76">
        <f t="shared" si="2"/>
        <v>0</v>
      </c>
      <c r="E52" s="76">
        <f t="shared" si="2"/>
        <v>0</v>
      </c>
      <c r="F52" s="76">
        <f t="shared" si="2"/>
        <v>0</v>
      </c>
      <c r="G52" s="76">
        <f t="shared" si="2"/>
        <v>0</v>
      </c>
      <c r="H52" s="76">
        <f t="shared" si="2"/>
        <v>0</v>
      </c>
      <c r="I52" s="76">
        <f t="shared" si="2"/>
        <v>0</v>
      </c>
      <c r="J52" s="328" t="str">
        <f>IF(AND(K51=0, J51=1)," &lt;&lt; The totals will not display until you enter the follow-up date(s) in row 21 above."&amp;CHAR(10),"")</f>
        <v/>
      </c>
      <c r="K52" s="329"/>
      <c r="L52" s="329"/>
      <c r="M52" s="329"/>
      <c r="N52" s="329"/>
      <c r="O52" s="330"/>
      <c r="P52" s="216">
        <v>2023</v>
      </c>
    </row>
    <row r="53" spans="1:16" ht="15.5" x14ac:dyDescent="0.35">
      <c r="A53" s="3" t="str">
        <f t="shared" ref="A53:A57" si="3">"TOTAL IMPLEMENTED " &amp; P53</f>
        <v>TOTAL IMPLEMENTED 2024</v>
      </c>
      <c r="B53" s="75">
        <f t="shared" ref="B53:B57" si="4">IF($K$51=1,SUMIFS(B$27:B$50,$J$27:$J$50,"Y",$K$27:$K$50,$P53),0)</f>
        <v>0</v>
      </c>
      <c r="C53" s="75">
        <f t="shared" si="2"/>
        <v>0</v>
      </c>
      <c r="D53" s="76">
        <f t="shared" si="2"/>
        <v>0</v>
      </c>
      <c r="E53" s="76">
        <f t="shared" si="2"/>
        <v>0</v>
      </c>
      <c r="F53" s="76">
        <f t="shared" si="2"/>
        <v>0</v>
      </c>
      <c r="G53" s="76">
        <f t="shared" si="2"/>
        <v>0</v>
      </c>
      <c r="H53" s="76">
        <f t="shared" si="2"/>
        <v>0</v>
      </c>
      <c r="I53" s="76">
        <f t="shared" si="2"/>
        <v>0</v>
      </c>
      <c r="J53" s="328"/>
      <c r="K53" s="329"/>
      <c r="L53" s="329"/>
      <c r="M53" s="329"/>
      <c r="N53" s="329"/>
      <c r="O53" s="330"/>
      <c r="P53" s="216">
        <v>2024</v>
      </c>
    </row>
    <row r="54" spans="1:16" ht="15.5" x14ac:dyDescent="0.35">
      <c r="A54" s="3" t="str">
        <f t="shared" si="3"/>
        <v>TOTAL IMPLEMENTED 2025</v>
      </c>
      <c r="B54" s="75">
        <f t="shared" si="4"/>
        <v>0</v>
      </c>
      <c r="C54" s="75">
        <f t="shared" si="2"/>
        <v>0</v>
      </c>
      <c r="D54" s="76">
        <f t="shared" si="2"/>
        <v>0</v>
      </c>
      <c r="E54" s="76">
        <f t="shared" si="2"/>
        <v>0</v>
      </c>
      <c r="F54" s="76">
        <f t="shared" si="2"/>
        <v>0</v>
      </c>
      <c r="G54" s="76">
        <f t="shared" si="2"/>
        <v>0</v>
      </c>
      <c r="H54" s="76">
        <f t="shared" si="2"/>
        <v>0</v>
      </c>
      <c r="I54" s="76">
        <f t="shared" si="2"/>
        <v>0</v>
      </c>
      <c r="J54" s="328"/>
      <c r="K54" s="329"/>
      <c r="L54" s="329"/>
      <c r="M54" s="329"/>
      <c r="N54" s="329"/>
      <c r="O54" s="330"/>
      <c r="P54" s="216">
        <v>2025</v>
      </c>
    </row>
    <row r="55" spans="1:16" ht="15.5" x14ac:dyDescent="0.35">
      <c r="A55" s="3" t="str">
        <f t="shared" si="3"/>
        <v>TOTAL IMPLEMENTED 2026</v>
      </c>
      <c r="B55" s="75">
        <f t="shared" si="4"/>
        <v>0</v>
      </c>
      <c r="C55" s="75">
        <f t="shared" si="2"/>
        <v>0</v>
      </c>
      <c r="D55" s="76">
        <f t="shared" si="2"/>
        <v>0</v>
      </c>
      <c r="E55" s="76">
        <f t="shared" si="2"/>
        <v>0</v>
      </c>
      <c r="F55" s="76">
        <f t="shared" si="2"/>
        <v>0</v>
      </c>
      <c r="G55" s="76">
        <f t="shared" si="2"/>
        <v>0</v>
      </c>
      <c r="H55" s="76">
        <f t="shared" si="2"/>
        <v>0</v>
      </c>
      <c r="I55" s="76">
        <f t="shared" si="2"/>
        <v>0</v>
      </c>
      <c r="J55" s="328"/>
      <c r="K55" s="329"/>
      <c r="L55" s="329"/>
      <c r="M55" s="329"/>
      <c r="N55" s="329"/>
      <c r="O55" s="330"/>
      <c r="P55" s="216">
        <v>2026</v>
      </c>
    </row>
    <row r="56" spans="1:16" ht="15.5" x14ac:dyDescent="0.35">
      <c r="A56" s="3" t="str">
        <f t="shared" si="3"/>
        <v>TOTAL IMPLEMENTED 2027</v>
      </c>
      <c r="B56" s="75">
        <f t="shared" si="4"/>
        <v>0</v>
      </c>
      <c r="C56" s="75">
        <f t="shared" si="2"/>
        <v>0</v>
      </c>
      <c r="D56" s="76">
        <f t="shared" si="2"/>
        <v>0</v>
      </c>
      <c r="E56" s="76">
        <f t="shared" si="2"/>
        <v>0</v>
      </c>
      <c r="F56" s="76">
        <f t="shared" si="2"/>
        <v>0</v>
      </c>
      <c r="G56" s="76">
        <f t="shared" si="2"/>
        <v>0</v>
      </c>
      <c r="H56" s="76">
        <f t="shared" si="2"/>
        <v>0</v>
      </c>
      <c r="I56" s="76">
        <f t="shared" si="2"/>
        <v>0</v>
      </c>
      <c r="J56" s="328"/>
      <c r="K56" s="329"/>
      <c r="L56" s="329"/>
      <c r="M56" s="329"/>
      <c r="N56" s="329"/>
      <c r="O56" s="330"/>
      <c r="P56" s="216">
        <v>2027</v>
      </c>
    </row>
    <row r="57" spans="1:16" ht="15.5" x14ac:dyDescent="0.35">
      <c r="A57" s="3" t="str">
        <f t="shared" si="3"/>
        <v>TOTAL IMPLEMENTED 2028</v>
      </c>
      <c r="B57" s="75">
        <f t="shared" si="4"/>
        <v>0</v>
      </c>
      <c r="C57" s="75">
        <f t="shared" si="2"/>
        <v>0</v>
      </c>
      <c r="D57" s="76">
        <f t="shared" si="2"/>
        <v>0</v>
      </c>
      <c r="E57" s="76">
        <f t="shared" si="2"/>
        <v>0</v>
      </c>
      <c r="F57" s="76">
        <f t="shared" si="2"/>
        <v>0</v>
      </c>
      <c r="G57" s="76">
        <f t="shared" si="2"/>
        <v>0</v>
      </c>
      <c r="H57" s="76">
        <f t="shared" si="2"/>
        <v>0</v>
      </c>
      <c r="I57" s="76">
        <f t="shared" si="2"/>
        <v>0</v>
      </c>
      <c r="J57" s="328"/>
      <c r="K57" s="329"/>
      <c r="L57" s="329"/>
      <c r="M57" s="329"/>
      <c r="N57" s="329"/>
      <c r="O57" s="330"/>
      <c r="P57" s="216">
        <v>2028</v>
      </c>
    </row>
    <row r="58" spans="1:16" ht="15.5" x14ac:dyDescent="0.35">
      <c r="A58" s="225" t="s">
        <v>240</v>
      </c>
      <c r="B58" s="226"/>
      <c r="C58" s="226"/>
      <c r="D58" s="227"/>
      <c r="E58" s="227"/>
      <c r="F58" s="227"/>
      <c r="G58" s="227"/>
      <c r="H58" s="227"/>
      <c r="I58" s="227"/>
      <c r="J58" s="237"/>
      <c r="K58" s="238"/>
      <c r="L58" s="238"/>
      <c r="M58" s="238"/>
      <c r="N58" s="238"/>
      <c r="O58" s="228"/>
    </row>
    <row r="59" spans="1:16" ht="15.5" x14ac:dyDescent="0.35">
      <c r="A59" s="3" t="str">
        <f>"TOTAL IMPLEMENTED " &amp; P59</f>
        <v>TOTAL IMPLEMENTED 2023</v>
      </c>
      <c r="B59" s="75">
        <f>IF($B$19="Yes",B52,0)</f>
        <v>0</v>
      </c>
      <c r="C59" s="75">
        <f t="shared" ref="C59:I59" si="5">IF($B$19="Yes",C52,0)</f>
        <v>0</v>
      </c>
      <c r="D59" s="76">
        <f t="shared" si="5"/>
        <v>0</v>
      </c>
      <c r="E59" s="76">
        <f t="shared" si="5"/>
        <v>0</v>
      </c>
      <c r="F59" s="76">
        <f t="shared" si="5"/>
        <v>0</v>
      </c>
      <c r="G59" s="76">
        <f t="shared" si="5"/>
        <v>0</v>
      </c>
      <c r="H59" s="76">
        <f t="shared" si="5"/>
        <v>0</v>
      </c>
      <c r="I59" s="76">
        <f t="shared" si="5"/>
        <v>0</v>
      </c>
      <c r="J59" s="219"/>
      <c r="K59" s="220"/>
      <c r="L59" s="220"/>
      <c r="M59" s="220"/>
      <c r="N59" s="220"/>
      <c r="O59" s="221"/>
      <c r="P59" s="216">
        <v>2023</v>
      </c>
    </row>
    <row r="60" spans="1:16" ht="15.5" x14ac:dyDescent="0.35">
      <c r="A60" s="3" t="str">
        <f t="shared" ref="A60:A64" si="6">"TOTAL IMPLEMENTED " &amp; P60</f>
        <v>TOTAL IMPLEMENTED 2024</v>
      </c>
      <c r="B60" s="75">
        <f t="shared" ref="B60:I64" si="7">IF($B$19="Yes",B53,0)</f>
        <v>0</v>
      </c>
      <c r="C60" s="75">
        <f t="shared" si="7"/>
        <v>0</v>
      </c>
      <c r="D60" s="76">
        <f t="shared" si="7"/>
        <v>0</v>
      </c>
      <c r="E60" s="76">
        <f t="shared" si="7"/>
        <v>0</v>
      </c>
      <c r="F60" s="76">
        <f t="shared" si="7"/>
        <v>0</v>
      </c>
      <c r="G60" s="76">
        <f t="shared" si="7"/>
        <v>0</v>
      </c>
      <c r="H60" s="76">
        <f t="shared" si="7"/>
        <v>0</v>
      </c>
      <c r="I60" s="76">
        <f t="shared" si="7"/>
        <v>0</v>
      </c>
      <c r="J60" s="219"/>
      <c r="K60" s="220"/>
      <c r="L60" s="220"/>
      <c r="M60" s="220"/>
      <c r="N60" s="220"/>
      <c r="O60" s="221"/>
      <c r="P60" s="216">
        <v>2024</v>
      </c>
    </row>
    <row r="61" spans="1:16" ht="15.5" x14ac:dyDescent="0.35">
      <c r="A61" s="3" t="str">
        <f t="shared" si="6"/>
        <v>TOTAL IMPLEMENTED 2025</v>
      </c>
      <c r="B61" s="75">
        <f t="shared" si="7"/>
        <v>0</v>
      </c>
      <c r="C61" s="75">
        <f t="shared" si="7"/>
        <v>0</v>
      </c>
      <c r="D61" s="76">
        <f t="shared" si="7"/>
        <v>0</v>
      </c>
      <c r="E61" s="76">
        <f t="shared" si="7"/>
        <v>0</v>
      </c>
      <c r="F61" s="76">
        <f t="shared" si="7"/>
        <v>0</v>
      </c>
      <c r="G61" s="76">
        <f t="shared" si="7"/>
        <v>0</v>
      </c>
      <c r="H61" s="76">
        <f t="shared" si="7"/>
        <v>0</v>
      </c>
      <c r="I61" s="76">
        <f t="shared" si="7"/>
        <v>0</v>
      </c>
      <c r="J61" s="219"/>
      <c r="K61" s="220"/>
      <c r="L61" s="220"/>
      <c r="M61" s="220"/>
      <c r="N61" s="220"/>
      <c r="O61" s="221"/>
      <c r="P61" s="216">
        <v>2025</v>
      </c>
    </row>
    <row r="62" spans="1:16" ht="15.5" x14ac:dyDescent="0.35">
      <c r="A62" s="3" t="str">
        <f t="shared" si="6"/>
        <v>TOTAL IMPLEMENTED 2026</v>
      </c>
      <c r="B62" s="75">
        <f t="shared" si="7"/>
        <v>0</v>
      </c>
      <c r="C62" s="75">
        <f t="shared" si="7"/>
        <v>0</v>
      </c>
      <c r="D62" s="76">
        <f t="shared" si="7"/>
        <v>0</v>
      </c>
      <c r="E62" s="76">
        <f t="shared" si="7"/>
        <v>0</v>
      </c>
      <c r="F62" s="76">
        <f t="shared" si="7"/>
        <v>0</v>
      </c>
      <c r="G62" s="76">
        <f t="shared" si="7"/>
        <v>0</v>
      </c>
      <c r="H62" s="76">
        <f t="shared" si="7"/>
        <v>0</v>
      </c>
      <c r="I62" s="76">
        <f t="shared" si="7"/>
        <v>0</v>
      </c>
      <c r="J62" s="219"/>
      <c r="K62" s="220"/>
      <c r="L62" s="220"/>
      <c r="M62" s="220"/>
      <c r="N62" s="220"/>
      <c r="O62" s="221"/>
      <c r="P62" s="216">
        <v>2026</v>
      </c>
    </row>
    <row r="63" spans="1:16" ht="15.5" x14ac:dyDescent="0.35">
      <c r="A63" s="3" t="str">
        <f t="shared" si="6"/>
        <v>TOTAL IMPLEMENTED 2027</v>
      </c>
      <c r="B63" s="75">
        <f t="shared" si="7"/>
        <v>0</v>
      </c>
      <c r="C63" s="75">
        <f t="shared" si="7"/>
        <v>0</v>
      </c>
      <c r="D63" s="76">
        <f t="shared" si="7"/>
        <v>0</v>
      </c>
      <c r="E63" s="76">
        <f t="shared" si="7"/>
        <v>0</v>
      </c>
      <c r="F63" s="76">
        <f t="shared" si="7"/>
        <v>0</v>
      </c>
      <c r="G63" s="76">
        <f t="shared" si="7"/>
        <v>0</v>
      </c>
      <c r="H63" s="76">
        <f t="shared" si="7"/>
        <v>0</v>
      </c>
      <c r="I63" s="76">
        <f t="shared" si="7"/>
        <v>0</v>
      </c>
      <c r="J63" s="219"/>
      <c r="K63" s="220"/>
      <c r="L63" s="220"/>
      <c r="M63" s="220"/>
      <c r="N63" s="220"/>
      <c r="O63" s="221"/>
      <c r="P63" s="216">
        <v>2027</v>
      </c>
    </row>
    <row r="64" spans="1:16" ht="15.5" x14ac:dyDescent="0.35">
      <c r="A64" s="3" t="str">
        <f t="shared" si="6"/>
        <v>TOTAL IMPLEMENTED 2028</v>
      </c>
      <c r="B64" s="75">
        <f t="shared" si="7"/>
        <v>0</v>
      </c>
      <c r="C64" s="75">
        <f t="shared" si="7"/>
        <v>0</v>
      </c>
      <c r="D64" s="76">
        <f t="shared" si="7"/>
        <v>0</v>
      </c>
      <c r="E64" s="76">
        <f t="shared" si="7"/>
        <v>0</v>
      </c>
      <c r="F64" s="76">
        <f t="shared" si="7"/>
        <v>0</v>
      </c>
      <c r="G64" s="76">
        <f t="shared" si="7"/>
        <v>0</v>
      </c>
      <c r="H64" s="76">
        <f t="shared" si="7"/>
        <v>0</v>
      </c>
      <c r="I64" s="76">
        <f t="shared" si="7"/>
        <v>0</v>
      </c>
      <c r="J64" s="222"/>
      <c r="K64" s="223"/>
      <c r="L64" s="223"/>
      <c r="M64" s="223"/>
      <c r="N64" s="223"/>
      <c r="O64" s="224"/>
      <c r="P64" s="216">
        <v>2028</v>
      </c>
    </row>
    <row r="65" spans="1:13" x14ac:dyDescent="0.35">
      <c r="A65" s="48"/>
      <c r="B65" s="17"/>
      <c r="C65" s="17"/>
      <c r="D65" s="18"/>
      <c r="E65" s="18"/>
      <c r="F65" s="18"/>
      <c r="G65" s="18"/>
      <c r="H65" s="18"/>
      <c r="I65" s="18"/>
      <c r="J65" s="49"/>
      <c r="K65" s="49"/>
      <c r="L65" s="49"/>
      <c r="M65" s="49"/>
    </row>
    <row r="66" spans="1:13" x14ac:dyDescent="0.35">
      <c r="A66" s="48"/>
      <c r="B66" s="17"/>
      <c r="C66" s="17"/>
      <c r="D66" s="18"/>
      <c r="E66" s="18"/>
      <c r="F66" s="18"/>
      <c r="G66" s="18"/>
      <c r="H66" s="18"/>
      <c r="I66" s="18"/>
      <c r="J66" s="49"/>
      <c r="K66" s="49"/>
      <c r="L66" s="49"/>
      <c r="M66" s="49"/>
    </row>
    <row r="67" spans="1:13" ht="15.5" x14ac:dyDescent="0.35">
      <c r="A67" s="50"/>
      <c r="B67" s="17"/>
      <c r="C67" s="17"/>
      <c r="D67" s="18"/>
      <c r="E67" s="18"/>
      <c r="F67" s="18"/>
      <c r="G67" s="18"/>
      <c r="H67" s="18"/>
      <c r="I67" s="18"/>
      <c r="J67" s="49"/>
      <c r="K67" s="49"/>
      <c r="L67" s="49"/>
      <c r="M67" s="49"/>
    </row>
  </sheetData>
  <sheetProtection algorithmName="SHA-512" hashValue="/isXPbKIqtU+OlZCQGQnLdAg3f0QKVtGnloCc3+w2FpTAwCss4I3lFz3BTyT8Iz258F0EYGqi55sQs8DT5F1Qg==" saltValue="4R+ZEizliFxKQdjLkD+69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0" priority="1">
      <formula>AND(TRIM(B27)&lt;&gt;"",ISNUMBER(B27)=FALSE)</formula>
    </cfRule>
  </conditionalFormatting>
  <dataValidations count="9">
    <dataValidation type="list" allowBlank="1" showDropDown="1" showInputMessage="1" showErrorMessage="1" sqref="M27:N50" xr:uid="{E69F1890-54A8-4023-A35D-A2EE160FA0F7}">
      <formula1>Lookup_YesOrBlank</formula1>
    </dataValidation>
    <dataValidation type="list" allowBlank="1" showDropDown="1" showInputMessage="1" showErrorMessage="1" sqref="J27:J50 N27:N50" xr:uid="{22024E12-0D88-452F-A371-0E3B04DF4B9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04D0511-BC91-497B-8F76-EA487D53CA60}">
      <formula1>100</formula1>
      <formula2>999999</formula2>
    </dataValidation>
    <dataValidation type="list" allowBlank="1" showInputMessage="1" showErrorMessage="1" promptTitle="EJ Community" prompt="Click on the drop-down arrow to the right." sqref="B19:G19" xr:uid="{9D16AEF5-4BAA-4231-99A8-0A2C63AAFEE9}">
      <formula1>Lookup_YesNoUnknown</formula1>
    </dataValidation>
    <dataValidation type="list" showInputMessage="1" showErrorMessage="1" sqref="K27:K50" xr:uid="{BEBB38B0-8E18-4737-B073-54337A5AF75D}">
      <formula1>Lookup_Years</formula1>
    </dataValidation>
    <dataValidation type="date" operator="greaterThan" allowBlank="1" showInputMessage="1" showErrorMessage="1" errorTitle="Date Required" error="Please enter a date in mm/dd/yyyy format." sqref="B20:G21" xr:uid="{ED651B69-AB01-48C7-ADDF-216737C10ACC}">
      <formula1>36526</formula1>
    </dataValidation>
    <dataValidation allowBlank="1" showInputMessage="1" showErrorMessage="1" prompt="Either use the facility’s permit methodology or multiply wastewater gallons by 8.35 to get pounds and divide by 10,000 to eliminate water content." sqref="G26" xr:uid="{75C9BA55-15B8-466B-B1BF-B1BB9F09B228}"/>
    <dataValidation type="list" allowBlank="1" showDropDown="1" showInputMessage="1" showErrorMessage="1" error="Please use the 2-letter state abbreviation." sqref="B15:G15 I15:L15" xr:uid="{81A113CE-E460-4C97-A352-FBF130E9D53E}">
      <formula1>Lookup_States</formula1>
    </dataValidation>
    <dataValidation type="list" showInputMessage="1" showErrorMessage="1" promptTitle="NEA for this Facility" prompt="Click on the drop-down arrow to the right to select one NEA for this facility." sqref="B18" xr:uid="{72394555-DCB8-4601-9A90-BFD6E005CB58}">
      <formula1>Lookup_NEAs</formula1>
    </dataValidation>
  </dataValidations>
  <hyperlinks>
    <hyperlink ref="I17" r:id="rId1" display="https://www.naics.com/search" xr:uid="{FA0106CD-B46F-4C0B-AB7F-7E275C725A1C}"/>
  </hyperlinks>
  <printOptions horizontalCentered="1"/>
  <pageMargins left="0.7" right="0.7" top="0.75" bottom="0.75" header="0.3" footer="0.3"/>
  <pageSetup scale="47" orientation="landscape" r:id="rId2"/>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8F945D3E4F86649B7BD7D579B37A57A" ma:contentTypeVersion="14" ma:contentTypeDescription="Create a new document." ma:contentTypeScope="" ma:versionID="4ca9ae3a18f3799ae7de94c87e38686a">
  <xsd:schema xmlns:xsd="http://www.w3.org/2001/XMLSchema" xmlns:xs="http://www.w3.org/2001/XMLSchema" xmlns:p="http://schemas.microsoft.com/office/2006/metadata/properties" xmlns:ns1="http://schemas.microsoft.com/sharepoint/v3" xmlns:ns2="http://schemas.microsoft.com/sharepoint.v3" xmlns:ns3="4ffa91fb-a0ff-4ac5-b2db-65c790d184a4" xmlns:ns4="118f882f-1e32-4cf2-ad69-9de43d57f4c6" xmlns:ns5="a5d1ca4e-0a3f-4119-b619-e20b93ebd1aa" targetNamespace="http://schemas.microsoft.com/office/2006/metadata/properties" ma:root="true" ma:fieldsID="8eb7a2a63042dd8acd52b8cd74bf6d63" ns1:_="" ns2:_="" ns3:_="" ns4:_="" ns5:_="">
    <xsd:import namespace="http://schemas.microsoft.com/sharepoint/v3"/>
    <xsd:import namespace="http://schemas.microsoft.com/sharepoint.v3"/>
    <xsd:import namespace="4ffa91fb-a0ff-4ac5-b2db-65c790d184a4"/>
    <xsd:import namespace="118f882f-1e32-4cf2-ad69-9de43d57f4c6"/>
    <xsd:import namespace="a5d1ca4e-0a3f-4119-b619-e20b93ebd1aa"/>
    <xsd:element name="properties">
      <xsd:complexType>
        <xsd:sequence>
          <xsd:element name="documentManagement">
            <xsd:complexType>
              <xsd:all>
                <xsd:element ref="ns2:CategoryDescription" minOccurs="0"/>
                <xsd:element ref="ns3:TaxCatchAllLabel" minOccurs="0"/>
                <xsd:element ref="ns3:TaxCatchAll" minOccurs="0"/>
                <xsd:element ref="ns4:FRN_x0020_List_x0020_Item_x0020_ID"/>
                <xsd:element ref="ns5:SharedWithUsers" minOccurs="0"/>
                <xsd:element ref="ns5:SharedWithDetails" minOccurs="0"/>
                <xsd:element ref="ns4:MediaServiceMetadata" minOccurs="0"/>
                <xsd:element ref="ns4:MediaServiceFastMetadata" minOccurs="0"/>
                <xsd:element ref="ns4:MediaServiceAutoKeyPoints" minOccurs="0"/>
                <xsd:element ref="ns4:MediaServiceKeyPoints"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2"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TaxCatchAllLabel" ma:index="6" nillable="true" ma:displayName="Taxonomy Catch All Column1" ma:hidden="true" ma:list="{12331871-f22f-4f1e-b241-7c04b4cb386a}" ma:internalName="TaxCatchAllLabel" ma:readOnly="true" ma:showField="CatchAllDataLabel" ma:web="a5d1ca4e-0a3f-4119-b619-e20b93ebd1aa">
      <xsd:complexType>
        <xsd:complexContent>
          <xsd:extension base="dms:MultiChoiceLookup">
            <xsd:sequence>
              <xsd:element name="Value" type="dms:Lookup" maxOccurs="unbounded" minOccurs="0" nillable="true"/>
            </xsd:sequence>
          </xsd:extension>
        </xsd:complexContent>
      </xsd:complexType>
    </xsd:element>
    <xsd:element name="TaxCatchAll" ma:index="7" nillable="true" ma:displayName="Taxonomy Catch All Column" ma:hidden="true" ma:list="{12331871-f22f-4f1e-b241-7c04b4cb386a}" ma:internalName="TaxCatchAll" ma:showField="CatchAllData" ma:web="a5d1ca4e-0a3f-4119-b619-e20b93ebd1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18f882f-1e32-4cf2-ad69-9de43d57f4c6" elementFormDefault="qualified">
    <xsd:import namespace="http://schemas.microsoft.com/office/2006/documentManagement/types"/>
    <xsd:import namespace="http://schemas.microsoft.com/office/infopath/2007/PartnerControls"/>
    <xsd:element name="FRN_x0020_List_x0020_Item_x0020_ID" ma:index="11" ma:displayName="FRN List Item ID" ma:indexed="true" ma:internalName="FRN_x0020_List_x0020_Item_x0020_ID">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d1ca4e-0a3f-4119-b619-e20b93ebd1a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9f62856-1543-49d4-a736-4569d363f533"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CategoryDescription xmlns="http://schemas.microsoft.com/sharepoint.v3" xsi:nil="true"/>
    <TaxCatchAll xmlns="4ffa91fb-a0ff-4ac5-b2db-65c790d184a4" xsi:nil="true"/>
    <FRN_x0020_List_x0020_Item_x0020_ID xmlns="118f882f-1e32-4cf2-ad69-9de43d57f4c6">4405</FRN_x0020_List_x0020_Item_x0020_ID>
  </documentManagement>
</p:properties>
</file>

<file path=customXml/itemProps1.xml><?xml version="1.0" encoding="utf-8"?>
<ds:datastoreItem xmlns:ds="http://schemas.openxmlformats.org/officeDocument/2006/customXml" ds:itemID="{11E0C7AC-6956-4299-A825-97AF5D7F3F84}">
  <ds:schemaRefs>
    <ds:schemaRef ds:uri="http://schemas.microsoft.com/sharepoint/v3/contenttype/forms"/>
  </ds:schemaRefs>
</ds:datastoreItem>
</file>

<file path=customXml/itemProps2.xml><?xml version="1.0" encoding="utf-8"?>
<ds:datastoreItem xmlns:ds="http://schemas.openxmlformats.org/officeDocument/2006/customXml" ds:itemID="{71952B35-95D2-4B11-BD2F-CE611DFE2D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3"/>
    <ds:schemaRef ds:uri="4ffa91fb-a0ff-4ac5-b2db-65c790d184a4"/>
    <ds:schemaRef ds:uri="118f882f-1e32-4cf2-ad69-9de43d57f4c6"/>
    <ds:schemaRef ds:uri="a5d1ca4e-0a3f-4119-b619-e20b93ebd1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659017-A4B8-4D98-B65E-FA8F6EF0A161}">
  <ds:schemaRefs>
    <ds:schemaRef ds:uri="Microsoft.SharePoint.Taxonomy.ContentTypeSync"/>
  </ds:schemaRefs>
</ds:datastoreItem>
</file>

<file path=customXml/itemProps4.xml><?xml version="1.0" encoding="utf-8"?>
<ds:datastoreItem xmlns:ds="http://schemas.openxmlformats.org/officeDocument/2006/customXml" ds:itemID="{34814A13-14D2-4D60-9ACD-BE2AE6D2FF52}">
  <ds:schemaRefs>
    <ds:schemaRef ds:uri="http://schemas.microsoft.com/office/2006/metadata/properties"/>
    <ds:schemaRef ds:uri="http://schemas.microsoft.com/office/infopath/2007/PartnerControls"/>
    <ds:schemaRef ds:uri="http://schemas.microsoft.com/sharepoint/v3"/>
    <ds:schemaRef ds:uri="http://schemas.microsoft.com/sharepoint.v3"/>
    <ds:schemaRef ds:uri="4ffa91fb-a0ff-4ac5-b2db-65c790d184a4"/>
    <ds:schemaRef ds:uri="118f882f-1e32-4cf2-ad69-9de43d57f4c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80</vt:i4>
      </vt:variant>
      <vt:variant>
        <vt:lpstr>Named Ranges</vt:lpstr>
      </vt:variant>
      <vt:variant>
        <vt:i4>543</vt:i4>
      </vt:variant>
    </vt:vector>
  </HeadingPairs>
  <TitlesOfParts>
    <vt:vector size="623" baseType="lpstr">
      <vt:lpstr>Getting Started</vt:lpstr>
      <vt:lpstr>Grant Project Data</vt:lpstr>
      <vt:lpstr>Aggregate Results</vt:lpstr>
      <vt:lpstr>Sample Facility</vt:lpstr>
      <vt:lpstr>Facility 1</vt:lpstr>
      <vt:lpstr>Facility 2</vt:lpstr>
      <vt:lpstr>Facility 3</vt:lpstr>
      <vt:lpstr>Facility 4</vt:lpstr>
      <vt:lpstr>Facility 5</vt:lpstr>
      <vt:lpstr>Facility 6</vt:lpstr>
      <vt:lpstr>Facility 7</vt:lpstr>
      <vt:lpstr>Facility 8</vt:lpstr>
      <vt:lpstr>Facility 9</vt:lpstr>
      <vt:lpstr>Facility 10</vt:lpstr>
      <vt:lpstr>Facility 11</vt:lpstr>
      <vt:lpstr>Facility 12</vt:lpstr>
      <vt:lpstr>Facility 13</vt:lpstr>
      <vt:lpstr>Facility 14</vt:lpstr>
      <vt:lpstr>Facility 15</vt:lpstr>
      <vt:lpstr>Facility 16</vt:lpstr>
      <vt:lpstr>Facility 17</vt:lpstr>
      <vt:lpstr>Facility 18</vt:lpstr>
      <vt:lpstr>Facility 19</vt:lpstr>
      <vt:lpstr>Facility 20</vt:lpstr>
      <vt:lpstr>Facility 21</vt:lpstr>
      <vt:lpstr>Facility 22</vt:lpstr>
      <vt:lpstr>Facility 23</vt:lpstr>
      <vt:lpstr>Facility 24</vt:lpstr>
      <vt:lpstr>Facility 25</vt:lpstr>
      <vt:lpstr>Facility 26</vt:lpstr>
      <vt:lpstr>Facility 27</vt:lpstr>
      <vt:lpstr>Facility 28</vt:lpstr>
      <vt:lpstr>Facility 29</vt:lpstr>
      <vt:lpstr>Facility 30</vt:lpstr>
      <vt:lpstr>Facility 31</vt:lpstr>
      <vt:lpstr>Facility 32</vt:lpstr>
      <vt:lpstr>Facility 33</vt:lpstr>
      <vt:lpstr>Facility 34</vt:lpstr>
      <vt:lpstr>Facility 35</vt:lpstr>
      <vt:lpstr>Facility 36</vt:lpstr>
      <vt:lpstr>Facility 37</vt:lpstr>
      <vt:lpstr>Facility 38</vt:lpstr>
      <vt:lpstr>Facility 39</vt:lpstr>
      <vt:lpstr>Facility 40</vt:lpstr>
      <vt:lpstr>Facility 41</vt:lpstr>
      <vt:lpstr>Facility 42</vt:lpstr>
      <vt:lpstr>Facility 43</vt:lpstr>
      <vt:lpstr>Facility 44</vt:lpstr>
      <vt:lpstr>Facility 45</vt:lpstr>
      <vt:lpstr>Facility 46</vt:lpstr>
      <vt:lpstr>Facility 47</vt:lpstr>
      <vt:lpstr>Facility 48</vt:lpstr>
      <vt:lpstr>Facility 49</vt:lpstr>
      <vt:lpstr>Facility 50</vt:lpstr>
      <vt:lpstr>Facility 51</vt:lpstr>
      <vt:lpstr>Facility 52</vt:lpstr>
      <vt:lpstr>Facility 53</vt:lpstr>
      <vt:lpstr>Facility 54</vt:lpstr>
      <vt:lpstr>Facility 55</vt:lpstr>
      <vt:lpstr>Facility 56</vt:lpstr>
      <vt:lpstr>Facility 57</vt:lpstr>
      <vt:lpstr>Facility 58</vt:lpstr>
      <vt:lpstr>Facility 59</vt:lpstr>
      <vt:lpstr>Facility 60</vt:lpstr>
      <vt:lpstr>Facility 61</vt:lpstr>
      <vt:lpstr>Facility 62</vt:lpstr>
      <vt:lpstr>Facility 63</vt:lpstr>
      <vt:lpstr>Facility 64</vt:lpstr>
      <vt:lpstr>Facility 65</vt:lpstr>
      <vt:lpstr>Facility 66</vt:lpstr>
      <vt:lpstr>Facility 67</vt:lpstr>
      <vt:lpstr>Facility 68</vt:lpstr>
      <vt:lpstr>Facility 69</vt:lpstr>
      <vt:lpstr>Facility 70</vt:lpstr>
      <vt:lpstr>Facility 71</vt:lpstr>
      <vt:lpstr>Facility 72</vt:lpstr>
      <vt:lpstr>Facility 73</vt:lpstr>
      <vt:lpstr>Facility 74</vt:lpstr>
      <vt:lpstr>Facility 75</vt:lpstr>
      <vt:lpstr>Lookups</vt:lpstr>
      <vt:lpstr>'Aggregate Results'!Aggr_Assisted</vt:lpstr>
      <vt:lpstr>'Aggregate Results'!Aggr_CaseStudies</vt:lpstr>
      <vt:lpstr>'Aggregate Results'!Aggr_EJ</vt:lpstr>
      <vt:lpstr>'Aggregate Results'!Aggr_FollowUp</vt:lpstr>
      <vt:lpstr>'Aggregate Results'!Aggr_Implemented</vt:lpstr>
      <vt:lpstr>'Aggregate Results'!Aggr_Implemented_EJ</vt:lpstr>
      <vt:lpstr>'Aggregate Results'!Aggr_Reductions</vt:lpstr>
      <vt:lpstr>'Aggregate Results'!Aggr_Reductions_EJ</vt:lpstr>
      <vt:lpstr>'Facility 1'!Count_Assisted</vt:lpstr>
      <vt:lpstr>'Facility 10'!Count_Assisted</vt:lpstr>
      <vt:lpstr>'Facility 11'!Count_Assisted</vt:lpstr>
      <vt:lpstr>'Facility 12'!Count_Assisted</vt:lpstr>
      <vt:lpstr>'Facility 13'!Count_Assisted</vt:lpstr>
      <vt:lpstr>'Facility 14'!Count_Assisted</vt:lpstr>
      <vt:lpstr>'Facility 15'!Count_Assisted</vt:lpstr>
      <vt:lpstr>'Facility 16'!Count_Assisted</vt:lpstr>
      <vt:lpstr>'Facility 17'!Count_Assisted</vt:lpstr>
      <vt:lpstr>'Facility 18'!Count_Assisted</vt:lpstr>
      <vt:lpstr>'Facility 19'!Count_Assisted</vt:lpstr>
      <vt:lpstr>'Facility 2'!Count_Assisted</vt:lpstr>
      <vt:lpstr>'Facility 20'!Count_Assisted</vt:lpstr>
      <vt:lpstr>'Facility 21'!Count_Assisted</vt:lpstr>
      <vt:lpstr>'Facility 22'!Count_Assisted</vt:lpstr>
      <vt:lpstr>'Facility 23'!Count_Assisted</vt:lpstr>
      <vt:lpstr>'Facility 24'!Count_Assisted</vt:lpstr>
      <vt:lpstr>'Facility 25'!Count_Assisted</vt:lpstr>
      <vt:lpstr>'Facility 26'!Count_Assisted</vt:lpstr>
      <vt:lpstr>'Facility 27'!Count_Assisted</vt:lpstr>
      <vt:lpstr>'Facility 28'!Count_Assisted</vt:lpstr>
      <vt:lpstr>'Facility 29'!Count_Assisted</vt:lpstr>
      <vt:lpstr>'Facility 3'!Count_Assisted</vt:lpstr>
      <vt:lpstr>'Facility 30'!Count_Assisted</vt:lpstr>
      <vt:lpstr>'Facility 31'!Count_Assisted</vt:lpstr>
      <vt:lpstr>'Facility 32'!Count_Assisted</vt:lpstr>
      <vt:lpstr>'Facility 33'!Count_Assisted</vt:lpstr>
      <vt:lpstr>'Facility 34'!Count_Assisted</vt:lpstr>
      <vt:lpstr>'Facility 35'!Count_Assisted</vt:lpstr>
      <vt:lpstr>'Facility 36'!Count_Assisted</vt:lpstr>
      <vt:lpstr>'Facility 37'!Count_Assisted</vt:lpstr>
      <vt:lpstr>'Facility 38'!Count_Assisted</vt:lpstr>
      <vt:lpstr>'Facility 39'!Count_Assisted</vt:lpstr>
      <vt:lpstr>'Facility 4'!Count_Assisted</vt:lpstr>
      <vt:lpstr>'Facility 40'!Count_Assisted</vt:lpstr>
      <vt:lpstr>'Facility 41'!Count_Assisted</vt:lpstr>
      <vt:lpstr>'Facility 42'!Count_Assisted</vt:lpstr>
      <vt:lpstr>'Facility 43'!Count_Assisted</vt:lpstr>
      <vt:lpstr>'Facility 44'!Count_Assisted</vt:lpstr>
      <vt:lpstr>'Facility 45'!Count_Assisted</vt:lpstr>
      <vt:lpstr>'Facility 46'!Count_Assisted</vt:lpstr>
      <vt:lpstr>'Facility 47'!Count_Assisted</vt:lpstr>
      <vt:lpstr>'Facility 48'!Count_Assisted</vt:lpstr>
      <vt:lpstr>'Facility 49'!Count_Assisted</vt:lpstr>
      <vt:lpstr>'Facility 5'!Count_Assisted</vt:lpstr>
      <vt:lpstr>'Facility 50'!Count_Assisted</vt:lpstr>
      <vt:lpstr>'Facility 51'!Count_Assisted</vt:lpstr>
      <vt:lpstr>'Facility 52'!Count_Assisted</vt:lpstr>
      <vt:lpstr>'Facility 53'!Count_Assisted</vt:lpstr>
      <vt:lpstr>'Facility 54'!Count_Assisted</vt:lpstr>
      <vt:lpstr>'Facility 55'!Count_Assisted</vt:lpstr>
      <vt:lpstr>'Facility 56'!Count_Assisted</vt:lpstr>
      <vt:lpstr>'Facility 57'!Count_Assisted</vt:lpstr>
      <vt:lpstr>'Facility 58'!Count_Assisted</vt:lpstr>
      <vt:lpstr>'Facility 59'!Count_Assisted</vt:lpstr>
      <vt:lpstr>'Facility 6'!Count_Assisted</vt:lpstr>
      <vt:lpstr>'Facility 60'!Count_Assisted</vt:lpstr>
      <vt:lpstr>'Facility 61'!Count_Assisted</vt:lpstr>
      <vt:lpstr>'Facility 62'!Count_Assisted</vt:lpstr>
      <vt:lpstr>'Facility 63'!Count_Assisted</vt:lpstr>
      <vt:lpstr>'Facility 64'!Count_Assisted</vt:lpstr>
      <vt:lpstr>'Facility 65'!Count_Assisted</vt:lpstr>
      <vt:lpstr>'Facility 66'!Count_Assisted</vt:lpstr>
      <vt:lpstr>'Facility 67'!Count_Assisted</vt:lpstr>
      <vt:lpstr>'Facility 68'!Count_Assisted</vt:lpstr>
      <vt:lpstr>'Facility 69'!Count_Assisted</vt:lpstr>
      <vt:lpstr>'Facility 7'!Count_Assisted</vt:lpstr>
      <vt:lpstr>'Facility 70'!Count_Assisted</vt:lpstr>
      <vt:lpstr>'Facility 71'!Count_Assisted</vt:lpstr>
      <vt:lpstr>'Facility 72'!Count_Assisted</vt:lpstr>
      <vt:lpstr>'Facility 73'!Count_Assisted</vt:lpstr>
      <vt:lpstr>'Facility 74'!Count_Assisted</vt:lpstr>
      <vt:lpstr>'Facility 75'!Count_Assisted</vt:lpstr>
      <vt:lpstr>'Facility 8'!Count_Assisted</vt:lpstr>
      <vt:lpstr>'Facility 9'!Count_Assisted</vt:lpstr>
      <vt:lpstr>'Facility 1'!Count_CaseStudies</vt:lpstr>
      <vt:lpstr>'Facility 10'!Count_CaseStudies</vt:lpstr>
      <vt:lpstr>'Facility 11'!Count_CaseStudies</vt:lpstr>
      <vt:lpstr>'Facility 12'!Count_CaseStudies</vt:lpstr>
      <vt:lpstr>'Facility 13'!Count_CaseStudies</vt:lpstr>
      <vt:lpstr>'Facility 14'!Count_CaseStudies</vt:lpstr>
      <vt:lpstr>'Facility 15'!Count_CaseStudies</vt:lpstr>
      <vt:lpstr>'Facility 16'!Count_CaseStudies</vt:lpstr>
      <vt:lpstr>'Facility 17'!Count_CaseStudies</vt:lpstr>
      <vt:lpstr>'Facility 18'!Count_CaseStudies</vt:lpstr>
      <vt:lpstr>'Facility 19'!Count_CaseStudies</vt:lpstr>
      <vt:lpstr>'Facility 2'!Count_CaseStudies</vt:lpstr>
      <vt:lpstr>'Facility 20'!Count_CaseStudies</vt:lpstr>
      <vt:lpstr>'Facility 21'!Count_CaseStudies</vt:lpstr>
      <vt:lpstr>'Facility 22'!Count_CaseStudies</vt:lpstr>
      <vt:lpstr>'Facility 23'!Count_CaseStudies</vt:lpstr>
      <vt:lpstr>'Facility 24'!Count_CaseStudies</vt:lpstr>
      <vt:lpstr>'Facility 25'!Count_CaseStudies</vt:lpstr>
      <vt:lpstr>'Facility 26'!Count_CaseStudies</vt:lpstr>
      <vt:lpstr>'Facility 27'!Count_CaseStudies</vt:lpstr>
      <vt:lpstr>'Facility 28'!Count_CaseStudies</vt:lpstr>
      <vt:lpstr>'Facility 29'!Count_CaseStudies</vt:lpstr>
      <vt:lpstr>'Facility 3'!Count_CaseStudies</vt:lpstr>
      <vt:lpstr>'Facility 30'!Count_CaseStudies</vt:lpstr>
      <vt:lpstr>'Facility 31'!Count_CaseStudies</vt:lpstr>
      <vt:lpstr>'Facility 32'!Count_CaseStudies</vt:lpstr>
      <vt:lpstr>'Facility 33'!Count_CaseStudies</vt:lpstr>
      <vt:lpstr>'Facility 34'!Count_CaseStudies</vt:lpstr>
      <vt:lpstr>'Facility 35'!Count_CaseStudies</vt:lpstr>
      <vt:lpstr>'Facility 36'!Count_CaseStudies</vt:lpstr>
      <vt:lpstr>'Facility 37'!Count_CaseStudies</vt:lpstr>
      <vt:lpstr>'Facility 38'!Count_CaseStudies</vt:lpstr>
      <vt:lpstr>'Facility 39'!Count_CaseStudies</vt:lpstr>
      <vt:lpstr>'Facility 4'!Count_CaseStudies</vt:lpstr>
      <vt:lpstr>'Facility 40'!Count_CaseStudies</vt:lpstr>
      <vt:lpstr>'Facility 41'!Count_CaseStudies</vt:lpstr>
      <vt:lpstr>'Facility 42'!Count_CaseStudies</vt:lpstr>
      <vt:lpstr>'Facility 43'!Count_CaseStudies</vt:lpstr>
      <vt:lpstr>'Facility 44'!Count_CaseStudies</vt:lpstr>
      <vt:lpstr>'Facility 45'!Count_CaseStudies</vt:lpstr>
      <vt:lpstr>'Facility 46'!Count_CaseStudies</vt:lpstr>
      <vt:lpstr>'Facility 47'!Count_CaseStudies</vt:lpstr>
      <vt:lpstr>'Facility 48'!Count_CaseStudies</vt:lpstr>
      <vt:lpstr>'Facility 49'!Count_CaseStudies</vt:lpstr>
      <vt:lpstr>'Facility 5'!Count_CaseStudies</vt:lpstr>
      <vt:lpstr>'Facility 50'!Count_CaseStudies</vt:lpstr>
      <vt:lpstr>'Facility 51'!Count_CaseStudies</vt:lpstr>
      <vt:lpstr>'Facility 52'!Count_CaseStudies</vt:lpstr>
      <vt:lpstr>'Facility 53'!Count_CaseStudies</vt:lpstr>
      <vt:lpstr>'Facility 54'!Count_CaseStudies</vt:lpstr>
      <vt:lpstr>'Facility 55'!Count_CaseStudies</vt:lpstr>
      <vt:lpstr>'Facility 56'!Count_CaseStudies</vt:lpstr>
      <vt:lpstr>'Facility 57'!Count_CaseStudies</vt:lpstr>
      <vt:lpstr>'Facility 58'!Count_CaseStudies</vt:lpstr>
      <vt:lpstr>'Facility 59'!Count_CaseStudies</vt:lpstr>
      <vt:lpstr>'Facility 6'!Count_CaseStudies</vt:lpstr>
      <vt:lpstr>'Facility 60'!Count_CaseStudies</vt:lpstr>
      <vt:lpstr>'Facility 61'!Count_CaseStudies</vt:lpstr>
      <vt:lpstr>'Facility 62'!Count_CaseStudies</vt:lpstr>
      <vt:lpstr>'Facility 63'!Count_CaseStudies</vt:lpstr>
      <vt:lpstr>'Facility 64'!Count_CaseStudies</vt:lpstr>
      <vt:lpstr>'Facility 65'!Count_CaseStudies</vt:lpstr>
      <vt:lpstr>'Facility 66'!Count_CaseStudies</vt:lpstr>
      <vt:lpstr>'Facility 67'!Count_CaseStudies</vt:lpstr>
      <vt:lpstr>'Facility 68'!Count_CaseStudies</vt:lpstr>
      <vt:lpstr>'Facility 69'!Count_CaseStudies</vt:lpstr>
      <vt:lpstr>'Facility 7'!Count_CaseStudies</vt:lpstr>
      <vt:lpstr>'Facility 70'!Count_CaseStudies</vt:lpstr>
      <vt:lpstr>'Facility 71'!Count_CaseStudies</vt:lpstr>
      <vt:lpstr>'Facility 72'!Count_CaseStudies</vt:lpstr>
      <vt:lpstr>'Facility 73'!Count_CaseStudies</vt:lpstr>
      <vt:lpstr>'Facility 74'!Count_CaseStudies</vt:lpstr>
      <vt:lpstr>'Facility 75'!Count_CaseStudies</vt:lpstr>
      <vt:lpstr>'Facility 8'!Count_CaseStudies</vt:lpstr>
      <vt:lpstr>'Facility 9'!Count_CaseStudies</vt:lpstr>
      <vt:lpstr>'Facility 1'!Count_EJ</vt:lpstr>
      <vt:lpstr>'Facility 10'!Count_EJ</vt:lpstr>
      <vt:lpstr>'Facility 11'!Count_EJ</vt:lpstr>
      <vt:lpstr>'Facility 12'!Count_EJ</vt:lpstr>
      <vt:lpstr>'Facility 13'!Count_EJ</vt:lpstr>
      <vt:lpstr>'Facility 14'!Count_EJ</vt:lpstr>
      <vt:lpstr>'Facility 15'!Count_EJ</vt:lpstr>
      <vt:lpstr>'Facility 16'!Count_EJ</vt:lpstr>
      <vt:lpstr>'Facility 17'!Count_EJ</vt:lpstr>
      <vt:lpstr>'Facility 18'!Count_EJ</vt:lpstr>
      <vt:lpstr>'Facility 19'!Count_EJ</vt:lpstr>
      <vt:lpstr>'Facility 2'!Count_EJ</vt:lpstr>
      <vt:lpstr>'Facility 20'!Count_EJ</vt:lpstr>
      <vt:lpstr>'Facility 21'!Count_EJ</vt:lpstr>
      <vt:lpstr>'Facility 22'!Count_EJ</vt:lpstr>
      <vt:lpstr>'Facility 23'!Count_EJ</vt:lpstr>
      <vt:lpstr>'Facility 24'!Count_EJ</vt:lpstr>
      <vt:lpstr>'Facility 25'!Count_EJ</vt:lpstr>
      <vt:lpstr>'Facility 26'!Count_EJ</vt:lpstr>
      <vt:lpstr>'Facility 27'!Count_EJ</vt:lpstr>
      <vt:lpstr>'Facility 28'!Count_EJ</vt:lpstr>
      <vt:lpstr>'Facility 29'!Count_EJ</vt:lpstr>
      <vt:lpstr>'Facility 3'!Count_EJ</vt:lpstr>
      <vt:lpstr>'Facility 30'!Count_EJ</vt:lpstr>
      <vt:lpstr>'Facility 31'!Count_EJ</vt:lpstr>
      <vt:lpstr>'Facility 32'!Count_EJ</vt:lpstr>
      <vt:lpstr>'Facility 33'!Count_EJ</vt:lpstr>
      <vt:lpstr>'Facility 34'!Count_EJ</vt:lpstr>
      <vt:lpstr>'Facility 35'!Count_EJ</vt:lpstr>
      <vt:lpstr>'Facility 36'!Count_EJ</vt:lpstr>
      <vt:lpstr>'Facility 37'!Count_EJ</vt:lpstr>
      <vt:lpstr>'Facility 38'!Count_EJ</vt:lpstr>
      <vt:lpstr>'Facility 39'!Count_EJ</vt:lpstr>
      <vt:lpstr>'Facility 4'!Count_EJ</vt:lpstr>
      <vt:lpstr>'Facility 40'!Count_EJ</vt:lpstr>
      <vt:lpstr>'Facility 41'!Count_EJ</vt:lpstr>
      <vt:lpstr>'Facility 42'!Count_EJ</vt:lpstr>
      <vt:lpstr>'Facility 43'!Count_EJ</vt:lpstr>
      <vt:lpstr>'Facility 44'!Count_EJ</vt:lpstr>
      <vt:lpstr>'Facility 45'!Count_EJ</vt:lpstr>
      <vt:lpstr>'Facility 46'!Count_EJ</vt:lpstr>
      <vt:lpstr>'Facility 47'!Count_EJ</vt:lpstr>
      <vt:lpstr>'Facility 48'!Count_EJ</vt:lpstr>
      <vt:lpstr>'Facility 49'!Count_EJ</vt:lpstr>
      <vt:lpstr>'Facility 5'!Count_EJ</vt:lpstr>
      <vt:lpstr>'Facility 50'!Count_EJ</vt:lpstr>
      <vt:lpstr>'Facility 51'!Count_EJ</vt:lpstr>
      <vt:lpstr>'Facility 52'!Count_EJ</vt:lpstr>
      <vt:lpstr>'Facility 53'!Count_EJ</vt:lpstr>
      <vt:lpstr>'Facility 54'!Count_EJ</vt:lpstr>
      <vt:lpstr>'Facility 55'!Count_EJ</vt:lpstr>
      <vt:lpstr>'Facility 56'!Count_EJ</vt:lpstr>
      <vt:lpstr>'Facility 57'!Count_EJ</vt:lpstr>
      <vt:lpstr>'Facility 58'!Count_EJ</vt:lpstr>
      <vt:lpstr>'Facility 59'!Count_EJ</vt:lpstr>
      <vt:lpstr>'Facility 6'!Count_EJ</vt:lpstr>
      <vt:lpstr>'Facility 60'!Count_EJ</vt:lpstr>
      <vt:lpstr>'Facility 61'!Count_EJ</vt:lpstr>
      <vt:lpstr>'Facility 62'!Count_EJ</vt:lpstr>
      <vt:lpstr>'Facility 63'!Count_EJ</vt:lpstr>
      <vt:lpstr>'Facility 64'!Count_EJ</vt:lpstr>
      <vt:lpstr>'Facility 65'!Count_EJ</vt:lpstr>
      <vt:lpstr>'Facility 66'!Count_EJ</vt:lpstr>
      <vt:lpstr>'Facility 67'!Count_EJ</vt:lpstr>
      <vt:lpstr>'Facility 68'!Count_EJ</vt:lpstr>
      <vt:lpstr>'Facility 69'!Count_EJ</vt:lpstr>
      <vt:lpstr>'Facility 7'!Count_EJ</vt:lpstr>
      <vt:lpstr>'Facility 70'!Count_EJ</vt:lpstr>
      <vt:lpstr>'Facility 71'!Count_EJ</vt:lpstr>
      <vt:lpstr>'Facility 72'!Count_EJ</vt:lpstr>
      <vt:lpstr>'Facility 73'!Count_EJ</vt:lpstr>
      <vt:lpstr>'Facility 74'!Count_EJ</vt:lpstr>
      <vt:lpstr>'Facility 75'!Count_EJ</vt:lpstr>
      <vt:lpstr>'Facility 8'!Count_EJ</vt:lpstr>
      <vt:lpstr>'Facility 9'!Count_EJ</vt:lpstr>
      <vt:lpstr>'Facility 1'!Count_FollowUp</vt:lpstr>
      <vt:lpstr>'Facility 10'!Count_FollowUp</vt:lpstr>
      <vt:lpstr>'Facility 11'!Count_FollowUp</vt:lpstr>
      <vt:lpstr>'Facility 12'!Count_FollowUp</vt:lpstr>
      <vt:lpstr>'Facility 13'!Count_FollowUp</vt:lpstr>
      <vt:lpstr>'Facility 14'!Count_FollowUp</vt:lpstr>
      <vt:lpstr>'Facility 15'!Count_FollowUp</vt:lpstr>
      <vt:lpstr>'Facility 16'!Count_FollowUp</vt:lpstr>
      <vt:lpstr>'Facility 17'!Count_FollowUp</vt:lpstr>
      <vt:lpstr>'Facility 18'!Count_FollowUp</vt:lpstr>
      <vt:lpstr>'Facility 19'!Count_FollowUp</vt:lpstr>
      <vt:lpstr>'Facility 2'!Count_FollowUp</vt:lpstr>
      <vt:lpstr>'Facility 20'!Count_FollowUp</vt:lpstr>
      <vt:lpstr>'Facility 21'!Count_FollowUp</vt:lpstr>
      <vt:lpstr>'Facility 22'!Count_FollowUp</vt:lpstr>
      <vt:lpstr>'Facility 23'!Count_FollowUp</vt:lpstr>
      <vt:lpstr>'Facility 24'!Count_FollowUp</vt:lpstr>
      <vt:lpstr>'Facility 25'!Count_FollowUp</vt:lpstr>
      <vt:lpstr>'Facility 26'!Count_FollowUp</vt:lpstr>
      <vt:lpstr>'Facility 27'!Count_FollowUp</vt:lpstr>
      <vt:lpstr>'Facility 28'!Count_FollowUp</vt:lpstr>
      <vt:lpstr>'Facility 29'!Count_FollowUp</vt:lpstr>
      <vt:lpstr>'Facility 3'!Count_FollowUp</vt:lpstr>
      <vt:lpstr>'Facility 30'!Count_FollowUp</vt:lpstr>
      <vt:lpstr>'Facility 31'!Count_FollowUp</vt:lpstr>
      <vt:lpstr>'Facility 32'!Count_FollowUp</vt:lpstr>
      <vt:lpstr>'Facility 33'!Count_FollowUp</vt:lpstr>
      <vt:lpstr>'Facility 34'!Count_FollowUp</vt:lpstr>
      <vt:lpstr>'Facility 35'!Count_FollowUp</vt:lpstr>
      <vt:lpstr>'Facility 36'!Count_FollowUp</vt:lpstr>
      <vt:lpstr>'Facility 37'!Count_FollowUp</vt:lpstr>
      <vt:lpstr>'Facility 38'!Count_FollowUp</vt:lpstr>
      <vt:lpstr>'Facility 39'!Count_FollowUp</vt:lpstr>
      <vt:lpstr>'Facility 4'!Count_FollowUp</vt:lpstr>
      <vt:lpstr>'Facility 40'!Count_FollowUp</vt:lpstr>
      <vt:lpstr>'Facility 41'!Count_FollowUp</vt:lpstr>
      <vt:lpstr>'Facility 42'!Count_FollowUp</vt:lpstr>
      <vt:lpstr>'Facility 43'!Count_FollowUp</vt:lpstr>
      <vt:lpstr>'Facility 44'!Count_FollowUp</vt:lpstr>
      <vt:lpstr>'Facility 45'!Count_FollowUp</vt:lpstr>
      <vt:lpstr>'Facility 46'!Count_FollowUp</vt:lpstr>
      <vt:lpstr>'Facility 47'!Count_FollowUp</vt:lpstr>
      <vt:lpstr>'Facility 48'!Count_FollowUp</vt:lpstr>
      <vt:lpstr>'Facility 49'!Count_FollowUp</vt:lpstr>
      <vt:lpstr>'Facility 5'!Count_FollowUp</vt:lpstr>
      <vt:lpstr>'Facility 50'!Count_FollowUp</vt:lpstr>
      <vt:lpstr>'Facility 51'!Count_FollowUp</vt:lpstr>
      <vt:lpstr>'Facility 52'!Count_FollowUp</vt:lpstr>
      <vt:lpstr>'Facility 53'!Count_FollowUp</vt:lpstr>
      <vt:lpstr>'Facility 54'!Count_FollowUp</vt:lpstr>
      <vt:lpstr>'Facility 55'!Count_FollowUp</vt:lpstr>
      <vt:lpstr>'Facility 56'!Count_FollowUp</vt:lpstr>
      <vt:lpstr>'Facility 57'!Count_FollowUp</vt:lpstr>
      <vt:lpstr>'Facility 58'!Count_FollowUp</vt:lpstr>
      <vt:lpstr>'Facility 59'!Count_FollowUp</vt:lpstr>
      <vt:lpstr>'Facility 6'!Count_FollowUp</vt:lpstr>
      <vt:lpstr>'Facility 60'!Count_FollowUp</vt:lpstr>
      <vt:lpstr>'Facility 61'!Count_FollowUp</vt:lpstr>
      <vt:lpstr>'Facility 62'!Count_FollowUp</vt:lpstr>
      <vt:lpstr>'Facility 63'!Count_FollowUp</vt:lpstr>
      <vt:lpstr>'Facility 64'!Count_FollowUp</vt:lpstr>
      <vt:lpstr>'Facility 65'!Count_FollowUp</vt:lpstr>
      <vt:lpstr>'Facility 66'!Count_FollowUp</vt:lpstr>
      <vt:lpstr>'Facility 67'!Count_FollowUp</vt:lpstr>
      <vt:lpstr>'Facility 68'!Count_FollowUp</vt:lpstr>
      <vt:lpstr>'Facility 69'!Count_FollowUp</vt:lpstr>
      <vt:lpstr>'Facility 7'!Count_FollowUp</vt:lpstr>
      <vt:lpstr>'Facility 70'!Count_FollowUp</vt:lpstr>
      <vt:lpstr>'Facility 71'!Count_FollowUp</vt:lpstr>
      <vt:lpstr>'Facility 72'!Count_FollowUp</vt:lpstr>
      <vt:lpstr>'Facility 73'!Count_FollowUp</vt:lpstr>
      <vt:lpstr>'Facility 74'!Count_FollowUp</vt:lpstr>
      <vt:lpstr>'Facility 75'!Count_FollowUp</vt:lpstr>
      <vt:lpstr>'Facility 8'!Count_FollowUp</vt:lpstr>
      <vt:lpstr>'Facility 9'!Count_FollowUp</vt:lpstr>
      <vt:lpstr>'Facility 1'!Count_Implemented</vt:lpstr>
      <vt:lpstr>'Facility 10'!Count_Implemented</vt:lpstr>
      <vt:lpstr>'Facility 11'!Count_Implemented</vt:lpstr>
      <vt:lpstr>'Facility 12'!Count_Implemented</vt:lpstr>
      <vt:lpstr>'Facility 13'!Count_Implemented</vt:lpstr>
      <vt:lpstr>'Facility 14'!Count_Implemented</vt:lpstr>
      <vt:lpstr>'Facility 15'!Count_Implemented</vt:lpstr>
      <vt:lpstr>'Facility 16'!Count_Implemented</vt:lpstr>
      <vt:lpstr>'Facility 17'!Count_Implemented</vt:lpstr>
      <vt:lpstr>'Facility 18'!Count_Implemented</vt:lpstr>
      <vt:lpstr>'Facility 19'!Count_Implemented</vt:lpstr>
      <vt:lpstr>'Facility 2'!Count_Implemented</vt:lpstr>
      <vt:lpstr>'Facility 20'!Count_Implemented</vt:lpstr>
      <vt:lpstr>'Facility 21'!Count_Implemented</vt:lpstr>
      <vt:lpstr>'Facility 22'!Count_Implemented</vt:lpstr>
      <vt:lpstr>'Facility 23'!Count_Implemented</vt:lpstr>
      <vt:lpstr>'Facility 24'!Count_Implemented</vt:lpstr>
      <vt:lpstr>'Facility 25'!Count_Implemented</vt:lpstr>
      <vt:lpstr>'Facility 26'!Count_Implemented</vt:lpstr>
      <vt:lpstr>'Facility 27'!Count_Implemented</vt:lpstr>
      <vt:lpstr>'Facility 28'!Count_Implemented</vt:lpstr>
      <vt:lpstr>'Facility 29'!Count_Implemented</vt:lpstr>
      <vt:lpstr>'Facility 3'!Count_Implemented</vt:lpstr>
      <vt:lpstr>'Facility 30'!Count_Implemented</vt:lpstr>
      <vt:lpstr>'Facility 31'!Count_Implemented</vt:lpstr>
      <vt:lpstr>'Facility 32'!Count_Implemented</vt:lpstr>
      <vt:lpstr>'Facility 33'!Count_Implemented</vt:lpstr>
      <vt:lpstr>'Facility 34'!Count_Implemented</vt:lpstr>
      <vt:lpstr>'Facility 35'!Count_Implemented</vt:lpstr>
      <vt:lpstr>'Facility 36'!Count_Implemented</vt:lpstr>
      <vt:lpstr>'Facility 37'!Count_Implemented</vt:lpstr>
      <vt:lpstr>'Facility 38'!Count_Implemented</vt:lpstr>
      <vt:lpstr>'Facility 39'!Count_Implemented</vt:lpstr>
      <vt:lpstr>'Facility 4'!Count_Implemented</vt:lpstr>
      <vt:lpstr>'Facility 40'!Count_Implemented</vt:lpstr>
      <vt:lpstr>'Facility 41'!Count_Implemented</vt:lpstr>
      <vt:lpstr>'Facility 42'!Count_Implemented</vt:lpstr>
      <vt:lpstr>'Facility 43'!Count_Implemented</vt:lpstr>
      <vt:lpstr>'Facility 44'!Count_Implemented</vt:lpstr>
      <vt:lpstr>'Facility 45'!Count_Implemented</vt:lpstr>
      <vt:lpstr>'Facility 46'!Count_Implemented</vt:lpstr>
      <vt:lpstr>'Facility 47'!Count_Implemented</vt:lpstr>
      <vt:lpstr>'Facility 48'!Count_Implemented</vt:lpstr>
      <vt:lpstr>'Facility 49'!Count_Implemented</vt:lpstr>
      <vt:lpstr>'Facility 5'!Count_Implemented</vt:lpstr>
      <vt:lpstr>'Facility 50'!Count_Implemented</vt:lpstr>
      <vt:lpstr>'Facility 51'!Count_Implemented</vt:lpstr>
      <vt:lpstr>'Facility 52'!Count_Implemented</vt:lpstr>
      <vt:lpstr>'Facility 53'!Count_Implemented</vt:lpstr>
      <vt:lpstr>'Facility 54'!Count_Implemented</vt:lpstr>
      <vt:lpstr>'Facility 55'!Count_Implemented</vt:lpstr>
      <vt:lpstr>'Facility 56'!Count_Implemented</vt:lpstr>
      <vt:lpstr>'Facility 57'!Count_Implemented</vt:lpstr>
      <vt:lpstr>'Facility 58'!Count_Implemented</vt:lpstr>
      <vt:lpstr>'Facility 59'!Count_Implemented</vt:lpstr>
      <vt:lpstr>'Facility 6'!Count_Implemented</vt:lpstr>
      <vt:lpstr>'Facility 60'!Count_Implemented</vt:lpstr>
      <vt:lpstr>'Facility 61'!Count_Implemented</vt:lpstr>
      <vt:lpstr>'Facility 62'!Count_Implemented</vt:lpstr>
      <vt:lpstr>'Facility 63'!Count_Implemented</vt:lpstr>
      <vt:lpstr>'Facility 64'!Count_Implemented</vt:lpstr>
      <vt:lpstr>'Facility 65'!Count_Implemented</vt:lpstr>
      <vt:lpstr>'Facility 66'!Count_Implemented</vt:lpstr>
      <vt:lpstr>'Facility 67'!Count_Implemented</vt:lpstr>
      <vt:lpstr>'Facility 68'!Count_Implemented</vt:lpstr>
      <vt:lpstr>'Facility 69'!Count_Implemented</vt:lpstr>
      <vt:lpstr>'Facility 7'!Count_Implemented</vt:lpstr>
      <vt:lpstr>'Facility 70'!Count_Implemented</vt:lpstr>
      <vt:lpstr>'Facility 71'!Count_Implemented</vt:lpstr>
      <vt:lpstr>'Facility 72'!Count_Implemented</vt:lpstr>
      <vt:lpstr>'Facility 73'!Count_Implemented</vt:lpstr>
      <vt:lpstr>'Facility 74'!Count_Implemented</vt:lpstr>
      <vt:lpstr>'Facility 75'!Count_Implemented</vt:lpstr>
      <vt:lpstr>'Facility 8'!Count_Implemented</vt:lpstr>
      <vt:lpstr>'Facility 9'!Count_Implemented</vt:lpstr>
      <vt:lpstr>'Facility 1'!Count_Implemented_EJ</vt:lpstr>
      <vt:lpstr>'Facility 10'!Count_Implemented_EJ</vt:lpstr>
      <vt:lpstr>'Facility 11'!Count_Implemented_EJ</vt:lpstr>
      <vt:lpstr>'Facility 12'!Count_Implemented_EJ</vt:lpstr>
      <vt:lpstr>'Facility 13'!Count_Implemented_EJ</vt:lpstr>
      <vt:lpstr>'Facility 14'!Count_Implemented_EJ</vt:lpstr>
      <vt:lpstr>'Facility 15'!Count_Implemented_EJ</vt:lpstr>
      <vt:lpstr>'Facility 16'!Count_Implemented_EJ</vt:lpstr>
      <vt:lpstr>'Facility 17'!Count_Implemented_EJ</vt:lpstr>
      <vt:lpstr>'Facility 18'!Count_Implemented_EJ</vt:lpstr>
      <vt:lpstr>'Facility 19'!Count_Implemented_EJ</vt:lpstr>
      <vt:lpstr>'Facility 2'!Count_Implemented_EJ</vt:lpstr>
      <vt:lpstr>'Facility 20'!Count_Implemented_EJ</vt:lpstr>
      <vt:lpstr>'Facility 21'!Count_Implemented_EJ</vt:lpstr>
      <vt:lpstr>'Facility 22'!Count_Implemented_EJ</vt:lpstr>
      <vt:lpstr>'Facility 23'!Count_Implemented_EJ</vt:lpstr>
      <vt:lpstr>'Facility 24'!Count_Implemented_EJ</vt:lpstr>
      <vt:lpstr>'Facility 25'!Count_Implemented_EJ</vt:lpstr>
      <vt:lpstr>'Facility 26'!Count_Implemented_EJ</vt:lpstr>
      <vt:lpstr>'Facility 27'!Count_Implemented_EJ</vt:lpstr>
      <vt:lpstr>'Facility 28'!Count_Implemented_EJ</vt:lpstr>
      <vt:lpstr>'Facility 29'!Count_Implemented_EJ</vt:lpstr>
      <vt:lpstr>'Facility 3'!Count_Implemented_EJ</vt:lpstr>
      <vt:lpstr>'Facility 30'!Count_Implemented_EJ</vt:lpstr>
      <vt:lpstr>'Facility 31'!Count_Implemented_EJ</vt:lpstr>
      <vt:lpstr>'Facility 32'!Count_Implemented_EJ</vt:lpstr>
      <vt:lpstr>'Facility 33'!Count_Implemented_EJ</vt:lpstr>
      <vt:lpstr>'Facility 34'!Count_Implemented_EJ</vt:lpstr>
      <vt:lpstr>'Facility 35'!Count_Implemented_EJ</vt:lpstr>
      <vt:lpstr>'Facility 36'!Count_Implemented_EJ</vt:lpstr>
      <vt:lpstr>'Facility 37'!Count_Implemented_EJ</vt:lpstr>
      <vt:lpstr>'Facility 38'!Count_Implemented_EJ</vt:lpstr>
      <vt:lpstr>'Facility 39'!Count_Implemented_EJ</vt:lpstr>
      <vt:lpstr>'Facility 4'!Count_Implemented_EJ</vt:lpstr>
      <vt:lpstr>'Facility 40'!Count_Implemented_EJ</vt:lpstr>
      <vt:lpstr>'Facility 41'!Count_Implemented_EJ</vt:lpstr>
      <vt:lpstr>'Facility 42'!Count_Implemented_EJ</vt:lpstr>
      <vt:lpstr>'Facility 43'!Count_Implemented_EJ</vt:lpstr>
      <vt:lpstr>'Facility 44'!Count_Implemented_EJ</vt:lpstr>
      <vt:lpstr>'Facility 45'!Count_Implemented_EJ</vt:lpstr>
      <vt:lpstr>'Facility 46'!Count_Implemented_EJ</vt:lpstr>
      <vt:lpstr>'Facility 47'!Count_Implemented_EJ</vt:lpstr>
      <vt:lpstr>'Facility 48'!Count_Implemented_EJ</vt:lpstr>
      <vt:lpstr>'Facility 49'!Count_Implemented_EJ</vt:lpstr>
      <vt:lpstr>'Facility 5'!Count_Implemented_EJ</vt:lpstr>
      <vt:lpstr>'Facility 50'!Count_Implemented_EJ</vt:lpstr>
      <vt:lpstr>'Facility 51'!Count_Implemented_EJ</vt:lpstr>
      <vt:lpstr>'Facility 52'!Count_Implemented_EJ</vt:lpstr>
      <vt:lpstr>'Facility 53'!Count_Implemented_EJ</vt:lpstr>
      <vt:lpstr>'Facility 54'!Count_Implemented_EJ</vt:lpstr>
      <vt:lpstr>'Facility 55'!Count_Implemented_EJ</vt:lpstr>
      <vt:lpstr>'Facility 56'!Count_Implemented_EJ</vt:lpstr>
      <vt:lpstr>'Facility 57'!Count_Implemented_EJ</vt:lpstr>
      <vt:lpstr>'Facility 58'!Count_Implemented_EJ</vt:lpstr>
      <vt:lpstr>'Facility 59'!Count_Implemented_EJ</vt:lpstr>
      <vt:lpstr>'Facility 6'!Count_Implemented_EJ</vt:lpstr>
      <vt:lpstr>'Facility 60'!Count_Implemented_EJ</vt:lpstr>
      <vt:lpstr>'Facility 61'!Count_Implemented_EJ</vt:lpstr>
      <vt:lpstr>'Facility 62'!Count_Implemented_EJ</vt:lpstr>
      <vt:lpstr>'Facility 63'!Count_Implemented_EJ</vt:lpstr>
      <vt:lpstr>'Facility 64'!Count_Implemented_EJ</vt:lpstr>
      <vt:lpstr>'Facility 65'!Count_Implemented_EJ</vt:lpstr>
      <vt:lpstr>'Facility 66'!Count_Implemented_EJ</vt:lpstr>
      <vt:lpstr>'Facility 67'!Count_Implemented_EJ</vt:lpstr>
      <vt:lpstr>'Facility 68'!Count_Implemented_EJ</vt:lpstr>
      <vt:lpstr>'Facility 69'!Count_Implemented_EJ</vt:lpstr>
      <vt:lpstr>'Facility 7'!Count_Implemented_EJ</vt:lpstr>
      <vt:lpstr>'Facility 70'!Count_Implemented_EJ</vt:lpstr>
      <vt:lpstr>'Facility 71'!Count_Implemented_EJ</vt:lpstr>
      <vt:lpstr>'Facility 72'!Count_Implemented_EJ</vt:lpstr>
      <vt:lpstr>'Facility 73'!Count_Implemented_EJ</vt:lpstr>
      <vt:lpstr>'Facility 74'!Count_Implemented_EJ</vt:lpstr>
      <vt:lpstr>'Facility 75'!Count_Implemented_EJ</vt:lpstr>
      <vt:lpstr>'Facility 8'!Count_Implemented_EJ</vt:lpstr>
      <vt:lpstr>'Facility 9'!Count_Implemented_EJ</vt:lpstr>
      <vt:lpstr>'Aggregate Results'!Grant_Recipient</vt:lpstr>
      <vt:lpstr>Lookup_NEAs</vt:lpstr>
      <vt:lpstr>Lookup_Region</vt:lpstr>
      <vt:lpstr>Lookup_States</vt:lpstr>
      <vt:lpstr>Lookup_Years</vt:lpstr>
      <vt:lpstr>Lookup_YesNo</vt:lpstr>
      <vt:lpstr>Lookup_YesNoUnknown</vt:lpstr>
      <vt:lpstr>Lookup_YesOrBlank</vt:lpstr>
      <vt:lpstr>'Facility 1'!Print_Area</vt:lpstr>
      <vt:lpstr>'Facility 10'!Print_Area</vt:lpstr>
      <vt:lpstr>'Facility 11'!Print_Area</vt:lpstr>
      <vt:lpstr>'Facility 12'!Print_Area</vt:lpstr>
      <vt:lpstr>'Facility 13'!Print_Area</vt:lpstr>
      <vt:lpstr>'Facility 14'!Print_Area</vt:lpstr>
      <vt:lpstr>'Facility 15'!Print_Area</vt:lpstr>
      <vt:lpstr>'Facility 16'!Print_Area</vt:lpstr>
      <vt:lpstr>'Facility 17'!Print_Area</vt:lpstr>
      <vt:lpstr>'Facility 18'!Print_Area</vt:lpstr>
      <vt:lpstr>'Facility 19'!Print_Area</vt:lpstr>
      <vt:lpstr>'Facility 2'!Print_Area</vt:lpstr>
      <vt:lpstr>'Facility 20'!Print_Area</vt:lpstr>
      <vt:lpstr>'Facility 21'!Print_Area</vt:lpstr>
      <vt:lpstr>'Facility 22'!Print_Area</vt:lpstr>
      <vt:lpstr>'Facility 23'!Print_Area</vt:lpstr>
      <vt:lpstr>'Facility 24'!Print_Area</vt:lpstr>
      <vt:lpstr>'Facility 25'!Print_Area</vt:lpstr>
      <vt:lpstr>'Facility 26'!Print_Area</vt:lpstr>
      <vt:lpstr>'Facility 27'!Print_Area</vt:lpstr>
      <vt:lpstr>'Facility 28'!Print_Area</vt:lpstr>
      <vt:lpstr>'Facility 29'!Print_Area</vt:lpstr>
      <vt:lpstr>'Facility 3'!Print_Area</vt:lpstr>
      <vt:lpstr>'Facility 30'!Print_Area</vt:lpstr>
      <vt:lpstr>'Facility 31'!Print_Area</vt:lpstr>
      <vt:lpstr>'Facility 32'!Print_Area</vt:lpstr>
      <vt:lpstr>'Facility 33'!Print_Area</vt:lpstr>
      <vt:lpstr>'Facility 34'!Print_Area</vt:lpstr>
      <vt:lpstr>'Facility 35'!Print_Area</vt:lpstr>
      <vt:lpstr>'Facility 36'!Print_Area</vt:lpstr>
      <vt:lpstr>'Facility 37'!Print_Area</vt:lpstr>
      <vt:lpstr>'Facility 38'!Print_Area</vt:lpstr>
      <vt:lpstr>'Facility 39'!Print_Area</vt:lpstr>
      <vt:lpstr>'Facility 4'!Print_Area</vt:lpstr>
      <vt:lpstr>'Facility 40'!Print_Area</vt:lpstr>
      <vt:lpstr>'Facility 41'!Print_Area</vt:lpstr>
      <vt:lpstr>'Facility 42'!Print_Area</vt:lpstr>
      <vt:lpstr>'Facility 43'!Print_Area</vt:lpstr>
      <vt:lpstr>'Facility 44'!Print_Area</vt:lpstr>
      <vt:lpstr>'Facility 45'!Print_Area</vt:lpstr>
      <vt:lpstr>'Facility 46'!Print_Area</vt:lpstr>
      <vt:lpstr>'Facility 47'!Print_Area</vt:lpstr>
      <vt:lpstr>'Facility 48'!Print_Area</vt:lpstr>
      <vt:lpstr>'Facility 49'!Print_Area</vt:lpstr>
      <vt:lpstr>'Facility 5'!Print_Area</vt:lpstr>
      <vt:lpstr>'Facility 50'!Print_Area</vt:lpstr>
      <vt:lpstr>'Facility 51'!Print_Area</vt:lpstr>
      <vt:lpstr>'Facility 52'!Print_Area</vt:lpstr>
      <vt:lpstr>'Facility 53'!Print_Area</vt:lpstr>
      <vt:lpstr>'Facility 54'!Print_Area</vt:lpstr>
      <vt:lpstr>'Facility 55'!Print_Area</vt:lpstr>
      <vt:lpstr>'Facility 56'!Print_Area</vt:lpstr>
      <vt:lpstr>'Facility 57'!Print_Area</vt:lpstr>
      <vt:lpstr>'Facility 58'!Print_Area</vt:lpstr>
      <vt:lpstr>'Facility 59'!Print_Area</vt:lpstr>
      <vt:lpstr>'Facility 6'!Print_Area</vt:lpstr>
      <vt:lpstr>'Facility 60'!Print_Area</vt:lpstr>
      <vt:lpstr>'Facility 61'!Print_Area</vt:lpstr>
      <vt:lpstr>'Facility 62'!Print_Area</vt:lpstr>
      <vt:lpstr>'Facility 63'!Print_Area</vt:lpstr>
      <vt:lpstr>'Facility 64'!Print_Area</vt:lpstr>
      <vt:lpstr>'Facility 65'!Print_Area</vt:lpstr>
      <vt:lpstr>'Facility 66'!Print_Area</vt:lpstr>
      <vt:lpstr>'Facility 67'!Print_Area</vt:lpstr>
      <vt:lpstr>'Facility 68'!Print_Area</vt:lpstr>
      <vt:lpstr>'Facility 69'!Print_Area</vt:lpstr>
      <vt:lpstr>'Facility 7'!Print_Area</vt:lpstr>
      <vt:lpstr>'Facility 70'!Print_Area</vt:lpstr>
      <vt:lpstr>'Facility 71'!Print_Area</vt:lpstr>
      <vt:lpstr>'Facility 72'!Print_Area</vt:lpstr>
      <vt:lpstr>'Facility 73'!Print_Area</vt:lpstr>
      <vt:lpstr>'Facility 74'!Print_Area</vt:lpstr>
      <vt:lpstr>'Facility 75'!Print_Area</vt:lpstr>
      <vt:lpstr>'Facility 8'!Print_Area</vt:lpstr>
      <vt:lpstr>'Facility 9'!Print_Area</vt:lpstr>
      <vt:lpstr>'Sample Facility'!Print_Area</vt:lpstr>
      <vt:lpstr>TemplateTitle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creator>EPA P2 Program</dc:creator>
  <cp:keywords>P2 STAG Grant</cp:keywords>
  <cp:lastModifiedBy>Johnson, Amaris</cp:lastModifiedBy>
  <cp:lastPrinted>2022-01-28T17:32:00Z</cp:lastPrinted>
  <dcterms:created xsi:type="dcterms:W3CDTF">2018-01-03T16:44:04Z</dcterms:created>
  <dcterms:modified xsi:type="dcterms:W3CDTF">2024-02-05T19:44:03Z</dcterms:modified>
  <cp:category>P2, Pollution Prevention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0x010100E8F945D3E4F86649B7BD7D579B37A57A</vt:lpwstr>
  </property>
</Properties>
</file>