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imls365-my.sharepoint.com/personal/smbollo_imls_gov/Documents/FR Notices/3137-NEW Infrastructure Study/OMB Documents/"/>
    </mc:Choice>
  </mc:AlternateContent>
  <xr:revisionPtr revIDLastSave="140" documentId="8_{DB75485E-B50F-4417-A350-C0100F081A12}" xr6:coauthVersionLast="47" xr6:coauthVersionMax="47" xr10:uidLastSave="{AD79F40E-24E5-4E48-90F6-076F7217C6CC}"/>
  <bookViews>
    <workbookView xWindow="-108" yWindow="-108" windowWidth="23256" windowHeight="12576" xr2:uid="{88D239A4-1F03-4463-B90B-B7F5499827CD}"/>
  </bookViews>
  <sheets>
    <sheet name="SSA Burden Costs Non-Fed" sheetId="1" r:id="rId1"/>
    <sheet name="SSA Burden Costs Fed" sheetId="3" r:id="rId2"/>
  </sheets>
  <definedNames>
    <definedName name="_xlnm.Print_Area" localSheetId="0">'SSA Burden Costs Non-Fed'!$A$1:$H$5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2" i="1"/>
  <c r="F4" i="1"/>
  <c r="H4" i="1" s="1"/>
  <c r="F3" i="1"/>
  <c r="H3" i="1" s="1"/>
  <c r="F2" i="1"/>
  <c r="F5" i="1" s="1"/>
  <c r="B37" i="3"/>
  <c r="B36" i="3"/>
  <c r="B34" i="3"/>
  <c r="B35" i="3"/>
  <c r="H29" i="3"/>
  <c r="G28" i="3"/>
  <c r="H28" i="3" s="1"/>
  <c r="G27" i="3"/>
  <c r="H27" i="3" s="1"/>
  <c r="G26" i="3"/>
  <c r="H26" i="3" s="1"/>
  <c r="F21" i="3"/>
  <c r="F20" i="3"/>
  <c r="F19" i="3"/>
  <c r="F22" i="3"/>
  <c r="E14" i="3"/>
</calcChain>
</file>

<file path=xl/sharedStrings.xml><?xml version="1.0" encoding="utf-8"?>
<sst xmlns="http://schemas.openxmlformats.org/spreadsheetml/2006/main" count="81" uniqueCount="60">
  <si>
    <r>
      <t>Instrument</t>
    </r>
    <r>
      <rPr>
        <sz val="12"/>
        <color rgb="FFFFFFFF"/>
        <rFont val="Times New Roman"/>
        <family val="1"/>
      </rPr>
      <t> </t>
    </r>
  </si>
  <si>
    <r>
      <t>Population</t>
    </r>
    <r>
      <rPr>
        <sz val="12"/>
        <color rgb="FFFFFFFF"/>
        <rFont val="Times New Roman"/>
        <family val="1"/>
      </rPr>
      <t> </t>
    </r>
  </si>
  <si>
    <r>
      <t>Estimated Participants </t>
    </r>
    <r>
      <rPr>
        <sz val="12"/>
        <color rgb="FFFFFFFF"/>
        <rFont val="Times New Roman"/>
        <family val="1"/>
      </rPr>
      <t> </t>
    </r>
  </si>
  <si>
    <r>
      <t>Number of Responses per Participant </t>
    </r>
    <r>
      <rPr>
        <sz val="12"/>
        <color rgb="FFFFFFFF"/>
        <rFont val="Times New Roman"/>
        <family val="1"/>
      </rPr>
      <t> </t>
    </r>
  </si>
  <si>
    <r>
      <t>Burden Hours per Response </t>
    </r>
    <r>
      <rPr>
        <sz val="12"/>
        <color rgb="FFFFFFFF"/>
        <rFont val="Times New Roman"/>
        <family val="1"/>
      </rPr>
      <t> </t>
    </r>
  </si>
  <si>
    <r>
      <t>Total Burden Hours</t>
    </r>
    <r>
      <rPr>
        <sz val="12"/>
        <color rgb="FFFFFFFF"/>
        <rFont val="Times New Roman"/>
        <family val="1"/>
      </rPr>
      <t> </t>
    </r>
  </si>
  <si>
    <r>
      <t>Average Hourly Wage Rate</t>
    </r>
    <r>
      <rPr>
        <sz val="12"/>
        <color rgb="FFFFFFFF"/>
        <rFont val="Times New Roman"/>
        <family val="1"/>
      </rPr>
      <t> </t>
    </r>
  </si>
  <si>
    <r>
      <t>Total Cost</t>
    </r>
    <r>
      <rPr>
        <sz val="12"/>
        <color rgb="FFFFFFFF"/>
        <rFont val="Times New Roman"/>
        <family val="1"/>
      </rPr>
      <t> </t>
    </r>
  </si>
  <si>
    <t>Interviews </t>
  </si>
  <si>
    <t>1 </t>
  </si>
  <si>
    <t>Facility Managers </t>
  </si>
  <si>
    <r>
      <t>Estimated total annual burden</t>
    </r>
    <r>
      <rPr>
        <sz val="12"/>
        <rFont val="Times New Roman"/>
        <family val="1"/>
      </rPr>
      <t> </t>
    </r>
  </si>
  <si>
    <r>
      <t>The Occupational Employment Statistics (2022)</t>
    </r>
    <r>
      <rPr>
        <vertAlign val="superscript"/>
        <sz val="9.5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 xml:space="preserve"> from the Bureau of Labor Statistics have been used to estimate the average hourly wage for the participants and derive total annual costs.</t>
    </r>
  </si>
  <si>
    <r>
      <t>For Instrument 1 (Nonfederal Program Staff Interview Protocol), the estimate is based on the mean hourly wage of $38.13 for Social and Community Service Managers (occupational code 11-9151).</t>
    </r>
    <r>
      <rPr>
        <vertAlign val="superscript"/>
        <sz val="9.5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  </t>
    </r>
  </si>
  <si>
    <r>
      <t>For Instrument 3 (Facility Manager Interview Protocol), the estimate is based on the mean hourly wage of $50.95 for Facilities Managers (occupational code 11-3013).</t>
    </r>
    <r>
      <rPr>
        <vertAlign val="superscript"/>
        <sz val="9.5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 </t>
    </r>
  </si>
  <si>
    <t>1 “May 2022 National Occupational Employment and Wage Estimates,” Bureau of Labor Statistics (website), updated April 25, 2023, https://www.bls.gov/oes/current/oes_nat.htm. </t>
  </si>
  <si>
    <t>2 “Occupational Employment and Wages, May 2022: 11-9151 Social and Community Service Managers,” Bureau of Labor Statistics (website), updated April 25, 2023, https://www.bls.gov/oes/current/oes119151.htm. </t>
  </si>
  <si>
    <t>3 “Occupational Employment and Wages, May 2022: 25-4022 Librarians and Media Collections Specialists,” Bureau of Labor Statistics (website), updated April 25, 2023, https://www.bls.gov/oes/current/oes254022.htm.</t>
  </si>
  <si>
    <t>4 “Occupational Employment and Wages, May 2022: 25-4012 Curators Specialists,” Bureau of Labor Statistics (website), updated April 25, 2023, https://www.bls.gov/oes/current/oes254012.htm. </t>
  </si>
  <si>
    <t>5 “Occupational Employment and Wages, May 2022: 11-3013 Facilities Managers,” Bureau of Labor Statistics (website), updated April 25, 2023, https://www.bls.gov/oes/current/oes113013.htm. </t>
  </si>
  <si>
    <t>Contractor Project Roles</t>
  </si>
  <si>
    <t>Contractor Position</t>
  </si>
  <si>
    <t>Hour Salary Rate</t>
  </si>
  <si>
    <t>Project Manager</t>
  </si>
  <si>
    <t>Principal Research &amp; Evaluation Manager</t>
  </si>
  <si>
    <t>Policy &amp; Research Analyst</t>
  </si>
  <si>
    <t>Contractor SME Interview Activities</t>
  </si>
  <si>
    <t>Stage</t>
  </si>
  <si>
    <t>Role</t>
  </si>
  <si>
    <t>Rate</t>
  </si>
  <si>
    <t>No. of Hours</t>
  </si>
  <si>
    <t>Cost</t>
  </si>
  <si>
    <t>Preparation - 30 min per interview</t>
  </si>
  <si>
    <t>Project Manager, Policy &amp; Research Analyst</t>
  </si>
  <si>
    <t>Interview - 1 hour each</t>
  </si>
  <si>
    <t>Data Analysis - 3 hours per interview</t>
  </si>
  <si>
    <t>Total</t>
  </si>
  <si>
    <t> </t>
  </si>
  <si>
    <t>Ofice of Reserach and Evaluation (ORE) Position</t>
  </si>
  <si>
    <t>Hourly Salary</t>
  </si>
  <si>
    <t>Evaluation Officer</t>
  </si>
  <si>
    <t>ORE Director</t>
  </si>
  <si>
    <t>Federal Government Respondents</t>
  </si>
  <si>
    <r>
      <rPr>
        <b/>
        <sz val="12"/>
        <color rgb="FFFFFFFF"/>
        <rFont val="Times New Roman"/>
        <family val="1"/>
      </rPr>
      <t>Population</t>
    </r>
    <r>
      <rPr>
        <sz val="12"/>
        <color rgb="FFFFFFFF"/>
        <rFont val="Times New Roman"/>
        <family val="1"/>
      </rPr>
      <t> </t>
    </r>
  </si>
  <si>
    <t>GS-13-5 Interviewees</t>
  </si>
  <si>
    <t>GS 14-5 Interviewees</t>
  </si>
  <si>
    <t>SES/GS-15-10 Interviewees</t>
  </si>
  <si>
    <t>Total Federal Government Cost:</t>
  </si>
  <si>
    <t>Contractor</t>
  </si>
  <si>
    <r>
      <t>Average Hourly Wage Rate</t>
    </r>
    <r>
      <rPr>
        <sz val="12"/>
        <color rgb="FFFFFFFF"/>
        <rFont val="Times New Roman"/>
        <family val="1"/>
      </rPr>
      <t> </t>
    </r>
    <r>
      <rPr>
        <b/>
        <vertAlign val="superscript"/>
        <sz val="12"/>
        <color rgb="FFFFFFFF"/>
        <rFont val="Times New Roman"/>
        <family val="1"/>
      </rPr>
      <t>1</t>
    </r>
  </si>
  <si>
    <t>TOTAL:</t>
  </si>
  <si>
    <t>IMLS Oversight Cost</t>
  </si>
  <si>
    <t>IMLS Overisght</t>
  </si>
  <si>
    <t>Federal Respondent Interviewees</t>
  </si>
  <si>
    <r>
      <rPr>
        <vertAlign val="superscript"/>
        <sz val="11"/>
        <color rgb="FF000000"/>
        <rFont val="Aptos Narrow"/>
      </rPr>
      <t>1</t>
    </r>
    <r>
      <rPr>
        <sz val="11"/>
        <color rgb="FF000000"/>
        <rFont val="Aptos Narrow"/>
        <family val="2"/>
      </rPr>
      <t>Federal Government Respondent Average Wage using 2024 pro-rated DC locality pay rates</t>
    </r>
    <r>
      <rPr>
        <sz val="11"/>
        <color rgb="FF000000"/>
        <rFont val="Aptos Narrow"/>
      </rPr>
      <t xml:space="preserve"> (GS 13-5 at $133,693, GS 14-5 at $157,982, and SES/GS15-10 at $191,900).</t>
    </r>
  </si>
  <si>
    <r>
      <t>Total Burden Hours</t>
    </r>
    <r>
      <rPr>
        <b/>
        <vertAlign val="superscript"/>
        <sz val="12"/>
        <color rgb="FFFFFFFF"/>
        <rFont val="Times New Roman"/>
        <family val="1"/>
      </rPr>
      <t>A</t>
    </r>
  </si>
  <si>
    <r>
      <rPr>
        <vertAlign val="superscript"/>
        <sz val="12"/>
        <rFont val="Times New Roman"/>
        <family val="1"/>
      </rPr>
      <t xml:space="preserve">A </t>
    </r>
    <r>
      <rPr>
        <sz val="12"/>
        <rFont val="Times New Roman"/>
        <family val="1"/>
      </rPr>
      <t>Each respondent interview is estimated to take up to one hour.  Any needed follow up with a respondent is estimated at 15 minutes.</t>
    </r>
  </si>
  <si>
    <t>Nonfederal Program Staff</t>
  </si>
  <si>
    <t>Leaders of Library and Museum Organizations</t>
  </si>
  <si>
    <r>
      <rPr>
        <vertAlign val="superscript"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For Instrument 2 (Leaders of Library and Museum Organizations Interview Protocol), the estimate is based on the average of the mean hourly wage for Librarians and Media Collection Specialists of $31.14 (occupational code 25-4022)</t>
    </r>
    <r>
      <rPr>
        <vertAlign val="superscript"/>
        <sz val="9.5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 xml:space="preserve"> and the mean hourly wage for Curators of $32.45 (occupational code 25-4012),</t>
    </r>
    <r>
      <rPr>
        <vertAlign val="superscript"/>
        <sz val="9.5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 xml:space="preserve"> yielding an average hourly wage of $31.80.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</si>
</sst>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24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vertAlign val="superscript"/>
      <sz val="9.5"/>
      <color rgb="FF000000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ptos Narrow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u/>
      <sz val="11"/>
      <color rgb="FF000000"/>
      <name val="Aptos Narrow"/>
      <family val="2"/>
    </font>
    <font>
      <u/>
      <sz val="11"/>
      <color theme="1"/>
      <name val="Aptos Narrow"/>
      <family val="2"/>
      <scheme val="minor"/>
    </font>
    <font>
      <b/>
      <sz val="12"/>
      <color rgb="FFFFFFFF"/>
      <name val="Times New Roman"/>
      <family val="1"/>
    </font>
    <font>
      <b/>
      <vertAlign val="superscript"/>
      <sz val="12"/>
      <color rgb="FFFFFFFF"/>
      <name val="Times New Roman"/>
      <family val="1"/>
    </font>
    <font>
      <vertAlign val="superscript"/>
      <sz val="11"/>
      <color rgb="FF000000"/>
      <name val="Aptos Narrow"/>
    </font>
    <font>
      <sz val="11"/>
      <color rgb="FF000000"/>
      <name val="Aptos Narrow"/>
    </font>
    <font>
      <vertAlign val="superscript"/>
      <sz val="12"/>
      <name val="Times New Roman"/>
      <family val="1"/>
    </font>
    <font>
      <vertAlign val="superscript"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5C98"/>
        <bgColor rgb="FF000000"/>
      </patternFill>
    </fill>
    <fill>
      <patternFill patternType="solid">
        <fgColor theme="3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0" xfId="0" applyFont="1" applyFill="1"/>
    <xf numFmtId="0" fontId="4" fillId="0" borderId="0" xfId="1"/>
    <xf numFmtId="0" fontId="5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10" fillId="0" borderId="0" xfId="0" applyFont="1"/>
    <xf numFmtId="0" fontId="5" fillId="4" borderId="7" xfId="0" applyFont="1" applyFill="1" applyBorder="1" applyAlignment="1">
      <alignment wrapText="1"/>
    </xf>
    <xf numFmtId="0" fontId="5" fillId="4" borderId="4" xfId="0" applyFont="1" applyFill="1" applyBorder="1"/>
    <xf numFmtId="0" fontId="5" fillId="4" borderId="8" xfId="0" applyFont="1" applyFill="1" applyBorder="1"/>
    <xf numFmtId="0" fontId="10" fillId="0" borderId="11" xfId="0" applyFont="1" applyBorder="1"/>
    <xf numFmtId="0" fontId="11" fillId="0" borderId="10" xfId="0" applyFont="1" applyBorder="1"/>
    <xf numFmtId="0" fontId="9" fillId="0" borderId="13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4" borderId="12" xfId="0" applyFont="1" applyFill="1" applyBorder="1"/>
    <xf numFmtId="0" fontId="5" fillId="4" borderId="0" xfId="0" applyFont="1" applyFill="1"/>
    <xf numFmtId="8" fontId="9" fillId="0" borderId="9" xfId="0" applyNumberFormat="1" applyFont="1" applyBorder="1"/>
    <xf numFmtId="8" fontId="9" fillId="0" borderId="13" xfId="0" applyNumberFormat="1" applyFont="1" applyBorder="1" applyAlignment="1">
      <alignment wrapText="1"/>
    </xf>
    <xf numFmtId="0" fontId="12" fillId="0" borderId="15" xfId="0" applyFont="1" applyBorder="1"/>
    <xf numFmtId="0" fontId="10" fillId="0" borderId="15" xfId="0" applyFont="1" applyBorder="1"/>
    <xf numFmtId="0" fontId="14" fillId="0" borderId="2" xfId="0" applyFont="1" applyBorder="1" applyAlignment="1">
      <alignment wrapText="1"/>
    </xf>
    <xf numFmtId="0" fontId="9" fillId="0" borderId="9" xfId="0" applyFont="1" applyBorder="1"/>
    <xf numFmtId="6" fontId="9" fillId="0" borderId="9" xfId="0" applyNumberFormat="1" applyFont="1" applyBorder="1"/>
    <xf numFmtId="6" fontId="9" fillId="0" borderId="8" xfId="0" applyNumberFormat="1" applyFont="1" applyBorder="1"/>
    <xf numFmtId="6" fontId="13" fillId="0" borderId="13" xfId="0" applyNumberFormat="1" applyFont="1" applyBorder="1"/>
    <xf numFmtId="6" fontId="15" fillId="0" borderId="13" xfId="0" applyNumberFormat="1" applyFont="1" applyBorder="1"/>
    <xf numFmtId="0" fontId="9" fillId="0" borderId="10" xfId="0" applyFont="1" applyBorder="1" applyAlignment="1">
      <alignment wrapText="1"/>
    </xf>
    <xf numFmtId="0" fontId="0" fillId="5" borderId="0" xfId="0" applyFill="1"/>
    <xf numFmtId="0" fontId="16" fillId="0" borderId="0" xfId="0" applyFont="1"/>
    <xf numFmtId="6" fontId="15" fillId="0" borderId="0" xfId="0" applyNumberFormat="1" applyFont="1"/>
    <xf numFmtId="0" fontId="18" fillId="2" borderId="1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wrapText="1"/>
    </xf>
    <xf numFmtId="0" fontId="21" fillId="0" borderId="0" xfId="0" applyFont="1"/>
    <xf numFmtId="0" fontId="7" fillId="3" borderId="0" xfId="0" applyFont="1" applyFill="1" applyAlignment="1">
      <alignment vertical="center" wrapText="1"/>
    </xf>
    <xf numFmtId="0" fontId="7" fillId="3" borderId="7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wrapText="1"/>
    </xf>
    <xf numFmtId="164" fontId="7" fillId="3" borderId="7" xfId="0" applyNumberFormat="1" applyFont="1" applyFill="1" applyBorder="1" applyAlignment="1">
      <alignment horizontal="center" wrapText="1"/>
    </xf>
    <xf numFmtId="164" fontId="7" fillId="3" borderId="7" xfId="0" applyNumberFormat="1" applyFont="1" applyFill="1" applyBorder="1" applyAlignment="1">
      <alignment wrapText="1"/>
    </xf>
    <xf numFmtId="164" fontId="0" fillId="0" borderId="0" xfId="0" applyNumberFormat="1"/>
    <xf numFmtId="164" fontId="17" fillId="0" borderId="0" xfId="0" applyNumberFormat="1" applyFont="1"/>
    <xf numFmtId="0" fontId="7" fillId="3" borderId="2" xfId="0" applyFont="1" applyFill="1" applyBorder="1" applyAlignment="1">
      <alignment horizontal="left" wrapText="1"/>
    </xf>
    <xf numFmtId="165" fontId="5" fillId="2" borderId="3" xfId="0" applyNumberFormat="1" applyFont="1" applyFill="1" applyBorder="1" applyAlignment="1">
      <alignment wrapText="1"/>
    </xf>
    <xf numFmtId="165" fontId="7" fillId="3" borderId="2" xfId="0" applyNumberFormat="1" applyFont="1" applyFill="1" applyBorder="1" applyAlignment="1">
      <alignment horizontal="left" wrapText="1"/>
    </xf>
    <xf numFmtId="165" fontId="3" fillId="0" borderId="0" xfId="0" applyNumberFormat="1" applyFont="1"/>
    <xf numFmtId="165" fontId="0" fillId="0" borderId="0" xfId="0" applyNumberFormat="1"/>
    <xf numFmtId="165" fontId="5" fillId="2" borderId="4" xfId="0" applyNumberFormat="1" applyFont="1" applyFill="1" applyBorder="1" applyAlignment="1">
      <alignment wrapText="1"/>
    </xf>
    <xf numFmtId="0" fontId="8" fillId="3" borderId="2" xfId="0" applyFont="1" applyFill="1" applyBorder="1" applyAlignment="1">
      <alignment horizontal="left" wrapText="1"/>
    </xf>
    <xf numFmtId="165" fontId="7" fillId="3" borderId="2" xfId="0" applyNumberFormat="1" applyFont="1" applyFill="1" applyBorder="1" applyAlignment="1">
      <alignment wrapText="1"/>
    </xf>
    <xf numFmtId="165" fontId="8" fillId="3" borderId="2" xfId="0" applyNumberFormat="1" applyFont="1" applyFill="1" applyBorder="1" applyAlignment="1">
      <alignment horizontal="left" wrapText="1"/>
    </xf>
    <xf numFmtId="0" fontId="8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horizontal="left" wrapText="1"/>
    </xf>
    <xf numFmtId="165" fontId="7" fillId="3" borderId="0" xfId="0" applyNumberFormat="1" applyFont="1" applyFill="1" applyAlignment="1">
      <alignment wrapText="1"/>
    </xf>
    <xf numFmtId="165" fontId="8" fillId="3" borderId="0" xfId="0" applyNumberFormat="1" applyFont="1" applyFill="1" applyAlignment="1">
      <alignment horizontal="left" wrapText="1"/>
    </xf>
    <xf numFmtId="0" fontId="0" fillId="0" borderId="0" xfId="0" applyAlignment="1">
      <alignment wrapText="1"/>
    </xf>
    <xf numFmtId="0" fontId="7" fillId="3" borderId="0" xfId="0" applyFont="1" applyFill="1"/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4" borderId="5" xfId="0" applyFont="1" applyFill="1" applyBorder="1"/>
    <xf numFmtId="0" fontId="5" fillId="4" borderId="6" xfId="0" applyFont="1" applyFill="1" applyBorder="1"/>
    <xf numFmtId="6" fontId="9" fillId="0" borderId="5" xfId="0" applyNumberFormat="1" applyFont="1" applyBorder="1" applyAlignment="1">
      <alignment horizontal="center"/>
    </xf>
    <xf numFmtId="6" fontId="9" fillId="0" borderId="14" xfId="0" applyNumberFormat="1" applyFont="1" applyBorder="1" applyAlignment="1">
      <alignment horizontal="center"/>
    </xf>
    <xf numFmtId="0" fontId="7" fillId="3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9" xfId="0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oes/current/oes254022.htm" TargetMode="External"/><Relationship Id="rId2" Type="http://schemas.openxmlformats.org/officeDocument/2006/relationships/hyperlink" Target="https://www.bls.gov/oes/current/oes119151.htm" TargetMode="External"/><Relationship Id="rId1" Type="http://schemas.openxmlformats.org/officeDocument/2006/relationships/hyperlink" Target="https://www.bls.gov/oes/current/oes_nat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bls.gov/oes/current/oes113013.htm" TargetMode="External"/><Relationship Id="rId4" Type="http://schemas.openxmlformats.org/officeDocument/2006/relationships/hyperlink" Target="https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1D9D-B36E-48F0-A3DA-8E7163BF5C73}">
  <dimension ref="A1:N20"/>
  <sheetViews>
    <sheetView tabSelected="1" workbookViewId="0">
      <selection activeCell="K4" sqref="K4"/>
    </sheetView>
  </sheetViews>
  <sheetFormatPr defaultColWidth="8.88671875" defaultRowHeight="14.4" x14ac:dyDescent="0.3"/>
  <cols>
    <col min="1" max="1" width="15.6640625" customWidth="1"/>
    <col min="2" max="2" width="18.6640625" customWidth="1"/>
    <col min="3" max="3" width="13" customWidth="1"/>
    <col min="4" max="4" width="12.6640625" customWidth="1"/>
    <col min="5" max="5" width="13.33203125" customWidth="1"/>
    <col min="6" max="6" width="15" customWidth="1"/>
    <col min="7" max="7" width="8.88671875" style="52"/>
    <col min="8" max="8" width="15.6640625" style="52" customWidth="1"/>
  </cols>
  <sheetData>
    <row r="1" spans="1:14" ht="78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55</v>
      </c>
      <c r="G1" s="49" t="s">
        <v>6</v>
      </c>
      <c r="H1" s="53" t="s">
        <v>7</v>
      </c>
    </row>
    <row r="2" spans="1:14" ht="31.2" x14ac:dyDescent="0.3">
      <c r="A2" s="64" t="s">
        <v>8</v>
      </c>
      <c r="B2" s="8" t="s">
        <v>57</v>
      </c>
      <c r="C2" s="48">
        <v>12</v>
      </c>
      <c r="D2" s="48" t="s">
        <v>9</v>
      </c>
      <c r="E2" s="48">
        <v>1.25</v>
      </c>
      <c r="F2" s="48">
        <f>C2*E2</f>
        <v>15</v>
      </c>
      <c r="G2" s="50">
        <v>38.130000000000003</v>
      </c>
      <c r="H2" s="50">
        <f>F2*G2</f>
        <v>571.95000000000005</v>
      </c>
    </row>
    <row r="3" spans="1:14" ht="46.8" x14ac:dyDescent="0.3">
      <c r="A3" s="64"/>
      <c r="B3" s="8" t="s">
        <v>58</v>
      </c>
      <c r="C3" s="48">
        <v>12</v>
      </c>
      <c r="D3" s="48" t="s">
        <v>9</v>
      </c>
      <c r="E3" s="48">
        <v>1.25</v>
      </c>
      <c r="F3" s="48">
        <f>C3*E3</f>
        <v>15</v>
      </c>
      <c r="G3" s="50">
        <v>31.8</v>
      </c>
      <c r="H3" s="50">
        <f>F3*G3</f>
        <v>477</v>
      </c>
    </row>
    <row r="4" spans="1:14" ht="15.6" x14ac:dyDescent="0.3">
      <c r="A4" s="64"/>
      <c r="B4" s="8" t="s">
        <v>10</v>
      </c>
      <c r="C4" s="48">
        <v>12</v>
      </c>
      <c r="D4" s="48" t="s">
        <v>9</v>
      </c>
      <c r="E4" s="48">
        <v>1.25</v>
      </c>
      <c r="F4" s="48">
        <f>C4*E4</f>
        <v>15</v>
      </c>
      <c r="G4" s="50">
        <v>50.95</v>
      </c>
      <c r="H4" s="50">
        <f>F4*G4</f>
        <v>764.25</v>
      </c>
    </row>
    <row r="5" spans="1:14" ht="24" customHeight="1" x14ac:dyDescent="0.3">
      <c r="A5" s="65" t="s">
        <v>11</v>
      </c>
      <c r="B5" s="65"/>
      <c r="C5" s="8"/>
      <c r="D5" s="8"/>
      <c r="E5" s="8"/>
      <c r="F5" s="54">
        <f>SUM(F2:F4)</f>
        <v>45</v>
      </c>
      <c r="G5" s="55"/>
      <c r="H5" s="56">
        <f>SUM(H2:H4)</f>
        <v>1813.2</v>
      </c>
    </row>
    <row r="6" spans="1:14" ht="24" customHeight="1" x14ac:dyDescent="0.3">
      <c r="A6" s="63" t="s">
        <v>56</v>
      </c>
      <c r="B6" s="57"/>
      <c r="C6" s="58"/>
      <c r="D6" s="58"/>
      <c r="E6" s="58"/>
      <c r="F6" s="59"/>
      <c r="G6" s="60"/>
      <c r="H6" s="61"/>
      <c r="I6" s="62"/>
      <c r="J6" s="62"/>
      <c r="K6" s="62"/>
      <c r="L6" s="62"/>
      <c r="M6" s="62"/>
      <c r="N6" s="62"/>
    </row>
    <row r="7" spans="1:14" ht="15.6" x14ac:dyDescent="0.3">
      <c r="A7" s="1" t="s">
        <v>12</v>
      </c>
      <c r="B7" s="2"/>
      <c r="C7" s="2"/>
      <c r="D7" s="2"/>
      <c r="E7" s="2"/>
      <c r="F7" s="2"/>
      <c r="G7" s="51"/>
      <c r="H7" s="51"/>
    </row>
    <row r="8" spans="1:14" ht="15.6" x14ac:dyDescent="0.3">
      <c r="A8" s="3" t="s">
        <v>13</v>
      </c>
      <c r="B8" s="2"/>
      <c r="C8" s="2"/>
      <c r="D8" s="2"/>
      <c r="E8" s="2"/>
      <c r="F8" s="2"/>
      <c r="G8" s="51"/>
      <c r="H8" s="51"/>
    </row>
    <row r="9" spans="1:14" ht="18.600000000000001" x14ac:dyDescent="0.3">
      <c r="A9" s="3" t="s">
        <v>59</v>
      </c>
      <c r="B9" s="2"/>
      <c r="C9" s="2"/>
      <c r="D9" s="2"/>
      <c r="E9" s="2"/>
      <c r="F9" s="2"/>
      <c r="G9" s="51"/>
      <c r="H9" s="51"/>
    </row>
    <row r="10" spans="1:14" ht="15.6" x14ac:dyDescent="0.3">
      <c r="A10" s="3" t="s">
        <v>14</v>
      </c>
      <c r="B10" s="2"/>
      <c r="C10" s="2"/>
      <c r="D10" s="2"/>
      <c r="E10" s="2"/>
      <c r="F10" s="2"/>
      <c r="G10" s="51"/>
      <c r="H10" s="51"/>
    </row>
    <row r="11" spans="1:14" x14ac:dyDescent="0.3">
      <c r="A11" s="2"/>
      <c r="B11" s="2"/>
      <c r="C11" s="2"/>
      <c r="D11" s="2"/>
      <c r="E11" s="2"/>
      <c r="F11" s="2"/>
      <c r="G11" s="51"/>
      <c r="H11" s="51"/>
    </row>
    <row r="12" spans="1:14" x14ac:dyDescent="0.3">
      <c r="A12" s="2"/>
      <c r="B12" s="2"/>
      <c r="C12" s="2"/>
      <c r="D12" s="2"/>
      <c r="E12" s="2"/>
      <c r="F12" s="2"/>
      <c r="G12" s="51"/>
      <c r="H12" s="51"/>
    </row>
    <row r="13" spans="1:14" x14ac:dyDescent="0.3">
      <c r="A13" s="4" t="s">
        <v>15</v>
      </c>
      <c r="B13" s="2"/>
      <c r="C13" s="2"/>
      <c r="D13" s="2"/>
      <c r="E13" s="2"/>
      <c r="F13" s="2"/>
      <c r="G13" s="51"/>
      <c r="H13" s="51"/>
    </row>
    <row r="14" spans="1:14" x14ac:dyDescent="0.3">
      <c r="A14" s="4" t="s">
        <v>16</v>
      </c>
      <c r="B14" s="2"/>
      <c r="C14" s="2"/>
      <c r="D14" s="2"/>
      <c r="E14" s="2"/>
      <c r="F14" s="2"/>
      <c r="G14" s="51"/>
      <c r="H14" s="51"/>
    </row>
    <row r="15" spans="1:14" x14ac:dyDescent="0.3">
      <c r="A15" s="4" t="s">
        <v>17</v>
      </c>
      <c r="B15" s="2"/>
      <c r="C15" s="2"/>
      <c r="D15" s="2"/>
      <c r="E15" s="2"/>
      <c r="F15" s="2"/>
      <c r="G15" s="51"/>
      <c r="H15" s="51"/>
    </row>
    <row r="16" spans="1:14" x14ac:dyDescent="0.3">
      <c r="A16" s="4" t="s">
        <v>18</v>
      </c>
      <c r="B16" s="2"/>
      <c r="C16" s="2"/>
      <c r="D16" s="2"/>
      <c r="E16" s="2"/>
      <c r="F16" s="2"/>
      <c r="G16" s="51"/>
      <c r="H16" s="51"/>
    </row>
    <row r="17" spans="1:8" x14ac:dyDescent="0.3">
      <c r="A17" s="4" t="s">
        <v>19</v>
      </c>
      <c r="B17" s="2"/>
      <c r="C17" s="2"/>
      <c r="D17" s="2"/>
      <c r="E17" s="2"/>
      <c r="F17" s="2"/>
      <c r="G17" s="51"/>
      <c r="H17" s="51"/>
    </row>
    <row r="18" spans="1:8" x14ac:dyDescent="0.3">
      <c r="A18" s="2"/>
      <c r="B18" s="2"/>
      <c r="C18" s="2"/>
      <c r="D18" s="2"/>
      <c r="E18" s="2"/>
      <c r="F18" s="2"/>
      <c r="G18" s="51"/>
      <c r="H18" s="51"/>
    </row>
    <row r="19" spans="1:8" x14ac:dyDescent="0.3">
      <c r="A19" s="2"/>
      <c r="B19" s="2"/>
      <c r="C19" s="2"/>
      <c r="D19" s="2"/>
      <c r="E19" s="2"/>
      <c r="F19" s="2"/>
      <c r="G19" s="51"/>
      <c r="H19" s="51"/>
    </row>
    <row r="20" spans="1:8" x14ac:dyDescent="0.3">
      <c r="A20" s="2"/>
      <c r="B20" s="2"/>
      <c r="C20" s="2"/>
      <c r="D20" s="2"/>
      <c r="E20" s="2"/>
      <c r="F20" s="2"/>
      <c r="G20" s="51"/>
      <c r="H20" s="51"/>
    </row>
  </sheetData>
  <mergeCells count="2">
    <mergeCell ref="A2:A4"/>
    <mergeCell ref="A5:B5"/>
  </mergeCells>
  <hyperlinks>
    <hyperlink ref="A13" r:id="rId1" display="https://www.bls.gov/oes/current/oes_nat.htm" xr:uid="{BE0902AC-EC14-466C-AF1B-6C29A29684F1}"/>
    <hyperlink ref="A14" r:id="rId2" display="https://www.bls.gov/oes/current/oes119151.htm" xr:uid="{9823FA05-1534-4C2B-AFA3-4A67F1E411CC}"/>
    <hyperlink ref="A15" r:id="rId3" display="https://www.bls.gov/oes/current/oes254022.htm" xr:uid="{4AE586C9-E997-43C3-989B-623DEF64BBE2}"/>
    <hyperlink ref="A16" r:id="rId4" display="https://www.bls.gov/oes/current/oes254012.htm" xr:uid="{CE7D631B-282D-49DF-9E3B-668A1FDFDC24}"/>
    <hyperlink ref="A17" r:id="rId5" display="https://www.bls.gov/oes/current/oes113013.htm" xr:uid="{FDC816C2-BCBE-435A-9B63-0A6F4D16AAE3}"/>
  </hyperlinks>
  <pageMargins left="0.7" right="0.7" top="0.75" bottom="0.75" header="0.3" footer="0.3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E44B-892E-41A0-AE85-A09D0E743F7B}">
  <dimension ref="A1:H37"/>
  <sheetViews>
    <sheetView topLeftCell="A24" zoomScale="110" zoomScaleNormal="110" workbookViewId="0">
      <selection activeCell="B34" sqref="B34:B37"/>
    </sheetView>
  </sheetViews>
  <sheetFormatPr defaultColWidth="8.88671875" defaultRowHeight="14.4" x14ac:dyDescent="0.3"/>
  <cols>
    <col min="1" max="1" width="28" customWidth="1"/>
    <col min="2" max="2" width="15.33203125" customWidth="1"/>
    <col min="3" max="3" width="13" customWidth="1"/>
    <col min="4" max="4" width="23.109375" customWidth="1"/>
    <col min="5" max="5" width="16.33203125" customWidth="1"/>
    <col min="6" max="6" width="9.88671875" bestFit="1" customWidth="1"/>
    <col min="7" max="7" width="12.109375" bestFit="1" customWidth="1"/>
  </cols>
  <sheetData>
    <row r="1" spans="1:5" ht="15.6" x14ac:dyDescent="0.3">
      <c r="A1" s="71" t="s">
        <v>20</v>
      </c>
      <c r="B1" s="72"/>
      <c r="C1" s="72"/>
      <c r="D1" s="72"/>
    </row>
    <row r="2" spans="1:5" ht="15.6" x14ac:dyDescent="0.3">
      <c r="A2" s="66" t="s">
        <v>21</v>
      </c>
      <c r="B2" s="67"/>
      <c r="C2" s="68" t="s">
        <v>22</v>
      </c>
      <c r="D2" s="69"/>
    </row>
    <row r="3" spans="1:5" x14ac:dyDescent="0.3">
      <c r="A3" s="70" t="s">
        <v>23</v>
      </c>
      <c r="B3" s="70"/>
      <c r="C3" s="73">
        <v>73</v>
      </c>
      <c r="D3" s="74"/>
    </row>
    <row r="4" spans="1:5" x14ac:dyDescent="0.3">
      <c r="A4" s="70" t="s">
        <v>24</v>
      </c>
      <c r="B4" s="70"/>
      <c r="C4" s="73">
        <v>80</v>
      </c>
      <c r="D4" s="74"/>
    </row>
    <row r="5" spans="1:5" ht="17.25" customHeight="1" x14ac:dyDescent="0.3">
      <c r="A5" s="70" t="s">
        <v>25</v>
      </c>
      <c r="B5" s="70"/>
      <c r="C5" s="73">
        <v>49</v>
      </c>
      <c r="D5" s="74"/>
    </row>
    <row r="6" spans="1:5" x14ac:dyDescent="0.3">
      <c r="A6" s="9"/>
      <c r="B6" s="9"/>
      <c r="C6" s="9"/>
      <c r="D6" s="9"/>
    </row>
    <row r="7" spans="1:5" x14ac:dyDescent="0.3">
      <c r="A7" s="9"/>
      <c r="B7" s="9"/>
      <c r="C7" s="9"/>
      <c r="D7" s="9"/>
    </row>
    <row r="8" spans="1:5" x14ac:dyDescent="0.3">
      <c r="A8" s="9"/>
      <c r="B8" s="9"/>
      <c r="C8" s="9"/>
      <c r="D8" s="9"/>
    </row>
    <row r="9" spans="1:5" ht="15.6" x14ac:dyDescent="0.3">
      <c r="A9" s="17" t="s">
        <v>26</v>
      </c>
      <c r="B9" s="18"/>
      <c r="C9" s="18"/>
      <c r="D9" s="18"/>
      <c r="E9" s="18"/>
    </row>
    <row r="10" spans="1:5" ht="15.6" x14ac:dyDescent="0.3">
      <c r="A10" s="10" t="s">
        <v>27</v>
      </c>
      <c r="B10" s="11" t="s">
        <v>28</v>
      </c>
      <c r="C10" s="11" t="s">
        <v>29</v>
      </c>
      <c r="D10" s="11" t="s">
        <v>30</v>
      </c>
      <c r="E10" s="12" t="s">
        <v>31</v>
      </c>
    </row>
    <row r="11" spans="1:5" ht="49.5" customHeight="1" x14ac:dyDescent="0.3">
      <c r="A11" s="23" t="s">
        <v>32</v>
      </c>
      <c r="B11" s="16" t="s">
        <v>33</v>
      </c>
      <c r="C11" s="19">
        <v>61</v>
      </c>
      <c r="D11" s="24">
        <v>18</v>
      </c>
      <c r="E11" s="25">
        <v>1098</v>
      </c>
    </row>
    <row r="12" spans="1:5" ht="27" customHeight="1" x14ac:dyDescent="0.3">
      <c r="A12" s="23" t="s">
        <v>34</v>
      </c>
      <c r="B12" s="15" t="s">
        <v>24</v>
      </c>
      <c r="C12" s="20">
        <v>80</v>
      </c>
      <c r="D12" s="15">
        <v>36</v>
      </c>
      <c r="E12" s="26">
        <v>2880</v>
      </c>
    </row>
    <row r="13" spans="1:5" ht="27" customHeight="1" x14ac:dyDescent="0.3">
      <c r="A13" s="29" t="s">
        <v>35</v>
      </c>
      <c r="B13" s="15" t="s">
        <v>24</v>
      </c>
      <c r="C13" s="20">
        <v>80</v>
      </c>
      <c r="D13" s="21">
        <v>108</v>
      </c>
      <c r="E13" s="27">
        <v>8640</v>
      </c>
    </row>
    <row r="14" spans="1:5" ht="25.5" customHeight="1" x14ac:dyDescent="0.3">
      <c r="A14" s="14" t="s">
        <v>36</v>
      </c>
      <c r="B14" s="13" t="s">
        <v>37</v>
      </c>
      <c r="C14" s="13" t="s">
        <v>37</v>
      </c>
      <c r="D14" s="22" t="s">
        <v>37</v>
      </c>
      <c r="E14" s="28">
        <f>SUM(E11:E13)</f>
        <v>12618</v>
      </c>
    </row>
    <row r="15" spans="1:5" x14ac:dyDescent="0.3">
      <c r="A15" s="2"/>
      <c r="B15" s="2"/>
      <c r="C15" s="2"/>
      <c r="D15" s="2"/>
    </row>
    <row r="16" spans="1:5" x14ac:dyDescent="0.3">
      <c r="A16" s="2"/>
      <c r="B16" s="2"/>
      <c r="C16" s="2"/>
      <c r="D16" s="2"/>
    </row>
    <row r="17" spans="1:8" ht="15.6" x14ac:dyDescent="0.3">
      <c r="A17" s="71" t="s">
        <v>51</v>
      </c>
      <c r="B17" s="72"/>
      <c r="C17" s="72"/>
      <c r="D17" s="72"/>
      <c r="E17" s="30"/>
      <c r="F17" s="30"/>
    </row>
    <row r="18" spans="1:8" ht="15.6" x14ac:dyDescent="0.3">
      <c r="A18" s="66" t="s">
        <v>38</v>
      </c>
      <c r="B18" s="67"/>
      <c r="C18" s="68" t="s">
        <v>39</v>
      </c>
      <c r="D18" s="69"/>
      <c r="E18" s="11" t="s">
        <v>30</v>
      </c>
      <c r="F18" s="12" t="s">
        <v>31</v>
      </c>
    </row>
    <row r="19" spans="1:8" x14ac:dyDescent="0.3">
      <c r="A19" s="70" t="s">
        <v>23</v>
      </c>
      <c r="B19" s="70"/>
      <c r="C19" s="73">
        <v>73.650000000000006</v>
      </c>
      <c r="D19" s="74"/>
      <c r="E19" s="24">
        <v>12</v>
      </c>
      <c r="F19" s="25">
        <f>C19*E19</f>
        <v>883.80000000000007</v>
      </c>
    </row>
    <row r="20" spans="1:8" x14ac:dyDescent="0.3">
      <c r="A20" s="70" t="s">
        <v>40</v>
      </c>
      <c r="B20" s="70"/>
      <c r="C20" s="73">
        <v>73.73</v>
      </c>
      <c r="D20" s="74"/>
      <c r="E20" s="15">
        <v>12</v>
      </c>
      <c r="F20" s="25">
        <f>C20*E20</f>
        <v>884.76</v>
      </c>
    </row>
    <row r="21" spans="1:8" x14ac:dyDescent="0.3">
      <c r="A21" s="70" t="s">
        <v>41</v>
      </c>
      <c r="B21" s="70"/>
      <c r="C21" s="73">
        <v>91.97</v>
      </c>
      <c r="D21" s="74"/>
      <c r="E21" s="21">
        <v>4</v>
      </c>
      <c r="F21" s="25">
        <f>C21*E21</f>
        <v>367.88</v>
      </c>
    </row>
    <row r="22" spans="1:8" x14ac:dyDescent="0.3">
      <c r="A22" s="9"/>
      <c r="B22" s="9"/>
      <c r="C22" s="9"/>
      <c r="D22" s="9"/>
      <c r="E22" s="22" t="s">
        <v>37</v>
      </c>
      <c r="F22" s="28">
        <f>SUM(F19:F21)</f>
        <v>2136.44</v>
      </c>
    </row>
    <row r="23" spans="1:8" x14ac:dyDescent="0.3">
      <c r="A23" s="9"/>
      <c r="B23" s="9"/>
      <c r="C23" s="9"/>
      <c r="D23" s="9"/>
      <c r="E23" s="9"/>
      <c r="F23" s="32"/>
    </row>
    <row r="24" spans="1:8" x14ac:dyDescent="0.3">
      <c r="A24" s="9"/>
      <c r="B24" s="9"/>
      <c r="C24" s="9"/>
      <c r="D24" s="9"/>
      <c r="E24" s="9"/>
      <c r="F24" s="32"/>
    </row>
    <row r="25" spans="1:8" ht="64.8" x14ac:dyDescent="0.3">
      <c r="A25" s="33" t="s">
        <v>42</v>
      </c>
      <c r="B25" s="36" t="s">
        <v>43</v>
      </c>
      <c r="C25" s="6" t="s">
        <v>2</v>
      </c>
      <c r="D25" s="6" t="s">
        <v>3</v>
      </c>
      <c r="E25" s="6" t="s">
        <v>4</v>
      </c>
      <c r="F25" s="6" t="s">
        <v>5</v>
      </c>
      <c r="G25" s="6" t="s">
        <v>49</v>
      </c>
      <c r="H25" s="7" t="s">
        <v>7</v>
      </c>
    </row>
    <row r="26" spans="1:8" ht="31.2" x14ac:dyDescent="0.3">
      <c r="A26" s="64" t="s">
        <v>8</v>
      </c>
      <c r="B26" s="8" t="s">
        <v>44</v>
      </c>
      <c r="C26" s="34">
        <v>4</v>
      </c>
      <c r="D26" s="35" t="s">
        <v>9</v>
      </c>
      <c r="E26" s="34" t="s">
        <v>9</v>
      </c>
      <c r="F26" s="35">
        <v>4</v>
      </c>
      <c r="G26" s="42">
        <f>133693/2080</f>
        <v>64.275480769230768</v>
      </c>
      <c r="H26" s="43">
        <f>F26*G26</f>
        <v>257.10192307692307</v>
      </c>
    </row>
    <row r="27" spans="1:8" ht="31.2" x14ac:dyDescent="0.3">
      <c r="A27" s="64"/>
      <c r="B27" s="8" t="s">
        <v>45</v>
      </c>
      <c r="C27" s="34">
        <v>4</v>
      </c>
      <c r="D27" s="35" t="s">
        <v>9</v>
      </c>
      <c r="E27" s="34" t="s">
        <v>9</v>
      </c>
      <c r="F27" s="35">
        <v>4</v>
      </c>
      <c r="G27" s="42">
        <f>157982/2080</f>
        <v>75.952884615384619</v>
      </c>
      <c r="H27" s="43">
        <f>F27*G27</f>
        <v>303.81153846153848</v>
      </c>
    </row>
    <row r="28" spans="1:8" ht="31.2" x14ac:dyDescent="0.3">
      <c r="A28" s="64"/>
      <c r="B28" s="39" t="s">
        <v>46</v>
      </c>
      <c r="C28" s="40">
        <v>4</v>
      </c>
      <c r="D28" s="41" t="s">
        <v>9</v>
      </c>
      <c r="E28" s="40" t="s">
        <v>9</v>
      </c>
      <c r="F28" s="41">
        <v>4</v>
      </c>
      <c r="G28" s="44">
        <f>191900/2080</f>
        <v>92.259615384615387</v>
      </c>
      <c r="H28" s="45">
        <f>F28*G28</f>
        <v>369.03846153846155</v>
      </c>
    </row>
    <row r="29" spans="1:8" ht="15.6" x14ac:dyDescent="0.3">
      <c r="A29" s="38"/>
      <c r="B29" s="75" t="s">
        <v>50</v>
      </c>
      <c r="C29" s="76"/>
      <c r="D29" s="76"/>
      <c r="E29" s="76"/>
      <c r="F29" s="76"/>
      <c r="G29" s="77"/>
      <c r="H29" s="43">
        <f>H26+H27+H28</f>
        <v>929.95192307692309</v>
      </c>
    </row>
    <row r="30" spans="1:8" ht="16.2" x14ac:dyDescent="0.3">
      <c r="A30" s="37" t="s">
        <v>54</v>
      </c>
      <c r="B30" s="9"/>
      <c r="C30" s="9"/>
      <c r="D30" s="9"/>
      <c r="E30" s="9"/>
      <c r="F30" s="32"/>
    </row>
    <row r="31" spans="1:8" x14ac:dyDescent="0.3">
      <c r="A31" s="9"/>
      <c r="B31" s="9"/>
      <c r="C31" s="9"/>
      <c r="D31" s="9"/>
      <c r="E31" s="9"/>
      <c r="F31" s="32"/>
    </row>
    <row r="32" spans="1:8" x14ac:dyDescent="0.3">
      <c r="A32" s="9"/>
      <c r="B32" s="9"/>
      <c r="C32" s="9"/>
      <c r="D32" s="9"/>
    </row>
    <row r="33" spans="1:4" x14ac:dyDescent="0.3">
      <c r="A33" s="31" t="s">
        <v>47</v>
      </c>
      <c r="B33" s="9"/>
      <c r="C33" s="9"/>
      <c r="D33" s="9"/>
    </row>
    <row r="34" spans="1:4" x14ac:dyDescent="0.3">
      <c r="A34" t="s">
        <v>48</v>
      </c>
      <c r="B34" s="46">
        <f>E14</f>
        <v>12618</v>
      </c>
    </row>
    <row r="35" spans="1:4" x14ac:dyDescent="0.3">
      <c r="A35" t="s">
        <v>52</v>
      </c>
      <c r="B35" s="46">
        <f>F22</f>
        <v>2136.44</v>
      </c>
    </row>
    <row r="36" spans="1:4" x14ac:dyDescent="0.3">
      <c r="A36" t="s">
        <v>53</v>
      </c>
      <c r="B36" s="47">
        <f>H29</f>
        <v>929.95192307692309</v>
      </c>
    </row>
    <row r="37" spans="1:4" x14ac:dyDescent="0.3">
      <c r="B37" s="46">
        <f>SUM(B34:B36)</f>
        <v>15684.391923076924</v>
      </c>
    </row>
  </sheetData>
  <mergeCells count="20">
    <mergeCell ref="A20:B20"/>
    <mergeCell ref="C20:D20"/>
    <mergeCell ref="B29:G29"/>
    <mergeCell ref="A26:A28"/>
    <mergeCell ref="A21:B21"/>
    <mergeCell ref="C21:D21"/>
    <mergeCell ref="A18:B18"/>
    <mergeCell ref="C18:D18"/>
    <mergeCell ref="A19:B19"/>
    <mergeCell ref="A1:D1"/>
    <mergeCell ref="A2:B2"/>
    <mergeCell ref="A3:B3"/>
    <mergeCell ref="A4:B4"/>
    <mergeCell ref="A17:D17"/>
    <mergeCell ref="C2:D2"/>
    <mergeCell ref="C3:D3"/>
    <mergeCell ref="C4:D4"/>
    <mergeCell ref="C5:D5"/>
    <mergeCell ref="A5:B5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SSA Burden Costs Non-Fed</vt:lpstr>
      <vt:lpstr>SSA Burden Costs Fed</vt:lpstr>
      <vt:lpstr>'SSA Burden Costs Non-Fed'!Print_Area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Samar Malik</dc:creator>
  <cp:keywords/>
  <dc:description/>
  <cp:lastModifiedBy>Suzanne Mbollo</cp:lastModifiedBy>
  <cp:revision/>
  <cp:lastPrinted>2024-03-12T18:23:08Z</cp:lastPrinted>
  <dcterms:created xsi:type="dcterms:W3CDTF">2024-02-16T04:12:06Z</dcterms:created>
  <dcterms:modified xsi:type="dcterms:W3CDTF">2024-03-18T20:22:05Z</dcterms:modified>
  <cp:category/>
  <cp:contentStatus/>
</cp:coreProperties>
</file>